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updateLinks="always" codeName="ThisWorkbook" defaultThemeVersion="124226"/>
  <xr:revisionPtr revIDLastSave="0" documentId="13_ncr:1_{D1B2EFF9-6331-45BD-BBFF-FF7254ECCC8B}" xr6:coauthVersionLast="46" xr6:coauthVersionMax="46" xr10:uidLastSave="{00000000-0000-0000-0000-000000000000}"/>
  <bookViews>
    <workbookView xWindow="-108" yWindow="-108" windowWidth="23256" windowHeight="12576" tabRatio="791" firstSheet="9" activeTab="12" xr2:uid="{00000000-000D-0000-FFFF-FFFF00000000}"/>
  </bookViews>
  <sheets>
    <sheet name="L6" sheetId="1" r:id="rId1"/>
    <sheet name="CdCity" sheetId="2" r:id="rId2"/>
    <sheet name="CdArea" sheetId="8" r:id="rId3"/>
    <sheet name="CdIndustry" sheetId="9" r:id="rId4"/>
    <sheet name="CdBank" sheetId="10" r:id="rId5"/>
    <sheet name="CdAcBook" sheetId="11" r:id="rId6"/>
    <sheet name="CdAcCode" sheetId="12" r:id="rId7"/>
    <sheet name="CdBcm" sheetId="13" r:id="rId8"/>
    <sheet name="CdBranch" sheetId="14" r:id="rId9"/>
    <sheet name="CdCashFlow" sheetId="15" r:id="rId10"/>
    <sheet name="CdCl" sheetId="16" r:id="rId11"/>
    <sheet name="CdEmp" sheetId="19" r:id="rId12"/>
    <sheet name="CdGseq" sheetId="20" r:id="rId13"/>
    <sheet name="CdGuarantor" sheetId="21" r:id="rId14"/>
    <sheet name="CdInsurer" sheetId="22" r:id="rId15"/>
    <sheet name="CdLandSection" sheetId="24" r:id="rId16"/>
    <sheet name="CdOverdue" sheetId="25" r:id="rId17"/>
    <sheet name="CdReport" sheetId="26" r:id="rId18"/>
    <sheet name="CdSupv" sheetId="27" r:id="rId19"/>
    <sheet name="AcMain" sheetId="28" r:id="rId20"/>
    <sheet name="AcDetail" sheetId="29" r:id="rId21"/>
    <sheet name="AcAcctCheck" sheetId="30" r:id="rId22"/>
    <sheet name="AcReceivable" sheetId="31" r:id="rId23"/>
    <sheet name="AcLoanRenew" sheetId="35" r:id="rId24"/>
    <sheet name="CdBaseRate" sheetId="36" r:id="rId25"/>
    <sheet name="CdAoDept" sheetId="37" r:id="rId26"/>
    <sheet name="CdAppraiser" sheetId="38" r:id="rId27"/>
    <sheet name="CdAppraisalCompany" sheetId="39" r:id="rId28"/>
    <sheet name="CdWorkMonth" sheetId="41"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calcPr calcId="181029"/>
</workbook>
</file>

<file path=xl/calcChain.xml><?xml version="1.0" encoding="utf-8"?>
<calcChain xmlns="http://schemas.openxmlformats.org/spreadsheetml/2006/main">
  <c r="A31" i="1" l="1"/>
  <c r="A35" i="29"/>
  <c r="B35" i="29"/>
  <c r="C35" i="29"/>
  <c r="D35" i="29"/>
  <c r="E35" i="29"/>
  <c r="F35" i="29"/>
  <c r="G35" i="29"/>
  <c r="A36" i="29"/>
  <c r="B36" i="29"/>
  <c r="C36" i="29"/>
  <c r="D36" i="29"/>
  <c r="E36" i="29"/>
  <c r="F36" i="29"/>
  <c r="G36" i="29"/>
  <c r="A37" i="29"/>
  <c r="B37" i="29"/>
  <c r="C37" i="29"/>
  <c r="D37" i="29"/>
  <c r="E37" i="29"/>
  <c r="F37" i="29"/>
  <c r="G37" i="29"/>
  <c r="A38" i="29"/>
  <c r="B38" i="29"/>
  <c r="C38" i="29"/>
  <c r="D38" i="29"/>
  <c r="E38" i="29"/>
  <c r="F38" i="29"/>
  <c r="G38" i="29"/>
  <c r="A39" i="29"/>
  <c r="B39" i="29"/>
  <c r="C39" i="29"/>
  <c r="D39" i="29"/>
  <c r="E39" i="29"/>
  <c r="F39" i="29"/>
  <c r="G39" i="29"/>
  <c r="A40" i="29"/>
  <c r="B40" i="29"/>
  <c r="C40" i="29"/>
  <c r="D40" i="29"/>
  <c r="E40" i="29"/>
  <c r="F40" i="29"/>
  <c r="G40" i="29"/>
  <c r="A41" i="29"/>
  <c r="B41" i="29"/>
  <c r="C41" i="29"/>
  <c r="D41" i="29"/>
  <c r="E41" i="29"/>
  <c r="F41" i="29"/>
  <c r="G41" i="29"/>
  <c r="A42" i="29"/>
  <c r="B42" i="29"/>
  <c r="C42" i="29"/>
  <c r="D42" i="29"/>
  <c r="E42" i="29"/>
  <c r="F42" i="29"/>
  <c r="G42" i="29"/>
  <c r="A43" i="29"/>
  <c r="B43" i="29"/>
  <c r="C43" i="29"/>
  <c r="D43" i="29"/>
  <c r="E43" i="29"/>
  <c r="F43" i="29"/>
  <c r="G43" i="29"/>
  <c r="A44" i="29"/>
  <c r="B44" i="29"/>
  <c r="C44" i="29"/>
  <c r="D44" i="29"/>
  <c r="E44" i="29"/>
  <c r="F44" i="29"/>
  <c r="G44" i="29"/>
  <c r="A34" i="29"/>
  <c r="B34" i="29"/>
  <c r="C34" i="29"/>
  <c r="D34" i="29"/>
  <c r="E34" i="29"/>
  <c r="F34" i="29"/>
  <c r="G34" i="29"/>
  <c r="A28" i="29"/>
  <c r="B28" i="29"/>
  <c r="C28" i="29"/>
  <c r="D28" i="29"/>
  <c r="E28" i="29"/>
  <c r="F28" i="29"/>
  <c r="G28" i="29"/>
  <c r="A29" i="29"/>
  <c r="B29" i="29"/>
  <c r="C29" i="29"/>
  <c r="D29" i="29"/>
  <c r="E29" i="29"/>
  <c r="F29" i="29"/>
  <c r="G29" i="29"/>
  <c r="A30" i="29"/>
  <c r="B30" i="29"/>
  <c r="C30" i="29"/>
  <c r="D30" i="29"/>
  <c r="E30" i="29"/>
  <c r="F30" i="29"/>
  <c r="G30" i="29"/>
  <c r="A31" i="29"/>
  <c r="B31" i="29"/>
  <c r="C31" i="29"/>
  <c r="D31" i="29"/>
  <c r="E31" i="29"/>
  <c r="F31" i="29"/>
  <c r="G31" i="29"/>
  <c r="A32" i="29"/>
  <c r="B32" i="29"/>
  <c r="C32" i="29"/>
  <c r="D32" i="29"/>
  <c r="E32" i="29"/>
  <c r="F32" i="29"/>
  <c r="G32" i="29"/>
  <c r="A33" i="29"/>
  <c r="B33" i="29"/>
  <c r="C33" i="29"/>
  <c r="D33" i="29"/>
  <c r="E33" i="29"/>
  <c r="F33" i="29"/>
  <c r="G33" i="29"/>
  <c r="A16" i="29"/>
  <c r="B16" i="29"/>
  <c r="C16" i="29"/>
  <c r="D16" i="29"/>
  <c r="E16" i="29"/>
  <c r="F16" i="29"/>
  <c r="G16" i="29"/>
  <c r="A17" i="29"/>
  <c r="B17" i="29"/>
  <c r="C17" i="29"/>
  <c r="D17" i="29"/>
  <c r="E17" i="29"/>
  <c r="F17" i="29"/>
  <c r="G17" i="29"/>
  <c r="A18" i="29"/>
  <c r="B18" i="29"/>
  <c r="C18" i="29"/>
  <c r="D18" i="29"/>
  <c r="E18" i="29"/>
  <c r="F18" i="29"/>
  <c r="G18" i="29"/>
  <c r="A19" i="29"/>
  <c r="B19" i="29"/>
  <c r="C19" i="29"/>
  <c r="D19" i="29"/>
  <c r="E19" i="29"/>
  <c r="F19" i="29"/>
  <c r="G19" i="29"/>
  <c r="A20" i="29"/>
  <c r="B20" i="29"/>
  <c r="C20" i="29"/>
  <c r="D20" i="29"/>
  <c r="E20" i="29"/>
  <c r="F20" i="29"/>
  <c r="G20" i="29"/>
  <c r="A21" i="29"/>
  <c r="B21" i="29"/>
  <c r="C21" i="29"/>
  <c r="D21" i="29"/>
  <c r="E21" i="29"/>
  <c r="F21" i="29"/>
  <c r="G21" i="29"/>
  <c r="A22" i="29"/>
  <c r="B22" i="29"/>
  <c r="C22" i="29"/>
  <c r="D22" i="29"/>
  <c r="E22" i="29"/>
  <c r="F22" i="29"/>
  <c r="G22" i="29"/>
  <c r="A23" i="29"/>
  <c r="B23" i="29"/>
  <c r="C23" i="29"/>
  <c r="D23" i="29"/>
  <c r="E23" i="29"/>
  <c r="F23" i="29"/>
  <c r="G23" i="29"/>
  <c r="A24" i="29"/>
  <c r="B24" i="29"/>
  <c r="C24" i="29"/>
  <c r="D24" i="29"/>
  <c r="E24" i="29"/>
  <c r="F24" i="29"/>
  <c r="G24" i="29"/>
  <c r="A25" i="29"/>
  <c r="B25" i="29"/>
  <c r="C25" i="29"/>
  <c r="D25" i="29"/>
  <c r="E25" i="29"/>
  <c r="F25" i="29"/>
  <c r="G25" i="29"/>
  <c r="A26" i="29"/>
  <c r="B26" i="29"/>
  <c r="C26" i="29"/>
  <c r="D26" i="29"/>
  <c r="E26" i="29"/>
  <c r="F26" i="29"/>
  <c r="G26" i="29"/>
  <c r="A27" i="29"/>
  <c r="B27" i="29"/>
  <c r="C27" i="29"/>
  <c r="D27" i="29"/>
  <c r="E27" i="29"/>
  <c r="F27" i="29"/>
  <c r="G27" i="29"/>
  <c r="A6" i="29"/>
  <c r="B6" i="29"/>
  <c r="C6" i="29"/>
  <c r="D6" i="29"/>
  <c r="E6" i="29"/>
  <c r="F6" i="29"/>
  <c r="G6" i="29"/>
  <c r="A7" i="29"/>
  <c r="B7" i="29"/>
  <c r="C7" i="29"/>
  <c r="D7" i="29"/>
  <c r="E7" i="29"/>
  <c r="F7" i="29"/>
  <c r="G7" i="29"/>
  <c r="A8" i="29"/>
  <c r="B8" i="29"/>
  <c r="C8" i="29"/>
  <c r="D8" i="29"/>
  <c r="E8" i="29"/>
  <c r="F8" i="29"/>
  <c r="G8" i="29"/>
  <c r="A9" i="29"/>
  <c r="B9" i="29"/>
  <c r="C9" i="29"/>
  <c r="D9" i="29"/>
  <c r="E9" i="29"/>
  <c r="F9" i="29"/>
  <c r="G9" i="29"/>
  <c r="A10" i="29"/>
  <c r="B10" i="29"/>
  <c r="C10" i="29"/>
  <c r="D10" i="29"/>
  <c r="E10" i="29"/>
  <c r="F10" i="29"/>
  <c r="G10" i="29"/>
  <c r="A11" i="29"/>
  <c r="B11" i="29"/>
  <c r="C11" i="29"/>
  <c r="D11" i="29"/>
  <c r="E11" i="29"/>
  <c r="F11" i="29"/>
  <c r="G11" i="29"/>
  <c r="A12" i="29"/>
  <c r="B12" i="29"/>
  <c r="C12" i="29"/>
  <c r="D12" i="29"/>
  <c r="E12" i="29"/>
  <c r="F12" i="29"/>
  <c r="G12" i="29"/>
  <c r="A13" i="29"/>
  <c r="B13" i="29"/>
  <c r="C13" i="29"/>
  <c r="D13" i="29"/>
  <c r="E13" i="29"/>
  <c r="F13" i="29"/>
  <c r="G13" i="29"/>
  <c r="A14" i="29"/>
  <c r="B14" i="29"/>
  <c r="C14" i="29"/>
  <c r="D14" i="29"/>
  <c r="E14" i="29"/>
  <c r="F14" i="29"/>
  <c r="G14" i="29"/>
  <c r="A15" i="29"/>
  <c r="B15" i="29"/>
  <c r="C15" i="29"/>
  <c r="D15" i="29"/>
  <c r="E15" i="29"/>
  <c r="F15" i="29"/>
  <c r="G15" i="29"/>
  <c r="B5" i="29"/>
  <c r="C5" i="29"/>
  <c r="D5" i="29"/>
  <c r="E5" i="29"/>
  <c r="F5" i="29"/>
  <c r="G5" i="29"/>
  <c r="A5" i="29"/>
  <c r="D1" i="29"/>
  <c r="C1" i="29"/>
  <c r="G7" i="16"/>
  <c r="F5" i="22" l="1"/>
  <c r="G16" i="22"/>
  <c r="F16" i="22"/>
  <c r="E16" i="22"/>
  <c r="D16" i="22"/>
  <c r="C16" i="22"/>
  <c r="B16" i="22"/>
  <c r="A16" i="22"/>
  <c r="G15" i="22"/>
  <c r="F15" i="22"/>
  <c r="D15" i="22"/>
  <c r="C15" i="22"/>
  <c r="B15" i="22"/>
  <c r="A15" i="22"/>
  <c r="G14" i="22"/>
  <c r="F14" i="22"/>
  <c r="E14" i="22"/>
  <c r="D14" i="22"/>
  <c r="C14" i="22"/>
  <c r="B14" i="22"/>
  <c r="A14" i="22"/>
  <c r="G13" i="22"/>
  <c r="F13" i="22"/>
  <c r="D13" i="22"/>
  <c r="C13" i="22"/>
  <c r="B13" i="22"/>
  <c r="A13" i="22"/>
  <c r="G12" i="22"/>
  <c r="F12" i="22"/>
  <c r="E12" i="22"/>
  <c r="D12" i="22"/>
  <c r="C12" i="22"/>
  <c r="B12" i="22"/>
  <c r="A12" i="22"/>
  <c r="G11" i="22"/>
  <c r="F11" i="22"/>
  <c r="E11" i="22"/>
  <c r="D11" i="22"/>
  <c r="C11" i="22"/>
  <c r="B11" i="22"/>
  <c r="A11" i="22"/>
  <c r="G10" i="22"/>
  <c r="F10" i="22"/>
  <c r="E10" i="22"/>
  <c r="D10" i="22"/>
  <c r="C10" i="22"/>
  <c r="B10" i="22"/>
  <c r="A10" i="22"/>
  <c r="G9" i="22"/>
  <c r="F9" i="22"/>
  <c r="E9" i="22"/>
  <c r="D9" i="22"/>
  <c r="C9" i="22"/>
  <c r="B9" i="22"/>
  <c r="A9" i="22"/>
  <c r="F8" i="22"/>
  <c r="E8" i="22"/>
  <c r="D8" i="22"/>
  <c r="C8" i="22"/>
  <c r="B8" i="22"/>
  <c r="A8" i="22"/>
  <c r="F7" i="22"/>
  <c r="E7" i="22"/>
  <c r="D7" i="22"/>
  <c r="C7" i="22"/>
  <c r="B7" i="22"/>
  <c r="A7" i="22"/>
  <c r="G6" i="22"/>
  <c r="F6" i="22"/>
  <c r="E6" i="22"/>
  <c r="D6" i="22"/>
  <c r="C6" i="22"/>
  <c r="B6" i="22"/>
  <c r="A6" i="22"/>
  <c r="G5" i="22"/>
  <c r="E5" i="22"/>
  <c r="D5" i="22"/>
  <c r="C5" i="22"/>
  <c r="B5" i="22"/>
  <c r="A5" i="22"/>
  <c r="D1" i="22"/>
  <c r="C1" i="22"/>
  <c r="B16" i="1" s="1"/>
  <c r="C30" i="1"/>
  <c r="A30" i="1"/>
  <c r="G10" i="41" l="1"/>
  <c r="F10" i="41"/>
  <c r="E10" i="41"/>
  <c r="D10" i="41"/>
  <c r="C10" i="41"/>
  <c r="B10" i="41"/>
  <c r="A10" i="41"/>
  <c r="G9" i="41"/>
  <c r="F9" i="41"/>
  <c r="E9" i="41"/>
  <c r="D9" i="41"/>
  <c r="C9" i="41"/>
  <c r="B9" i="41"/>
  <c r="A9" i="41"/>
  <c r="G8" i="41"/>
  <c r="F8" i="41"/>
  <c r="E8" i="41"/>
  <c r="D8" i="41"/>
  <c r="C8" i="41"/>
  <c r="B8" i="41"/>
  <c r="A8" i="41"/>
  <c r="G7" i="41"/>
  <c r="F7" i="41"/>
  <c r="E7" i="41"/>
  <c r="D7" i="41"/>
  <c r="C7" i="41"/>
  <c r="B7" i="41"/>
  <c r="A7" i="41"/>
  <c r="G6" i="41"/>
  <c r="F6" i="41"/>
  <c r="E6" i="41"/>
  <c r="D6" i="41"/>
  <c r="C6" i="41"/>
  <c r="B6" i="41"/>
  <c r="A6" i="41"/>
  <c r="G5" i="41"/>
  <c r="F5" i="41"/>
  <c r="E5" i="41"/>
  <c r="D5" i="41"/>
  <c r="C5" i="41"/>
  <c r="B5" i="41"/>
  <c r="A5" i="41"/>
  <c r="D1" i="41"/>
  <c r="C1" i="41"/>
  <c r="C20" i="31"/>
  <c r="A33" i="31" l="1"/>
  <c r="B33" i="31"/>
  <c r="C33" i="31"/>
  <c r="D33" i="31"/>
  <c r="G5" i="14" l="1"/>
  <c r="A5" i="10"/>
  <c r="B5" i="10"/>
  <c r="C5" i="10"/>
  <c r="D5" i="10"/>
  <c r="E5" i="10"/>
  <c r="F5" i="10"/>
  <c r="G5" i="10"/>
  <c r="G10" i="39" l="1"/>
  <c r="F10" i="39"/>
  <c r="E10" i="39"/>
  <c r="D10" i="39"/>
  <c r="C10" i="39"/>
  <c r="B10" i="39"/>
  <c r="A10" i="39"/>
  <c r="G9" i="39"/>
  <c r="F9" i="39"/>
  <c r="E9" i="39"/>
  <c r="D9" i="39"/>
  <c r="C9" i="39"/>
  <c r="B9" i="39"/>
  <c r="A9" i="39"/>
  <c r="G8" i="39"/>
  <c r="F8" i="39"/>
  <c r="E8" i="39"/>
  <c r="D8" i="39"/>
  <c r="C8" i="39"/>
  <c r="B8" i="39"/>
  <c r="A8" i="39"/>
  <c r="G7" i="39"/>
  <c r="F7" i="39"/>
  <c r="E7" i="39"/>
  <c r="D7" i="39"/>
  <c r="C7" i="39"/>
  <c r="B7" i="39"/>
  <c r="A7" i="39"/>
  <c r="G6" i="39"/>
  <c r="F6" i="39"/>
  <c r="E6" i="39"/>
  <c r="D6" i="39"/>
  <c r="C6" i="39"/>
  <c r="B6" i="39"/>
  <c r="A6" i="39"/>
  <c r="G5" i="39"/>
  <c r="F5" i="39"/>
  <c r="E5" i="39"/>
  <c r="D5" i="39"/>
  <c r="C5" i="39"/>
  <c r="B5" i="39"/>
  <c r="A5" i="39"/>
  <c r="D1" i="39"/>
  <c r="C1" i="39"/>
  <c r="G11" i="38"/>
  <c r="F11" i="38"/>
  <c r="E11" i="38"/>
  <c r="D11" i="38"/>
  <c r="C11" i="38"/>
  <c r="B11" i="38"/>
  <c r="A11" i="38"/>
  <c r="G10" i="38"/>
  <c r="F10" i="38"/>
  <c r="E10" i="38"/>
  <c r="D10" i="38"/>
  <c r="C10" i="38"/>
  <c r="B10" i="38"/>
  <c r="A10" i="38"/>
  <c r="G9" i="38"/>
  <c r="F9" i="38"/>
  <c r="E9" i="38"/>
  <c r="D9" i="38"/>
  <c r="C9" i="38"/>
  <c r="B9" i="38"/>
  <c r="A9" i="38"/>
  <c r="G8" i="38"/>
  <c r="F8" i="38"/>
  <c r="E8" i="38"/>
  <c r="D8" i="38"/>
  <c r="C8" i="38"/>
  <c r="B8" i="38"/>
  <c r="A8" i="38"/>
  <c r="G7" i="38"/>
  <c r="F7" i="38"/>
  <c r="E7" i="38"/>
  <c r="D7" i="38"/>
  <c r="C7" i="38"/>
  <c r="B7" i="38"/>
  <c r="A7" i="38"/>
  <c r="G6" i="38"/>
  <c r="F6" i="38"/>
  <c r="E6" i="38"/>
  <c r="D6" i="38"/>
  <c r="C6" i="38"/>
  <c r="B6" i="38"/>
  <c r="A6" i="38"/>
  <c r="G5" i="38"/>
  <c r="F5" i="38"/>
  <c r="E5" i="38"/>
  <c r="D5" i="38"/>
  <c r="C5" i="38"/>
  <c r="B5" i="38"/>
  <c r="A5" i="38"/>
  <c r="D1" i="38"/>
  <c r="C1" i="38"/>
  <c r="G10" i="37"/>
  <c r="F10" i="37"/>
  <c r="E10" i="37"/>
  <c r="D10" i="37"/>
  <c r="C10" i="37"/>
  <c r="B10" i="37"/>
  <c r="A10" i="37"/>
  <c r="G9" i="37"/>
  <c r="F9" i="37"/>
  <c r="E9" i="37"/>
  <c r="D9" i="37"/>
  <c r="C9" i="37"/>
  <c r="B9" i="37"/>
  <c r="A9" i="37"/>
  <c r="G8" i="37"/>
  <c r="F8" i="37"/>
  <c r="E8" i="37"/>
  <c r="D8" i="37"/>
  <c r="C8" i="37"/>
  <c r="B8" i="37"/>
  <c r="A8" i="37"/>
  <c r="G7" i="37"/>
  <c r="F7" i="37"/>
  <c r="E7" i="37"/>
  <c r="D7" i="37"/>
  <c r="C7" i="37"/>
  <c r="B7" i="37"/>
  <c r="A7" i="37"/>
  <c r="G6" i="37"/>
  <c r="F6" i="37"/>
  <c r="E6" i="37"/>
  <c r="D6" i="37"/>
  <c r="C6" i="37"/>
  <c r="B6" i="37"/>
  <c r="A6" i="37"/>
  <c r="F5" i="37"/>
  <c r="E5" i="37"/>
  <c r="D5" i="37"/>
  <c r="C5" i="37"/>
  <c r="B5" i="37"/>
  <c r="A5" i="37"/>
  <c r="D1" i="37"/>
  <c r="C1" i="37"/>
  <c r="G14" i="36"/>
  <c r="F14" i="36"/>
  <c r="E14" i="36"/>
  <c r="D14" i="36"/>
  <c r="C14" i="36"/>
  <c r="B14" i="36"/>
  <c r="A14" i="36"/>
  <c r="G13" i="36"/>
  <c r="F13" i="36"/>
  <c r="E13" i="36"/>
  <c r="D13" i="36"/>
  <c r="C13" i="36"/>
  <c r="B13" i="36"/>
  <c r="A13" i="36"/>
  <c r="G12" i="36"/>
  <c r="F12" i="36"/>
  <c r="E12" i="36"/>
  <c r="D12" i="36"/>
  <c r="C12" i="36"/>
  <c r="B12" i="36"/>
  <c r="A12" i="36"/>
  <c r="G11" i="36"/>
  <c r="F11" i="36"/>
  <c r="E11" i="36"/>
  <c r="D11" i="36"/>
  <c r="C11" i="36"/>
  <c r="B11" i="36"/>
  <c r="A11" i="36"/>
  <c r="G10" i="36"/>
  <c r="F10" i="36"/>
  <c r="E10" i="36"/>
  <c r="D10" i="36"/>
  <c r="C10" i="36"/>
  <c r="B10" i="36"/>
  <c r="A10" i="36"/>
  <c r="G9" i="36"/>
  <c r="F9" i="36"/>
  <c r="E9" i="36"/>
  <c r="D9" i="36"/>
  <c r="C9" i="36"/>
  <c r="B9" i="36"/>
  <c r="A9" i="36"/>
  <c r="G8" i="36"/>
  <c r="F8" i="36"/>
  <c r="E8" i="36"/>
  <c r="D8" i="36"/>
  <c r="C8" i="36"/>
  <c r="B8" i="36"/>
  <c r="A8" i="36"/>
  <c r="G7" i="36"/>
  <c r="F7" i="36"/>
  <c r="E7" i="36"/>
  <c r="D7" i="36"/>
  <c r="C7" i="36"/>
  <c r="B7" i="36"/>
  <c r="A7" i="36"/>
  <c r="G6" i="36"/>
  <c r="F6" i="36"/>
  <c r="E6" i="36"/>
  <c r="D6" i="36"/>
  <c r="C6" i="36"/>
  <c r="B6" i="36"/>
  <c r="A6" i="36"/>
  <c r="G5" i="36"/>
  <c r="F5" i="36"/>
  <c r="E5" i="36"/>
  <c r="D5" i="36"/>
  <c r="C5" i="36"/>
  <c r="B5" i="36"/>
  <c r="A5" i="36"/>
  <c r="D1" i="36"/>
  <c r="C1" i="36"/>
  <c r="G15" i="35"/>
  <c r="F15" i="35"/>
  <c r="E15" i="35"/>
  <c r="D15" i="35"/>
  <c r="C15" i="35"/>
  <c r="B15" i="35"/>
  <c r="A15" i="35"/>
  <c r="G14" i="35"/>
  <c r="F14" i="35"/>
  <c r="E14" i="35"/>
  <c r="D14" i="35"/>
  <c r="C14" i="35"/>
  <c r="B14" i="35"/>
  <c r="A14" i="35"/>
  <c r="G13" i="35"/>
  <c r="F13" i="35"/>
  <c r="E13" i="35"/>
  <c r="D13" i="35"/>
  <c r="C13" i="35"/>
  <c r="B13" i="35"/>
  <c r="A13" i="35"/>
  <c r="G12" i="35"/>
  <c r="F12" i="35"/>
  <c r="E12" i="35"/>
  <c r="D12" i="35"/>
  <c r="C12" i="35"/>
  <c r="B12" i="35"/>
  <c r="A12" i="35"/>
  <c r="G11" i="35"/>
  <c r="F11" i="35"/>
  <c r="E11" i="35"/>
  <c r="D11" i="35"/>
  <c r="C11" i="35"/>
  <c r="B11" i="35"/>
  <c r="A11" i="35"/>
  <c r="G10" i="35"/>
  <c r="F10" i="35"/>
  <c r="E10" i="35"/>
  <c r="D10" i="35"/>
  <c r="C10" i="35"/>
  <c r="B10" i="35"/>
  <c r="A10" i="35"/>
  <c r="G9" i="35"/>
  <c r="F9" i="35"/>
  <c r="E9" i="35"/>
  <c r="D9" i="35"/>
  <c r="C9" i="35"/>
  <c r="B9" i="35"/>
  <c r="A9" i="35"/>
  <c r="G8" i="35"/>
  <c r="F8" i="35"/>
  <c r="E8" i="35"/>
  <c r="D8" i="35"/>
  <c r="C8" i="35"/>
  <c r="B8" i="35"/>
  <c r="A8" i="35"/>
  <c r="G7" i="35"/>
  <c r="F7" i="35"/>
  <c r="E7" i="35"/>
  <c r="D7" i="35"/>
  <c r="C7" i="35"/>
  <c r="B7" i="35"/>
  <c r="A7" i="35"/>
  <c r="G6" i="35"/>
  <c r="F6" i="35"/>
  <c r="E6" i="35"/>
  <c r="D6" i="35"/>
  <c r="C6" i="35"/>
  <c r="B6" i="35"/>
  <c r="A6" i="35"/>
  <c r="G5" i="35"/>
  <c r="F5" i="35"/>
  <c r="E5" i="35"/>
  <c r="D5" i="35"/>
  <c r="C5" i="35"/>
  <c r="B5" i="35"/>
  <c r="A5" i="35"/>
  <c r="D1" i="35"/>
  <c r="C1" i="35"/>
  <c r="D32" i="31"/>
  <c r="C32" i="31"/>
  <c r="B32" i="31"/>
  <c r="A32" i="31"/>
  <c r="E31" i="31"/>
  <c r="D31" i="31"/>
  <c r="C31" i="31"/>
  <c r="B31" i="31"/>
  <c r="A31" i="31"/>
  <c r="D30" i="31"/>
  <c r="C30" i="31"/>
  <c r="B30" i="31"/>
  <c r="A30" i="31"/>
  <c r="E29" i="31"/>
  <c r="D29" i="31"/>
  <c r="C29" i="31"/>
  <c r="B29" i="31"/>
  <c r="A29" i="31"/>
  <c r="E28" i="31"/>
  <c r="D28" i="31"/>
  <c r="C28" i="31"/>
  <c r="B28" i="31"/>
  <c r="A28" i="31"/>
  <c r="E27" i="31"/>
  <c r="D27" i="31"/>
  <c r="C27" i="31"/>
  <c r="B27" i="31"/>
  <c r="A27" i="31"/>
  <c r="E26" i="31"/>
  <c r="D26" i="31"/>
  <c r="C26" i="31"/>
  <c r="B26" i="31"/>
  <c r="A26" i="31"/>
  <c r="G25" i="31"/>
  <c r="E25" i="31"/>
  <c r="D25" i="31"/>
  <c r="C25" i="31"/>
  <c r="B25" i="31"/>
  <c r="A25" i="31"/>
  <c r="G24" i="31"/>
  <c r="E24" i="31"/>
  <c r="D24" i="31"/>
  <c r="C24" i="31"/>
  <c r="B24" i="31"/>
  <c r="A24" i="31"/>
  <c r="E23" i="31"/>
  <c r="D23" i="31"/>
  <c r="C23" i="31"/>
  <c r="B23" i="31"/>
  <c r="A23" i="31"/>
  <c r="E22" i="31"/>
  <c r="D22" i="31"/>
  <c r="C22" i="31"/>
  <c r="B22" i="31"/>
  <c r="A22" i="31"/>
  <c r="G21" i="31"/>
  <c r="E21" i="31"/>
  <c r="D21" i="31"/>
  <c r="C21" i="31"/>
  <c r="B21" i="31"/>
  <c r="A21" i="31"/>
  <c r="E20" i="31"/>
  <c r="D20" i="31"/>
  <c r="B20" i="31"/>
  <c r="A20" i="31"/>
  <c r="G19" i="31"/>
  <c r="F19" i="31"/>
  <c r="E19" i="31"/>
  <c r="D19" i="31"/>
  <c r="C19" i="31"/>
  <c r="B19" i="31"/>
  <c r="A19" i="31"/>
  <c r="G18" i="31"/>
  <c r="F18" i="31"/>
  <c r="E18" i="31"/>
  <c r="D18" i="31"/>
  <c r="C18" i="31"/>
  <c r="B18" i="31"/>
  <c r="A18" i="31"/>
  <c r="F17" i="31"/>
  <c r="E17" i="31"/>
  <c r="D17" i="31"/>
  <c r="C17" i="31"/>
  <c r="B17" i="31"/>
  <c r="A17" i="31"/>
  <c r="G16" i="31"/>
  <c r="E16" i="31"/>
  <c r="D16" i="31"/>
  <c r="C16" i="31"/>
  <c r="B16" i="31"/>
  <c r="A16" i="31"/>
  <c r="G15" i="31"/>
  <c r="E15" i="31"/>
  <c r="D15" i="31"/>
  <c r="C15" i="31"/>
  <c r="B15" i="31"/>
  <c r="A15" i="31"/>
  <c r="G14" i="31"/>
  <c r="E14" i="31"/>
  <c r="D14" i="31"/>
  <c r="C14" i="31"/>
  <c r="B14" i="31"/>
  <c r="A14" i="31"/>
  <c r="E13" i="31"/>
  <c r="D13" i="31"/>
  <c r="C13" i="31"/>
  <c r="B13" i="31"/>
  <c r="A13" i="31"/>
  <c r="E12" i="31"/>
  <c r="D12" i="31"/>
  <c r="C12" i="31"/>
  <c r="B12" i="31"/>
  <c r="A12" i="31"/>
  <c r="G11" i="31"/>
  <c r="E11" i="31"/>
  <c r="D11" i="31"/>
  <c r="C11" i="31"/>
  <c r="B11" i="31"/>
  <c r="A11" i="31"/>
  <c r="G10" i="31"/>
  <c r="E10" i="31"/>
  <c r="D10" i="31"/>
  <c r="C10" i="31"/>
  <c r="B10" i="31"/>
  <c r="A10" i="31"/>
  <c r="G9" i="31"/>
  <c r="E9" i="31"/>
  <c r="D9" i="31"/>
  <c r="C9" i="31"/>
  <c r="B9" i="31"/>
  <c r="A9" i="31"/>
  <c r="G8" i="31"/>
  <c r="E8" i="31"/>
  <c r="D8" i="31"/>
  <c r="C8" i="31"/>
  <c r="B8" i="31"/>
  <c r="A8" i="31"/>
  <c r="E7" i="31"/>
  <c r="D7" i="31"/>
  <c r="C7" i="31"/>
  <c r="B7" i="31"/>
  <c r="A7" i="31"/>
  <c r="E6" i="31"/>
  <c r="D6" i="31"/>
  <c r="C6" i="31"/>
  <c r="B6" i="31"/>
  <c r="A6" i="31"/>
  <c r="E5" i="31"/>
  <c r="D5" i="31"/>
  <c r="C5" i="31"/>
  <c r="B5" i="31"/>
  <c r="A5" i="31"/>
  <c r="D1" i="31"/>
  <c r="C1" i="31"/>
  <c r="G21" i="30"/>
  <c r="F21" i="30"/>
  <c r="E21" i="30"/>
  <c r="D21" i="30"/>
  <c r="C21" i="30"/>
  <c r="B21" i="30"/>
  <c r="A21" i="30"/>
  <c r="G20" i="30"/>
  <c r="F20" i="30"/>
  <c r="E20" i="30"/>
  <c r="D20" i="30"/>
  <c r="C20" i="30"/>
  <c r="B20" i="30"/>
  <c r="A20" i="30"/>
  <c r="G19" i="30"/>
  <c r="F19" i="30"/>
  <c r="E19" i="30"/>
  <c r="D19" i="30"/>
  <c r="C19" i="30"/>
  <c r="B19" i="30"/>
  <c r="A19" i="30"/>
  <c r="G18" i="30"/>
  <c r="F18" i="30"/>
  <c r="E18" i="30"/>
  <c r="D18" i="30"/>
  <c r="C18" i="30"/>
  <c r="B18" i="30"/>
  <c r="A18" i="30"/>
  <c r="G17" i="30"/>
  <c r="F17" i="30"/>
  <c r="E17" i="30"/>
  <c r="D17" i="30"/>
  <c r="C17" i="30"/>
  <c r="B17" i="30"/>
  <c r="A17" i="30"/>
  <c r="G16" i="30"/>
  <c r="F16" i="30"/>
  <c r="E16" i="30"/>
  <c r="D16" i="30"/>
  <c r="C16" i="30"/>
  <c r="B16" i="30"/>
  <c r="A16" i="30"/>
  <c r="G15" i="30"/>
  <c r="F15" i="30"/>
  <c r="E15" i="30"/>
  <c r="D15" i="30"/>
  <c r="C15" i="30"/>
  <c r="B15" i="30"/>
  <c r="A15" i="30"/>
  <c r="G14" i="30"/>
  <c r="F14" i="30"/>
  <c r="E14" i="30"/>
  <c r="D14" i="30"/>
  <c r="C14" i="30"/>
  <c r="B14" i="30"/>
  <c r="A14" i="30"/>
  <c r="G13" i="30"/>
  <c r="F13" i="30"/>
  <c r="E13" i="30"/>
  <c r="D13" i="30"/>
  <c r="C13" i="30"/>
  <c r="B13" i="30"/>
  <c r="A13" i="30"/>
  <c r="G12" i="30"/>
  <c r="F12" i="30"/>
  <c r="E12" i="30"/>
  <c r="D12" i="30"/>
  <c r="C12" i="30"/>
  <c r="B12" i="30"/>
  <c r="A12" i="30"/>
  <c r="G11" i="30"/>
  <c r="F11" i="30"/>
  <c r="E11" i="30"/>
  <c r="D11" i="30"/>
  <c r="C11" i="30"/>
  <c r="B11" i="30"/>
  <c r="A11" i="30"/>
  <c r="G10" i="30"/>
  <c r="F10" i="30"/>
  <c r="E10" i="30"/>
  <c r="D10" i="30"/>
  <c r="C10" i="30"/>
  <c r="B10" i="30"/>
  <c r="A10" i="30"/>
  <c r="G9" i="30"/>
  <c r="F9" i="30"/>
  <c r="E9" i="30"/>
  <c r="D9" i="30"/>
  <c r="C9" i="30"/>
  <c r="B9" i="30"/>
  <c r="A9" i="30"/>
  <c r="G8" i="30"/>
  <c r="F8" i="30"/>
  <c r="E8" i="30"/>
  <c r="D8" i="30"/>
  <c r="C8" i="30"/>
  <c r="B8" i="30"/>
  <c r="A8" i="30"/>
  <c r="G7" i="30"/>
  <c r="F7" i="30"/>
  <c r="E7" i="30"/>
  <c r="D7" i="30"/>
  <c r="C7" i="30"/>
  <c r="B7" i="30"/>
  <c r="A7" i="30"/>
  <c r="G6" i="30"/>
  <c r="F6" i="30"/>
  <c r="E6" i="30"/>
  <c r="D6" i="30"/>
  <c r="C6" i="30"/>
  <c r="B6" i="30"/>
  <c r="A6" i="30"/>
  <c r="G5" i="30"/>
  <c r="F5" i="30"/>
  <c r="E5" i="30"/>
  <c r="D5" i="30"/>
  <c r="C5" i="30"/>
  <c r="B5" i="30"/>
  <c r="A5" i="30"/>
  <c r="D1" i="30"/>
  <c r="C1" i="30"/>
  <c r="G27" i="28"/>
  <c r="F27" i="28"/>
  <c r="E27" i="28"/>
  <c r="D27" i="28"/>
  <c r="C27" i="28"/>
  <c r="B27" i="28"/>
  <c r="A27" i="28"/>
  <c r="G26" i="28"/>
  <c r="F26" i="28"/>
  <c r="E26" i="28"/>
  <c r="D26" i="28"/>
  <c r="C26" i="28"/>
  <c r="B26" i="28"/>
  <c r="A26" i="28"/>
  <c r="G25" i="28"/>
  <c r="F25" i="28"/>
  <c r="E25" i="28"/>
  <c r="D25" i="28"/>
  <c r="C25" i="28"/>
  <c r="B25" i="28"/>
  <c r="A25" i="28"/>
  <c r="G24" i="28"/>
  <c r="F24" i="28"/>
  <c r="E24" i="28"/>
  <c r="D24" i="28"/>
  <c r="C24" i="28"/>
  <c r="B24" i="28"/>
  <c r="A24" i="28"/>
  <c r="G23" i="28"/>
  <c r="F23" i="28"/>
  <c r="E23" i="28"/>
  <c r="D23" i="28"/>
  <c r="C23" i="28"/>
  <c r="B23" i="28"/>
  <c r="A23" i="28"/>
  <c r="G22" i="28"/>
  <c r="F22" i="28"/>
  <c r="E22" i="28"/>
  <c r="D22" i="28"/>
  <c r="C22" i="28"/>
  <c r="B22" i="28"/>
  <c r="A22" i="28"/>
  <c r="G21" i="28"/>
  <c r="F21" i="28"/>
  <c r="E21" i="28"/>
  <c r="D21" i="28"/>
  <c r="C21" i="28"/>
  <c r="B21" i="28"/>
  <c r="A21" i="28"/>
  <c r="G20" i="28"/>
  <c r="F20" i="28"/>
  <c r="E20" i="28"/>
  <c r="D20" i="28"/>
  <c r="C20" i="28"/>
  <c r="B20" i="28"/>
  <c r="A20" i="28"/>
  <c r="G19" i="28"/>
  <c r="F19" i="28"/>
  <c r="E19" i="28"/>
  <c r="D19" i="28"/>
  <c r="C19" i="28"/>
  <c r="B19" i="28"/>
  <c r="A19" i="28"/>
  <c r="G18" i="28"/>
  <c r="F18" i="28"/>
  <c r="E18" i="28"/>
  <c r="D18" i="28"/>
  <c r="C18" i="28"/>
  <c r="B18" i="28"/>
  <c r="A18" i="28"/>
  <c r="G17" i="28"/>
  <c r="F17" i="28"/>
  <c r="E17" i="28"/>
  <c r="D17" i="28"/>
  <c r="C17" i="28"/>
  <c r="B17" i="28"/>
  <c r="A17" i="28"/>
  <c r="G16" i="28"/>
  <c r="F16" i="28"/>
  <c r="E16" i="28"/>
  <c r="D16" i="28"/>
  <c r="C16" i="28"/>
  <c r="B16" i="28"/>
  <c r="A16" i="28"/>
  <c r="G15" i="28"/>
  <c r="F15" i="28"/>
  <c r="E15" i="28"/>
  <c r="D15" i="28"/>
  <c r="C15" i="28"/>
  <c r="B15" i="28"/>
  <c r="A15" i="28"/>
  <c r="G14" i="28"/>
  <c r="F14" i="28"/>
  <c r="E14" i="28"/>
  <c r="D14" i="28"/>
  <c r="C14" i="28"/>
  <c r="B14" i="28"/>
  <c r="A14" i="28"/>
  <c r="G13" i="28"/>
  <c r="F13" i="28"/>
  <c r="E13" i="28"/>
  <c r="D13" i="28"/>
  <c r="C13" i="28"/>
  <c r="B13" i="28"/>
  <c r="A13" i="28"/>
  <c r="G12" i="28"/>
  <c r="F12" i="28"/>
  <c r="E12" i="28"/>
  <c r="D12" i="28"/>
  <c r="C12" i="28"/>
  <c r="B12" i="28"/>
  <c r="A12" i="28"/>
  <c r="G11" i="28"/>
  <c r="F11" i="28"/>
  <c r="E11" i="28"/>
  <c r="D11" i="28"/>
  <c r="C11" i="28"/>
  <c r="B11" i="28"/>
  <c r="A11" i="28"/>
  <c r="G10" i="28"/>
  <c r="F10" i="28"/>
  <c r="E10" i="28"/>
  <c r="D10" i="28"/>
  <c r="C10" i="28"/>
  <c r="B10" i="28"/>
  <c r="A10" i="28"/>
  <c r="G9" i="28"/>
  <c r="F9" i="28"/>
  <c r="E9" i="28"/>
  <c r="D9" i="28"/>
  <c r="C9" i="28"/>
  <c r="B9" i="28"/>
  <c r="A9" i="28"/>
  <c r="G8" i="28"/>
  <c r="F8" i="28"/>
  <c r="E8" i="28"/>
  <c r="D8" i="28"/>
  <c r="C8" i="28"/>
  <c r="B8" i="28"/>
  <c r="A8" i="28"/>
  <c r="G7" i="28"/>
  <c r="F7" i="28"/>
  <c r="E7" i="28"/>
  <c r="D7" i="28"/>
  <c r="C7" i="28"/>
  <c r="B7" i="28"/>
  <c r="A7" i="28"/>
  <c r="G6" i="28"/>
  <c r="F6" i="28"/>
  <c r="E6" i="28"/>
  <c r="D6" i="28"/>
  <c r="C6" i="28"/>
  <c r="B6" i="28"/>
  <c r="A6" i="28"/>
  <c r="G5" i="28"/>
  <c r="F5" i="28"/>
  <c r="E5" i="28"/>
  <c r="D5" i="28"/>
  <c r="D1" i="28"/>
  <c r="C1" i="28"/>
  <c r="G12" i="27"/>
  <c r="F12" i="27"/>
  <c r="E12" i="27"/>
  <c r="D12" i="27"/>
  <c r="C12" i="27"/>
  <c r="B12" i="27"/>
  <c r="A12" i="27"/>
  <c r="G11" i="27"/>
  <c r="F11" i="27"/>
  <c r="E11" i="27"/>
  <c r="D11" i="27"/>
  <c r="C11" i="27"/>
  <c r="B11" i="27"/>
  <c r="A11" i="27"/>
  <c r="G10" i="27"/>
  <c r="F10" i="27"/>
  <c r="E10" i="27"/>
  <c r="D10" i="27"/>
  <c r="C10" i="27"/>
  <c r="B10" i="27"/>
  <c r="A10" i="27"/>
  <c r="G9" i="27"/>
  <c r="F9" i="27"/>
  <c r="E9" i="27"/>
  <c r="D9" i="27"/>
  <c r="C9" i="27"/>
  <c r="B9" i="27"/>
  <c r="A9" i="27"/>
  <c r="G8" i="27"/>
  <c r="F8" i="27"/>
  <c r="E8" i="27"/>
  <c r="D8" i="27"/>
  <c r="C8" i="27"/>
  <c r="B8" i="27"/>
  <c r="A8" i="27"/>
  <c r="G7" i="27"/>
  <c r="F7" i="27"/>
  <c r="E7" i="27"/>
  <c r="D7" i="27"/>
  <c r="C7" i="27"/>
  <c r="B7" i="27"/>
  <c r="A7" i="27"/>
  <c r="G6" i="27"/>
  <c r="F6" i="27"/>
  <c r="E6" i="27"/>
  <c r="D6" i="27"/>
  <c r="C6" i="27"/>
  <c r="B6" i="27"/>
  <c r="A6" i="27"/>
  <c r="G5" i="27"/>
  <c r="F5" i="27"/>
  <c r="E5" i="27"/>
  <c r="D5" i="27"/>
  <c r="C5" i="27"/>
  <c r="B5" i="27"/>
  <c r="A5" i="27"/>
  <c r="D1" i="27"/>
  <c r="C1" i="27"/>
  <c r="G13" i="26"/>
  <c r="F13" i="26"/>
  <c r="E13" i="26"/>
  <c r="D13" i="26"/>
  <c r="C13" i="26"/>
  <c r="B13" i="26"/>
  <c r="A13" i="26"/>
  <c r="G12" i="26"/>
  <c r="F12" i="26"/>
  <c r="E12" i="26"/>
  <c r="D12" i="26"/>
  <c r="C12" i="26"/>
  <c r="B12" i="26"/>
  <c r="A12" i="26"/>
  <c r="G11" i="26"/>
  <c r="F11" i="26"/>
  <c r="E11" i="26"/>
  <c r="D11" i="26"/>
  <c r="C11" i="26"/>
  <c r="B11" i="26"/>
  <c r="A11" i="26"/>
  <c r="G10" i="26"/>
  <c r="F10" i="26"/>
  <c r="E10" i="26"/>
  <c r="D10" i="26"/>
  <c r="C10" i="26"/>
  <c r="B10" i="26"/>
  <c r="A10" i="26"/>
  <c r="G9" i="26"/>
  <c r="F9" i="26"/>
  <c r="E9" i="26"/>
  <c r="D9" i="26"/>
  <c r="C9" i="26"/>
  <c r="B9" i="26"/>
  <c r="A9" i="26"/>
  <c r="G8" i="26"/>
  <c r="F8" i="26"/>
  <c r="E8" i="26"/>
  <c r="D8" i="26"/>
  <c r="C8" i="26"/>
  <c r="B8" i="26"/>
  <c r="A8" i="26"/>
  <c r="G7" i="26"/>
  <c r="F7" i="26"/>
  <c r="E7" i="26"/>
  <c r="D7" i="26"/>
  <c r="C7" i="26"/>
  <c r="B7" i="26"/>
  <c r="A7" i="26"/>
  <c r="G6" i="26"/>
  <c r="F6" i="26"/>
  <c r="E6" i="26"/>
  <c r="D6" i="26"/>
  <c r="C6" i="26"/>
  <c r="B6" i="26"/>
  <c r="A6" i="26"/>
  <c r="G5" i="26"/>
  <c r="F5" i="26"/>
  <c r="E5" i="26"/>
  <c r="D5" i="26"/>
  <c r="C5" i="26"/>
  <c r="B5" i="26"/>
  <c r="A5" i="26"/>
  <c r="D1" i="26"/>
  <c r="C1" i="26"/>
  <c r="G12" i="25"/>
  <c r="F12" i="25"/>
  <c r="E12" i="25"/>
  <c r="D12" i="25"/>
  <c r="C12" i="25"/>
  <c r="B12" i="25"/>
  <c r="A12" i="25"/>
  <c r="G11" i="25"/>
  <c r="F11" i="25"/>
  <c r="E11" i="25"/>
  <c r="D11" i="25"/>
  <c r="C11" i="25"/>
  <c r="B11" i="25"/>
  <c r="A11" i="25"/>
  <c r="G10" i="25"/>
  <c r="F10" i="25"/>
  <c r="E10" i="25"/>
  <c r="D10" i="25"/>
  <c r="C10" i="25"/>
  <c r="B10" i="25"/>
  <c r="A10" i="25"/>
  <c r="G9" i="25"/>
  <c r="F9" i="25"/>
  <c r="E9" i="25"/>
  <c r="D9" i="25"/>
  <c r="C9" i="25"/>
  <c r="B9" i="25"/>
  <c r="A9" i="25"/>
  <c r="G8" i="25"/>
  <c r="F8" i="25"/>
  <c r="E8" i="25"/>
  <c r="D8" i="25"/>
  <c r="C8" i="25"/>
  <c r="B8" i="25"/>
  <c r="A8" i="25"/>
  <c r="G7" i="25"/>
  <c r="F7" i="25"/>
  <c r="E7" i="25"/>
  <c r="D7" i="25"/>
  <c r="C7" i="25"/>
  <c r="B7" i="25"/>
  <c r="A7" i="25"/>
  <c r="F6" i="25"/>
  <c r="E6" i="25"/>
  <c r="D6" i="25"/>
  <c r="C6" i="25"/>
  <c r="B6" i="25"/>
  <c r="A6" i="25"/>
  <c r="G5" i="25"/>
  <c r="F5" i="25"/>
  <c r="E5" i="25"/>
  <c r="D5" i="25"/>
  <c r="C5" i="25"/>
  <c r="B5" i="25"/>
  <c r="A5" i="25"/>
  <c r="D1" i="25"/>
  <c r="C1" i="25"/>
  <c r="G13" i="24"/>
  <c r="F13" i="24"/>
  <c r="E13" i="24"/>
  <c r="D13" i="24"/>
  <c r="C13" i="24"/>
  <c r="B13" i="24"/>
  <c r="A13" i="24"/>
  <c r="G12" i="24"/>
  <c r="F12" i="24"/>
  <c r="E12" i="24"/>
  <c r="D12" i="24"/>
  <c r="C12" i="24"/>
  <c r="B12" i="24"/>
  <c r="A12" i="24"/>
  <c r="G11" i="24"/>
  <c r="F11" i="24"/>
  <c r="E11" i="24"/>
  <c r="D11" i="24"/>
  <c r="C11" i="24"/>
  <c r="B11" i="24"/>
  <c r="A11" i="24"/>
  <c r="G10" i="24"/>
  <c r="F10" i="24"/>
  <c r="E10" i="24"/>
  <c r="D10" i="24"/>
  <c r="C10" i="24"/>
  <c r="B10" i="24"/>
  <c r="A10" i="24"/>
  <c r="G9" i="24"/>
  <c r="F9" i="24"/>
  <c r="E9" i="24"/>
  <c r="D9" i="24"/>
  <c r="C9" i="24"/>
  <c r="B9" i="24"/>
  <c r="A9" i="24"/>
  <c r="G8" i="24"/>
  <c r="F8" i="24"/>
  <c r="E8" i="24"/>
  <c r="D8" i="24"/>
  <c r="C8" i="24"/>
  <c r="B8" i="24"/>
  <c r="A8" i="24"/>
  <c r="G7" i="24"/>
  <c r="F7" i="24"/>
  <c r="E7" i="24"/>
  <c r="D7" i="24"/>
  <c r="C7" i="24"/>
  <c r="B7" i="24"/>
  <c r="A7" i="24"/>
  <c r="G6" i="24"/>
  <c r="F6" i="24"/>
  <c r="E6" i="24"/>
  <c r="D6" i="24"/>
  <c r="C6" i="24"/>
  <c r="B6" i="24"/>
  <c r="A6" i="24"/>
  <c r="G5" i="24"/>
  <c r="F5" i="24"/>
  <c r="E5" i="24"/>
  <c r="D5" i="24"/>
  <c r="C5" i="24"/>
  <c r="B5" i="24"/>
  <c r="A5" i="24"/>
  <c r="D1" i="24"/>
  <c r="C1" i="24"/>
  <c r="C5" i="28"/>
  <c r="B5" i="28"/>
  <c r="A5" i="28"/>
  <c r="G12" i="21"/>
  <c r="F12" i="21"/>
  <c r="E12" i="21"/>
  <c r="D12" i="21"/>
  <c r="C12" i="21"/>
  <c r="B12" i="21"/>
  <c r="A12" i="21"/>
  <c r="G11" i="21"/>
  <c r="F11" i="21"/>
  <c r="E11" i="21"/>
  <c r="D11" i="21"/>
  <c r="C11" i="21"/>
  <c r="B11" i="21"/>
  <c r="A11" i="21"/>
  <c r="G10" i="21"/>
  <c r="F10" i="21"/>
  <c r="E10" i="21"/>
  <c r="D10" i="21"/>
  <c r="C10" i="21"/>
  <c r="B10" i="21"/>
  <c r="A10" i="21"/>
  <c r="G9" i="21"/>
  <c r="F9" i="21"/>
  <c r="E9" i="21"/>
  <c r="D9" i="21"/>
  <c r="C9" i="21"/>
  <c r="B9" i="21"/>
  <c r="A9" i="21"/>
  <c r="G8" i="21"/>
  <c r="F8" i="21"/>
  <c r="E8" i="21"/>
  <c r="D8" i="21"/>
  <c r="C8" i="21"/>
  <c r="B8" i="21"/>
  <c r="A8" i="21"/>
  <c r="G7" i="21"/>
  <c r="F7" i="21"/>
  <c r="E7" i="21"/>
  <c r="D7" i="21"/>
  <c r="C7" i="21"/>
  <c r="B7" i="21"/>
  <c r="A7" i="21"/>
  <c r="G6" i="21"/>
  <c r="F6" i="21"/>
  <c r="E6" i="21"/>
  <c r="D6" i="21"/>
  <c r="C6" i="21"/>
  <c r="B6" i="21"/>
  <c r="A6" i="21"/>
  <c r="G5" i="21"/>
  <c r="F5" i="21"/>
  <c r="E5" i="21"/>
  <c r="D5" i="21"/>
  <c r="C5" i="21"/>
  <c r="B5" i="21"/>
  <c r="A5" i="21"/>
  <c r="D1" i="21"/>
  <c r="C1" i="21"/>
  <c r="E14" i="20"/>
  <c r="D14" i="20"/>
  <c r="C14" i="20"/>
  <c r="B14" i="20"/>
  <c r="A14" i="20"/>
  <c r="D13" i="20"/>
  <c r="C13" i="20"/>
  <c r="B13" i="20"/>
  <c r="A13" i="20"/>
  <c r="E12" i="20"/>
  <c r="D12" i="20"/>
  <c r="C12" i="20"/>
  <c r="B12" i="20"/>
  <c r="A12" i="20"/>
  <c r="D11" i="20"/>
  <c r="C11" i="20"/>
  <c r="B11" i="20"/>
  <c r="A11" i="20"/>
  <c r="E10" i="20"/>
  <c r="D10" i="20"/>
  <c r="C10" i="20"/>
  <c r="B10" i="20"/>
  <c r="A10" i="20"/>
  <c r="G9" i="20"/>
  <c r="E9" i="20"/>
  <c r="D9" i="20"/>
  <c r="C9" i="20"/>
  <c r="B9" i="20"/>
  <c r="A9" i="20"/>
  <c r="G8" i="20"/>
  <c r="E8" i="20"/>
  <c r="D8" i="20"/>
  <c r="C8" i="20"/>
  <c r="B8" i="20"/>
  <c r="A8" i="20"/>
  <c r="G7" i="20"/>
  <c r="E7" i="20"/>
  <c r="D7" i="20"/>
  <c r="C7" i="20"/>
  <c r="B7" i="20"/>
  <c r="A7" i="20"/>
  <c r="G6" i="20"/>
  <c r="E6" i="20"/>
  <c r="D6" i="20"/>
  <c r="C6" i="20"/>
  <c r="B6" i="20"/>
  <c r="A6" i="20"/>
  <c r="E5" i="20"/>
  <c r="D5" i="20"/>
  <c r="C5" i="20"/>
  <c r="B5" i="20"/>
  <c r="A5" i="20"/>
  <c r="D1" i="20"/>
  <c r="C1" i="20"/>
  <c r="G134" i="19"/>
  <c r="F134" i="19"/>
  <c r="E134" i="19"/>
  <c r="D134" i="19"/>
  <c r="C134" i="19"/>
  <c r="B134" i="19"/>
  <c r="A134" i="19"/>
  <c r="G133" i="19"/>
  <c r="F133" i="19"/>
  <c r="E133" i="19"/>
  <c r="D133" i="19"/>
  <c r="C133" i="19"/>
  <c r="B133" i="19"/>
  <c r="A133" i="19"/>
  <c r="G132" i="19"/>
  <c r="F132" i="19"/>
  <c r="E132" i="19"/>
  <c r="D132" i="19"/>
  <c r="C132" i="19"/>
  <c r="B132" i="19"/>
  <c r="A132" i="19"/>
  <c r="G131" i="19"/>
  <c r="F131" i="19"/>
  <c r="E131" i="19"/>
  <c r="D131" i="19"/>
  <c r="C131" i="19"/>
  <c r="B131" i="19"/>
  <c r="A131" i="19"/>
  <c r="G130" i="19"/>
  <c r="F130" i="19"/>
  <c r="E130" i="19"/>
  <c r="D130" i="19"/>
  <c r="C130" i="19"/>
  <c r="B130" i="19"/>
  <c r="A130" i="19"/>
  <c r="G129" i="19"/>
  <c r="F129" i="19"/>
  <c r="E129" i="19"/>
  <c r="D129" i="19"/>
  <c r="C129" i="19"/>
  <c r="B129" i="19"/>
  <c r="A129" i="19"/>
  <c r="G128" i="19"/>
  <c r="F128" i="19"/>
  <c r="E128" i="19"/>
  <c r="D128" i="19"/>
  <c r="C128" i="19"/>
  <c r="B128" i="19"/>
  <c r="A128" i="19"/>
  <c r="G127" i="19"/>
  <c r="F127" i="19"/>
  <c r="E127" i="19"/>
  <c r="D127" i="19"/>
  <c r="C127" i="19"/>
  <c r="B127" i="19"/>
  <c r="A127" i="19"/>
  <c r="G126" i="19"/>
  <c r="F126" i="19"/>
  <c r="E126" i="19"/>
  <c r="D126" i="19"/>
  <c r="C126" i="19"/>
  <c r="B126" i="19"/>
  <c r="A126" i="19"/>
  <c r="G125" i="19"/>
  <c r="F125" i="19"/>
  <c r="E125" i="19"/>
  <c r="D125" i="19"/>
  <c r="C125" i="19"/>
  <c r="B125" i="19"/>
  <c r="A125" i="19"/>
  <c r="G124" i="19"/>
  <c r="F124" i="19"/>
  <c r="E124" i="19"/>
  <c r="D124" i="19"/>
  <c r="C124" i="19"/>
  <c r="B124" i="19"/>
  <c r="A124" i="19"/>
  <c r="G123" i="19"/>
  <c r="F123" i="19"/>
  <c r="E123" i="19"/>
  <c r="D123" i="19"/>
  <c r="C123" i="19"/>
  <c r="B123" i="19"/>
  <c r="A123" i="19"/>
  <c r="G122" i="19"/>
  <c r="F122" i="19"/>
  <c r="E122" i="19"/>
  <c r="D122" i="19"/>
  <c r="C122" i="19"/>
  <c r="B122" i="19"/>
  <c r="A122" i="19"/>
  <c r="G121" i="19"/>
  <c r="F121" i="19"/>
  <c r="E121" i="19"/>
  <c r="D121" i="19"/>
  <c r="C121" i="19"/>
  <c r="B121" i="19"/>
  <c r="A121" i="19"/>
  <c r="G120" i="19"/>
  <c r="F120" i="19"/>
  <c r="E120" i="19"/>
  <c r="D120" i="19"/>
  <c r="C120" i="19"/>
  <c r="B120" i="19"/>
  <c r="A120" i="19"/>
  <c r="G119" i="19"/>
  <c r="F119" i="19"/>
  <c r="E119" i="19"/>
  <c r="D119" i="19"/>
  <c r="C119" i="19"/>
  <c r="B119" i="19"/>
  <c r="A119" i="19"/>
  <c r="G118" i="19"/>
  <c r="F118" i="19"/>
  <c r="E118" i="19"/>
  <c r="D118" i="19"/>
  <c r="C118" i="19"/>
  <c r="B118" i="19"/>
  <c r="A118" i="19"/>
  <c r="G117" i="19"/>
  <c r="F117" i="19"/>
  <c r="E117" i="19"/>
  <c r="D117" i="19"/>
  <c r="C117" i="19"/>
  <c r="B117" i="19"/>
  <c r="A117" i="19"/>
  <c r="G116" i="19"/>
  <c r="F116" i="19"/>
  <c r="E116" i="19"/>
  <c r="D116" i="19"/>
  <c r="C116" i="19"/>
  <c r="B116" i="19"/>
  <c r="A116" i="19"/>
  <c r="G115" i="19"/>
  <c r="F115" i="19"/>
  <c r="E115" i="19"/>
  <c r="D115" i="19"/>
  <c r="C115" i="19"/>
  <c r="B115" i="19"/>
  <c r="A115" i="19"/>
  <c r="G114" i="19"/>
  <c r="F114" i="19"/>
  <c r="E114" i="19"/>
  <c r="D114" i="19"/>
  <c r="C114" i="19"/>
  <c r="B114" i="19"/>
  <c r="A114" i="19"/>
  <c r="G113" i="19"/>
  <c r="F113" i="19"/>
  <c r="E113" i="19"/>
  <c r="D113" i="19"/>
  <c r="C113" i="19"/>
  <c r="B113" i="19"/>
  <c r="A113" i="19"/>
  <c r="G112" i="19"/>
  <c r="F112" i="19"/>
  <c r="E112" i="19"/>
  <c r="D112" i="19"/>
  <c r="C112" i="19"/>
  <c r="B112" i="19"/>
  <c r="A112" i="19"/>
  <c r="G111" i="19"/>
  <c r="F111" i="19"/>
  <c r="E111" i="19"/>
  <c r="D111" i="19"/>
  <c r="C111" i="19"/>
  <c r="B111" i="19"/>
  <c r="A111" i="19"/>
  <c r="G110" i="19"/>
  <c r="F110" i="19"/>
  <c r="E110" i="19"/>
  <c r="D110" i="19"/>
  <c r="C110" i="19"/>
  <c r="B110" i="19"/>
  <c r="A110" i="19"/>
  <c r="G109" i="19"/>
  <c r="F109" i="19"/>
  <c r="E109" i="19"/>
  <c r="D109" i="19"/>
  <c r="C109" i="19"/>
  <c r="B109" i="19"/>
  <c r="A109" i="19"/>
  <c r="G108" i="19"/>
  <c r="F108" i="19"/>
  <c r="E108" i="19"/>
  <c r="D108" i="19"/>
  <c r="C108" i="19"/>
  <c r="B108" i="19"/>
  <c r="A108" i="19"/>
  <c r="G107" i="19"/>
  <c r="F107" i="19"/>
  <c r="E107" i="19"/>
  <c r="D107" i="19"/>
  <c r="C107" i="19"/>
  <c r="B107" i="19"/>
  <c r="A107" i="19"/>
  <c r="G106" i="19"/>
  <c r="F106" i="19"/>
  <c r="E106" i="19"/>
  <c r="D106" i="19"/>
  <c r="C106" i="19"/>
  <c r="B106" i="19"/>
  <c r="A106" i="19"/>
  <c r="G105" i="19"/>
  <c r="F105" i="19"/>
  <c r="E105" i="19"/>
  <c r="D105" i="19"/>
  <c r="C105" i="19"/>
  <c r="B105" i="19"/>
  <c r="A105" i="19"/>
  <c r="G104" i="19"/>
  <c r="F104" i="19"/>
  <c r="E104" i="19"/>
  <c r="D104" i="19"/>
  <c r="C104" i="19"/>
  <c r="B104" i="19"/>
  <c r="A104" i="19"/>
  <c r="G103" i="19"/>
  <c r="F103" i="19"/>
  <c r="E103" i="19"/>
  <c r="D103" i="19"/>
  <c r="C103" i="19"/>
  <c r="B103" i="19"/>
  <c r="A103" i="19"/>
  <c r="G102" i="19"/>
  <c r="F102" i="19"/>
  <c r="E102" i="19"/>
  <c r="D102" i="19"/>
  <c r="C102" i="19"/>
  <c r="B102" i="19"/>
  <c r="A102" i="19"/>
  <c r="G101" i="19"/>
  <c r="F101" i="19"/>
  <c r="E101" i="19"/>
  <c r="D101" i="19"/>
  <c r="C101" i="19"/>
  <c r="B101" i="19"/>
  <c r="A101" i="19"/>
  <c r="G100" i="19"/>
  <c r="F100" i="19"/>
  <c r="E100" i="19"/>
  <c r="D100" i="19"/>
  <c r="C100" i="19"/>
  <c r="B100" i="19"/>
  <c r="A100" i="19"/>
  <c r="G99" i="19"/>
  <c r="F99" i="19"/>
  <c r="E99" i="19"/>
  <c r="D99" i="19"/>
  <c r="C99" i="19"/>
  <c r="B99" i="19"/>
  <c r="A99" i="19"/>
  <c r="G98" i="19"/>
  <c r="F98" i="19"/>
  <c r="E98" i="19"/>
  <c r="D98" i="19"/>
  <c r="C98" i="19"/>
  <c r="B98" i="19"/>
  <c r="A98" i="19"/>
  <c r="G97" i="19"/>
  <c r="F97" i="19"/>
  <c r="E97" i="19"/>
  <c r="D97" i="19"/>
  <c r="C97" i="19"/>
  <c r="B97" i="19"/>
  <c r="A97" i="19"/>
  <c r="G96" i="19"/>
  <c r="F96" i="19"/>
  <c r="E96" i="19"/>
  <c r="D96" i="19"/>
  <c r="C96" i="19"/>
  <c r="B96" i="19"/>
  <c r="A96" i="19"/>
  <c r="G95" i="19"/>
  <c r="F95" i="19"/>
  <c r="E95" i="19"/>
  <c r="D95" i="19"/>
  <c r="C95" i="19"/>
  <c r="B95" i="19"/>
  <c r="A95" i="19"/>
  <c r="G94" i="19"/>
  <c r="F94" i="19"/>
  <c r="E94" i="19"/>
  <c r="D94" i="19"/>
  <c r="C94" i="19"/>
  <c r="B94" i="19"/>
  <c r="A94" i="19"/>
  <c r="G93" i="19"/>
  <c r="F93" i="19"/>
  <c r="E93" i="19"/>
  <c r="D93" i="19"/>
  <c r="C93" i="19"/>
  <c r="B93" i="19"/>
  <c r="A93" i="19"/>
  <c r="G92" i="19"/>
  <c r="F92" i="19"/>
  <c r="E92" i="19"/>
  <c r="D92" i="19"/>
  <c r="C92" i="19"/>
  <c r="B92" i="19"/>
  <c r="A92" i="19"/>
  <c r="G91" i="19"/>
  <c r="F91" i="19"/>
  <c r="E91" i="19"/>
  <c r="D91" i="19"/>
  <c r="C91" i="19"/>
  <c r="B91" i="19"/>
  <c r="A91" i="19"/>
  <c r="G90" i="19"/>
  <c r="F90" i="19"/>
  <c r="E90" i="19"/>
  <c r="D90" i="19"/>
  <c r="C90" i="19"/>
  <c r="B90" i="19"/>
  <c r="A90" i="19"/>
  <c r="G89" i="19"/>
  <c r="F89" i="19"/>
  <c r="E89" i="19"/>
  <c r="D89" i="19"/>
  <c r="C89" i="19"/>
  <c r="B89" i="19"/>
  <c r="A89" i="19"/>
  <c r="G88" i="19"/>
  <c r="F88" i="19"/>
  <c r="E88" i="19"/>
  <c r="D88" i="19"/>
  <c r="C88" i="19"/>
  <c r="B88" i="19"/>
  <c r="A88" i="19"/>
  <c r="G87" i="19"/>
  <c r="F87" i="19"/>
  <c r="E87" i="19"/>
  <c r="D87" i="19"/>
  <c r="C87" i="19"/>
  <c r="B87" i="19"/>
  <c r="A87" i="19"/>
  <c r="G86" i="19"/>
  <c r="F86" i="19"/>
  <c r="E86" i="19"/>
  <c r="D86" i="19"/>
  <c r="C86" i="19"/>
  <c r="B86" i="19"/>
  <c r="A86" i="19"/>
  <c r="G85" i="19"/>
  <c r="F85" i="19"/>
  <c r="E85" i="19"/>
  <c r="D85" i="19"/>
  <c r="C85" i="19"/>
  <c r="B85" i="19"/>
  <c r="A85" i="19"/>
  <c r="G84" i="19"/>
  <c r="F84" i="19"/>
  <c r="E84" i="19"/>
  <c r="D84" i="19"/>
  <c r="C84" i="19"/>
  <c r="B84" i="19"/>
  <c r="A84" i="19"/>
  <c r="G83" i="19"/>
  <c r="F83" i="19"/>
  <c r="E83" i="19"/>
  <c r="D83" i="19"/>
  <c r="C83" i="19"/>
  <c r="B83" i="19"/>
  <c r="A83" i="19"/>
  <c r="G82" i="19"/>
  <c r="F82" i="19"/>
  <c r="E82" i="19"/>
  <c r="D82" i="19"/>
  <c r="C82" i="19"/>
  <c r="B82" i="19"/>
  <c r="A82" i="19"/>
  <c r="G81" i="19"/>
  <c r="F81" i="19"/>
  <c r="E81" i="19"/>
  <c r="D81" i="19"/>
  <c r="C81" i="19"/>
  <c r="B81" i="19"/>
  <c r="A81" i="19"/>
  <c r="G80" i="19"/>
  <c r="F80" i="19"/>
  <c r="E80" i="19"/>
  <c r="D80" i="19"/>
  <c r="C80" i="19"/>
  <c r="B80" i="19"/>
  <c r="A80" i="19"/>
  <c r="G79" i="19"/>
  <c r="F79" i="19"/>
  <c r="E79" i="19"/>
  <c r="D79" i="19"/>
  <c r="C79" i="19"/>
  <c r="B79" i="19"/>
  <c r="A79" i="19"/>
  <c r="G78" i="19"/>
  <c r="F78" i="19"/>
  <c r="E78" i="19"/>
  <c r="D78" i="19"/>
  <c r="C78" i="19"/>
  <c r="B78" i="19"/>
  <c r="A78" i="19"/>
  <c r="G77" i="19"/>
  <c r="F77" i="19"/>
  <c r="E77" i="19"/>
  <c r="D77" i="19"/>
  <c r="C77" i="19"/>
  <c r="B77" i="19"/>
  <c r="A77" i="19"/>
  <c r="G76" i="19"/>
  <c r="F76" i="19"/>
  <c r="E76" i="19"/>
  <c r="D76" i="19"/>
  <c r="C76" i="19"/>
  <c r="B76" i="19"/>
  <c r="A76" i="19"/>
  <c r="G75" i="19"/>
  <c r="F75" i="19"/>
  <c r="E75" i="19"/>
  <c r="D75" i="19"/>
  <c r="C75" i="19"/>
  <c r="B75" i="19"/>
  <c r="A75" i="19"/>
  <c r="G74" i="19"/>
  <c r="F74" i="19"/>
  <c r="E74" i="19"/>
  <c r="D74" i="19"/>
  <c r="C74" i="19"/>
  <c r="B74" i="19"/>
  <c r="A74" i="19"/>
  <c r="G73" i="19"/>
  <c r="F73" i="19"/>
  <c r="E73" i="19"/>
  <c r="D73" i="19"/>
  <c r="C73" i="19"/>
  <c r="B73" i="19"/>
  <c r="A73" i="19"/>
  <c r="G72" i="19"/>
  <c r="F72" i="19"/>
  <c r="E72" i="19"/>
  <c r="D72" i="19"/>
  <c r="C72" i="19"/>
  <c r="B72" i="19"/>
  <c r="A72" i="19"/>
  <c r="G71" i="19"/>
  <c r="F71" i="19"/>
  <c r="E71" i="19"/>
  <c r="D71" i="19"/>
  <c r="C71" i="19"/>
  <c r="B71" i="19"/>
  <c r="A71" i="19"/>
  <c r="G70" i="19"/>
  <c r="F70" i="19"/>
  <c r="E70" i="19"/>
  <c r="D70" i="19"/>
  <c r="C70" i="19"/>
  <c r="B70" i="19"/>
  <c r="A70" i="19"/>
  <c r="G69" i="19"/>
  <c r="F69" i="19"/>
  <c r="E69" i="19"/>
  <c r="D69" i="19"/>
  <c r="C69" i="19"/>
  <c r="B69" i="19"/>
  <c r="A69" i="19"/>
  <c r="G68" i="19"/>
  <c r="F68" i="19"/>
  <c r="E68" i="19"/>
  <c r="D68" i="19"/>
  <c r="C68" i="19"/>
  <c r="B68" i="19"/>
  <c r="A68" i="19"/>
  <c r="G67" i="19"/>
  <c r="F67" i="19"/>
  <c r="E67" i="19"/>
  <c r="D67" i="19"/>
  <c r="C67" i="19"/>
  <c r="B67" i="19"/>
  <c r="A67" i="19"/>
  <c r="G66" i="19"/>
  <c r="F66" i="19"/>
  <c r="E66" i="19"/>
  <c r="D66" i="19"/>
  <c r="C66" i="19"/>
  <c r="B66" i="19"/>
  <c r="A66" i="19"/>
  <c r="G65" i="19"/>
  <c r="F65" i="19"/>
  <c r="E65" i="19"/>
  <c r="D65" i="19"/>
  <c r="C65" i="19"/>
  <c r="B65" i="19"/>
  <c r="A65" i="19"/>
  <c r="G64" i="19"/>
  <c r="F64" i="19"/>
  <c r="E64" i="19"/>
  <c r="D64" i="19"/>
  <c r="C64" i="19"/>
  <c r="B64" i="19"/>
  <c r="A64" i="19"/>
  <c r="G63" i="19"/>
  <c r="F63" i="19"/>
  <c r="E63" i="19"/>
  <c r="D63" i="19"/>
  <c r="C63" i="19"/>
  <c r="B63" i="19"/>
  <c r="A63" i="19"/>
  <c r="G62" i="19"/>
  <c r="F62" i="19"/>
  <c r="E62" i="19"/>
  <c r="D62" i="19"/>
  <c r="C62" i="19"/>
  <c r="B62" i="19"/>
  <c r="A62" i="19"/>
  <c r="G61" i="19"/>
  <c r="F61" i="19"/>
  <c r="E61" i="19"/>
  <c r="D61" i="19"/>
  <c r="C61" i="19"/>
  <c r="B61" i="19"/>
  <c r="A61" i="19"/>
  <c r="G60" i="19"/>
  <c r="F60" i="19"/>
  <c r="E60" i="19"/>
  <c r="D60" i="19"/>
  <c r="C60" i="19"/>
  <c r="B60" i="19"/>
  <c r="A60" i="19"/>
  <c r="G59" i="19"/>
  <c r="F59" i="19"/>
  <c r="E59" i="19"/>
  <c r="D59" i="19"/>
  <c r="C59" i="19"/>
  <c r="B59" i="19"/>
  <c r="A59" i="19"/>
  <c r="G58" i="19"/>
  <c r="F58" i="19"/>
  <c r="E58" i="19"/>
  <c r="D58" i="19"/>
  <c r="C58" i="19"/>
  <c r="B58" i="19"/>
  <c r="A58" i="19"/>
  <c r="G57" i="19"/>
  <c r="F57" i="19"/>
  <c r="E57" i="19"/>
  <c r="D57" i="19"/>
  <c r="C57" i="19"/>
  <c r="B57" i="19"/>
  <c r="A57" i="19"/>
  <c r="G56" i="19"/>
  <c r="F56" i="19"/>
  <c r="E56" i="19"/>
  <c r="D56" i="19"/>
  <c r="C56" i="19"/>
  <c r="B56" i="19"/>
  <c r="A56" i="19"/>
  <c r="G55" i="19"/>
  <c r="F55" i="19"/>
  <c r="E55" i="19"/>
  <c r="D55" i="19"/>
  <c r="C55" i="19"/>
  <c r="B55" i="19"/>
  <c r="A55" i="19"/>
  <c r="G54" i="19"/>
  <c r="F54" i="19"/>
  <c r="E54" i="19"/>
  <c r="D54" i="19"/>
  <c r="C54" i="19"/>
  <c r="B54" i="19"/>
  <c r="A54" i="19"/>
  <c r="G53" i="19"/>
  <c r="F53" i="19"/>
  <c r="E53" i="19"/>
  <c r="D53" i="19"/>
  <c r="C53" i="19"/>
  <c r="B53" i="19"/>
  <c r="A53" i="19"/>
  <c r="G52" i="19"/>
  <c r="F52" i="19"/>
  <c r="E52" i="19"/>
  <c r="D52" i="19"/>
  <c r="C52" i="19"/>
  <c r="B52" i="19"/>
  <c r="A52" i="19"/>
  <c r="G51" i="19"/>
  <c r="F51" i="19"/>
  <c r="E51" i="19"/>
  <c r="D51" i="19"/>
  <c r="C51" i="19"/>
  <c r="B51" i="19"/>
  <c r="A51" i="19"/>
  <c r="G50" i="19"/>
  <c r="F50" i="19"/>
  <c r="E50" i="19"/>
  <c r="D50" i="19"/>
  <c r="C50" i="19"/>
  <c r="B50" i="19"/>
  <c r="A50" i="19"/>
  <c r="G49" i="19"/>
  <c r="F49" i="19"/>
  <c r="E49" i="19"/>
  <c r="D49" i="19"/>
  <c r="C49" i="19"/>
  <c r="B49" i="19"/>
  <c r="A49" i="19"/>
  <c r="G48" i="19"/>
  <c r="F48" i="19"/>
  <c r="E48" i="19"/>
  <c r="D48" i="19"/>
  <c r="C48" i="19"/>
  <c r="B48" i="19"/>
  <c r="A48" i="19"/>
  <c r="G47" i="19"/>
  <c r="F47" i="19"/>
  <c r="E47" i="19"/>
  <c r="D47" i="19"/>
  <c r="C47" i="19"/>
  <c r="B47" i="19"/>
  <c r="A47" i="19"/>
  <c r="G46" i="19"/>
  <c r="F46" i="19"/>
  <c r="E46" i="19"/>
  <c r="D46" i="19"/>
  <c r="C46" i="19"/>
  <c r="B46" i="19"/>
  <c r="A46" i="19"/>
  <c r="G45" i="19"/>
  <c r="F45" i="19"/>
  <c r="E45" i="19"/>
  <c r="D45" i="19"/>
  <c r="C45" i="19"/>
  <c r="B45" i="19"/>
  <c r="A45" i="19"/>
  <c r="G44" i="19"/>
  <c r="F44" i="19"/>
  <c r="E44" i="19"/>
  <c r="D44" i="19"/>
  <c r="C44" i="19"/>
  <c r="B44" i="19"/>
  <c r="A44" i="19"/>
  <c r="G43" i="19"/>
  <c r="F43" i="19"/>
  <c r="E43" i="19"/>
  <c r="D43" i="19"/>
  <c r="C43" i="19"/>
  <c r="B43" i="19"/>
  <c r="A43" i="19"/>
  <c r="G42" i="19"/>
  <c r="F42" i="19"/>
  <c r="E42" i="19"/>
  <c r="D42" i="19"/>
  <c r="C42" i="19"/>
  <c r="B42" i="19"/>
  <c r="A42" i="19"/>
  <c r="G41" i="19"/>
  <c r="F41" i="19"/>
  <c r="E41" i="19"/>
  <c r="D41" i="19"/>
  <c r="C41" i="19"/>
  <c r="B41" i="19"/>
  <c r="A41" i="19"/>
  <c r="G40" i="19"/>
  <c r="F40" i="19"/>
  <c r="E40" i="19"/>
  <c r="D40" i="19"/>
  <c r="C40" i="19"/>
  <c r="B40" i="19"/>
  <c r="A40" i="19"/>
  <c r="G39" i="19"/>
  <c r="F39" i="19"/>
  <c r="E39" i="19"/>
  <c r="D39" i="19"/>
  <c r="C39" i="19"/>
  <c r="B39" i="19"/>
  <c r="A39" i="19"/>
  <c r="G38" i="19"/>
  <c r="F38" i="19"/>
  <c r="E38" i="19"/>
  <c r="D38" i="19"/>
  <c r="C38" i="19"/>
  <c r="B38" i="19"/>
  <c r="A38" i="19"/>
  <c r="G37" i="19"/>
  <c r="F37" i="19"/>
  <c r="E37" i="19"/>
  <c r="D37" i="19"/>
  <c r="C37" i="19"/>
  <c r="B37" i="19"/>
  <c r="A37" i="19"/>
  <c r="G36" i="19"/>
  <c r="F36" i="19"/>
  <c r="E36" i="19"/>
  <c r="D36" i="19"/>
  <c r="C36" i="19"/>
  <c r="B36" i="19"/>
  <c r="A36" i="19"/>
  <c r="G35" i="19"/>
  <c r="F35" i="19"/>
  <c r="E35" i="19"/>
  <c r="D35" i="19"/>
  <c r="C35" i="19"/>
  <c r="B35" i="19"/>
  <c r="A35" i="19"/>
  <c r="G34" i="19"/>
  <c r="F34" i="19"/>
  <c r="E34" i="19"/>
  <c r="D34" i="19"/>
  <c r="C34" i="19"/>
  <c r="B34" i="19"/>
  <c r="A34" i="19"/>
  <c r="G33" i="19"/>
  <c r="F33" i="19"/>
  <c r="E33" i="19"/>
  <c r="D33" i="19"/>
  <c r="C33" i="19"/>
  <c r="B33" i="19"/>
  <c r="A33" i="19"/>
  <c r="G32" i="19"/>
  <c r="F32" i="19"/>
  <c r="E32" i="19"/>
  <c r="D32" i="19"/>
  <c r="C32" i="19"/>
  <c r="B32" i="19"/>
  <c r="A32" i="19"/>
  <c r="G31" i="19"/>
  <c r="F31" i="19"/>
  <c r="E31" i="19"/>
  <c r="D31" i="19"/>
  <c r="C31" i="19"/>
  <c r="B31" i="19"/>
  <c r="A31" i="19"/>
  <c r="G30" i="19"/>
  <c r="F30" i="19"/>
  <c r="E30" i="19"/>
  <c r="D30" i="19"/>
  <c r="C30" i="19"/>
  <c r="B30" i="19"/>
  <c r="A30" i="19"/>
  <c r="G29" i="19"/>
  <c r="F29" i="19"/>
  <c r="E29" i="19"/>
  <c r="D29" i="19"/>
  <c r="C29" i="19"/>
  <c r="B29" i="19"/>
  <c r="A29" i="19"/>
  <c r="G28" i="19"/>
  <c r="F28" i="19"/>
  <c r="E28" i="19"/>
  <c r="D28" i="19"/>
  <c r="C28" i="19"/>
  <c r="B28" i="19"/>
  <c r="A28" i="19"/>
  <c r="G27" i="19"/>
  <c r="F27" i="19"/>
  <c r="E27" i="19"/>
  <c r="D27" i="19"/>
  <c r="C27" i="19"/>
  <c r="B27" i="19"/>
  <c r="A27" i="19"/>
  <c r="G26" i="19"/>
  <c r="F26" i="19"/>
  <c r="E26" i="19"/>
  <c r="D26" i="19"/>
  <c r="C26" i="19"/>
  <c r="B26" i="19"/>
  <c r="A26" i="19"/>
  <c r="G25" i="19"/>
  <c r="F25" i="19"/>
  <c r="E25" i="19"/>
  <c r="D25" i="19"/>
  <c r="C25" i="19"/>
  <c r="B25" i="19"/>
  <c r="A25" i="19"/>
  <c r="G24" i="19"/>
  <c r="F24" i="19"/>
  <c r="E24" i="19"/>
  <c r="D24" i="19"/>
  <c r="C24" i="19"/>
  <c r="B24" i="19"/>
  <c r="A24" i="19"/>
  <c r="G23" i="19"/>
  <c r="F23" i="19"/>
  <c r="E23" i="19"/>
  <c r="D23" i="19"/>
  <c r="C23" i="19"/>
  <c r="B23" i="19"/>
  <c r="A23" i="19"/>
  <c r="G22" i="19"/>
  <c r="F22" i="19"/>
  <c r="E22" i="19"/>
  <c r="D22" i="19"/>
  <c r="C22" i="19"/>
  <c r="B22" i="19"/>
  <c r="A22" i="19"/>
  <c r="G21" i="19"/>
  <c r="F21" i="19"/>
  <c r="E21" i="19"/>
  <c r="D21" i="19"/>
  <c r="C21" i="19"/>
  <c r="B21" i="19"/>
  <c r="A21" i="19"/>
  <c r="G20" i="19"/>
  <c r="F20" i="19"/>
  <c r="E20" i="19"/>
  <c r="D20" i="19"/>
  <c r="C20" i="19"/>
  <c r="B20" i="19"/>
  <c r="A20" i="19"/>
  <c r="G19" i="19"/>
  <c r="F19" i="19"/>
  <c r="E19" i="19"/>
  <c r="D19" i="19"/>
  <c r="C19" i="19"/>
  <c r="B19" i="19"/>
  <c r="A19" i="19"/>
  <c r="G18" i="19"/>
  <c r="F18" i="19"/>
  <c r="E18" i="19"/>
  <c r="D18" i="19"/>
  <c r="C18" i="19"/>
  <c r="B18" i="19"/>
  <c r="A18" i="19"/>
  <c r="G17" i="19"/>
  <c r="F17" i="19"/>
  <c r="E17" i="19"/>
  <c r="D17" i="19"/>
  <c r="C17" i="19"/>
  <c r="B17" i="19"/>
  <c r="A17" i="19"/>
  <c r="G16" i="19"/>
  <c r="F16" i="19"/>
  <c r="E16" i="19"/>
  <c r="D16" i="19"/>
  <c r="C16" i="19"/>
  <c r="B16" i="19"/>
  <c r="A16" i="19"/>
  <c r="G15" i="19"/>
  <c r="F15" i="19"/>
  <c r="E15" i="19"/>
  <c r="D15" i="19"/>
  <c r="C15" i="19"/>
  <c r="B15" i="19"/>
  <c r="A15" i="19"/>
  <c r="G14" i="19"/>
  <c r="F14" i="19"/>
  <c r="E14" i="19"/>
  <c r="D14" i="19"/>
  <c r="C14" i="19"/>
  <c r="B14" i="19"/>
  <c r="A14" i="19"/>
  <c r="G13" i="19"/>
  <c r="F13" i="19"/>
  <c r="E13" i="19"/>
  <c r="D13" i="19"/>
  <c r="C13" i="19"/>
  <c r="B13" i="19"/>
  <c r="A13" i="19"/>
  <c r="G12" i="19"/>
  <c r="F12" i="19"/>
  <c r="E12" i="19"/>
  <c r="D12" i="19"/>
  <c r="C12" i="19"/>
  <c r="B12" i="19"/>
  <c r="A12" i="19"/>
  <c r="G11" i="19"/>
  <c r="F11" i="19"/>
  <c r="E11" i="19"/>
  <c r="D11" i="19"/>
  <c r="C11" i="19"/>
  <c r="B11" i="19"/>
  <c r="A11" i="19"/>
  <c r="G10" i="19"/>
  <c r="F10" i="19"/>
  <c r="E10" i="19"/>
  <c r="D10" i="19"/>
  <c r="C10" i="19"/>
  <c r="B10" i="19"/>
  <c r="A10" i="19"/>
  <c r="G9" i="19"/>
  <c r="F9" i="19"/>
  <c r="E9" i="19"/>
  <c r="D9" i="19"/>
  <c r="C9" i="19"/>
  <c r="B9" i="19"/>
  <c r="A9" i="19"/>
  <c r="G8" i="19"/>
  <c r="F8" i="19"/>
  <c r="E8" i="19"/>
  <c r="D8" i="19"/>
  <c r="C8" i="19"/>
  <c r="B8" i="19"/>
  <c r="A8" i="19"/>
  <c r="G7" i="19"/>
  <c r="F7" i="19"/>
  <c r="E7" i="19"/>
  <c r="D7" i="19"/>
  <c r="C7" i="19"/>
  <c r="B7" i="19"/>
  <c r="A7" i="19"/>
  <c r="G6" i="19"/>
  <c r="F6" i="19"/>
  <c r="E6" i="19"/>
  <c r="D6" i="19"/>
  <c r="C6" i="19"/>
  <c r="B6" i="19"/>
  <c r="A6" i="19"/>
  <c r="G5" i="19"/>
  <c r="F5" i="19"/>
  <c r="E5" i="19"/>
  <c r="D5" i="19"/>
  <c r="C5" i="19"/>
  <c r="B5" i="19"/>
  <c r="A5" i="19"/>
  <c r="D1" i="19"/>
  <c r="C1" i="19"/>
  <c r="G14" i="16"/>
  <c r="F14" i="16"/>
  <c r="E14" i="16"/>
  <c r="D14" i="16"/>
  <c r="C14" i="16"/>
  <c r="B14" i="16"/>
  <c r="A14" i="16"/>
  <c r="G13" i="16"/>
  <c r="F13" i="16"/>
  <c r="E13" i="16"/>
  <c r="D13" i="16"/>
  <c r="C13" i="16"/>
  <c r="B13" i="16"/>
  <c r="A13" i="16"/>
  <c r="G12" i="16"/>
  <c r="F12" i="16"/>
  <c r="E12" i="16"/>
  <c r="D12" i="16"/>
  <c r="C12" i="16"/>
  <c r="B12" i="16"/>
  <c r="A12" i="16"/>
  <c r="G11" i="16"/>
  <c r="F11" i="16"/>
  <c r="E11" i="16"/>
  <c r="D11" i="16"/>
  <c r="C11" i="16"/>
  <c r="B11" i="16"/>
  <c r="A11" i="16"/>
  <c r="G10" i="16"/>
  <c r="F10" i="16"/>
  <c r="E10" i="16"/>
  <c r="D10" i="16"/>
  <c r="C10" i="16"/>
  <c r="B10" i="16"/>
  <c r="A10" i="16"/>
  <c r="G9" i="16"/>
  <c r="F9" i="16"/>
  <c r="E9" i="16"/>
  <c r="D9" i="16"/>
  <c r="C9" i="16"/>
  <c r="B9" i="16"/>
  <c r="A9" i="16"/>
  <c r="G8" i="16"/>
  <c r="F8" i="16"/>
  <c r="E8" i="16"/>
  <c r="D8" i="16"/>
  <c r="C8" i="16"/>
  <c r="B8" i="16"/>
  <c r="A8" i="16"/>
  <c r="E7" i="16"/>
  <c r="D7" i="16"/>
  <c r="C7" i="16"/>
  <c r="B7" i="16"/>
  <c r="A7" i="16"/>
  <c r="G6" i="16"/>
  <c r="F6" i="16"/>
  <c r="E6" i="16"/>
  <c r="D6" i="16"/>
  <c r="C6" i="16"/>
  <c r="B6" i="16"/>
  <c r="A6" i="16"/>
  <c r="G5" i="16"/>
  <c r="F5" i="16"/>
  <c r="E5" i="16"/>
  <c r="D5" i="16"/>
  <c r="C5" i="16"/>
  <c r="B5" i="16"/>
  <c r="A5" i="16"/>
  <c r="D1" i="16"/>
  <c r="C1" i="16"/>
  <c r="G17" i="15"/>
  <c r="F17" i="15"/>
  <c r="E17" i="15"/>
  <c r="D17" i="15"/>
  <c r="C17" i="15"/>
  <c r="B17" i="15"/>
  <c r="A17" i="15"/>
  <c r="G16" i="15"/>
  <c r="F16" i="15"/>
  <c r="E16" i="15"/>
  <c r="D16" i="15"/>
  <c r="C16" i="15"/>
  <c r="B16" i="15"/>
  <c r="A16" i="15"/>
  <c r="G15" i="15"/>
  <c r="F15" i="15"/>
  <c r="E15" i="15"/>
  <c r="D15" i="15"/>
  <c r="C15" i="15"/>
  <c r="B15" i="15"/>
  <c r="A15" i="15"/>
  <c r="G14" i="15"/>
  <c r="F14" i="15"/>
  <c r="E14" i="15"/>
  <c r="D14" i="15"/>
  <c r="C14" i="15"/>
  <c r="B14" i="15"/>
  <c r="A14" i="15"/>
  <c r="G13" i="15"/>
  <c r="F13" i="15"/>
  <c r="E13" i="15"/>
  <c r="D13" i="15"/>
  <c r="C13" i="15"/>
  <c r="B13" i="15"/>
  <c r="A13" i="15"/>
  <c r="G12" i="15"/>
  <c r="F12" i="15"/>
  <c r="E12" i="15"/>
  <c r="D12" i="15"/>
  <c r="C12" i="15"/>
  <c r="B12" i="15"/>
  <c r="A12" i="15"/>
  <c r="G11" i="15"/>
  <c r="F11" i="15"/>
  <c r="E11" i="15"/>
  <c r="D11" i="15"/>
  <c r="C11" i="15"/>
  <c r="B11" i="15"/>
  <c r="A11" i="15"/>
  <c r="G10" i="15"/>
  <c r="F10" i="15"/>
  <c r="E10" i="15"/>
  <c r="D10" i="15"/>
  <c r="C10" i="15"/>
  <c r="B10" i="15"/>
  <c r="A10" i="15"/>
  <c r="G9" i="15"/>
  <c r="F9" i="15"/>
  <c r="E9" i="15"/>
  <c r="D9" i="15"/>
  <c r="C9" i="15"/>
  <c r="B9" i="15"/>
  <c r="A9" i="15"/>
  <c r="G8" i="15"/>
  <c r="F8" i="15"/>
  <c r="E8" i="15"/>
  <c r="D8" i="15"/>
  <c r="C8" i="15"/>
  <c r="B8" i="15"/>
  <c r="A8" i="15"/>
  <c r="G7" i="15"/>
  <c r="F7" i="15"/>
  <c r="E7" i="15"/>
  <c r="D7" i="15"/>
  <c r="C7" i="15"/>
  <c r="B7" i="15"/>
  <c r="A7" i="15"/>
  <c r="G6" i="15"/>
  <c r="F6" i="15"/>
  <c r="E6" i="15"/>
  <c r="D6" i="15"/>
  <c r="C6" i="15"/>
  <c r="B6" i="15"/>
  <c r="A6" i="15"/>
  <c r="G5" i="15"/>
  <c r="F5" i="15"/>
  <c r="E5" i="15"/>
  <c r="D5" i="15"/>
  <c r="C5" i="15"/>
  <c r="B5" i="15"/>
  <c r="A5" i="15"/>
  <c r="D1" i="15"/>
  <c r="C1" i="15"/>
  <c r="G33" i="14"/>
  <c r="F33" i="14"/>
  <c r="E33" i="14"/>
  <c r="D33" i="14"/>
  <c r="C33" i="14"/>
  <c r="B33" i="14"/>
  <c r="A33" i="14"/>
  <c r="G32" i="14"/>
  <c r="F32" i="14"/>
  <c r="E32" i="14"/>
  <c r="D32" i="14"/>
  <c r="C32" i="14"/>
  <c r="B32" i="14"/>
  <c r="A32" i="14"/>
  <c r="G31" i="14"/>
  <c r="F31" i="14"/>
  <c r="E31" i="14"/>
  <c r="D31" i="14"/>
  <c r="C31" i="14"/>
  <c r="B31" i="14"/>
  <c r="A31" i="14"/>
  <c r="G30" i="14"/>
  <c r="F30" i="14"/>
  <c r="E30" i="14"/>
  <c r="D30" i="14"/>
  <c r="C30" i="14"/>
  <c r="B30" i="14"/>
  <c r="A30" i="14"/>
  <c r="G29" i="14"/>
  <c r="F29" i="14"/>
  <c r="E29" i="14"/>
  <c r="D29" i="14"/>
  <c r="C29" i="14"/>
  <c r="B29" i="14"/>
  <c r="A29" i="14"/>
  <c r="G28" i="14"/>
  <c r="F28" i="14"/>
  <c r="E28" i="14"/>
  <c r="D28" i="14"/>
  <c r="C28" i="14"/>
  <c r="B28" i="14"/>
  <c r="A28" i="14"/>
  <c r="G27" i="14"/>
  <c r="F27" i="14"/>
  <c r="E27" i="14"/>
  <c r="D27" i="14"/>
  <c r="C27" i="14"/>
  <c r="B27" i="14"/>
  <c r="A27" i="14"/>
  <c r="G26" i="14"/>
  <c r="F26" i="14"/>
  <c r="E26" i="14"/>
  <c r="D26" i="14"/>
  <c r="C26" i="14"/>
  <c r="B26" i="14"/>
  <c r="A26" i="14"/>
  <c r="G25" i="14"/>
  <c r="F25" i="14"/>
  <c r="E25" i="14"/>
  <c r="D25" i="14"/>
  <c r="C25" i="14"/>
  <c r="B25" i="14"/>
  <c r="A25" i="14"/>
  <c r="G24" i="14"/>
  <c r="F24" i="14"/>
  <c r="E24" i="14"/>
  <c r="D24" i="14"/>
  <c r="C24" i="14"/>
  <c r="B24" i="14"/>
  <c r="A24" i="14"/>
  <c r="G23" i="14"/>
  <c r="F23" i="14"/>
  <c r="E23" i="14"/>
  <c r="D23" i="14"/>
  <c r="C23" i="14"/>
  <c r="B23" i="14"/>
  <c r="A23" i="14"/>
  <c r="G22" i="14"/>
  <c r="F22" i="14"/>
  <c r="E22" i="14"/>
  <c r="D22" i="14"/>
  <c r="C22" i="14"/>
  <c r="B22" i="14"/>
  <c r="A22" i="14"/>
  <c r="G21" i="14"/>
  <c r="F21" i="14"/>
  <c r="E21" i="14"/>
  <c r="D21" i="14"/>
  <c r="C21" i="14"/>
  <c r="B21" i="14"/>
  <c r="A21" i="14"/>
  <c r="G20" i="14"/>
  <c r="F20" i="14"/>
  <c r="E20" i="14"/>
  <c r="D20" i="14"/>
  <c r="C20" i="14"/>
  <c r="B20" i="14"/>
  <c r="A20" i="14"/>
  <c r="G19" i="14"/>
  <c r="F19" i="14"/>
  <c r="E19" i="14"/>
  <c r="D19" i="14"/>
  <c r="C19" i="14"/>
  <c r="B19" i="14"/>
  <c r="A19" i="14"/>
  <c r="G18" i="14"/>
  <c r="F18" i="14"/>
  <c r="E18" i="14"/>
  <c r="D18" i="14"/>
  <c r="C18" i="14"/>
  <c r="B18" i="14"/>
  <c r="A18" i="14"/>
  <c r="G17" i="14"/>
  <c r="F17" i="14"/>
  <c r="E17" i="14"/>
  <c r="D17" i="14"/>
  <c r="C17" i="14"/>
  <c r="B17" i="14"/>
  <c r="A17" i="14"/>
  <c r="G16" i="14"/>
  <c r="F16" i="14"/>
  <c r="E16" i="14"/>
  <c r="D16" i="14"/>
  <c r="C16" i="14"/>
  <c r="B16" i="14"/>
  <c r="A16" i="14"/>
  <c r="G15" i="14"/>
  <c r="F15" i="14"/>
  <c r="E15" i="14"/>
  <c r="D15" i="14"/>
  <c r="C15" i="14"/>
  <c r="B15" i="14"/>
  <c r="A15" i="14"/>
  <c r="G14" i="14"/>
  <c r="F14" i="14"/>
  <c r="E14" i="14"/>
  <c r="D14" i="14"/>
  <c r="C14" i="14"/>
  <c r="B14" i="14"/>
  <c r="A14" i="14"/>
  <c r="G13" i="14"/>
  <c r="F13" i="14"/>
  <c r="E13" i="14"/>
  <c r="D13" i="14"/>
  <c r="C13" i="14"/>
  <c r="B13" i="14"/>
  <c r="A13" i="14"/>
  <c r="G12" i="14"/>
  <c r="F12" i="14"/>
  <c r="E12" i="14"/>
  <c r="D12" i="14"/>
  <c r="C12" i="14"/>
  <c r="B12" i="14"/>
  <c r="A12" i="14"/>
  <c r="G11" i="14"/>
  <c r="F11" i="14"/>
  <c r="E11" i="14"/>
  <c r="D11" i="14"/>
  <c r="C11" i="14"/>
  <c r="B11" i="14"/>
  <c r="A11" i="14"/>
  <c r="G10" i="14"/>
  <c r="F10" i="14"/>
  <c r="E10" i="14"/>
  <c r="D10" i="14"/>
  <c r="C10" i="14"/>
  <c r="B10" i="14"/>
  <c r="A10" i="14"/>
  <c r="G9" i="14"/>
  <c r="F9" i="14"/>
  <c r="E9" i="14"/>
  <c r="D9" i="14"/>
  <c r="C9" i="14"/>
  <c r="B9" i="14"/>
  <c r="A9" i="14"/>
  <c r="G8" i="14"/>
  <c r="F8" i="14"/>
  <c r="E8" i="14"/>
  <c r="D8" i="14"/>
  <c r="C8" i="14"/>
  <c r="B8" i="14"/>
  <c r="A8" i="14"/>
  <c r="G7" i="14"/>
  <c r="F7" i="14"/>
  <c r="E7" i="14"/>
  <c r="D7" i="14"/>
  <c r="C7" i="14"/>
  <c r="B7" i="14"/>
  <c r="A7" i="14"/>
  <c r="G6" i="14"/>
  <c r="F6" i="14"/>
  <c r="E6" i="14"/>
  <c r="D6" i="14"/>
  <c r="C6" i="14"/>
  <c r="B6" i="14"/>
  <c r="A6" i="14"/>
  <c r="F5" i="14"/>
  <c r="E5" i="14"/>
  <c r="D5" i="14"/>
  <c r="C5" i="14"/>
  <c r="B5" i="14"/>
  <c r="A5" i="14"/>
  <c r="D1" i="14"/>
  <c r="C1" i="14"/>
  <c r="G17" i="13"/>
  <c r="F17" i="13"/>
  <c r="E17" i="13"/>
  <c r="D17" i="13"/>
  <c r="C17" i="13"/>
  <c r="B17" i="13"/>
  <c r="A17" i="13"/>
  <c r="G16" i="13"/>
  <c r="F16" i="13"/>
  <c r="E16" i="13"/>
  <c r="D16" i="13"/>
  <c r="C16" i="13"/>
  <c r="B16" i="13"/>
  <c r="A16" i="13"/>
  <c r="G15" i="13"/>
  <c r="F15" i="13"/>
  <c r="E15" i="13"/>
  <c r="D15" i="13"/>
  <c r="C15" i="13"/>
  <c r="B15" i="13"/>
  <c r="A15" i="13"/>
  <c r="G14" i="13"/>
  <c r="F14" i="13"/>
  <c r="E14" i="13"/>
  <c r="D14" i="13"/>
  <c r="C14" i="13"/>
  <c r="B14" i="13"/>
  <c r="A14" i="13"/>
  <c r="G13" i="13"/>
  <c r="F13" i="13"/>
  <c r="E13" i="13"/>
  <c r="D13" i="13"/>
  <c r="C13" i="13"/>
  <c r="B13" i="13"/>
  <c r="A13" i="13"/>
  <c r="G12" i="13"/>
  <c r="F12" i="13"/>
  <c r="E12" i="13"/>
  <c r="D12" i="13"/>
  <c r="C12" i="13"/>
  <c r="B12" i="13"/>
  <c r="A12" i="13"/>
  <c r="G11" i="13"/>
  <c r="F11" i="13"/>
  <c r="E11" i="13"/>
  <c r="D11" i="13"/>
  <c r="C11" i="13"/>
  <c r="B11" i="13"/>
  <c r="A11" i="13"/>
  <c r="G10" i="13"/>
  <c r="F10" i="13"/>
  <c r="E10" i="13"/>
  <c r="D10" i="13"/>
  <c r="C10" i="13"/>
  <c r="B10" i="13"/>
  <c r="A10" i="13"/>
  <c r="G9" i="13"/>
  <c r="F9" i="13"/>
  <c r="E9" i="13"/>
  <c r="D9" i="13"/>
  <c r="C9" i="13"/>
  <c r="B9" i="13"/>
  <c r="A9" i="13"/>
  <c r="G8" i="13"/>
  <c r="F8" i="13"/>
  <c r="E8" i="13"/>
  <c r="D8" i="13"/>
  <c r="C8" i="13"/>
  <c r="B8" i="13"/>
  <c r="A8" i="13"/>
  <c r="G7" i="13"/>
  <c r="F7" i="13"/>
  <c r="E7" i="13"/>
  <c r="D7" i="13"/>
  <c r="C7" i="13"/>
  <c r="B7" i="13"/>
  <c r="A7" i="13"/>
  <c r="G6" i="13"/>
  <c r="F6" i="13"/>
  <c r="E6" i="13"/>
  <c r="D6" i="13"/>
  <c r="C6" i="13"/>
  <c r="B6" i="13"/>
  <c r="A6" i="13"/>
  <c r="G5" i="13"/>
  <c r="F5" i="13"/>
  <c r="E5" i="13"/>
  <c r="D5" i="13"/>
  <c r="C5" i="13"/>
  <c r="B5" i="13"/>
  <c r="A5" i="13"/>
  <c r="D1" i="13"/>
  <c r="C1" i="13"/>
  <c r="E21" i="12"/>
  <c r="D21" i="12"/>
  <c r="C21" i="12"/>
  <c r="B21" i="12"/>
  <c r="A21" i="12"/>
  <c r="D20" i="12"/>
  <c r="C20" i="12"/>
  <c r="B20" i="12"/>
  <c r="A20" i="12"/>
  <c r="E19" i="12"/>
  <c r="D19" i="12"/>
  <c r="C19" i="12"/>
  <c r="B19" i="12"/>
  <c r="A19" i="12"/>
  <c r="D18" i="12"/>
  <c r="C18" i="12"/>
  <c r="B18" i="12"/>
  <c r="A18" i="12"/>
  <c r="G17" i="12"/>
  <c r="E17" i="12"/>
  <c r="D17" i="12"/>
  <c r="C17" i="12"/>
  <c r="B17" i="12"/>
  <c r="A17" i="12"/>
  <c r="G16" i="12"/>
  <c r="E16" i="12"/>
  <c r="D16" i="12"/>
  <c r="C16" i="12"/>
  <c r="B16" i="12"/>
  <c r="A16" i="12"/>
  <c r="G15" i="12"/>
  <c r="E15" i="12"/>
  <c r="D15" i="12"/>
  <c r="C15" i="12"/>
  <c r="B15" i="12"/>
  <c r="A15" i="12"/>
  <c r="G14" i="12"/>
  <c r="E14" i="12"/>
  <c r="D14" i="12"/>
  <c r="C14" i="12"/>
  <c r="B14" i="12"/>
  <c r="A14" i="12"/>
  <c r="G13" i="12"/>
  <c r="E13" i="12"/>
  <c r="D13" i="12"/>
  <c r="C13" i="12"/>
  <c r="B13" i="12"/>
  <c r="A13" i="12"/>
  <c r="G12" i="12"/>
  <c r="E12" i="12"/>
  <c r="D12" i="12"/>
  <c r="C12" i="12"/>
  <c r="B12" i="12"/>
  <c r="A12" i="12"/>
  <c r="G11" i="12"/>
  <c r="E11" i="12"/>
  <c r="D11" i="12"/>
  <c r="C11" i="12"/>
  <c r="B11" i="12"/>
  <c r="A11" i="12"/>
  <c r="G10" i="12"/>
  <c r="E10" i="12"/>
  <c r="D10" i="12"/>
  <c r="C10" i="12"/>
  <c r="B10" i="12"/>
  <c r="A10" i="12"/>
  <c r="G9" i="12"/>
  <c r="E9" i="12"/>
  <c r="D9" i="12"/>
  <c r="C9" i="12"/>
  <c r="B9" i="12"/>
  <c r="A9" i="12"/>
  <c r="G8" i="12"/>
  <c r="E8" i="12"/>
  <c r="D8" i="12"/>
  <c r="C8" i="12"/>
  <c r="B8" i="12"/>
  <c r="A8" i="12"/>
  <c r="G7" i="12"/>
  <c r="E7" i="12"/>
  <c r="D7" i="12"/>
  <c r="C7" i="12"/>
  <c r="B7" i="12"/>
  <c r="A7" i="12"/>
  <c r="G6" i="12"/>
  <c r="E6" i="12"/>
  <c r="D6" i="12"/>
  <c r="C6" i="12"/>
  <c r="B6" i="12"/>
  <c r="A6" i="12"/>
  <c r="G5" i="12"/>
  <c r="F5" i="12"/>
  <c r="E5" i="12"/>
  <c r="D5" i="12"/>
  <c r="C5" i="12"/>
  <c r="B5" i="12"/>
  <c r="A5" i="12"/>
  <c r="D1" i="12"/>
  <c r="C1" i="12"/>
  <c r="G13" i="11"/>
  <c r="F13" i="11"/>
  <c r="E13" i="11"/>
  <c r="D13" i="11"/>
  <c r="C13" i="11"/>
  <c r="B13" i="11"/>
  <c r="A13" i="11"/>
  <c r="G12" i="11"/>
  <c r="F12" i="11"/>
  <c r="E12" i="11"/>
  <c r="D12" i="11"/>
  <c r="C12" i="11"/>
  <c r="B12" i="11"/>
  <c r="A12" i="11"/>
  <c r="G11" i="11"/>
  <c r="F11" i="11"/>
  <c r="E11" i="11"/>
  <c r="D11" i="11"/>
  <c r="C11" i="11"/>
  <c r="B11" i="11"/>
  <c r="A11" i="11"/>
  <c r="G10" i="11"/>
  <c r="F10" i="11"/>
  <c r="E10" i="11"/>
  <c r="D10" i="11"/>
  <c r="C10" i="11"/>
  <c r="B10" i="11"/>
  <c r="A10" i="11"/>
  <c r="G9" i="11"/>
  <c r="F9" i="11"/>
  <c r="E9" i="11"/>
  <c r="D9" i="11"/>
  <c r="C9" i="11"/>
  <c r="B9" i="11"/>
  <c r="A9" i="11"/>
  <c r="G8" i="11"/>
  <c r="F8" i="11"/>
  <c r="E8" i="11"/>
  <c r="D8" i="11"/>
  <c r="C8" i="11"/>
  <c r="B8" i="11"/>
  <c r="A8" i="11"/>
  <c r="G7" i="11"/>
  <c r="F7" i="11"/>
  <c r="E7" i="11"/>
  <c r="D7" i="11"/>
  <c r="C7" i="11"/>
  <c r="B7" i="11"/>
  <c r="A7" i="11"/>
  <c r="G6" i="11"/>
  <c r="F6" i="11"/>
  <c r="E6" i="11"/>
  <c r="D6" i="11"/>
  <c r="C6" i="11"/>
  <c r="B6" i="11"/>
  <c r="A6" i="11"/>
  <c r="G5" i="11"/>
  <c r="F5" i="11"/>
  <c r="E5" i="11"/>
  <c r="D5" i="11"/>
  <c r="C5" i="11"/>
  <c r="B5" i="11"/>
  <c r="A5" i="11"/>
  <c r="D1" i="11"/>
  <c r="C1" i="11"/>
  <c r="G12" i="10"/>
  <c r="F12" i="10"/>
  <c r="E12" i="10"/>
  <c r="D12" i="10"/>
  <c r="C12" i="10"/>
  <c r="B12" i="10"/>
  <c r="A12" i="10"/>
  <c r="G11" i="10"/>
  <c r="F11" i="10"/>
  <c r="E11" i="10"/>
  <c r="D11" i="10"/>
  <c r="C11" i="10"/>
  <c r="B11" i="10"/>
  <c r="A11" i="10"/>
  <c r="G10" i="10"/>
  <c r="F10" i="10"/>
  <c r="E10" i="10"/>
  <c r="D10" i="10"/>
  <c r="C10" i="10"/>
  <c r="B10" i="10"/>
  <c r="A10" i="10"/>
  <c r="G9" i="10"/>
  <c r="F9" i="10"/>
  <c r="E9" i="10"/>
  <c r="D9" i="10"/>
  <c r="C9" i="10"/>
  <c r="B9" i="10"/>
  <c r="A9" i="10"/>
  <c r="G8" i="10"/>
  <c r="F8" i="10"/>
  <c r="E8" i="10"/>
  <c r="D8" i="10"/>
  <c r="C8" i="10"/>
  <c r="B8" i="10"/>
  <c r="A8" i="10"/>
  <c r="G7" i="10"/>
  <c r="F7" i="10"/>
  <c r="E7" i="10"/>
  <c r="D7" i="10"/>
  <c r="C7" i="10"/>
  <c r="B7" i="10"/>
  <c r="A7" i="10"/>
  <c r="G6" i="10"/>
  <c r="F6" i="10"/>
  <c r="E6" i="10"/>
  <c r="D6" i="10"/>
  <c r="C6" i="10"/>
  <c r="B6" i="10"/>
  <c r="A6" i="10"/>
  <c r="D1" i="10"/>
  <c r="C1" i="10"/>
  <c r="G12" i="9"/>
  <c r="F12" i="9"/>
  <c r="E12" i="9"/>
  <c r="D12" i="9"/>
  <c r="C12" i="9"/>
  <c r="B12" i="9"/>
  <c r="A12" i="9"/>
  <c r="G11" i="9"/>
  <c r="F11" i="9"/>
  <c r="E11" i="9"/>
  <c r="D11" i="9"/>
  <c r="C11" i="9"/>
  <c r="B11" i="9"/>
  <c r="A11" i="9"/>
  <c r="G10" i="9"/>
  <c r="F10" i="9"/>
  <c r="E10" i="9"/>
  <c r="D10" i="9"/>
  <c r="C10" i="9"/>
  <c r="B10" i="9"/>
  <c r="A10" i="9"/>
  <c r="G9" i="9"/>
  <c r="F9" i="9"/>
  <c r="E9" i="9"/>
  <c r="D9" i="9"/>
  <c r="C9" i="9"/>
  <c r="B9" i="9"/>
  <c r="A9" i="9"/>
  <c r="G8" i="9"/>
  <c r="F8" i="9"/>
  <c r="E8" i="9"/>
  <c r="D8" i="9"/>
  <c r="C8" i="9"/>
  <c r="B8" i="9"/>
  <c r="A8" i="9"/>
  <c r="G7" i="9"/>
  <c r="F7" i="9"/>
  <c r="E7" i="9"/>
  <c r="D7" i="9"/>
  <c r="C7" i="9"/>
  <c r="B7" i="9"/>
  <c r="A7" i="9"/>
  <c r="G6" i="9"/>
  <c r="F6" i="9"/>
  <c r="E6" i="9"/>
  <c r="D6" i="9"/>
  <c r="C6" i="9"/>
  <c r="B6" i="9"/>
  <c r="A6" i="9"/>
  <c r="F5" i="9"/>
  <c r="E5" i="9"/>
  <c r="D5" i="9"/>
  <c r="C5" i="9"/>
  <c r="B5" i="9"/>
  <c r="A5" i="9"/>
  <c r="D1" i="9"/>
  <c r="C1" i="9"/>
  <c r="G19" i="8"/>
  <c r="F19" i="8"/>
  <c r="E19" i="8"/>
  <c r="D19" i="8"/>
  <c r="C19" i="8"/>
  <c r="B19" i="8"/>
  <c r="A19" i="8"/>
  <c r="G18" i="8"/>
  <c r="F18" i="8"/>
  <c r="E18" i="8"/>
  <c r="D18" i="8"/>
  <c r="C18" i="8"/>
  <c r="B18" i="8"/>
  <c r="A18" i="8"/>
  <c r="G17" i="8"/>
  <c r="F17" i="8"/>
  <c r="E17" i="8"/>
  <c r="D17" i="8"/>
  <c r="C17" i="8"/>
  <c r="B17" i="8"/>
  <c r="A17" i="8"/>
  <c r="G16" i="8"/>
  <c r="F16" i="8"/>
  <c r="E16" i="8"/>
  <c r="D16" i="8"/>
  <c r="C16" i="8"/>
  <c r="B16" i="8"/>
  <c r="A16" i="8"/>
  <c r="G15" i="8"/>
  <c r="F15" i="8"/>
  <c r="E15" i="8"/>
  <c r="D15" i="8"/>
  <c r="C15" i="8"/>
  <c r="B15" i="8"/>
  <c r="A15" i="8"/>
  <c r="G14" i="8"/>
  <c r="F14" i="8"/>
  <c r="E14" i="8"/>
  <c r="D14" i="8"/>
  <c r="C14" i="8"/>
  <c r="B14" i="8"/>
  <c r="A14" i="8"/>
  <c r="G13" i="8"/>
  <c r="F13" i="8"/>
  <c r="E13" i="8"/>
  <c r="D13" i="8"/>
  <c r="C13" i="8"/>
  <c r="B13" i="8"/>
  <c r="A13" i="8"/>
  <c r="G12" i="8"/>
  <c r="F12" i="8"/>
  <c r="E12" i="8"/>
  <c r="D12" i="8"/>
  <c r="C12" i="8"/>
  <c r="B12" i="8"/>
  <c r="A12" i="8"/>
  <c r="G11" i="8"/>
  <c r="F11" i="8"/>
  <c r="E11" i="8"/>
  <c r="D11" i="8"/>
  <c r="C11" i="8"/>
  <c r="B11" i="8"/>
  <c r="A11" i="8"/>
  <c r="G10" i="8"/>
  <c r="F10" i="8"/>
  <c r="E10" i="8"/>
  <c r="D10" i="8"/>
  <c r="C10" i="8"/>
  <c r="B10" i="8"/>
  <c r="A10" i="8"/>
  <c r="G9" i="8"/>
  <c r="F9" i="8"/>
  <c r="E9" i="8"/>
  <c r="D9" i="8"/>
  <c r="C9" i="8"/>
  <c r="B9" i="8"/>
  <c r="A9" i="8"/>
  <c r="G8" i="8"/>
  <c r="F8" i="8"/>
  <c r="E8" i="8"/>
  <c r="D8" i="8"/>
  <c r="C8" i="8"/>
  <c r="B8" i="8"/>
  <c r="A8" i="8"/>
  <c r="G7" i="8"/>
  <c r="F7" i="8"/>
  <c r="E7" i="8"/>
  <c r="D7" i="8"/>
  <c r="C7" i="8"/>
  <c r="B7" i="8"/>
  <c r="A7" i="8"/>
  <c r="G6" i="8"/>
  <c r="F6" i="8"/>
  <c r="E6" i="8"/>
  <c r="D6" i="8"/>
  <c r="C6" i="8"/>
  <c r="B6" i="8"/>
  <c r="A6" i="8"/>
  <c r="F5" i="8"/>
  <c r="E5" i="8"/>
  <c r="D5" i="8"/>
  <c r="C5" i="8"/>
  <c r="B5" i="8"/>
  <c r="A5" i="8"/>
  <c r="D1" i="8"/>
  <c r="C1" i="8"/>
  <c r="G13" i="2"/>
  <c r="F13" i="2"/>
  <c r="E13" i="2"/>
  <c r="D13" i="2"/>
  <c r="C13" i="2"/>
  <c r="B13" i="2"/>
  <c r="A13" i="2"/>
  <c r="G12" i="2"/>
  <c r="F12" i="2"/>
  <c r="D12" i="2"/>
  <c r="C12" i="2"/>
  <c r="B12" i="2"/>
  <c r="A12" i="2"/>
  <c r="G11" i="2"/>
  <c r="F11" i="2"/>
  <c r="E11" i="2"/>
  <c r="D11" i="2"/>
  <c r="C11" i="2"/>
  <c r="B11" i="2"/>
  <c r="A11" i="2"/>
  <c r="G10" i="2"/>
  <c r="F10" i="2"/>
  <c r="D10" i="2"/>
  <c r="C10" i="2"/>
  <c r="B10" i="2"/>
  <c r="A10" i="2"/>
  <c r="G9" i="2"/>
  <c r="F9" i="2"/>
  <c r="E9" i="2"/>
  <c r="D9" i="2"/>
  <c r="C9" i="2"/>
  <c r="B9" i="2"/>
  <c r="A9" i="2"/>
  <c r="G8" i="2"/>
  <c r="F8" i="2"/>
  <c r="E8" i="2"/>
  <c r="D8" i="2"/>
  <c r="C8" i="2"/>
  <c r="B8" i="2"/>
  <c r="A8" i="2"/>
  <c r="G7" i="2"/>
  <c r="F7" i="2"/>
  <c r="E7" i="2"/>
  <c r="D7" i="2"/>
  <c r="C7" i="2"/>
  <c r="B7" i="2"/>
  <c r="A7" i="2"/>
  <c r="G6" i="2"/>
  <c r="F6" i="2"/>
  <c r="E6" i="2"/>
  <c r="D6" i="2"/>
  <c r="C6" i="2"/>
  <c r="B6" i="2"/>
  <c r="A6" i="2"/>
  <c r="G5" i="2"/>
  <c r="F5" i="2"/>
  <c r="E5" i="2"/>
  <c r="D5" i="2"/>
  <c r="C5" i="2"/>
  <c r="B5" i="2"/>
  <c r="A5" i="2"/>
  <c r="D1" i="2"/>
  <c r="C1" i="2"/>
  <c r="C29" i="1" l="1"/>
  <c r="C28" i="1"/>
  <c r="C27" i="1" l="1"/>
  <c r="B27" i="1"/>
  <c r="C26" i="1" l="1"/>
  <c r="B26" i="1"/>
  <c r="C25" i="1" l="1"/>
  <c r="B25" i="1"/>
  <c r="C24" i="1" l="1"/>
  <c r="B24" i="1"/>
  <c r="C23" i="1"/>
  <c r="B23" i="1"/>
  <c r="C22" i="1"/>
  <c r="B22" i="1"/>
  <c r="C21" i="1"/>
  <c r="B21" i="1"/>
  <c r="C20" i="1" l="1"/>
  <c r="B20" i="1"/>
  <c r="C19" i="1"/>
  <c r="B19" i="1"/>
  <c r="C18" i="1"/>
  <c r="B18" i="1"/>
  <c r="C17" i="1"/>
  <c r="B17" i="1"/>
  <c r="C16" i="1"/>
  <c r="C15" i="1"/>
  <c r="B15" i="1"/>
  <c r="C14" i="1"/>
  <c r="B14" i="1"/>
  <c r="C13" i="1"/>
  <c r="B13" i="1"/>
  <c r="C12" i="1"/>
  <c r="B12" i="1"/>
  <c r="C11" i="1"/>
  <c r="B11" i="1"/>
  <c r="C10" i="1"/>
  <c r="B10" i="1"/>
  <c r="C9" i="1"/>
  <c r="B9" i="1"/>
  <c r="C8" i="1"/>
  <c r="B8" i="1"/>
  <c r="C7" i="1"/>
  <c r="B7" i="1"/>
  <c r="C6" i="1"/>
  <c r="B6" i="1"/>
  <c r="C5" i="1"/>
  <c r="B5" i="1"/>
  <c r="C4" i="1" l="1"/>
  <c r="B4" i="1"/>
  <c r="C3" i="1" l="1"/>
  <c r="B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<sst xmlns="http://schemas.openxmlformats.org/spreadsheetml/2006/main" count="1609" uniqueCount="696">
  <si>
    <t>序號</t>
    <phoneticPr fontId="4" type="noConversion"/>
  </si>
  <si>
    <t>TABLE NAME</t>
    <phoneticPr fontId="4" type="noConversion"/>
  </si>
  <si>
    <t>中文名稱</t>
    <phoneticPr fontId="4" type="noConversion"/>
  </si>
  <si>
    <t>備註</t>
    <phoneticPr fontId="6" type="noConversion"/>
  </si>
  <si>
    <t>空白:待確認
1:新檔不需轉
2:新檔資料匯入
3:AS400資料匯入
4:Eloan資料匯入</t>
    <phoneticPr fontId="4" type="noConversion"/>
  </si>
  <si>
    <t>空白:未處理
1:TABLE已建立
2:程式撰寫中
3:程式完成待測試
4:測試中
5:測試完成</t>
    <phoneticPr fontId="4" type="noConversion"/>
  </si>
  <si>
    <t>狀態</t>
    <phoneticPr fontId="1" type="noConversion"/>
  </si>
  <si>
    <t>C</t>
  </si>
  <si>
    <t>N</t>
  </si>
  <si>
    <t>Table</t>
    <phoneticPr fontId="4" type="noConversion"/>
  </si>
  <si>
    <t>SEQ</t>
    <phoneticPr fontId="4" type="noConversion"/>
  </si>
  <si>
    <t>欄位名稱</t>
  </si>
  <si>
    <t>中文名稱</t>
  </si>
  <si>
    <t>形態</t>
  </si>
  <si>
    <t>長度</t>
  </si>
  <si>
    <t>小數</t>
  </si>
  <si>
    <t>備註說明</t>
  </si>
  <si>
    <t>TABLE名稱</t>
    <phoneticPr fontId="1" type="noConversion"/>
  </si>
  <si>
    <t>欄位名稱</t>
    <phoneticPr fontId="1" type="noConversion"/>
  </si>
  <si>
    <t>中文名稱</t>
    <phoneticPr fontId="1" type="noConversion"/>
  </si>
  <si>
    <t>型態</t>
    <phoneticPr fontId="1" type="noConversion"/>
  </si>
  <si>
    <t>長度</t>
    <phoneticPr fontId="1" type="noConversion"/>
  </si>
  <si>
    <t>小數</t>
    <phoneticPr fontId="1" type="noConversion"/>
  </si>
  <si>
    <t>特殊處理</t>
    <phoneticPr fontId="1" type="noConversion"/>
  </si>
  <si>
    <t>種類</t>
    <phoneticPr fontId="4" type="noConversion"/>
  </si>
  <si>
    <t>TB$LOCP</t>
    <phoneticPr fontId="1" type="noConversion"/>
  </si>
  <si>
    <t>LOCLID</t>
    <phoneticPr fontId="1" type="noConversion"/>
  </si>
  <si>
    <t>地區別</t>
    <phoneticPr fontId="1" type="noConversion"/>
  </si>
  <si>
    <t>N</t>
    <phoneticPr fontId="1" type="noConversion"/>
  </si>
  <si>
    <t>LOCNAM</t>
    <phoneticPr fontId="1" type="noConversion"/>
  </si>
  <si>
    <t>BCMCOD</t>
    <phoneticPr fontId="1" type="noConversion"/>
  </si>
  <si>
    <t>EMAL</t>
    <phoneticPr fontId="1" type="noConversion"/>
  </si>
  <si>
    <t>EMAIL</t>
    <phoneticPr fontId="1" type="noConversion"/>
  </si>
  <si>
    <t>單位代號</t>
    <phoneticPr fontId="1" type="noConversion"/>
  </si>
  <si>
    <t>地區別名稱</t>
    <phoneticPr fontId="1" type="noConversion"/>
  </si>
  <si>
    <t>LN$CTYP</t>
  </si>
  <si>
    <t>鄉鎮區</t>
  </si>
  <si>
    <t>TWNNAM</t>
  </si>
  <si>
    <t>回首頁</t>
    <phoneticPr fontId="1" type="noConversion"/>
  </si>
  <si>
    <t>回首頁</t>
    <phoneticPr fontId="1" type="noConversion"/>
  </si>
  <si>
    <t>舊資料預設Y</t>
    <phoneticPr fontId="1" type="noConversion"/>
  </si>
  <si>
    <t>LN$FSCP</t>
    <phoneticPr fontId="1" type="noConversion"/>
  </si>
  <si>
    <t xml:space="preserve">ACTFSC      </t>
    <phoneticPr fontId="1" type="noConversion"/>
  </si>
  <si>
    <t xml:space="preserve">資金來源    </t>
    <phoneticPr fontId="1" type="noConversion"/>
  </si>
  <si>
    <t>C</t>
    <phoneticPr fontId="1" type="noConversion"/>
  </si>
  <si>
    <t xml:space="preserve">FSCQTA      </t>
    <phoneticPr fontId="1" type="noConversion"/>
  </si>
  <si>
    <t>放款目標金額</t>
    <phoneticPr fontId="1" type="noConversion"/>
  </si>
  <si>
    <t>D</t>
    <phoneticPr fontId="1" type="noConversion"/>
  </si>
  <si>
    <t xml:space="preserve">FSCPTY      </t>
    <phoneticPr fontId="1" type="noConversion"/>
  </si>
  <si>
    <t xml:space="preserve">分配順序    </t>
    <phoneticPr fontId="1" type="noConversion"/>
  </si>
  <si>
    <t>N</t>
    <phoneticPr fontId="1" type="noConversion"/>
  </si>
  <si>
    <t>TB$BRHP</t>
    <phoneticPr fontId="1" type="noConversion"/>
  </si>
  <si>
    <t xml:space="preserve">單位別      </t>
    <phoneticPr fontId="1" type="noConversion"/>
  </si>
  <si>
    <t xml:space="preserve">總分處      </t>
    <phoneticPr fontId="1" type="noConversion"/>
  </si>
  <si>
    <t xml:space="preserve">單位控制碼  </t>
    <phoneticPr fontId="1" type="noConversion"/>
  </si>
  <si>
    <t>C</t>
    <phoneticPr fontId="1" type="noConversion"/>
  </si>
  <si>
    <t xml:space="preserve">單位簡稱    </t>
    <phoneticPr fontId="1" type="noConversion"/>
  </si>
  <si>
    <t xml:space="preserve">單位全名    </t>
    <phoneticPr fontId="1" type="noConversion"/>
  </si>
  <si>
    <t xml:space="preserve">單位住址 1  </t>
    <phoneticPr fontId="1" type="noConversion"/>
  </si>
  <si>
    <t xml:space="preserve">單位住址 2  </t>
    <phoneticPr fontId="1" type="noConversion"/>
  </si>
  <si>
    <t xml:space="preserve">郵遞區號    </t>
    <phoneticPr fontId="1" type="noConversion"/>
  </si>
  <si>
    <t xml:space="preserve">負責人      </t>
    <phoneticPr fontId="1" type="noConversion"/>
  </si>
  <si>
    <t>營利統一編號</t>
    <phoneticPr fontId="1" type="noConversion"/>
  </si>
  <si>
    <t>稽徵機關代號</t>
    <phoneticPr fontId="1" type="noConversion"/>
  </si>
  <si>
    <t>媒體單位代號</t>
    <phoneticPr fontId="1" type="noConversion"/>
  </si>
  <si>
    <t>CIFKEY</t>
    <phoneticPr fontId="1" type="noConversion"/>
  </si>
  <si>
    <t>最終戶號</t>
    <phoneticPr fontId="1" type="noConversion"/>
  </si>
  <si>
    <t>LA$CSTP</t>
    <phoneticPr fontId="1" type="noConversion"/>
  </si>
  <si>
    <t>ADTYMT</t>
    <phoneticPr fontId="1" type="noConversion"/>
  </si>
  <si>
    <t>年月份</t>
    <phoneticPr fontId="1" type="noConversion"/>
  </si>
  <si>
    <t>CSTINS</t>
    <phoneticPr fontId="1" type="noConversion"/>
  </si>
  <si>
    <t>利息收入</t>
    <phoneticPr fontId="1" type="noConversion"/>
  </si>
  <si>
    <t>D</t>
    <phoneticPr fontId="1" type="noConversion"/>
  </si>
  <si>
    <t>CSTRA1</t>
    <phoneticPr fontId="1" type="noConversion"/>
  </si>
  <si>
    <t>本金攤還金額</t>
    <phoneticPr fontId="1" type="noConversion"/>
  </si>
  <si>
    <t>CSTRA2</t>
    <phoneticPr fontId="1" type="noConversion"/>
  </si>
  <si>
    <t>提前還款金額</t>
    <phoneticPr fontId="1" type="noConversion"/>
  </si>
  <si>
    <t>CSTRA3</t>
    <phoneticPr fontId="1" type="noConversion"/>
  </si>
  <si>
    <t>到期清償金額</t>
    <phoneticPr fontId="1" type="noConversion"/>
  </si>
  <si>
    <t>CSTETA</t>
    <phoneticPr fontId="1" type="noConversion"/>
  </si>
  <si>
    <t>展期金額</t>
    <phoneticPr fontId="1" type="noConversion"/>
  </si>
  <si>
    <t>CSTLAM</t>
    <phoneticPr fontId="1" type="noConversion"/>
  </si>
  <si>
    <t>貸放金額</t>
    <phoneticPr fontId="1" type="noConversion"/>
  </si>
  <si>
    <t>TB$GDRP</t>
    <phoneticPr fontId="1" type="noConversion"/>
  </si>
  <si>
    <t xml:space="preserve">代號 1    </t>
    <phoneticPr fontId="1" type="noConversion"/>
  </si>
  <si>
    <t xml:space="preserve">代號 2    </t>
    <phoneticPr fontId="1" type="noConversion"/>
  </si>
  <si>
    <t xml:space="preserve">押品名稱  </t>
    <phoneticPr fontId="1" type="noConversion"/>
  </si>
  <si>
    <t>最後使用碼</t>
    <phoneticPr fontId="1" type="noConversion"/>
  </si>
  <si>
    <t>JCIC 類別</t>
    <phoneticPr fontId="1" type="noConversion"/>
  </si>
  <si>
    <t>TB$GRTP</t>
    <phoneticPr fontId="1" type="noConversion"/>
  </si>
  <si>
    <t>N</t>
    <phoneticPr fontId="1" type="noConversion"/>
  </si>
  <si>
    <t>C</t>
    <phoneticPr fontId="1" type="noConversion"/>
  </si>
  <si>
    <t>GRTTYP</t>
    <phoneticPr fontId="1" type="noConversion"/>
  </si>
  <si>
    <t>GRTFDS</t>
    <phoneticPr fontId="1" type="noConversion"/>
  </si>
  <si>
    <t>GRTJCC</t>
    <phoneticPr fontId="1" type="noConversion"/>
  </si>
  <si>
    <t>區分</t>
    <phoneticPr fontId="1" type="noConversion"/>
  </si>
  <si>
    <t>保證人關係說明</t>
    <phoneticPr fontId="1" type="noConversion"/>
  </si>
  <si>
    <t>ＪＣＩＣ代碼</t>
    <phoneticPr fontId="1" type="noConversion"/>
  </si>
  <si>
    <t>TB$ISRP</t>
    <phoneticPr fontId="1" type="noConversion"/>
  </si>
  <si>
    <t>公司種類</t>
    <phoneticPr fontId="1" type="noConversion"/>
  </si>
  <si>
    <t>公司代號</t>
    <phoneticPr fontId="1" type="noConversion"/>
  </si>
  <si>
    <t>公司名稱</t>
    <phoneticPr fontId="1" type="noConversion"/>
  </si>
  <si>
    <t>公司簡稱</t>
    <phoneticPr fontId="1" type="noConversion"/>
  </si>
  <si>
    <t>連絡電話</t>
    <phoneticPr fontId="1" type="noConversion"/>
  </si>
  <si>
    <t xml:space="preserve">所區碼    </t>
  </si>
  <si>
    <t>TB$LNDP</t>
    <phoneticPr fontId="1" type="noConversion"/>
  </si>
  <si>
    <t>段小段代碼</t>
    <phoneticPr fontId="1" type="noConversion"/>
  </si>
  <si>
    <t>LGTRCD</t>
    <phoneticPr fontId="1" type="noConversion"/>
  </si>
  <si>
    <t>LGTCOD</t>
    <phoneticPr fontId="1" type="noConversion"/>
  </si>
  <si>
    <t>段,
小段</t>
    <phoneticPr fontId="1" type="noConversion"/>
  </si>
  <si>
    <t>LGTSGM,
LGTSSG</t>
    <phoneticPr fontId="1" type="noConversion"/>
  </si>
  <si>
    <t>C,
C</t>
    <phoneticPr fontId="1" type="noConversion"/>
  </si>
  <si>
    <t>12,
12</t>
    <phoneticPr fontId="1" type="noConversion"/>
  </si>
  <si>
    <t>根據所區碼轉換</t>
    <phoneticPr fontId="1" type="noConversion"/>
  </si>
  <si>
    <t>TB$OFMP</t>
    <phoneticPr fontId="1" type="noConversion"/>
  </si>
  <si>
    <t xml:space="preserve">逾期增減碼  </t>
    <phoneticPr fontId="1" type="noConversion"/>
  </si>
  <si>
    <t xml:space="preserve">增減原因    </t>
    <phoneticPr fontId="1" type="noConversion"/>
  </si>
  <si>
    <t>增減原因說明</t>
    <phoneticPr fontId="1" type="noConversion"/>
  </si>
  <si>
    <t>舊資料預設為Y</t>
    <phoneticPr fontId="1" type="noConversion"/>
  </si>
  <si>
    <t>TB$OFMP</t>
    <phoneticPr fontId="1" type="noConversion"/>
  </si>
  <si>
    <t>OFMADS</t>
    <phoneticPr fontId="1" type="noConversion"/>
  </si>
  <si>
    <t>OFMARN</t>
    <phoneticPr fontId="1" type="noConversion"/>
  </si>
  <si>
    <t>OFMCDE</t>
    <phoneticPr fontId="1" type="noConversion"/>
  </si>
  <si>
    <t>TB$SRNP</t>
    <phoneticPr fontId="1" type="noConversion"/>
  </si>
  <si>
    <t xml:space="preserve">代碼    </t>
    <phoneticPr fontId="1" type="noConversion"/>
  </si>
  <si>
    <t>理由說明</t>
    <phoneticPr fontId="1" type="noConversion"/>
  </si>
  <si>
    <t xml:space="preserve">階層    </t>
    <phoneticPr fontId="1" type="noConversion"/>
  </si>
  <si>
    <t>LN$FSCP</t>
    <phoneticPr fontId="1" type="noConversion"/>
  </si>
  <si>
    <t>固定Y</t>
    <phoneticPr fontId="1" type="noConversion"/>
  </si>
  <si>
    <t>AGENT_CODE</t>
  </si>
  <si>
    <t>COMM_LINE_CODE</t>
  </si>
  <si>
    <t>COMM_LINE_TYPE</t>
  </si>
  <si>
    <t>ORIG_INTRODUCER_ID</t>
  </si>
  <si>
    <t>INTRODUCER_IND</t>
  </si>
  <si>
    <t>REGISTER_LEVEL</t>
  </si>
  <si>
    <t>REGISTER_DATE</t>
  </si>
  <si>
    <t>CENTER_CODE</t>
  </si>
  <si>
    <t>ADMINISTRAT_ID</t>
  </si>
  <si>
    <t>INPUT_DATE</t>
  </si>
  <si>
    <t>INPUT_USER</t>
  </si>
  <si>
    <t>AG_STATUS_CODE</t>
  </si>
  <si>
    <t>AG_STATUS_DATE</t>
  </si>
  <si>
    <t>TRAN_DATE</t>
  </si>
  <si>
    <t>TRAN_USER</t>
  </si>
  <si>
    <t>RE_REGISTER_DATE</t>
  </si>
  <si>
    <t>DIRECTOR_ID</t>
  </si>
  <si>
    <t>DIRECTOR_ID_F</t>
  </si>
  <si>
    <t>INTRODUCER_ID</t>
  </si>
  <si>
    <t>INTRODUCER_ID_F</t>
  </si>
  <si>
    <t>AG_LEVEL</t>
  </si>
  <si>
    <t>LAST_LEVEL</t>
  </si>
  <si>
    <t>LEVEL_DATE</t>
  </si>
  <si>
    <t>TOP_LEVEL</t>
  </si>
  <si>
    <t>OCCP_IND</t>
  </si>
  <si>
    <t>QUOTA_AMT</t>
  </si>
  <si>
    <t>APPL_TYPE</t>
  </si>
  <si>
    <t>TAX_RATE</t>
  </si>
  <si>
    <t>SOCIAL_INSU_CLASS</t>
  </si>
  <si>
    <t>PROMOT_LEVEL_YM</t>
  </si>
  <si>
    <t>DIRECTOR_YM</t>
  </si>
  <si>
    <t>RECORD_DATE</t>
  </si>
  <si>
    <t>EX_RECORD_DATE</t>
  </si>
  <si>
    <t>EX_TR_DATE</t>
  </si>
  <si>
    <t>EX_TR_IDENT</t>
  </si>
  <si>
    <t>EX_TR_IDENT2</t>
  </si>
  <si>
    <t>EX_TR_IDENT3</t>
  </si>
  <si>
    <t>EX_TR_DATE3</t>
  </si>
  <si>
    <t>REGISTER_BEFORE</t>
  </si>
  <si>
    <t>DIRECTOR_AFTER</t>
  </si>
  <si>
    <t>MEDICAL_CODE</t>
  </si>
  <si>
    <t>EX_CHG_DATE</t>
  </si>
  <si>
    <t>EX_DEL_DATE</t>
  </si>
  <si>
    <t>APPL_CODE</t>
  </si>
  <si>
    <t>FIRST_REG_DATE</t>
  </si>
  <si>
    <t>AGIN_SOURCE</t>
  </si>
  <si>
    <t>AGUI_CENTER</t>
  </si>
  <si>
    <t>TOP_ID</t>
  </si>
  <si>
    <t>AG_DEGREE</t>
  </si>
  <si>
    <t>COLLECT_IND</t>
  </si>
  <si>
    <t>AG_TYPE_1</t>
  </si>
  <si>
    <t>EMPLOYEE_NO</t>
  </si>
  <si>
    <t>CONTRACT_IND</t>
  </si>
  <si>
    <t>CONTRACT_IND_YM</t>
  </si>
  <si>
    <t>AG_TYPE_2</t>
  </si>
  <si>
    <t>AG_TYPE_3</t>
  </si>
  <si>
    <t>AG_TYPE_4</t>
  </si>
  <si>
    <t>AGIN_IND1</t>
  </si>
  <si>
    <t>AG_PO_IND</t>
  </si>
  <si>
    <t>AG_DOC_IND</t>
  </si>
  <si>
    <t>NEW_HIRE_TYPE</t>
  </si>
  <si>
    <t>AG_CUR_IND</t>
  </si>
  <si>
    <t>AG_SEND_TYPE</t>
  </si>
  <si>
    <t>AG_SEND_NO</t>
  </si>
  <si>
    <t>REGISTER_DATE_2</t>
  </si>
  <si>
    <t>AG_RETURN_DATE</t>
  </si>
  <si>
    <t>AG_TRANSFER_DATE_F</t>
  </si>
  <si>
    <t>AG_TRANSFER_DATE</t>
  </si>
  <si>
    <t>PROMOT_YM</t>
  </si>
  <si>
    <t>PROMOT_YM_F</t>
  </si>
  <si>
    <t>AG_POST_CHG_DATE</t>
  </si>
  <si>
    <t>FAMILIES_TAX</t>
  </si>
  <si>
    <t>AGENT_CODE_I</t>
  </si>
  <si>
    <t>AG_LEVEL_SYS</t>
  </si>
  <si>
    <t>AG_POST_IN</t>
  </si>
  <si>
    <t>CENTER_CODE_ACC</t>
  </si>
  <si>
    <t>EVALUE_IND</t>
  </si>
  <si>
    <t>EVALUE_IND_1</t>
  </si>
  <si>
    <t>BATCH_NO</t>
  </si>
  <si>
    <t>EVALUE_YM</t>
  </si>
  <si>
    <t>AG_TRANSFER_CODE</t>
  </si>
  <si>
    <t>FULLNAME</t>
  </si>
  <si>
    <t>BIRTH</t>
  </si>
  <si>
    <t>EDUCATION</t>
  </si>
  <si>
    <t>LR_IND</t>
  </si>
  <si>
    <t>PROCESS_DATE</t>
  </si>
  <si>
    <t>QUIT_DATE</t>
  </si>
  <si>
    <t>CENTER_SHORT_NAME</t>
  </si>
  <si>
    <t>CENTER_CODE_NAME</t>
  </si>
  <si>
    <t>CENTER_CODE_1</t>
  </si>
  <si>
    <t>CENTER_CODE_1_SHORT</t>
  </si>
  <si>
    <t>CENTER_CODE_1_NAME</t>
  </si>
  <si>
    <t>CENTER_CODE_2</t>
  </si>
  <si>
    <t>CENTER_CODE_2_SHORT</t>
  </si>
  <si>
    <t>CENTER_CODE_2_NAME</t>
  </si>
  <si>
    <t>CENTER_CODE_ACC_1</t>
  </si>
  <si>
    <t>CENTER_CODE_ACC_1_NAME</t>
  </si>
  <si>
    <t>CENTER_CODE_ACC_2</t>
  </si>
  <si>
    <t>CENTER_CODE_ACC_2_NAME</t>
  </si>
  <si>
    <t>AG_POST</t>
  </si>
  <si>
    <t>LEVEL_NAME_CHS</t>
  </si>
  <si>
    <t>LR_SYSTEM_TYPE</t>
  </si>
  <si>
    <t>SENIORITY_YY</t>
  </si>
  <si>
    <t>SENIORITY_MM</t>
  </si>
  <si>
    <t>SENIORITY_DD</t>
  </si>
  <si>
    <t>AGLA_PROCESS_IND</t>
  </si>
  <si>
    <t>STATUS_CODE</t>
  </si>
  <si>
    <t>AGLA_CANCEL_REASON</t>
  </si>
  <si>
    <t>IS_ANN_APPL_DATE</t>
  </si>
  <si>
    <t>RECORD_DATE_C</t>
  </si>
  <si>
    <t>STOP_REASON</t>
  </si>
  <si>
    <t>STOP_STR_DATE</t>
  </si>
  <si>
    <t>STOP_END_DATE</t>
  </si>
  <si>
    <t>IFP_DATE</t>
  </si>
  <si>
    <t>EFFECT_STR_DATE</t>
  </si>
  <si>
    <t>EFFECT_END_DATE</t>
  </si>
  <si>
    <t>ANN_APPL_DATE</t>
  </si>
  <si>
    <t>CENTER_CODE_ACC_NAME</t>
  </si>
  <si>
    <t>RE_HIRE_CODE</t>
  </si>
  <si>
    <t>RSVD_ADMIN_CODE</t>
  </si>
  <si>
    <t>ACCOUNT</t>
  </si>
  <si>
    <t>PRP_DATE</t>
  </si>
  <si>
    <t>ZIP</t>
  </si>
  <si>
    <t>ADDRESS</t>
  </si>
  <si>
    <t>PHONE_H</t>
  </si>
  <si>
    <t>PHONE_C</t>
  </si>
  <si>
    <t>SALES_QUAL_IND</t>
  </si>
  <si>
    <t>AGSQ_START_DATE</t>
  </si>
  <si>
    <t>PINYIN_NAME_INDI</t>
  </si>
  <si>
    <t>AGENT_ID</t>
  </si>
  <si>
    <t>StgCdEmp</t>
    <phoneticPr fontId="1" type="noConversion"/>
  </si>
  <si>
    <t>LMSAPN1</t>
  </si>
  <si>
    <t>額度</t>
  </si>
  <si>
    <t>LMSASQ1</t>
  </si>
  <si>
    <t>撥款</t>
  </si>
  <si>
    <t>LMSACN</t>
  </si>
  <si>
    <t>戶號</t>
  </si>
  <si>
    <t>LMSAPN</t>
  </si>
  <si>
    <t>LMSASQ</t>
  </si>
  <si>
    <t>LNACNP</t>
    <phoneticPr fontId="1" type="noConversion"/>
  </si>
  <si>
    <t xml:space="preserve">IN$ADT      </t>
  </si>
  <si>
    <t>生效日期</t>
  </si>
  <si>
    <t xml:space="preserve">IN$RAT      </t>
  </si>
  <si>
    <t>基本利率</t>
  </si>
  <si>
    <t>D</t>
  </si>
  <si>
    <t>固定TWD</t>
    <phoneticPr fontId="1" type="noConversion"/>
  </si>
  <si>
    <t>固定空白</t>
    <phoneticPr fontId="1" type="noConversion"/>
  </si>
  <si>
    <t>CdAppraiser</t>
    <phoneticPr fontId="4" type="noConversion"/>
  </si>
  <si>
    <t>TB$EM6P</t>
    <phoneticPr fontId="1" type="noConversion"/>
  </si>
  <si>
    <t xml:space="preserve">估價    </t>
  </si>
  <si>
    <t>估價姓名</t>
  </si>
  <si>
    <t>公司名稱</t>
  </si>
  <si>
    <t xml:space="preserve">估價公司    </t>
  </si>
  <si>
    <t>估價公司名稱</t>
  </si>
  <si>
    <t>TB$APRP</t>
    <phoneticPr fontId="1" type="noConversion"/>
  </si>
  <si>
    <t>CdAppraisalCompany</t>
    <phoneticPr fontId="4" type="noConversion"/>
  </si>
  <si>
    <t xml:space="preserve">代號      </t>
  </si>
  <si>
    <t xml:space="preserve">行業說明  </t>
  </si>
  <si>
    <t>主計處大類</t>
  </si>
  <si>
    <t>TB$OCPP</t>
    <phoneticPr fontId="1" type="noConversion"/>
  </si>
  <si>
    <t>CUSBRH</t>
  </si>
  <si>
    <t xml:space="preserve">單位別      </t>
  </si>
  <si>
    <t>TRXDAT</t>
  </si>
  <si>
    <t xml:space="preserve">會計日期    </t>
  </si>
  <si>
    <t>JLNVNO</t>
  </si>
  <si>
    <t xml:space="preserve">傳票號碼    </t>
  </si>
  <si>
    <t>TRXATP</t>
  </si>
  <si>
    <t xml:space="preserve">借貸        </t>
  </si>
  <si>
    <t xml:space="preserve">傳票金額    </t>
  </si>
  <si>
    <t xml:space="preserve">訂正別      </t>
  </si>
  <si>
    <t>BSTBTN</t>
  </si>
  <si>
    <t xml:space="preserve">批次號碼    </t>
  </si>
  <si>
    <t>LA$JLNP</t>
    <phoneticPr fontId="1" type="noConversion"/>
  </si>
  <si>
    <t>LA$LDGP</t>
    <phoneticPr fontId="1" type="noConversion"/>
  </si>
  <si>
    <t>會計日期</t>
  </si>
  <si>
    <t>LDGCDA</t>
  </si>
  <si>
    <t>本日借方金額</t>
  </si>
  <si>
    <t>LDGCCA</t>
  </si>
  <si>
    <t>本日貸方金額</t>
  </si>
  <si>
    <t>ACSTNA</t>
  </si>
  <si>
    <t>本日開戶件數</t>
  </si>
  <si>
    <t>ACSTCA</t>
  </si>
  <si>
    <t>本日結清件數</t>
  </si>
  <si>
    <t>LDGETC</t>
  </si>
  <si>
    <t>本日展期件數</t>
  </si>
  <si>
    <t>LDGETA</t>
  </si>
  <si>
    <t>本日展期金額</t>
  </si>
  <si>
    <t>串聯方式</t>
  </si>
  <si>
    <t>待補</t>
  </si>
  <si>
    <t>篩選條件</t>
  </si>
  <si>
    <t>CdCity</t>
    <phoneticPr fontId="1" type="noConversion"/>
  </si>
  <si>
    <t>CityCode</t>
    <phoneticPr fontId="1" type="noConversion"/>
  </si>
  <si>
    <t>CTYABB</t>
    <phoneticPr fontId="1" type="noConversion"/>
  </si>
  <si>
    <t>TWNABB</t>
    <phoneticPr fontId="1" type="noConversion"/>
  </si>
  <si>
    <t>LOCTYE</t>
    <phoneticPr fontId="1" type="noConversion"/>
  </si>
  <si>
    <t>POSCOD</t>
    <phoneticPr fontId="1" type="noConversion"/>
  </si>
  <si>
    <t>BCMDPT</t>
    <phoneticPr fontId="1" type="noConversion"/>
  </si>
  <si>
    <t>LOCGRP</t>
    <phoneticPr fontId="1" type="noConversion"/>
  </si>
  <si>
    <t>TWNJIC</t>
    <phoneticPr fontId="1" type="noConversion"/>
  </si>
  <si>
    <t>JCIC鄉鎮碼</t>
    <phoneticPr fontId="1" type="noConversion"/>
  </si>
  <si>
    <t>N</t>
    <phoneticPr fontId="1" type="noConversion"/>
  </si>
  <si>
    <t>縣市簡稱</t>
    <phoneticPr fontId="1" type="noConversion"/>
  </si>
  <si>
    <t>C</t>
    <phoneticPr fontId="1" type="noConversion"/>
  </si>
  <si>
    <t>鄉鎮簡稱</t>
    <phoneticPr fontId="1" type="noConversion"/>
  </si>
  <si>
    <t>C</t>
    <phoneticPr fontId="1" type="noConversion"/>
  </si>
  <si>
    <t>郵遞區號</t>
    <phoneticPr fontId="1" type="noConversion"/>
  </si>
  <si>
    <t>N</t>
    <phoneticPr fontId="1" type="noConversion"/>
  </si>
  <si>
    <t>部室代號</t>
    <phoneticPr fontId="1" type="noConversion"/>
  </si>
  <si>
    <t>組合地區別</t>
    <phoneticPr fontId="1" type="noConversion"/>
  </si>
  <si>
    <t>縣市代碼(地區別)</t>
  </si>
  <si>
    <t>VARCHAR2</t>
  </si>
  <si>
    <t>固定為空字串</t>
    <phoneticPr fontId="1" type="noConversion"/>
  </si>
  <si>
    <t>當ACTFSC為A時：代入201
其餘時：代入ACTFSC</t>
    <phoneticPr fontId="1" type="noConversion"/>
  </si>
  <si>
    <t>LA$LMSP</t>
    <phoneticPr fontId="1" type="noConversion"/>
  </si>
  <si>
    <t>LMSLBL</t>
    <phoneticPr fontId="1" type="noConversion"/>
  </si>
  <si>
    <t>放款餘額</t>
    <phoneticPr fontId="1" type="noConversion"/>
  </si>
  <si>
    <t>D</t>
    <phoneticPr fontId="1" type="noConversion"/>
  </si>
  <si>
    <t>SUM(LMSLBL)</t>
    <phoneticPr fontId="1" type="noConversion"/>
  </si>
  <si>
    <t>固定為'A'</t>
    <phoneticPr fontId="1" type="noConversion"/>
  </si>
  <si>
    <t>固定空白</t>
    <phoneticPr fontId="1" type="noConversion"/>
  </si>
  <si>
    <t>將GRTTEL中的-號去除後,長度還&gt;8時：
若其前四字元符合0800,0809,0826,0836時：代入前四字元
若其前三字元符合082,089,049,037時：代入前三字元
若其前二字元符合02,03,04,05,06,07,08時：代入前二字元
若其前二字元是09：代入前四字元
皆非時代入空字串
其餘時：代入空字串</t>
    <phoneticPr fontId="1" type="noConversion"/>
  </si>
  <si>
    <t>將GRTTEL中的-號去除後,長度還&gt;8時：
若其前四字元符合0800,0809,0826,0836時：代入前四字元以外的字串
若其前三字元符合082,089,049,037時：代入前三字元以外的字串
若其前二字元符合02,03,04,05,06,07,08時：代入前二字元以外的字串
若其前二字元是09：代入前四字元以外的字串
皆非時代入GRTTEL
其餘時：代入空字串</t>
    <phoneticPr fontId="1" type="noConversion"/>
  </si>
  <si>
    <t>固定為空</t>
    <phoneticPr fontId="1" type="noConversion"/>
  </si>
  <si>
    <t>固定為Y</t>
    <phoneticPr fontId="1" type="noConversion"/>
  </si>
  <si>
    <t>FROM "TB$OFMP"</t>
    <phoneticPr fontId="1" type="noConversion"/>
  </si>
  <si>
    <t>FROM "TB$SRNP"</t>
    <phoneticPr fontId="1" type="noConversion"/>
  </si>
  <si>
    <t>當SRNLEL
為2時：代入1
為5時：代入2
皆非時：代入SRNLEL</t>
    <phoneticPr fontId="1" type="noConversion"/>
  </si>
  <si>
    <t>固定為Y</t>
    <phoneticPr fontId="1" type="noConversion"/>
  </si>
  <si>
    <t>固定為000</t>
    <phoneticPr fontId="1" type="noConversion"/>
  </si>
  <si>
    <t>固定為0000</t>
    <phoneticPr fontId="1" type="noConversion"/>
  </si>
  <si>
    <t>固定為TWD</t>
    <phoneticPr fontId="1" type="noConversion"/>
  </si>
  <si>
    <t>TB$LCDP</t>
    <phoneticPr fontId="1" type="noConversion"/>
  </si>
  <si>
    <t>CORACC</t>
    <phoneticPr fontId="1" type="noConversion"/>
  </si>
  <si>
    <t>CORACS</t>
    <phoneticPr fontId="1" type="noConversion"/>
  </si>
  <si>
    <t>TB$LCDP</t>
    <phoneticPr fontId="1" type="noConversion"/>
  </si>
  <si>
    <t>LCDPDA,LCDPCA</t>
    <phoneticPr fontId="1" type="noConversion"/>
  </si>
  <si>
    <t>前日借方金額,前日貸方金額</t>
    <phoneticPr fontId="1" type="noConversion"/>
  </si>
  <si>
    <t xml:space="preserve">新會計科目  </t>
  </si>
  <si>
    <t xml:space="preserve">新會計子目  </t>
  </si>
  <si>
    <t>若LCDPDA大於0時：代入LCDPDA
其餘時：代入LCDPCA</t>
    <phoneticPr fontId="1" type="noConversion"/>
  </si>
  <si>
    <t>LA$LDGP</t>
    <phoneticPr fontId="1" type="noConversion"/>
  </si>
  <si>
    <t>前日借方金額,本日借方金額,本日貸方金額,前日貸方金額</t>
    <phoneticPr fontId="1" type="noConversion"/>
  </si>
  <si>
    <t>D</t>
    <phoneticPr fontId="1" type="noConversion"/>
  </si>
  <si>
    <t>若LCDPDA大於0時：代入LCDPDA+LDGCDA+LDGCCA
否則：代入LCDPCA-LDGCDA-LDGCCA</t>
    <phoneticPr fontId="1" type="noConversion"/>
  </si>
  <si>
    <t>LCDPDA,LDGCDA,LDGCCA,LCDPCA</t>
    <phoneticPr fontId="1" type="noConversion"/>
  </si>
  <si>
    <t>固定為0</t>
    <phoneticPr fontId="1" type="noConversion"/>
  </si>
  <si>
    <t>SUM(LDGCDA)</t>
    <phoneticPr fontId="1" type="noConversion"/>
  </si>
  <si>
    <t>SUM(LDGCCA)</t>
    <phoneticPr fontId="1" type="noConversion"/>
  </si>
  <si>
    <t>CdAcCode</t>
    <phoneticPr fontId="1" type="noConversion"/>
  </si>
  <si>
    <t>AcctCode</t>
    <phoneticPr fontId="1" type="noConversion"/>
  </si>
  <si>
    <t>業務科目代號</t>
  </si>
  <si>
    <t>NULL時代入空字串</t>
    <phoneticPr fontId="1" type="noConversion"/>
  </si>
  <si>
    <t>待補</t>
    <phoneticPr fontId="1" type="noConversion"/>
  </si>
  <si>
    <t>LA$JLNP</t>
    <phoneticPr fontId="1" type="noConversion"/>
  </si>
  <si>
    <t>LA$JLNP</t>
    <phoneticPr fontId="1" type="noConversion"/>
  </si>
  <si>
    <t>TRXNMT</t>
    <phoneticPr fontId="1" type="noConversion"/>
  </si>
  <si>
    <t>固定為空字串</t>
    <phoneticPr fontId="1" type="noConversion"/>
  </si>
  <si>
    <t>CdAcCode</t>
    <phoneticPr fontId="1" type="noConversion"/>
  </si>
  <si>
    <t>NULL時代入0</t>
    <phoneticPr fontId="1" type="noConversion"/>
  </si>
  <si>
    <t>LA$TRXP</t>
    <phoneticPr fontId="1" type="noConversion"/>
  </si>
  <si>
    <t>LMSACN</t>
    <phoneticPr fontId="1" type="noConversion"/>
  </si>
  <si>
    <t>NULL時代入0</t>
    <phoneticPr fontId="1" type="noConversion"/>
  </si>
  <si>
    <t>LMSAPN</t>
    <phoneticPr fontId="1" type="noConversion"/>
  </si>
  <si>
    <t>LMSASQ</t>
    <phoneticPr fontId="1" type="noConversion"/>
  </si>
  <si>
    <t>固定為空字串</t>
    <phoneticPr fontId="1" type="noConversion"/>
  </si>
  <si>
    <t>AcctFlag</t>
    <phoneticPr fontId="1" type="noConversion"/>
  </si>
  <si>
    <t>ReceivableFlag</t>
    <phoneticPr fontId="1" type="noConversion"/>
  </si>
  <si>
    <t>AcBookFlag</t>
    <phoneticPr fontId="1" type="noConversion"/>
  </si>
  <si>
    <t>TRXTRN</t>
    <phoneticPr fontId="1" type="noConversion"/>
  </si>
  <si>
    <t>固定為0</t>
    <phoneticPr fontId="1" type="noConversion"/>
  </si>
  <si>
    <t xml:space="preserve">CORACC      </t>
  </si>
  <si>
    <t xml:space="preserve">CORACS      </t>
  </si>
  <si>
    <t xml:space="preserve">戶號      </t>
  </si>
  <si>
    <t xml:space="preserve">額度      </t>
  </si>
  <si>
    <t xml:space="preserve">撥款      </t>
  </si>
  <si>
    <t>業務科目記號</t>
  </si>
  <si>
    <t>DECIMAL</t>
  </si>
  <si>
    <t>銷帳科目記號</t>
  </si>
  <si>
    <t>帳冊別記號</t>
  </si>
  <si>
    <t>固定為0000</t>
    <phoneticPr fontId="1" type="noConversion"/>
  </si>
  <si>
    <t>固定為TWD</t>
    <phoneticPr fontId="1" type="noConversion"/>
  </si>
  <si>
    <t>固定為0</t>
    <phoneticPr fontId="1" type="noConversion"/>
  </si>
  <si>
    <t>待補</t>
    <phoneticPr fontId="1" type="noConversion"/>
  </si>
  <si>
    <t>CdAcCode</t>
    <phoneticPr fontId="1" type="noConversion"/>
  </si>
  <si>
    <t>AcNoCode</t>
    <phoneticPr fontId="1" type="noConversion"/>
  </si>
  <si>
    <t>AcSubCode</t>
    <phoneticPr fontId="1" type="noConversion"/>
  </si>
  <si>
    <t>CdAcCode</t>
    <phoneticPr fontId="1" type="noConversion"/>
  </si>
  <si>
    <t>AcDtlCode</t>
    <phoneticPr fontId="1" type="noConversion"/>
  </si>
  <si>
    <t>BormNo,OvduBal,LoanBal</t>
    <phoneticPr fontId="1" type="noConversion"/>
  </si>
  <si>
    <t>CdAcCode</t>
    <phoneticPr fontId="1" type="noConversion"/>
  </si>
  <si>
    <t>LA$W30P</t>
    <phoneticPr fontId="1" type="noConversion"/>
  </si>
  <si>
    <t>ACTFSC</t>
    <phoneticPr fontId="1" type="noConversion"/>
  </si>
  <si>
    <t>BormNo,AcDate,LastEntDy</t>
    <phoneticPr fontId="1" type="noConversion"/>
  </si>
  <si>
    <t>CdAcCode,InsuRenew</t>
    <phoneticPr fontId="1" type="noConversion"/>
  </si>
  <si>
    <t>LN$CFRP</t>
    <phoneticPr fontId="1" type="noConversion"/>
  </si>
  <si>
    <t>CFRCOD</t>
    <phoneticPr fontId="1" type="noConversion"/>
  </si>
  <si>
    <t>LN$CFRP</t>
    <phoneticPr fontId="1" type="noConversion"/>
  </si>
  <si>
    <t>CustNo,LMSACN</t>
    <phoneticPr fontId="1" type="noConversion"/>
  </si>
  <si>
    <t>【放款類資料】
無處理
【火險類資料】
AcSubCode為NULL時代入空白字串
【法務類資料】
AcSubCode為NULL時代入空白字串
【未銷帳管費類資料】
固定為空白字串
【未銷契變手續費類資料】
固定為空白字串
【暫收款-可抵繳類資料】
無處理，直接代入CdAcCode.AcSubCode
【暫收款-收款專戶類資料】
無處理，直接代入CdAcCode.AcSubCode
【暫收款-支票類資料】
無處理，直接代入CdAcCode.AcSubCode</t>
    <phoneticPr fontId="1" type="noConversion"/>
  </si>
  <si>
    <t>BormNo,OvduBal,LoanBal,TotInsuPrem,Fee,ACTFEE,LMSTOA,LORAMT,ChequeAmt</t>
    <phoneticPr fontId="1" type="noConversion"/>
  </si>
  <si>
    <t>【放款類資料】
當LoanOverdue.BormNo&gt;0時：代入LoanOverdue.AcDate
否則：代入LoanBorMain.LastEntDy
【火險類資料】
固定為0
【法務類資料】
固定為0
【未銷帳管費類資料】
固定為0
【未銷契變手續費類資料】
固定為0
【暫收款-可抵繳類資料】
固定為0
【暫收款-收款專戶類資料】
固定為0
【暫收款-支票類資料】
固定為0</t>
    <phoneticPr fontId="1" type="noConversion"/>
  </si>
  <si>
    <t>【放款類資料】
當LoanOverdue.BormNo&gt;0時：代入LoanOverdue.AcDate
否則：代入LoanBorMain.LastEntDy
【火險類資料】
固定為0
【法務類資料】
固定為0
【未銷帳管費類資料】
固定為0
【未銷契變手續費類資料】
固定為0
【暫收款-可抵繳類資料】
固定為0
【暫收款-收款專戶類資料】
固定為0
【暫收款-支票類資料】
固定為0</t>
    <phoneticPr fontId="1" type="noConversion"/>
  </si>
  <si>
    <t>【放款類資料】
無處理
【火險類資料】
AcNoCode為NULL時代入空白字串
【法務類資料】
AcNoCode為NULL時代入空白字串
【未銷帳管費類資料】
固定為空白字串
【未銷契變手續費類資料】
固定為空白字串
【暫收款-可抵繳類資料】
無處理，直接代入CdAcCode.AcNoCode
【暫收款-收款專戶類資料】
無處理，直接代入CdAcCode.AcNoCode
【暫收款-支票類資料】
無處理，直接代入CdAcCode.AcNoCode</t>
    <phoneticPr fontId="1" type="noConversion"/>
  </si>
  <si>
    <t>【放款類資料】
無處理
【火險類資料】
AcDtlCode為NULL時代入空白字串
【法務類資料】
AcDtlCode為NULL時代入空白字串
【未銷帳管費類資料】
固定為空白字串
【未銷契變手續費類資料】
固定為空白字串
【暫收款-可抵繳類資料】
無處理，直接代入CdAcCode.AcDtlCode
【暫收款-收款專戶類資料】
無處理，直接代入CdAcCode.AcDtlCode
【暫收款-支票類資料】
無處理，直接代入CdAcCode.AcDtlCode</t>
    <phoneticPr fontId="1" type="noConversion"/>
  </si>
  <si>
    <t>固定為0000</t>
    <phoneticPr fontId="1" type="noConversion"/>
  </si>
  <si>
    <t>【放款類資料】
當LA$W30P.ACTFSC為A時：代入201
否則：代入空字串
【火險類資料】
固定為空字串
【法務類資料】
固定為空字串
【未銷帳管費類資料】
固定為空字串
【未銷契變手續費類資料】
固定為空字串
【暫收款-可抵繳類資料】
固定為空字串
【暫收款-收款專戶類資料】
固定為空字串
【暫收款-支票類資料】
固定為空字串</t>
    <phoneticPr fontId="1" type="noConversion"/>
  </si>
  <si>
    <t>固定為空字串</t>
    <phoneticPr fontId="1" type="noConversion"/>
  </si>
  <si>
    <t>固定為空字串</t>
    <phoneticPr fontId="1" type="noConversion"/>
  </si>
  <si>
    <t>LoanOverdue,LoanBorMain</t>
    <phoneticPr fontId="1" type="noConversion"/>
  </si>
  <si>
    <t>【放款類資料】
LPAD(FacMain.FacmNo,3,0)
【火險類資料】
LPAD(InsuRenew.FacmNo,3,0)
【法務類資料】
LPAD(ForeclosureFee.FacmNo,3,0)
【未銷帳管費類資料】
LPAD(LN$ACFP.LMSAPN,3,0)
【未銷契變手續費類資料】
LPAD(LN$CFRP.LMSAPN,3,0)
【暫收款-可抵繳類資料】
LPAD(LADACTP.APLAPN,3,0)
【暫收款-收款專戶類資料】
固定為0
【暫收款-支票類資料】
LPAD(FactMain.FacmNo,3,0)</t>
    <phoneticPr fontId="1" type="noConversion"/>
  </si>
  <si>
    <t>FacMain,LoanOverdue,InsuRenew,ForeclosureFee</t>
  </si>
  <si>
    <t>FacMain,InsuRenew,ForeclosureFee,LN$ACFP,LN$CFRP,LADACTP</t>
  </si>
  <si>
    <t>LoanOverdue,LoanBorMain,InsuRenew,ForeclosureFee,LN$ACFP,LN$CFRP,LoanCheque</t>
  </si>
  <si>
    <t>LoanOverdue,LoanBorMain,InsuRenew,ForeclosureFee,LN$ACFP,LN$CFRP,LADACTP,LN$LORP,LoanCheque</t>
  </si>
  <si>
    <t>LoanOverdue,LoanOverdue,LoanBorMain,InsuRenew,ForeclosureFee,LN$ACFP,LADACTP,LN$LORP,LoanCheque</t>
  </si>
  <si>
    <t>LoanOverdue,LoanBorMain,InsuRenew,ForeclosureFee,LN$CFRP,LADACTP,LoanCheque</t>
  </si>
  <si>
    <t>【放款類資料】
當LoanOverdue.BormNo&gt;0時：
若LoanOverdue.OvduBal&gt;0：代入0；否則：代入1
其餘時：
若LoanBorMain.LoanBal&gt;0：代入0；否則：代入1
【火險類資料】
固定為0
【法務類資料】
固定為0
【未銷帳管費類資料】
固定為0
【未銷契變手續費類資料】
固定為0
【暫收款-可抵繳類資料】
固定為0
【暫收款-收款專戶類資料】
固定為0
【暫收款-支票類資料】
固定為0</t>
    <phoneticPr fontId="1" type="noConversion"/>
  </si>
  <si>
    <t>【放款類資料】
當LoanOverdue.BormNo&gt;0時：代入LoanOverdue.OvduAmt
否則：代入LoanBorMain.DrawdownAmt
【火險類資料】
無處理，直接代入InsuRenew.TotInsuPrem
【法務類資料】
無處理，直接代入ForeclosureFee.Fee
【未銷帳管費類資料】
無處理，直接代入LN$ACFP.ACTFEE
【未銷契變手續費類資料】
無處理，直接代入LN$CFRP.CFRAMT
【暫收款-可抵繳類資料】
無處理，直接代入LADACTP.LMSTOA
【暫收款-收款專戶類資料】
無處理，直接代入LN$LORP.LORAMT
【暫收款-支票類資料】
無處理，直接代入LoanCheque.ChequeAmt</t>
    <phoneticPr fontId="1" type="noConversion"/>
  </si>
  <si>
    <t>【放款類資料】
當LoanOverdue.BormNo&gt;0時：代入LoanOverdue.OvduBal
否則：代入LoanBorMain.LoanBal
【火險類資料】
無處理，直接代入InsuRenew.TotInsuPrem
【法務類資料】
無處理，直接代入ForeclosureFee.Fee
【未銷帳管費類資料】
無處理，直接代入LN$ACFP.ACTFEE
【未銷契變手續費類資料】
無處理，直接代入LN$CFRP.CFRAMT
【暫收款-可抵繳類資料】
無處理，直接代入LADACTP.LMSTOA
【暫收款-收款專戶類資料】
無處理，直接代入LN$LORP.LORAMT
【暫收款-支票類資料】
無處理，直接代入LoanCheque.ChequeAmt</t>
    <phoneticPr fontId="1" type="noConversion"/>
  </si>
  <si>
    <t>【放款類資料】
當LoanOverdue.BormNo&gt;0時：代入LoanOverdue.OvduBal
否則：代入LoanBorMain.LoanBal
【火險類資料】
無處理，直接代入InsuRenew.TotInsuPrem
【法務類資料】
無處理，直接代入ForeclosureFee.Fee
【未銷帳管費類資料】
無處理，直接代入LN$ACFP.ACTFEE
【未銷契變手續費類資料】
無處理，直接代入LN$CFRP.CFRAMT
【暫收款-可抵繳類資料】
無處理，直接代入LADACTP.LMSTOA
【暫收款-收款專戶類資料】
無處理，直接代入LN$LORP.LORAMT
【暫收款-支票類資料】
無處理，直接代入LoanCheque.ChequeAmt</t>
    <phoneticPr fontId="1" type="noConversion"/>
  </si>
  <si>
    <t>【放款類資料】
當LoanOverdue.BormNo大於0時：代入990
其餘時：代入FacMain.AcctCode
【火險類資料】
InsuRenew.StatusCode-&gt;FacMain.AcctCode：
2-&gt;F25
1-&gt;F09
0且InsuRenew.NotiTempFg為Y時-&gt;TMI
皆非時：代入空字串
【法務類資料】
若ForeclosureFee.OverdueDate&gt;0時：代入F24
否則：代入F07
【未銷帳管費類資料】
固定為F10
【未銷契變手續費類資料】
固定為F29
【暫收款-可抵繳類資料】
固定為TAV
【暫收款-收款專戶類資料】
固定為T10
【暫收款-支票類資料】
固定為TCK</t>
    <phoneticPr fontId="1" type="noConversion"/>
  </si>
  <si>
    <t>FacMain,InsuRenew,ForeclosureFee,LN$ACFP,LN$CFRP,LADACTP,LoanCheque</t>
    <phoneticPr fontId="1" type="noConversion"/>
  </si>
  <si>
    <t>【放款類資料】
LPAD(FacMain.CustNo,7,0)
【火險類資料】
LPAD(InsuRenew.CustNo,7,0)
【法務類資料】
LPAD(ForeclosureFee.CustNo,7,0)
【未銷帳管費類資料】
LPAD(LN$ACFP.LMSACN,7,0)
【未銷契變手續費類資料】
LPAD(LN$CFRP.LMSACN,7,0)
【暫收款-可抵繳類資料】
LPAD(LADACTP.LMSACN,7,0)
【暫收款-收款專戶類資料】
固定為601776
【暫收款-支票類資料】
LPAD(LoanCheque.CustNo,7,0)</t>
    <phoneticPr fontId="1" type="noConversion"/>
  </si>
  <si>
    <t>FacmNo,LMSAPN,APLAPN</t>
    <phoneticPr fontId="1" type="noConversion"/>
  </si>
  <si>
    <t>【放款類資料】
固定為空字串
【火險類資料】
固定為空字串
【法務類資料】
固定為空字串
【未銷帳管費類資料】
固定為空字串
【未銷契變手續費類資料】
'{"ContractChgCode:"' || TRIM(TO_CHAR(LN$CFRP.CFRCOD,'00')) || '"}'
【暫收款-可抵繳類資料】
固定為空字串
【暫收款-收款專戶類資料】
固定為空字串
【暫收款-支票類資料】
固定為空字串</t>
    <phoneticPr fontId="1" type="noConversion"/>
  </si>
  <si>
    <t>【放款類資料】
當LoanOverdue.BormNo&gt;0時：代入LoanOverdue.OvduDate
否則：代入LoanBorMain.DrawdownDate
【火險類資料】
InsuRenew.StatusCode-&gt;OpenAcDate：
0且InsuRenew.NotiTempFg為Y時-&gt;代入InsuRenew.InsuStartDate
1-&gt;代入InsuRenew.InsuStartDate
2-&gt;代入InsuRenew.OvduDate
【法務類資料】
ForeclosureFee.OverdueDate&gt;0時：代入ForeclosureFee.OverdueDate
否則：代入ForeclosureFee.DocDate
【未銷帳管費類資料】
固定為0
【未銷契變手續費類資料】
無處理，直接代入LN$CFRP.CFRDAT
【暫收款-可抵繳類資料】
無處理，直接代入LADACTP.BKPDAT
【暫收款-收款專戶類資料】
固定為0
【暫收款-支票類資料】
無處理，直接代入LoanCheque.EntryDate</t>
    <phoneticPr fontId="1" type="noConversion"/>
  </si>
  <si>
    <t>核准科目,撥款序號,處理代碼,轉催收日</t>
    <phoneticPr fontId="1" type="noConversion"/>
  </si>
  <si>
    <t>AcctCode,BormNo,StatusCode,OverdueDate</t>
    <phoneticPr fontId="1" type="noConversion"/>
  </si>
  <si>
    <t>VARCHAR2,DECIMAL,DECIMAL,DECIMALD</t>
    <phoneticPr fontId="1" type="noConversion"/>
  </si>
  <si>
    <t>3,3,1,8</t>
    <phoneticPr fontId="1" type="noConversion"/>
  </si>
  <si>
    <t>?,?,0,?</t>
    <phoneticPr fontId="1" type="noConversion"/>
  </si>
  <si>
    <t>借款人戶號,戶號</t>
    <phoneticPr fontId="1" type="noConversion"/>
  </si>
  <si>
    <t>DECIMAL,N</t>
    <phoneticPr fontId="1" type="noConversion"/>
  </si>
  <si>
    <t>7,7</t>
    <phoneticPr fontId="1" type="noConversion"/>
  </si>
  <si>
    <t>額度編號,額度號碼,最終額度編號</t>
    <phoneticPr fontId="1" type="noConversion"/>
  </si>
  <si>
    <t>DECIMAL,N,N</t>
    <phoneticPr fontId="1" type="noConversion"/>
  </si>
  <si>
    <t>3,3,3</t>
    <phoneticPr fontId="1" type="noConversion"/>
  </si>
  <si>
    <t xml:space="preserve">【放款類資料】
當LoanOverdue.BormNo大於0時：代入LPAD(LoanOverdue.BormNo,3,0)
其餘時：代入LPAD(LoanBorMain.BormNo,3,0)
【火險類資料】
無處理，直接代入InsuRenew.PrevInsuNo
【法務類資料】
無處理，直接代入ForeclosureFee.RecordNo
【未銷帳管費類資料】
LPAD(LN$ACFP.LMSASQ,3,0)
【未銷契變手續費類資料】
將LN$CFRP.CFRDAT轉為字元後TRIM，再組合（||）下列字串：
ROW_NUMBER() OVER (PARITION BY LN$CFRP.LMSACN,LN$CFRP.LMSAPN ORDER BY LN$CFRP.LMSACN,LN$CFRP.LMSAPN,LN$CFRP.CFRDAT)轉為字元（二位數格式）後TRIM出來的字串
【暫收款-可抵繳類資料】
固定為空白字串
【暫收款-收款專戶類資料】
固定為空白字串
【暫收款-支票類資料】
TRIM(補為九位數的LoanCheque.ChequeAcct) ||  ' '  || TRIM(補為七位數的LoanCheque.ChequeNo)
</t>
    <phoneticPr fontId="1" type="noConversion"/>
  </si>
  <si>
    <t>撥款序號,撥款序號，預約序號,原保單號碼,記錄號碼,撥款序號,契變日期,戶號,額度號碼,支票帳號,支票號碼</t>
    <phoneticPr fontId="1" type="noConversion"/>
  </si>
  <si>
    <t>DECIMAL,DECIMAL,VARCHAR2,DECIMAL,N,N,N,N,N,DECIMAL</t>
    <phoneticPr fontId="1" type="noConversion"/>
  </si>
  <si>
    <t>?,?,0,?,?,?,?,?,?,?</t>
    <phoneticPr fontId="1" type="noConversion"/>
  </si>
  <si>
    <t>3,3,16,7,3,8,7,3,9,7</t>
    <phoneticPr fontId="1" type="noConversion"/>
  </si>
  <si>
    <t>BormNo,BormNo,PrevInsuNo,RecordNo,LMSASQ,CFRDAT,LMSACN,LMSAPN,ChequeAcct,ChequeNo</t>
    <phoneticPr fontId="1" type="noConversion"/>
  </si>
  <si>
    <t>科目代號</t>
  </si>
  <si>
    <t>子目代號</t>
  </si>
  <si>
    <t>細目代號</t>
  </si>
  <si>
    <t>撥款序號,催收餘額,放款餘額</t>
    <phoneticPr fontId="1" type="noConversion"/>
  </si>
  <si>
    <t>DECIMAL,DECIMAL,DECIMAL</t>
    <phoneticPr fontId="1" type="noConversion"/>
  </si>
  <si>
    <t>3,16,16</t>
    <phoneticPr fontId="1" type="noConversion"/>
  </si>
  <si>
    <t>?,2,2</t>
    <phoneticPr fontId="1" type="noConversion"/>
  </si>
  <si>
    <t>0:非業務科目（可經由[其他傳票輸入]交易入帳）
1:資負明細科目（放款、催收款項...等，不可經由[其他傳票輸入]交易入帳)
※資負明細科目
1.列入[資負明細月報]項目
2.可由[未銷帳餘額明細]查詢未銷明細
3.列入[資負明細每日餘額檔(含所屬會科、帳冊別及利率)](資負明細業務科目)
4.列入[會計餘額檢核表(會計檔餘額、銷帳檔餘額、業務檔餘額)]項目
【放款類資料】
NULL時代入0
【火險類資料】
固定為0
【法務類資料】
固定為0
【未銷帳管費類資料】
固定為0
【未銷契變手續費類資料】
固定為0
【暫收款-可抵繳類資料】
固定為0
【暫收款-收款專戶類資料】
固定為0
【暫收款-支票類資料】
固定為0</t>
    <phoneticPr fontId="1" type="noConversion"/>
  </si>
  <si>
    <t>ReceivableFlag,StatusCode,NotiTempFlag</t>
    <phoneticPr fontId="1" type="noConversion"/>
  </si>
  <si>
    <t>CdAcCode.ReceivableFlag
0－非銷帳科目
1－會計銷帳科目(銷帳編號由系統自編,ex:應收利息)
2－業務銷帳科目(銷帳編號由業務自編,ex:暫付及待結轉帳項－火險保費)
【放款類資料】
無處理，直接代入CdAcCode.ReceivableFlag
【火險類資料】
InsuRenew.StatusCode-&gt;ReceivableFlag：
0且InsuRenew.NotiTempFg為Y時-&gt;0
1-&gt;1
2-&gt;2
皆非時：代入0
【法務類資料】
固定為2
【未銷帳管費類資料】
固定為3
【未銷契變手續費類資料】
固定為3
【暫收款-可抵繳類資料】
固定為2
【暫收款-收款專戶類資料】
固定為2
【暫收款-支票類資料】
固定為2</t>
    <phoneticPr fontId="1" type="noConversion"/>
  </si>
  <si>
    <t>銷帳科目記號,處理代碼,入通知檔</t>
    <phoneticPr fontId="1" type="noConversion"/>
  </si>
  <si>
    <t>DECIMAL,DECIMAL,VARCHAR2</t>
    <phoneticPr fontId="1" type="noConversion"/>
  </si>
  <si>
    <t>1,1,1</t>
    <phoneticPr fontId="1" type="noConversion"/>
  </si>
  <si>
    <t>?,0,0</t>
    <phoneticPr fontId="1" type="noConversion"/>
  </si>
  <si>
    <t>BormNo,OvduAmt,DrawdownAmt,TotInsuPrem,Fee,ACTFEE,CFRAMT,LMSTOA,LORAMT,ChequeAmt</t>
    <phoneticPr fontId="1" type="noConversion"/>
  </si>
  <si>
    <t>撥款序號,轉催收金額,撥款金額,總保費,法拍費用,帳管費,貸後契變手續費,暫收－非支票,分攤金額,支票金額</t>
    <phoneticPr fontId="1" type="noConversion"/>
  </si>
  <si>
    <t>DECIMAL,DECIMAL,DECIMAL,DECIMAL,DECIMAL,D,D,D,D,DECIMAL</t>
    <phoneticPr fontId="1" type="noConversion"/>
  </si>
  <si>
    <t>3,16,16,14,16,5,5,11,13,16</t>
    <phoneticPr fontId="1" type="noConversion"/>
  </si>
  <si>
    <t>?,2,2,0,2,0,0,?,2,2</t>
    <phoneticPr fontId="1" type="noConversion"/>
  </si>
  <si>
    <t>撥款序號,催收餘額,放款餘額,總保費,法拍費用,帳管費,暫收－非支票,分攤金額,支票金額</t>
    <phoneticPr fontId="1" type="noConversion"/>
  </si>
  <si>
    <t>DECIMAL,DECIMAL,DECIMAL,DECIMAL,DECIMAL,D,D,D,DECIMAL</t>
    <phoneticPr fontId="1" type="noConversion"/>
  </si>
  <si>
    <t>3,16,16,14,16,5,11,13,16</t>
    <phoneticPr fontId="1" type="noConversion"/>
  </si>
  <si>
    <t>?,2,2,0,2,0,?,2,2</t>
    <phoneticPr fontId="1" type="noConversion"/>
  </si>
  <si>
    <t>貸後契變項目</t>
  </si>
  <si>
    <t>【放款類資料】
固定為空字串
【火險類資料】
固定為空字串
【法務類資料】
固定為空字串
【未銷帳管費類資料】
固定為空字串
【未銷契變手續費類資料】
TRIM(轉換為二位數格式的LN$CFRP.CFRCOD)-&gt;SlipNote：
01-&gt;寬限與年期
02-&gt;變利率週期
03-&gt;補清償證明
04-&gt;變更抵押權
05-&gt;變更保證人
皆非時：代入空字串
【暫收款-可抵繳類資料】
固定為空字串
【暫收款-收款專戶類資料】
固定為空字串
【暫收款-支票類資料】
固定為空字串</t>
    <phoneticPr fontId="1" type="noConversion"/>
  </si>
  <si>
    <t>BormNo,OvduDate,DrawdownDate,StatusCode,NotiTempFg,InsuStartDate,OvduDate,OverdueDate,DocDate,CFRDAT,BKPDAT,EntryDate</t>
    <phoneticPr fontId="1" type="noConversion"/>
  </si>
  <si>
    <t>撥款序號,轉催收日,撥款日期，預約日期,處理代碼,入通知檔,保險起日,轉催收日,轉催收日,單據日期,契變日期,？,入帳日</t>
    <phoneticPr fontId="1" type="noConversion"/>
  </si>
  <si>
    <t>DECIMAL,DECIMAL,DECIMAL,DECIMAL,VARCHAR2,DECIMALD,DECIMAL,轉催收日,DECIMALD,N,?,DECIMALD</t>
    <phoneticPr fontId="1" type="noConversion"/>
  </si>
  <si>
    <t>3,8,8,1,1,8,8,8,8,8,?,8</t>
    <phoneticPr fontId="1" type="noConversion"/>
  </si>
  <si>
    <t>?,0,0,0,0,0,0,0,?,?,?,?</t>
    <phoneticPr fontId="1" type="noConversion"/>
  </si>
  <si>
    <t>LoanOverdue,LoanBorMain</t>
    <phoneticPr fontId="1" type="noConversion"/>
  </si>
  <si>
    <t>撥款序號,會計日期,上次交易日</t>
    <phoneticPr fontId="1" type="noConversion"/>
  </si>
  <si>
    <t>DECIMAL,DECIMALD,DECIMALD</t>
    <phoneticPr fontId="1" type="noConversion"/>
  </si>
  <si>
    <t>3,8,8</t>
    <phoneticPr fontId="1" type="noConversion"/>
  </si>
  <si>
    <t>?,?,?</t>
    <phoneticPr fontId="1" type="noConversion"/>
  </si>
  <si>
    <t>C</t>
    <phoneticPr fontId="1" type="noConversion"/>
  </si>
  <si>
    <t>LN$NODP</t>
    <phoneticPr fontId="1" type="noConversion"/>
  </si>
  <si>
    <t xml:space="preserve">LMSACN      </t>
  </si>
  <si>
    <t xml:space="preserve">戶號    </t>
  </si>
  <si>
    <t>TB$POIP,TB$IRTP</t>
    <phoneticPr fontId="1" type="noConversion"/>
  </si>
  <si>
    <t>TB$POIP,TB$IRTP</t>
    <phoneticPr fontId="1" type="noConversion"/>
  </si>
  <si>
    <t>自訂利率時固定為19110101</t>
    <phoneticPr fontId="1" type="noConversion"/>
  </si>
  <si>
    <t>保單分紅利率:固定為01
郵政儲金利率:固定為02
自訂利率:固定為99</t>
    <phoneticPr fontId="1" type="noConversion"/>
  </si>
  <si>
    <t>自訂利率時固定為0</t>
    <phoneticPr fontId="1" type="noConversion"/>
  </si>
  <si>
    <t>固定為1
自訂利率時固定為0</t>
    <phoneticPr fontId="1" type="noConversion"/>
  </si>
  <si>
    <t>FROM "TB$POIP",
FROM "TB$IRTP"</t>
    <phoneticPr fontId="1" type="noConversion"/>
  </si>
  <si>
    <t>無,
WHERE "IN$COD" = '30'</t>
    <phoneticPr fontId="1" type="noConversion"/>
  </si>
  <si>
    <t>From "CdEmp"</t>
    <phoneticPr fontId="1" type="noConversion"/>
  </si>
  <si>
    <t>CdEmp</t>
    <phoneticPr fontId="1" type="noConversion"/>
  </si>
  <si>
    <t>CdEmp</t>
    <phoneticPr fontId="1" type="noConversion"/>
  </si>
  <si>
    <t>EmployeeNo</t>
    <phoneticPr fontId="1" type="noConversion"/>
  </si>
  <si>
    <t>CenterCode</t>
    <phoneticPr fontId="1" type="noConversion"/>
  </si>
  <si>
    <t>電腦編號</t>
  </si>
  <si>
    <t>單位代號</t>
  </si>
  <si>
    <t>From "TB$EM6P"</t>
    <phoneticPr fontId="1" type="noConversion"/>
  </si>
  <si>
    <t>FROM "TB$APRP"</t>
    <phoneticPr fontId="1" type="noConversion"/>
  </si>
  <si>
    <t>比對處理</t>
  </si>
  <si>
    <t>比對處理</t>
    <phoneticPr fontId="1" type="noConversion"/>
  </si>
  <si>
    <t>LPAD("CUSBRH",4,0)</t>
    <phoneticPr fontId="1" type="noConversion"/>
  </si>
  <si>
    <t>DECODE(LENGTH(TRIM("BRHARN")),3,SUBSTR("BRHARN",0,3),4,SUBSTR("BRHARN",0,3),5,SUBSTR("BRHARN",0,3),' ')</t>
    <phoneticPr fontId="1" type="noConversion"/>
  </si>
  <si>
    <t>DECODE(LENGTH(TRIM("BRHARN")),5,SUBSTR("BRHARN",3,2),' ')</t>
    <phoneticPr fontId="1" type="noConversion"/>
  </si>
  <si>
    <t>FROM "TB$BRHP"</t>
    <phoneticPr fontId="1" type="noConversion"/>
  </si>
  <si>
    <t>WHERE S1."Seq" = 1</t>
    <phoneticPr fontId="1" type="noConversion"/>
  </si>
  <si>
    <t>FROM "TB$GDRP"</t>
    <phoneticPr fontId="1" type="noConversion"/>
  </si>
  <si>
    <t>FROM "TB$GRTP"</t>
    <phoneticPr fontId="1" type="noConversion"/>
  </si>
  <si>
    <t>LPAD(TRIM("GRTTYP"),2,'0')</t>
    <phoneticPr fontId="1" type="noConversion"/>
  </si>
  <si>
    <t>FROM "TB$OCPP"</t>
    <phoneticPr fontId="1" type="noConversion"/>
  </si>
  <si>
    <t>FROM "TB$ISRP"</t>
    <phoneticPr fontId="1" type="noConversion"/>
  </si>
  <si>
    <t>CASE WHEN LENGTH(TRIM(REPLACE("GRTTEL",'-',''))) &gt; 8 THEN CASE WHEN SUBSTR(TRIM(REPLACE("GRTTEL",'-','')),0,4) IN ('0800','0809','0826','0836') THEN SUBSTR(TRIM(REPLACE("GRTTEL",'-','')),5,LENGTH(TRIM(REPLACE("GRTTEL",'-','')))) WHEN SUBSTR(TRIM(REPLACE("GRTTEL",'-','')),0,3) IN ('082','089','049','037') THEN SUBSTR(TRIM(REPLACE("GRTTEL",'-','')),4,LENGTH(TRIM(REPLACE("GRTTEL",'-','')))) WHEN SUBSTR(TRIM(REPLACE("GRTTEL",'-','')),0,2) IN ('02','03','04','05','06','07','08') THEN SUBSTR(TRIM(REPLACE("GRTTEL",'-','')),3,LENGTH(TRIM(REPLACE("GRTTEL",'-','')))) WHEN SUBSTR(TRIM(REPLACE("GRTTEL",'-','')),0,2) = '09' THEN SUBSTR(TRIM(REPLACE("GRTTEL",'-','')),5,LENGTH(TRIM(REPLACE("GRTTEL",'-','')))) ELSE TRIM(REPLACE("TB$ISRP"."GRTTEL",'-','')) END ELSE '' END</t>
    <phoneticPr fontId="1" type="noConversion"/>
  </si>
  <si>
    <t>LPAD("SRNCOD",4,0)</t>
    <phoneticPr fontId="1" type="noConversion"/>
  </si>
  <si>
    <t>CASE WHEN "SRNLEL" = '2' THEN '1' WHEN "SRNLEL" = '5' THEN '2' ELSE "SRNLEL" END</t>
    <phoneticPr fontId="1" type="noConversion"/>
  </si>
  <si>
    <t>CdWorkMonth</t>
    <phoneticPr fontId="4" type="noConversion"/>
  </si>
  <si>
    <t>FROM "TB$WKMP"</t>
    <phoneticPr fontId="1" type="noConversion"/>
  </si>
  <si>
    <t>TB$WKMP</t>
    <phoneticPr fontId="1" type="noConversion"/>
  </si>
  <si>
    <t>YGYYMM</t>
    <phoneticPr fontId="1" type="noConversion"/>
  </si>
  <si>
    <t>SUBSTR(TO_CHAR("YGYYMM"),0,4)</t>
  </si>
  <si>
    <t>開始日期</t>
  </si>
  <si>
    <t>終止日期</t>
  </si>
  <si>
    <t>取前四字元</t>
    <phoneticPr fontId="1" type="noConversion"/>
  </si>
  <si>
    <t>LPAD("TWNJIC",2,'0')</t>
    <phoneticPr fontId="1" type="noConversion"/>
  </si>
  <si>
    <t>以0補為二位數</t>
    <phoneticPr fontId="1" type="noConversion"/>
  </si>
  <si>
    <t>TRIM("TWNNAM")</t>
    <phoneticPr fontId="1" type="noConversion"/>
  </si>
  <si>
    <t>TRIM("CTYABB")</t>
    <phoneticPr fontId="1" type="noConversion"/>
  </si>
  <si>
    <t>TRIM("TWNABB")</t>
    <phoneticPr fontId="1" type="noConversion"/>
  </si>
  <si>
    <t>FROM "CdCity" S1
LEFT JOIN "LN$CTYP" S2 ON S2."LOCCTY" = S1."CityCode"
WHERE S2.LOCCTY is not null
) S ON (T."CityCode" = S."CityCode"
AND T."AreaCode" = S."AreaCode" AND S."SEQ" = 1)</t>
    <phoneticPr fontId="1" type="noConversion"/>
  </si>
  <si>
    <t>WHEN MATCHED THEN UPDATE SET 
T."CityShort"  = S."CityShort"
,T."AreaShort"  = S."AreaShort"
,T."CityType"   = S."CityType"
,T."DepartCode" = S."DepartCode"
,T."CityGroup"  = S."CityGroup"</t>
    <phoneticPr fontId="1" type="noConversion"/>
  </si>
  <si>
    <t>FROM "LN$FSCP"
LEFT JOIN (SELECT S2."ACTFSC",SUM(S1."LMSLBL") AS "LoanBalSum"
FROM "LA$LMSP" S1 
LEFT JOIN "LA$ACTP" S2 ON S2."LMSACN" = S1."LMSACN"
WHERE S2."ACTFSC" = 'A' AND S1."LMSLBL" &gt; 0 GROUP BY S2."ACTFSC"
) G1 ON G1."ACTFSC" = "LN$FSCP"."ACTFSC"</t>
    <phoneticPr fontId="1" type="noConversion"/>
  </si>
  <si>
    <t>CASE WHEN "ACTFSC" = 'A' THEN '201' ELSE "ACTFSC" END</t>
    <phoneticPr fontId="1" type="noConversion"/>
  </si>
  <si>
    <t>SUM("LMSLBL")</t>
    <phoneticPr fontId="1" type="noConversion"/>
  </si>
  <si>
    <t>CUSEMB</t>
    <phoneticPr fontId="1" type="noConversion"/>
  </si>
  <si>
    <t>CUSNAB</t>
    <phoneticPr fontId="1" type="noConversion"/>
  </si>
  <si>
    <t>TRXDAT</t>
    <phoneticPr fontId="1" type="noConversion"/>
  </si>
  <si>
    <t>EMPNA6</t>
  </si>
  <si>
    <t>CUSNA1</t>
  </si>
  <si>
    <t>BRHCRH</t>
  </si>
  <si>
    <t>BRHSTS</t>
  </si>
  <si>
    <t>BRHNAM</t>
  </si>
  <si>
    <t>BRHANM</t>
  </si>
  <si>
    <t>BRHAR1</t>
  </si>
  <si>
    <t>BRHAR2</t>
  </si>
  <si>
    <t>BRHARN</t>
  </si>
  <si>
    <t>BRHMAN</t>
  </si>
  <si>
    <t>BRHBTN</t>
  </si>
  <si>
    <t>BRHTNO</t>
  </si>
  <si>
    <t>BRHTNN</t>
  </si>
  <si>
    <t>CUSCIF</t>
  </si>
  <si>
    <t>LMSLCN</t>
  </si>
  <si>
    <t>GDRID1</t>
  </si>
  <si>
    <t>GDRID2</t>
  </si>
  <si>
    <t>GDRNAM</t>
  </si>
  <si>
    <t>GDRLUN</t>
  </si>
  <si>
    <t>GDRJCC</t>
  </si>
  <si>
    <t>OCPCOD</t>
  </si>
  <si>
    <t>OCPNAM</t>
  </si>
  <si>
    <t>OCPTYP</t>
  </si>
  <si>
    <t>ISRIID</t>
  </si>
  <si>
    <t>ISRINA</t>
  </si>
  <si>
    <t>GRTTEL</t>
  </si>
  <si>
    <t>SRNCOD</t>
  </si>
  <si>
    <t>SRNDSC</t>
  </si>
  <si>
    <t>SRNLEL</t>
  </si>
  <si>
    <t>取最後二字元</t>
    <phoneticPr fontId="1" type="noConversion"/>
  </si>
  <si>
    <t>業績年月</t>
  </si>
  <si>
    <t>DATES</t>
    <phoneticPr fontId="1" type="noConversion"/>
  </si>
  <si>
    <t>DATEE</t>
    <phoneticPr fontId="1" type="noConversion"/>
  </si>
  <si>
    <t>FROM "LA$LDGP" S1
LEFT JOIN "TB$LCDP" S2 ON S2."ACNACC" = S1."ACNACC"
AND NVL(S2."ACNACS",' ') = NVL(S1."ACNACS",' ') AND NVL(S2."ACNASS",' ') = NVL(S1."ACNASS",' ')
LEFT JOIN "CdAcCode" S3 ON S3."AcNoCode" = S2."CORACC"
AND S3."AcSubCode" = NVL(S2."CORACS",'     ') AND S3."AcDtlCode" = '  '</t>
    <phoneticPr fontId="1" type="noConversion"/>
  </si>
  <si>
    <t>WHERE S1."TRXDAT" &gt;= 20100101 AND NVL(S2."CORACC",' ') &lt;&gt; ' '
GROUP BY S2."CORACC",NVL(S2."CORACS",' '),S1."TRXDAT",S3."AcctCode"</t>
    <phoneticPr fontId="1" type="noConversion"/>
  </si>
  <si>
    <t>NVL("CORACS",' ')</t>
    <phoneticPr fontId="1" type="noConversion"/>
  </si>
  <si>
    <t>固定為空白字串</t>
    <phoneticPr fontId="1" type="noConversion"/>
  </si>
  <si>
    <t>NULL時代入空白字串</t>
    <phoneticPr fontId="1" type="noConversion"/>
  </si>
  <si>
    <t xml:space="preserve">SUM(CASE WHEN S1."LCDPDA" &gt; 0 THEN S1."LCDPDA" + S1."LDGCDA" - S1."LDGCCA"
ELSE S1."LCDPCA" - S1."LDGCDA" + S1."LDGCCA" END) </t>
    <phoneticPr fontId="1" type="noConversion"/>
  </si>
  <si>
    <t xml:space="preserve">SUM(CASE WHEN S1."LCDPDA" &gt; 0 THEN S1."LCDPDA" ELSE S1."LCDPCA" END) </t>
    <phoneticPr fontId="1" type="noConversion"/>
  </si>
  <si>
    <t>當LMSACN不為0時：代入2
否則：代入1
（未實作？）</t>
    <phoneticPr fontId="1" type="noConversion"/>
  </si>
  <si>
    <t>CUSBRH</t>
    <phoneticPr fontId="1" type="noConversion"/>
  </si>
  <si>
    <t>ISRTYP</t>
    <phoneticPr fontId="1" type="noConversion"/>
  </si>
  <si>
    <t>CASE WHEN LENGTH(TRIM(REPLACE("GRTTEL",'-',''))) &gt; 8 THEN CASE WHEN SUBSTR(TRIM("GRTTEL"),0,4) IN ('0800','0809','0826','0836') THEN SUBSTR(TRIM("GRTTEL"),0,4) WHEN SUBSTR(TRIM("GRTTEL"),0,3) IN ('082','089','049','037') THEN SUBSTR(TRIM("GRTTEL"),0,3) WHEN SUBSTR(TRIM("GRTTEL"),0,2) IN ('02','03','04','05','06','07','08') THEN SUBSTR(TRIM("GRTTEL"),0,2) WHEN SUBSTR(TRIM("GRTTEL"),0,2) = '09' THEN SUBSTR(TRIM("GRTTEL"),0,4) ELSE '' END ELSE '' END</t>
    <phoneticPr fontId="1" type="noConversion"/>
  </si>
  <si>
    <t>CUSEM6</t>
    <phoneticPr fontId="1" type="noConversion"/>
  </si>
  <si>
    <t>FROM "LA$LDGP" S1
LEFT JOIN "TB$LCDP" S2 ON S2."ACNACC" = S1."ACNACC"
AND NVL(S2."ACNACS",' ') = NVL(S1."ACNACS",' ')
AND NVL(S2."ACNASS",' ') = NVL(S1."ACNASS",' ')
LEFT JOIN "CdAcCode" S3 ON S3."AcNoCode" = S2."CORACC"
AND S3."AcSubCode" = NVL(S2."CORACS",'     ')
AND S3."AcDtlCode" = '  '</t>
    <phoneticPr fontId="1" type="noConversion"/>
  </si>
  <si>
    <t>WHERE S1."TRXDAT" &gt;= 20100101
AND NVL(S2."CORACC",' ') &lt;&gt; ' '
AND NVL(S3."AcctCode",' ') &lt;&gt; ' '</t>
    <phoneticPr fontId="1" type="noConversion"/>
  </si>
  <si>
    <t>AcctItem</t>
    <phoneticPr fontId="1" type="noConversion"/>
  </si>
  <si>
    <t>SUM("ACSTNA")</t>
    <phoneticPr fontId="1" type="noConversion"/>
  </si>
  <si>
    <t>SUM("ACSTCA")</t>
    <phoneticPr fontId="1" type="noConversion"/>
  </si>
  <si>
    <t>SUM("LDGETC")</t>
    <phoneticPr fontId="1" type="noConversion"/>
  </si>
  <si>
    <t>SUM("LDGETA")</t>
    <phoneticPr fontId="1" type="noConversion"/>
  </si>
  <si>
    <t>業務科目名稱</t>
  </si>
  <si>
    <t>NVARCHAR2</t>
  </si>
  <si>
    <t>CASE
WHEN S1."TRXNTX" &gt; 0 AND S4."TRXTCT" IS NOT NULL
THEN '{'
|| '"StampTaxFreeAmt":"' || S1."TRXNTX" || '"'
|| ','
|| '"CaseCloseCode":"' || S4."TRXTCT" || '"'
|| '}'
WHEN S1."TRXNTX" &gt; 0 
THEN '{"StampTaxFreeAmt":"' || S1."TRXNTX" || '"}'
WHEN S4."TRXTCT" IS NOT NULL
THEN '{"CaseCloseCode":"' || S4."TRXTCT" || '"}'
ELSE '' END</t>
    <phoneticPr fontId="1" type="noConversion"/>
  </si>
  <si>
    <t xml:space="preserve">CASE "TRXTRN"
WHEN '3021' THEN 'L3701'
WHEN '3025' THEN 'L3100'
WHEN '3031' THEN 'L3200'
WHEN '3033' THEN 'L3230'
WHEN '3036' THEN 'L3210'
WHEN '3037' THEN 'L3220'
WHEN '3041' THEN 'L3420'
WHEN '3046' THEN 'L3711'
WHEN '3066' THEN 'L3200'
WHEN '3080' THEN 'L3200'
WHEN '3081' THEN 'L3200'
WHEN '3082' THEN 'L3210'
WHEN '3083' THEN 'L3230'
WHEN '3084' THEN 'L3200'
WHEN '3085' THEN 'L3200'
WHEN '3086' THEN 'L3420'
WHEN '3087' THEN 'L3420'
WHEN '3088' THEN 'L3210'
WHEN '3089' THEN 'L3420'
ELSE "TRXTRN" END </t>
    <phoneticPr fontId="1" type="noConversion"/>
  </si>
  <si>
    <t>FROM (SELECT "LMSACN","LMSAPN","LMSASQ","LMSAPN1","LMSASQ1"
FROM "LNACNP"
GROUP BY "LMSACN","LMSAPN","LMSASQ","LMSAPN1","LMSASQ1") S1
LEFT JOIN (SELECT "LMSACN","LMSAPN","LMSASQ"
FROM "LN$NODP"
GROUP BY "LMSACN","LMSAPN","LMSASQ") S2 ON S2."LMSACN" = S1."LMSACN"
AND S2."LMSAPN" = S1."LMSAPN" AND S2."LMSASQ" = S1."LMSASQ"
LEFT JOIN "LA$LMSP" S3 ON S3."LMSACN" = S1."LMSACN"
AND S3."LMSAPN" = S1."LMSAPN" AND S3."LMSASQ" = S1."LMSASQ"</t>
    <phoneticPr fontId="1" type="noConversion"/>
  </si>
  <si>
    <t>LMSLLD</t>
  </si>
  <si>
    <t>撥款日期</t>
  </si>
  <si>
    <t>預設為N,
ROW_NUMBER() OVER (PARTITION BY "CustNo","NewFacmNo","NewBormNo" ORDER BY "OldFacmNo","OldBormNo")
排序後為第一筆資料者標Y</t>
    <phoneticPr fontId="1" type="noConversion"/>
  </si>
  <si>
    <t>LA$JLNP,LA$TRXP</t>
    <phoneticPr fontId="1" type="noConversion"/>
  </si>
  <si>
    <t>JLNCRC</t>
    <phoneticPr fontId="1" type="noConversion"/>
  </si>
  <si>
    <t>JLNAMT,TRXAMT</t>
    <phoneticPr fontId="1" type="noConversion"/>
  </si>
  <si>
    <t>地區類別</t>
    <phoneticPr fontId="1" type="noConversion"/>
  </si>
  <si>
    <t>VC2</t>
    <phoneticPr fontId="1" type="noConversion"/>
  </si>
  <si>
    <t xml:space="preserve">交易代號    </t>
  </si>
  <si>
    <t>從左以0為四位數</t>
    <phoneticPr fontId="1" type="noConversion"/>
  </si>
  <si>
    <t>BRHARN為3至5長度的字元時：取用前3字元
否則：代入空字串</t>
    <phoneticPr fontId="1" type="noConversion"/>
  </si>
  <si>
    <t>BRHARN為5長度的字元時：取用後2字元
否則：代入空字串</t>
    <phoneticPr fontId="1" type="noConversion"/>
  </si>
  <si>
    <t>FROM ( SELECT "LA$CSTP"."ADTYMT","LA$CSTP"."CSTPRD"
,ROW_NUMBER() OVER (PARTITION BY 0 ORDER BY "LA$CSTP"."ADTYMT" DESC,"LA$CSTP"."CSTPRD" DESC) AS "Seq"
FROM "LA$CSTP" ) S1
LEFT JOIN "LA$CSTP" S2 ON S2."ADTYMT" = S1."ADTYMT" AND S2."CSTPRD" = S1."CSTPRD"</t>
    <phoneticPr fontId="1" type="noConversion"/>
  </si>
  <si>
    <t>TRIM(GRTTYP)後，從左以0補為二位數</t>
    <phoneticPr fontId="1" type="noConversion"/>
  </si>
  <si>
    <t>由左以0補為四位數</t>
    <phoneticPr fontId="1" type="noConversion"/>
  </si>
  <si>
    <t>SUBSTR(TO_CHAR("YGYYMM"),-2)</t>
    <phoneticPr fontId="1" type="noConversion"/>
  </si>
  <si>
    <t>S1."ADTYMT"</t>
    <phoneticPr fontId="1" type="noConversion"/>
  </si>
  <si>
    <t>S2."CSTINS"</t>
    <phoneticPr fontId="1" type="noConversion"/>
  </si>
  <si>
    <t>S2."CSTRA1"</t>
    <phoneticPr fontId="1" type="noConversion"/>
  </si>
  <si>
    <t>S2."CSTRA2"</t>
    <phoneticPr fontId="1" type="noConversion"/>
  </si>
  <si>
    <t>S2."CSTRA3"</t>
    <phoneticPr fontId="1" type="noConversion"/>
  </si>
  <si>
    <t>S2."CSTETA"</t>
    <phoneticPr fontId="1" type="noConversion"/>
  </si>
  <si>
    <t>S2."CSTLAM"</t>
    <phoneticPr fontId="1" type="noConversion"/>
  </si>
  <si>
    <t>S1."GDRID1"</t>
    <phoneticPr fontId="1" type="noConversion"/>
  </si>
  <si>
    <t>S1."GDRID2"</t>
    <phoneticPr fontId="1" type="noConversion"/>
  </si>
  <si>
    <t>S1."GDRNAM"</t>
    <phoneticPr fontId="1" type="noConversion"/>
  </si>
  <si>
    <t>S1."GDRLUN"</t>
    <phoneticPr fontId="1" type="noConversion"/>
  </si>
  <si>
    <t>S1."GDRJCC"</t>
    <phoneticPr fontId="1" type="noConversion"/>
  </si>
  <si>
    <t>由左以0補為八位數後，前方再加上0000999999</t>
    <phoneticPr fontId="1" type="noConversion"/>
  </si>
  <si>
    <t>S1."TRXDAT"</t>
    <phoneticPr fontId="1" type="noConversion"/>
  </si>
  <si>
    <t>S1."CUSBRH"</t>
    <phoneticPr fontId="1" type="noConversion"/>
  </si>
  <si>
    <t>S3."CORACC"</t>
    <phoneticPr fontId="1" type="noConversion"/>
  </si>
  <si>
    <t>NVL(S3."CORACS",' ')</t>
    <phoneticPr fontId="1" type="noConversion"/>
  </si>
  <si>
    <t>S5."AcctCode"</t>
    <phoneticPr fontId="1" type="noConversion"/>
  </si>
  <si>
    <t>S1."TRXATP"</t>
    <phoneticPr fontId="1" type="noConversion"/>
  </si>
  <si>
    <t>NVL(S1,"JLNCRC",0)</t>
    <phoneticPr fontId="1" type="noConversion"/>
  </si>
  <si>
    <t>NVL(S4."LMSACN",0)</t>
    <phoneticPr fontId="1" type="noConversion"/>
  </si>
  <si>
    <t>NVL(S4."LMSAPN",0)</t>
    <phoneticPr fontId="1" type="noConversion"/>
  </si>
  <si>
    <t>NVL(S4."LMSASQ",0)</t>
    <phoneticPr fontId="1" type="noConversion"/>
  </si>
  <si>
    <t>NVL(S5."AcctFlag",0)</t>
    <phoneticPr fontId="1" type="noConversion"/>
  </si>
  <si>
    <t>NVL(S5."ReceivableFlag",0)</t>
    <phoneticPr fontId="1" type="noConversion"/>
  </si>
  <si>
    <t>NVL(S5."AcBookFlag",0)</t>
    <phoneticPr fontId="1" type="noConversion"/>
  </si>
  <si>
    <t>DECODE(S6."ACTFSC",'A','201','')</t>
    <phoneticPr fontId="1" type="noConversion"/>
  </si>
  <si>
    <t>S1."BSTBTN"</t>
    <phoneticPr fontId="1" type="noConversion"/>
  </si>
  <si>
    <t>S1."JLNVNO"</t>
    <phoneticPr fontId="1" type="noConversion"/>
  </si>
  <si>
    <t>TRXTRN-&gt;TitaTxCd:
3021-&gt;L3701
3025-&gt;L3100
3031-&gt;L3200
3033-&gt;L3230
3036-&gt;L3210
3037-&gt;L3220
3041-&gt;L3420
3046-&gt;L3711
3066-&gt;L3200
3080-&gt;L3200
3081-&gt;L3200
3082-&gt;L3210
3083-&gt;L3230
3084-&gt;L3200
3085-&gt;L3200
3086-&gt;L3420
3087-&gt;L3420
3088-&gt;L3210
3089-&gt;L3420
皆非時：代入TRXTRN</t>
    <phoneticPr fontId="1" type="noConversion"/>
  </si>
  <si>
    <t>'0000999999' || LPAD(S1."TRXNMT",8,0)</t>
    <phoneticPr fontId="1" type="noConversion"/>
  </si>
  <si>
    <t>S2."CORACC"</t>
    <phoneticPr fontId="1" type="noConversion"/>
  </si>
  <si>
    <t>SUM(S1."LDGCDA")</t>
    <phoneticPr fontId="1" type="noConversion"/>
  </si>
  <si>
    <t>SUM(S1."LDGCCA")</t>
    <phoneticPr fontId="1" type="noConversion"/>
  </si>
  <si>
    <t>S3."AcctCode"</t>
    <phoneticPr fontId="1" type="noConversion"/>
  </si>
  <si>
    <t>ROW_NUMBER() OVER (PARTITION BY S1."TRXDAT",S1."TRXNMT"
ORDER BY S1."JLNVNO",ABS(NVL(S4."TRXAMT",S1."JLNAMT")),NVL(S4."LMSACN",0),NVL(S4."LMSAPN",0),NVL(S4."LMSASQ",0))</t>
  </si>
  <si>
    <t>以會計日期及登放序號分割小群後，以記帳金額、戶號、額度編號、撥款序號作排序。</t>
    <phoneticPr fontId="1" type="noConversion"/>
  </si>
  <si>
    <t>ABS(NVL(S4."TRXAMT",S1."JLNAMT"))</t>
    <phoneticPr fontId="1" type="noConversion"/>
  </si>
  <si>
    <t xml:space="preserve">若TRXAMT不是NULL：將之絕對值代入
否則：代入JLNAMT
之絕對值
</t>
    <phoneticPr fontId="1" type="noConversion"/>
  </si>
  <si>
    <t>FROM "LA$JLNP" S1
LEFT JOIN "LA$JLNP" S2 ON S2."TRXDAT" = S1."TRXDAT"
AND S2."JLNOVN" = S1."JLNVNO" AND S2."JLNVNO" = 0
LEFT JOIN "TB$LCDP" S3 ON S3."ACNACC" = S1."ACNACC"
AND NVL(S3."ACNACS",' ') = NVL(S1."ACNACS",' ') AND NVL(S3."ACNASS",' ') = NVL(S1."ACNASS",' ')
LEFT JOIN (SELECT "TRXTRN","ACTACT",'D' AS "TRXATP","ATDDAC" AS "ACNACC","ATDDDA" AS "ACNACS","ATDDAS" AS "ACNASS"
FROM "TB$ATFP"
UNION
SELECT "TRXTRN","ACTACT",'C' AS "TRXATP","ATDCAC" AS "ACNACC","ATDCDA" AS "ACNACS","ATDCAS" AS "ACNASS"
FROM "TB$ATFP"
) ATF ON ATF."TRXTRN" = S1."TRXTRN"
AND ATF."TRXATP" = S1."TRXATP" AND ATF."ACNACC" = S1."ACNACC"
AND ATF."ACNACS" = S1."ACNACS" AND NVL(ATF."ACNASS",' ') = NVL(S1."ACNASS",' ')
LEFT JOIN (SELECT TR1."TRXDAT",TR1."TRXNMT",TR1."TRXTRN",TR1."ACTACT"
,TR1."LMSACN",TR1."LMSAPN",TR1."LMSASQ",TR1."TRXAMT"
,MAX(CASE WHEN TR1."TRXTCT" IS NOT NULL THEN CASE
WHEN TR1."TRXTCT" = '1' AND NVL(NOD."LMSACN",0) &lt;&gt; 0 THEN '2'
WHEN TR1."TRXTCT" = '1' THEN '1'
WHEN TR1."TRXTCT" = '2' THEN '3'
WHEN TR1."TRXTCT" = '3' THEN '4'
WHEN TR1."TRXTCT" = '4' THEN '5'
WHEN TR1."TRXTCT" = '5' THEN '6'
WHEN TR1."TRXTCT" = '6' THEN '7'
ELSE TR1."TRXTCT" END
ELSE '' END) AS "TRXTCT"
FROM "LA$TRXP" TR1
LEFT JOIN (SELECT "LMSACN","LMSAPN","LMSASQ"
FROM "LN$NODP"
GROUP BY "LMSACN","LMSAPN","LMSASQ") NOD ON NOD."LMSACN" = TR1."LMSACN"
AND NOD."LMSAPN" = TR1."LMSAPN" AND NOD."LMSASQ" = TR1."LMSASQ"
WHERE TR1.LMSACN &lt;&gt; 0 AND TR1."TRXDAT" &gt; 20200101
GROUP BY TR1."TRXDAT",TR1."TRXNMT",TR1."TRXTRN",TR1."ACTACT"
,TR1."LMSACN",TR1."LMSAPN",TR1."LMSASQ",TR1."TRXAMT") S4 ON S4."TRXDAT" = S1."TRXDAT"
AND S4."TRXNMT" = S1."TRXNMT" AND S4."TRXTRN" = S1."TRXTRN" AND S4."ACTACT" = TRF."ACTACT"
LEFT JOIN "CdAcCode" S5 ON S5."AcNoCode" = S3."CORACC"
AND S5."AcSubCode" = NVL(S3."CORACS",'     ') AND S5."AcDtlCode" = '  '</t>
  </si>
  <si>
    <t>WHERE NVL(S1."TRXDAT",0) &gt; 0
AND NVL(S1."JLNVNO",0) &gt; 0 AND NVL(S2."TRXDAT",0) = 0
AND NVL(S3."CORACC",' ') &lt;&gt; ' ' AND S1."JLNCRC" = '0'
AND S1."TRXDAT" &gt;= 20200101
AND NVL(S4."TRXDAT",0) &gt;= 20200101</t>
    <phoneticPr fontId="1" type="noConversion"/>
  </si>
  <si>
    <t>CdGseq</t>
    <phoneticPr fontId="4" type="noConversion"/>
  </si>
  <si>
    <t>編號編碼檔</t>
    <phoneticPr fontId="4" type="noConversion"/>
  </si>
  <si>
    <t>(1)
FROM "CU$CUSP"
(2)
FROM (SELECT CASE
WHEN TO_NUMBER(SUBSTR("ApplNo",0,2)) + 1911 &lt;= 1994
THEN TO_NUMBER(SUBSTR("ApplNo",0,2)) + 2011
ELSE TO_NUMBER(SUBSTR("ApplNo",0,2)) + 1911 END  AS "BcYear"
,MIN(TO_NUMBER(SUBSTR("ApplNo",-5))) AS "SeqStart"
,MAX(TO_NUMBER(SUBSTR("ApplNo",-5))) AS "SeqEnd"
FROM (SELECT LPAD("CASNUM",7,'0') AS "ApplNo" FROM "LA$CASP") CASP
GROUP BY CASE
WHEN TO_NUMBER(SUBSTR("ApplNo",0,2)) + 1911 &lt;= 1994
THEN TO_NUMBER(SUBSTR("ApplNo",0,2)) + 2011
ELSE TO_NUMBER(SUBSTR("ApplNo",0,2)) + 1911 END 
ORDER BY CASE
WHEN TO_NUMBER(SUBSTR("ApplNo",0,2)) + 1911 &lt;= 1994
THEN TO_NUMBER(SUBSTR("ApplNo",0,2)) + 2011
ELSE TO_NUMBER(SUBSTR("ApplNo",0,2)) + 1911 END 
) S0
(3)
FROM (SELECT LPAD("GDRID1",2,'0') || LPAD("GDRID2",2,'0') AS "ClCode","GDRLUN" AS "LastUsedNo" FROM "TB$GDRP") S0</t>
    <phoneticPr fontId="1" type="noConversion"/>
  </si>
  <si>
    <t>LA$CASP</t>
    <phoneticPr fontId="1" type="noConversion"/>
  </si>
  <si>
    <t>CASNUM</t>
    <phoneticPr fontId="1" type="noConversion"/>
  </si>
  <si>
    <t>申請號碼</t>
  </si>
  <si>
    <t>N,N</t>
    <phoneticPr fontId="1" type="noConversion"/>
  </si>
  <si>
    <t>GDRID1,GDRID2</t>
    <phoneticPr fontId="1" type="noConversion"/>
  </si>
  <si>
    <t>CU$CUSP,LA$CASP,TB$GDRP</t>
    <phoneticPr fontId="1" type="noConversion"/>
  </si>
  <si>
    <t>LMSACN,CASNUM,GDRLUN</t>
    <phoneticPr fontId="1" type="noConversion"/>
  </si>
  <si>
    <t>代號１,代號２</t>
    <phoneticPr fontId="1" type="noConversion"/>
  </si>
  <si>
    <t>1,2</t>
    <phoneticPr fontId="1" type="noConversion"/>
  </si>
  <si>
    <t>戶號,申請號碼,最後使用碼</t>
    <phoneticPr fontId="1" type="noConversion"/>
  </si>
  <si>
    <t>N,N,N</t>
    <phoneticPr fontId="1" type="noConversion"/>
  </si>
  <si>
    <t>7,7,7</t>
    <phoneticPr fontId="1" type="noConversion"/>
  </si>
  <si>
    <t>申請號碼前兩碼轉西元年, 最早資料為1995, 因此小於1995者轉為民國100年後的西元年</t>
    <phoneticPr fontId="1" type="noConversion"/>
  </si>
  <si>
    <t>兩項皆由左以0補為二位數後組合</t>
    <phoneticPr fontId="1" type="noConversion"/>
  </si>
  <si>
    <t>(1)
MAX(LMSACN)
(2)
取最後5字元的MAX值
(3)
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</si>
</sst>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b/>
      <sz val="12"/>
      <color indexed="8"/>
      <name val="思源宋體"/>
      <family val="1"/>
      <charset val="136"/>
    </font>
    <font>
      <sz val="9"/>
      <name val="新細明體"/>
      <family val="1"/>
      <charset val="136"/>
    </font>
    <font>
      <b/>
      <sz val="10"/>
      <color indexed="8"/>
      <name val="思源宋體"/>
      <family val="1"/>
      <charset val="136"/>
    </font>
    <font>
      <sz val="9"/>
      <name val="新細明體"/>
      <family val="1"/>
      <charset val="136"/>
      <scheme val="minor"/>
    </font>
    <font>
      <u/>
      <sz val="12"/>
      <color theme="10"/>
      <name val="新細明體"/>
      <family val="1"/>
      <charset val="136"/>
    </font>
    <font>
      <b/>
      <sz val="10"/>
      <color indexed="8"/>
      <name val="思源宋體"/>
      <family val="1"/>
      <charset val="128"/>
    </font>
    <font>
      <sz val="12"/>
      <color rgb="FF000000"/>
      <name val="標楷體"/>
      <family val="4"/>
      <charset val="136"/>
    </font>
    <font>
      <b/>
      <sz val="12"/>
      <color rgb="FF000000"/>
      <name val="標楷體"/>
      <family val="4"/>
      <charset val="136"/>
    </font>
    <font>
      <sz val="12"/>
      <color theme="1"/>
      <name val="標楷體"/>
      <family val="4"/>
      <charset val="136"/>
    </font>
    <font>
      <u/>
      <sz val="12"/>
      <color theme="10"/>
      <name val="新細明體"/>
      <family val="2"/>
      <charset val="136"/>
      <scheme val="minor"/>
    </font>
    <font>
      <sz val="12"/>
      <color theme="1"/>
      <name val="新細明體"/>
      <family val="1"/>
      <charset val="136"/>
      <scheme val="minor"/>
    </font>
    <font>
      <sz val="12"/>
      <color indexed="8"/>
      <name val="標楷體"/>
      <family val="4"/>
      <charset val="136"/>
    </font>
  </fonts>
  <fills count="7">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rgb="FFCCCCFF"/>
        <bgColor rgb="FF000000"/>
      </patternFill>
    </fill>
    <fill>
      <patternFill patternType="solid">
        <fgColor theme="9" tint="0.79998168889431442"/>
        <bgColor rgb="FF000000"/>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alignment vertical="center"/>
    </xf>
    <xf numFmtId="0" fontId="2" fillId="0" borderId="0">
      <alignment vertical="center"/>
    </xf>
    <xf numFmtId="0" fontId="7" fillId="0" borderId="0" applyNumberFormat="0" applyFill="0" applyBorder="0" applyAlignment="0" applyProtection="0">
      <alignment vertical="top"/>
      <protection locked="0"/>
    </xf>
    <xf numFmtId="0" fontId="12" fillId="0" borderId="0" applyNumberFormat="0" applyFill="0" applyBorder="0" applyAlignment="0" applyProtection="0">
      <alignment vertical="center"/>
    </xf>
    <xf numFmtId="0" fontId="2" fillId="0" borderId="0">
      <alignment vertical="center"/>
    </xf>
    <xf numFmtId="0" fontId="13" fillId="0" borderId="0">
      <alignment vertical="center"/>
    </xf>
  </cellStyleXfs>
  <cellXfs count="58">
    <xf numFmtId="0" fontId="0" fillId="0" borderId="0" xfId="0">
      <alignment vertical="center"/>
    </xf>
    <xf numFmtId="0" fontId="3" fillId="2" borderId="1" xfId="0" applyFont="1" applyFill="1" applyBorder="1" applyAlignment="1">
      <alignment horizontal="center" vertical="top"/>
    </xf>
    <xf numFmtId="0" fontId="3" fillId="3" borderId="1" xfId="0" applyFont="1" applyFill="1" applyBorder="1" applyAlignment="1">
      <alignment horizontal="center" vertical="top"/>
    </xf>
    <xf numFmtId="0" fontId="7" fillId="3" borderId="1" xfId="2" applyFill="1" applyBorder="1" applyAlignment="1" applyProtection="1">
      <alignment horizontal="left" vertical="top"/>
    </xf>
    <xf numFmtId="0" fontId="3" fillId="3" borderId="1" xfId="0" applyFont="1" applyFill="1" applyBorder="1" applyAlignment="1">
      <alignment horizontal="left" vertical="top"/>
    </xf>
    <xf numFmtId="0" fontId="3" fillId="3" borderId="1" xfId="1" applyFont="1" applyFill="1" applyBorder="1" applyAlignment="1">
      <alignment horizontal="center" vertical="top"/>
    </xf>
    <xf numFmtId="0" fontId="0" fillId="0" borderId="0" xfId="0" applyAlignment="1">
      <alignment vertical="center"/>
    </xf>
    <xf numFmtId="0" fontId="5"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49" fontId="9" fillId="0" borderId="0" xfId="0" applyNumberFormat="1" applyFont="1" applyBorder="1" applyAlignment="1">
      <alignment horizontal="left" vertical="top" wrapText="1"/>
    </xf>
    <xf numFmtId="0" fontId="11" fillId="0" borderId="0" xfId="0" applyFont="1" applyAlignment="1">
      <alignment horizontal="left" vertical="top"/>
    </xf>
    <xf numFmtId="49" fontId="10" fillId="4" borderId="1" xfId="0" applyNumberFormat="1" applyFont="1" applyFill="1" applyBorder="1" applyAlignment="1">
      <alignment horizontal="left" vertical="top"/>
    </xf>
    <xf numFmtId="49" fontId="10" fillId="4" borderId="1" xfId="0" applyNumberFormat="1"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11" fillId="0" borderId="1" xfId="0" applyFont="1" applyBorder="1" applyAlignment="1">
      <alignment horizontal="left" vertical="top"/>
    </xf>
    <xf numFmtId="49" fontId="7" fillId="0" borderId="0" xfId="2" applyNumberFormat="1" applyBorder="1" applyAlignment="1" applyProtection="1">
      <alignment horizontal="left" vertical="top"/>
    </xf>
    <xf numFmtId="0" fontId="3" fillId="2" borderId="1" xfId="0"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2" xfId="0" applyFont="1" applyFill="1" applyBorder="1" applyAlignment="1">
      <alignment horizontal="center" vertical="center"/>
    </xf>
    <xf numFmtId="0" fontId="11"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0" fontId="11" fillId="0" borderId="1" xfId="0" applyFont="1" applyBorder="1" applyAlignment="1">
      <alignment horizontal="left" vertical="top" wrapText="1"/>
    </xf>
    <xf numFmtId="0" fontId="9" fillId="0" borderId="1" xfId="5" applyFont="1" applyBorder="1" applyAlignment="1">
      <alignment horizontal="left" vertical="top" wrapText="1"/>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0" fontId="11" fillId="0" borderId="1" xfId="0" quotePrefix="1" applyFont="1" applyBorder="1" applyAlignment="1">
      <alignment horizontal="left" vertical="top"/>
    </xf>
    <xf numFmtId="0" fontId="11" fillId="0" borderId="1" xfId="5" applyFont="1" applyBorder="1">
      <alignment vertical="center"/>
    </xf>
    <xf numFmtId="0" fontId="11" fillId="0" borderId="1" xfId="5" applyFont="1" applyBorder="1" applyAlignment="1">
      <alignment horizontal="center" vertical="center"/>
    </xf>
    <xf numFmtId="0" fontId="14" fillId="0" borderId="1" xfId="5" applyFont="1" applyBorder="1" applyAlignment="1">
      <alignment horizontal="left" vertical="center" wrapText="1"/>
    </xf>
    <xf numFmtId="0" fontId="11" fillId="0" borderId="1" xfId="0" applyFont="1" applyBorder="1">
      <alignment vertical="center"/>
    </xf>
    <xf numFmtId="0" fontId="11" fillId="0" borderId="1" xfId="5" applyFont="1" applyBorder="1">
      <alignment vertical="center"/>
    </xf>
    <xf numFmtId="0" fontId="11" fillId="0" borderId="1" xfId="5" applyFont="1" applyBorder="1" applyAlignment="1">
      <alignment horizontal="center" vertical="center"/>
    </xf>
    <xf numFmtId="0" fontId="14" fillId="0" borderId="1" xfId="5" applyFont="1" applyBorder="1" applyAlignment="1">
      <alignment horizontal="left" vertical="center" wrapText="1"/>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0" fontId="9" fillId="0" borderId="1" xfId="5" applyFont="1" applyBorder="1" applyAlignment="1">
      <alignment horizontal="left" vertical="top" wrapText="1"/>
    </xf>
    <xf numFmtId="0" fontId="11" fillId="0" borderId="0" xfId="0" quotePrefix="1" applyFont="1" applyAlignment="1">
      <alignment horizontal="left" vertical="top"/>
    </xf>
    <xf numFmtId="0" fontId="11" fillId="6" borderId="1" xfId="0" applyFont="1" applyFill="1" applyBorder="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0" fontId="11" fillId="0" borderId="0" xfId="0" applyFont="1" applyAlignment="1">
      <alignment horizontal="left" vertical="top" wrapText="1"/>
    </xf>
    <xf numFmtId="0" fontId="11" fillId="0" borderId="1" xfId="0" quotePrefix="1" applyFont="1" applyBorder="1" applyAlignment="1">
      <alignment horizontal="left" vertical="top" wrapText="1"/>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cellXfs>
  <cellStyles count="6">
    <cellStyle name="一般" xfId="0" builtinId="0"/>
    <cellStyle name="一般 2" xfId="4" xr:uid="{00000000-0005-0000-0000-000001000000}"/>
    <cellStyle name="一般 3" xfId="1" xr:uid="{00000000-0005-0000-0000-000002000000}"/>
    <cellStyle name="一般 4" xfId="5" xr:uid="{00000000-0005-0000-0000-000003000000}"/>
    <cellStyle name="超連結" xfId="2" builtinId="8"/>
    <cellStyle name="超連結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externalLink" Target="externalLinks/externalLink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externalLink" Target="externalLinks/externalLink27.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externalLink" Target="externalLinks/externalLink28.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City.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C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Emp.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Gseq.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Guarant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Insure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LandSection.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Overdu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Repor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Supv.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AcMa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re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AcDetail.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AcAcctCheck.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AcReceivabl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AcLoanRenew.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BaseRate.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oDept.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ppraiser.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ppraisalCompany.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WorkMont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Industr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Ban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cBo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AcCod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Bcm.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Branch.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0.16\St1Share(NAS)\SKL\DB\GenTables\L6-&#20849;&#21516;&#20316;&#26989;\CdCashFlo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CdCity</v>
          </cell>
          <cell r="D1" t="str">
            <v>地區別代碼檔</v>
          </cell>
        </row>
        <row r="9">
          <cell r="A9">
            <v>2</v>
          </cell>
          <cell r="B9" t="str">
            <v>CityItem</v>
          </cell>
          <cell r="C9" t="str">
            <v>縣市名稱(地區別)</v>
          </cell>
          <cell r="D9" t="str">
            <v>NVARCHAR2</v>
          </cell>
          <cell r="E9">
            <v>10</v>
          </cell>
          <cell r="F9">
            <v>0</v>
          </cell>
          <cell r="G9" t="str">
            <v xml:space="preserve"> </v>
          </cell>
        </row>
        <row r="10">
          <cell r="A10">
            <v>3</v>
          </cell>
          <cell r="B10" t="str">
            <v>UnitCode</v>
          </cell>
          <cell r="C10" t="str">
            <v>單位代號</v>
          </cell>
          <cell r="D10" t="str">
            <v>VARCHAR2</v>
          </cell>
          <cell r="E10">
            <v>6</v>
          </cell>
          <cell r="F10">
            <v>0</v>
          </cell>
          <cell r="G10" t="str">
            <v xml:space="preserve"> </v>
          </cell>
        </row>
        <row r="11">
          <cell r="A11">
            <v>4</v>
          </cell>
          <cell r="B11" t="str">
            <v>AccCollPsn</v>
          </cell>
          <cell r="C11" t="str">
            <v>催收人員</v>
          </cell>
          <cell r="D11" t="str">
            <v>VARCHAR2</v>
          </cell>
          <cell r="E11">
            <v>6</v>
          </cell>
        </row>
        <row r="12">
          <cell r="A12">
            <v>5</v>
          </cell>
          <cell r="B12" t="str">
            <v>LegalPsn</v>
          </cell>
          <cell r="C12" t="str">
            <v>法務人員</v>
          </cell>
          <cell r="D12" t="str">
            <v>VARCHAR2</v>
          </cell>
          <cell r="E12">
            <v>6</v>
          </cell>
        </row>
        <row r="13">
          <cell r="A13">
            <v>6</v>
          </cell>
          <cell r="B13" t="str">
            <v>IntRateIncr</v>
          </cell>
          <cell r="C13" t="str">
            <v>利率加減碼</v>
          </cell>
          <cell r="D13" t="str">
            <v>DECIMAL</v>
          </cell>
          <cell r="E13">
            <v>6</v>
          </cell>
          <cell r="F13">
            <v>4</v>
          </cell>
        </row>
        <row r="14">
          <cell r="A14">
            <v>7</v>
          </cell>
          <cell r="B14" t="str">
            <v>IntRateCeiling</v>
          </cell>
          <cell r="C14" t="str">
            <v>利率上限</v>
          </cell>
          <cell r="D14" t="str">
            <v>DECIMAL</v>
          </cell>
          <cell r="F14">
            <v>4</v>
          </cell>
        </row>
        <row r="15">
          <cell r="A15">
            <v>8</v>
          </cell>
          <cell r="B15" t="str">
            <v>IntRateFloor</v>
          </cell>
          <cell r="C15" t="str">
            <v>利率下限</v>
          </cell>
          <cell r="D15" t="str">
            <v>DECIMAL</v>
          </cell>
          <cell r="E15">
            <v>6</v>
          </cell>
          <cell r="F15">
            <v>4</v>
          </cell>
        </row>
        <row r="16">
          <cell r="A16">
            <v>10</v>
          </cell>
          <cell r="B16" t="str">
            <v>JcicCityCode</v>
          </cell>
          <cell r="C16" t="str">
            <v>聯徵用縣市代碼</v>
          </cell>
          <cell r="D16" t="str">
            <v>VARCHAR2</v>
          </cell>
          <cell r="F16">
            <v>0</v>
          </cell>
          <cell r="G16" t="str">
            <v>C:基隆市
A:台北市
F:新北市
H:桃園市
O:新竹市
J:新竹縣
K:苗栗縣
B:台中市
N:彰化縣
M:南投縣
P:雲林縣
I:嘉義市
Q:嘉義縣
D:台南市
E:高雄市
T:屏東縣
V:台東縣
U:花蓮縣
G:宜蘭縣
W:金門縣
X:澎湖縣
Z:連江縣</v>
          </cell>
        </row>
        <row r="17">
          <cell r="A17">
            <v>11</v>
          </cell>
          <cell r="B17" t="str">
            <v>CreateDate</v>
          </cell>
          <cell r="C17" t="str">
            <v>建檔日期時間</v>
          </cell>
          <cell r="D17" t="str">
            <v>DATE</v>
          </cell>
          <cell r="E17">
            <v>0</v>
          </cell>
          <cell r="F17">
            <v>0</v>
          </cell>
          <cell r="G17" t="str">
            <v xml:space="preserve"> </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CdCl</v>
          </cell>
          <cell r="D1" t="str">
            <v>擔保品代號檔</v>
          </cell>
        </row>
        <row r="9">
          <cell r="A9">
            <v>1</v>
          </cell>
          <cell r="B9" t="str">
            <v>ClCode1</v>
          </cell>
          <cell r="C9" t="str">
            <v>擔保品代號1</v>
          </cell>
          <cell r="D9" t="str">
            <v>DECIMAL</v>
          </cell>
          <cell r="E9">
            <v>1</v>
          </cell>
          <cell r="F9">
            <v>0</v>
          </cell>
          <cell r="G9" t="str">
            <v xml:space="preserve"> </v>
          </cell>
        </row>
        <row r="10">
          <cell r="A10">
            <v>2</v>
          </cell>
          <cell r="B10" t="str">
            <v>ClCode2</v>
          </cell>
          <cell r="C10" t="str">
            <v>擔保品代號2</v>
          </cell>
          <cell r="D10" t="str">
            <v>DECIMAL</v>
          </cell>
          <cell r="E10">
            <v>2</v>
          </cell>
          <cell r="F10">
            <v>0</v>
          </cell>
          <cell r="G10" t="str">
            <v xml:space="preserve"> </v>
          </cell>
        </row>
        <row r="11">
          <cell r="A11">
            <v>3</v>
          </cell>
          <cell r="B11" t="str">
            <v>ClItem</v>
          </cell>
          <cell r="C11" t="str">
            <v>擔保品名稱</v>
          </cell>
          <cell r="D11" t="str">
            <v>NVARCHAR2</v>
          </cell>
          <cell r="E11">
            <v>20</v>
          </cell>
          <cell r="G11" t="str">
            <v>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v>
          </cell>
        </row>
        <row r="12">
          <cell r="A12">
            <v>4</v>
          </cell>
          <cell r="B12" t="str">
            <v>LastUsedNo</v>
          </cell>
          <cell r="C12" t="str">
            <v>最後使用碼</v>
          </cell>
          <cell r="D12" t="str">
            <v>DECIMAL</v>
          </cell>
          <cell r="E12">
            <v>7</v>
          </cell>
          <cell r="F12">
            <v>0</v>
          </cell>
          <cell r="G12" t="str">
            <v xml:space="preserve"> </v>
          </cell>
        </row>
        <row r="13">
          <cell r="A13">
            <v>5</v>
          </cell>
          <cell r="B13" t="str">
            <v>ClTypeJCIC</v>
          </cell>
          <cell r="C13" t="str">
            <v>JCIC類別</v>
          </cell>
          <cell r="D13" t="str">
            <v>VARCHAR2</v>
          </cell>
          <cell r="E13">
            <v>2</v>
          </cell>
          <cell r="F13">
            <v>0</v>
          </cell>
          <cell r="G13" t="str">
            <v xml:space="preserve"> </v>
          </cell>
        </row>
        <row r="14">
          <cell r="A14">
            <v>6</v>
          </cell>
          <cell r="B14" t="str">
            <v>Enable</v>
          </cell>
          <cell r="C14" t="str">
            <v>啟用記號</v>
          </cell>
          <cell r="D14" t="str">
            <v>VARCHAR2</v>
          </cell>
          <cell r="E14">
            <v>1</v>
          </cell>
          <cell r="F14">
            <v>0</v>
          </cell>
          <cell r="G14" t="str">
            <v>Y:啟用 , N:未啟用</v>
          </cell>
        </row>
        <row r="15">
          <cell r="A15">
            <v>7</v>
          </cell>
          <cell r="B15" t="str">
            <v>CreateDate</v>
          </cell>
          <cell r="C15" t="str">
            <v>建檔日期時間</v>
          </cell>
          <cell r="D15" t="str">
            <v>DATE</v>
          </cell>
          <cell r="E15">
            <v>0</v>
          </cell>
          <cell r="F15">
            <v>0</v>
          </cell>
          <cell r="G15" t="str">
            <v xml:space="preserve"> </v>
          </cell>
        </row>
        <row r="16">
          <cell r="A16">
            <v>8</v>
          </cell>
          <cell r="B16" t="str">
            <v>CreateEmpNo</v>
          </cell>
          <cell r="C16" t="str">
            <v>建檔人員</v>
          </cell>
          <cell r="D16" t="str">
            <v>VARCHAR2</v>
          </cell>
          <cell r="E16">
            <v>6</v>
          </cell>
          <cell r="F16">
            <v>0</v>
          </cell>
          <cell r="G16" t="str">
            <v xml:space="preserve"> </v>
          </cell>
        </row>
        <row r="17">
          <cell r="A17">
            <v>9</v>
          </cell>
          <cell r="B17" t="str">
            <v>LastUpdate</v>
          </cell>
          <cell r="C17" t="str">
            <v>最後更新日期時間</v>
          </cell>
          <cell r="D17" t="str">
            <v>DATE</v>
          </cell>
          <cell r="E17">
            <v>0</v>
          </cell>
          <cell r="F17">
            <v>0</v>
          </cell>
          <cell r="G17" t="str">
            <v xml:space="preserve"> </v>
          </cell>
        </row>
        <row r="18">
          <cell r="A18">
            <v>10</v>
          </cell>
          <cell r="B18" t="str">
            <v>LastUpdateEmpNo</v>
          </cell>
          <cell r="C18" t="str">
            <v>最後更新人員</v>
          </cell>
          <cell r="D18" t="str">
            <v>VARCHAR2</v>
          </cell>
          <cell r="E18">
            <v>6</v>
          </cell>
          <cell r="F18">
            <v>0</v>
          </cell>
          <cell r="G18" t="str">
            <v xml:space="preserve"> </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CdEmp</v>
          </cell>
          <cell r="D1" t="str">
            <v>員工資料檔</v>
          </cell>
        </row>
        <row r="10">
          <cell r="A10">
            <v>1</v>
          </cell>
          <cell r="B10" t="str">
            <v>AgentCode</v>
          </cell>
          <cell r="C10" t="str">
            <v>業務員代號</v>
          </cell>
          <cell r="D10" t="str">
            <v>VARCHAR2</v>
          </cell>
          <cell r="E10">
            <v>12</v>
          </cell>
          <cell r="F10">
            <v>0</v>
          </cell>
          <cell r="G10">
            <v>0</v>
          </cell>
        </row>
        <row r="11">
          <cell r="A11">
            <v>2</v>
          </cell>
          <cell r="B11" t="str">
            <v>CommLineCode</v>
          </cell>
          <cell r="C11" t="str">
            <v>業務線代號</v>
          </cell>
          <cell r="D11" t="str">
            <v>VARCHAR2</v>
          </cell>
          <cell r="E11">
            <v>2</v>
          </cell>
          <cell r="F11">
            <v>0</v>
          </cell>
          <cell r="G11" t="str">
            <v>35為15日薪
不是35為非15日薪</v>
          </cell>
        </row>
        <row r="12">
          <cell r="A12">
            <v>3</v>
          </cell>
          <cell r="B12" t="str">
            <v>CommLineType</v>
          </cell>
          <cell r="C12" t="str">
            <v>業務線別</v>
          </cell>
          <cell r="D12" t="str">
            <v>VARCHAR2</v>
          </cell>
          <cell r="E12">
            <v>1</v>
          </cell>
          <cell r="F12">
            <v>0</v>
          </cell>
          <cell r="G12">
            <v>0</v>
          </cell>
        </row>
        <row r="13">
          <cell r="A13">
            <v>4</v>
          </cell>
          <cell r="B13" t="str">
            <v>OrigIntroducerId</v>
          </cell>
          <cell r="C13" t="str">
            <v>介紹人</v>
          </cell>
          <cell r="D13" t="str">
            <v>VARCHAR2</v>
          </cell>
          <cell r="E13">
            <v>12</v>
          </cell>
          <cell r="F13">
            <v>0</v>
          </cell>
          <cell r="G13">
            <v>0</v>
          </cell>
        </row>
        <row r="14">
          <cell r="A14">
            <v>5</v>
          </cell>
          <cell r="B14" t="str">
            <v>IntroducerInd</v>
          </cell>
          <cell r="C14" t="str">
            <v>介紹關係碼</v>
          </cell>
          <cell r="D14" t="str">
            <v>VARCHAR2</v>
          </cell>
          <cell r="E14">
            <v>1</v>
          </cell>
          <cell r="F14">
            <v>0</v>
          </cell>
          <cell r="G14">
            <v>0</v>
          </cell>
        </row>
        <row r="15">
          <cell r="A15">
            <v>6</v>
          </cell>
          <cell r="B15" t="str">
            <v>RegisterLevel</v>
          </cell>
          <cell r="C15" t="str">
            <v>報聘職等</v>
          </cell>
          <cell r="D15" t="str">
            <v>VARCHAR2</v>
          </cell>
          <cell r="E15">
            <v>2</v>
          </cell>
          <cell r="F15">
            <v>0</v>
          </cell>
          <cell r="G15">
            <v>0</v>
          </cell>
        </row>
        <row r="16">
          <cell r="A16">
            <v>7</v>
          </cell>
          <cell r="B16" t="str">
            <v>RegisterDate</v>
          </cell>
          <cell r="C16" t="str">
            <v>在職/締約日期</v>
          </cell>
          <cell r="D16" t="str">
            <v>decimalD</v>
          </cell>
          <cell r="E16">
            <v>8</v>
          </cell>
          <cell r="F16">
            <v>0</v>
          </cell>
          <cell r="G16" t="str">
            <v>西元年</v>
          </cell>
        </row>
        <row r="17">
          <cell r="A17">
            <v>8</v>
          </cell>
          <cell r="B17" t="str">
            <v>CenterCode</v>
          </cell>
          <cell r="C17" t="str">
            <v>單位代號</v>
          </cell>
          <cell r="D17" t="str">
            <v>VARCHAR2</v>
          </cell>
          <cell r="E17">
            <v>6</v>
          </cell>
          <cell r="F17">
            <v>0</v>
          </cell>
          <cell r="G17" t="str">
            <v>單位代號UnitCode</v>
          </cell>
        </row>
        <row r="18">
          <cell r="A18">
            <v>9</v>
          </cell>
          <cell r="B18" t="str">
            <v>AdministratId</v>
          </cell>
          <cell r="C18" t="str">
            <v>單位主管</v>
          </cell>
          <cell r="D18" t="str">
            <v>VARCHAR2</v>
          </cell>
          <cell r="E18">
            <v>12</v>
          </cell>
          <cell r="F18">
            <v>0</v>
          </cell>
          <cell r="G18">
            <v>0</v>
          </cell>
        </row>
        <row r="19">
          <cell r="A19">
            <v>10</v>
          </cell>
          <cell r="B19" t="str">
            <v>InputDate</v>
          </cell>
          <cell r="C19" t="str">
            <v>建檔日期</v>
          </cell>
          <cell r="D19" t="str">
            <v>decimalD</v>
          </cell>
          <cell r="E19">
            <v>8</v>
          </cell>
          <cell r="F19">
            <v>0</v>
          </cell>
          <cell r="G19">
            <v>0</v>
          </cell>
        </row>
        <row r="20">
          <cell r="A20">
            <v>11</v>
          </cell>
          <cell r="B20" t="str">
            <v>InputUser</v>
          </cell>
          <cell r="C20" t="str">
            <v>建檔人</v>
          </cell>
          <cell r="D20" t="str">
            <v>VARCHAR2</v>
          </cell>
          <cell r="E20">
            <v>8</v>
          </cell>
          <cell r="F20">
            <v>0</v>
          </cell>
          <cell r="G20">
            <v>0</v>
          </cell>
        </row>
        <row r="21">
          <cell r="A21">
            <v>12</v>
          </cell>
          <cell r="B21" t="str">
            <v>AgStatusCode</v>
          </cell>
          <cell r="C21" t="str">
            <v>業務人員任用狀況碼</v>
          </cell>
          <cell r="D21" t="str">
            <v>VARCHAR2</v>
          </cell>
          <cell r="E21">
            <v>1</v>
          </cell>
          <cell r="F21">
            <v>0</v>
          </cell>
          <cell r="G21" t="str">
            <v>[員工身份別]
0:單位報備
1:在職
2:離職
3:解聘
4:留職停薪
5:退休離職
9:未報聘/內勤</v>
          </cell>
        </row>
        <row r="22">
          <cell r="A22">
            <v>13</v>
          </cell>
          <cell r="B22" t="str">
            <v>AgStatusDate</v>
          </cell>
          <cell r="C22" t="str">
            <v>業務人員任用狀況異動日</v>
          </cell>
          <cell r="D22" t="str">
            <v>decimalD</v>
          </cell>
          <cell r="E22">
            <v>8</v>
          </cell>
          <cell r="F22">
            <v>0</v>
          </cell>
          <cell r="G22" t="str">
            <v>西元年</v>
          </cell>
        </row>
        <row r="23">
          <cell r="A23">
            <v>14</v>
          </cell>
          <cell r="B23" t="str">
            <v>TranDate</v>
          </cell>
          <cell r="C23" t="str">
            <v>作業日期(交易日期)</v>
          </cell>
          <cell r="D23" t="str">
            <v>decimalD</v>
          </cell>
          <cell r="E23">
            <v>8</v>
          </cell>
          <cell r="F23">
            <v>0</v>
          </cell>
          <cell r="G23">
            <v>0</v>
          </cell>
        </row>
        <row r="24">
          <cell r="A24">
            <v>15</v>
          </cell>
          <cell r="B24" t="str">
            <v>TranUser</v>
          </cell>
          <cell r="C24" t="str">
            <v>作業者</v>
          </cell>
          <cell r="D24" t="str">
            <v>VARCHAR2</v>
          </cell>
          <cell r="E24">
            <v>8</v>
          </cell>
          <cell r="F24">
            <v>0</v>
          </cell>
          <cell r="G24">
            <v>0</v>
          </cell>
        </row>
        <row r="25">
          <cell r="A25">
            <v>16</v>
          </cell>
          <cell r="B25" t="str">
            <v>ReRegisterDate</v>
          </cell>
          <cell r="C25" t="str">
            <v>再聘日</v>
          </cell>
          <cell r="D25" t="str">
            <v>decimalD</v>
          </cell>
          <cell r="E25">
            <v>8</v>
          </cell>
          <cell r="F25">
            <v>0</v>
          </cell>
          <cell r="G25">
            <v>0</v>
          </cell>
        </row>
        <row r="26">
          <cell r="A26">
            <v>17</v>
          </cell>
          <cell r="B26" t="str">
            <v>DirectorId</v>
          </cell>
          <cell r="C26" t="str">
            <v>上層主管</v>
          </cell>
          <cell r="D26" t="str">
            <v>VARCHAR2</v>
          </cell>
          <cell r="E26">
            <v>12</v>
          </cell>
          <cell r="F26">
            <v>0</v>
          </cell>
          <cell r="G26">
            <v>0</v>
          </cell>
        </row>
        <row r="27">
          <cell r="A27">
            <v>18</v>
          </cell>
          <cell r="B27" t="str">
            <v>DirectorIdF</v>
          </cell>
          <cell r="C27" t="str">
            <v>主管_財務</v>
          </cell>
          <cell r="D27" t="str">
            <v>VARCHAR2</v>
          </cell>
          <cell r="E27">
            <v>12</v>
          </cell>
          <cell r="F27">
            <v>0</v>
          </cell>
          <cell r="G27">
            <v>0</v>
          </cell>
        </row>
        <row r="28">
          <cell r="A28">
            <v>19</v>
          </cell>
          <cell r="B28" t="str">
            <v>IntroducerId</v>
          </cell>
          <cell r="C28" t="str">
            <v>區主任/上一代主管</v>
          </cell>
          <cell r="D28" t="str">
            <v>VARCHAR2</v>
          </cell>
          <cell r="E28">
            <v>12</v>
          </cell>
          <cell r="F28">
            <v>0</v>
          </cell>
          <cell r="G28">
            <v>0</v>
          </cell>
        </row>
        <row r="29">
          <cell r="A29">
            <v>20</v>
          </cell>
          <cell r="B29" t="str">
            <v>IntroducerIdF</v>
          </cell>
          <cell r="C29" t="str">
            <v>推介人_財務</v>
          </cell>
          <cell r="D29" t="str">
            <v>VARCHAR2</v>
          </cell>
          <cell r="E29">
            <v>12</v>
          </cell>
          <cell r="F29">
            <v>0</v>
          </cell>
          <cell r="G29">
            <v>0</v>
          </cell>
        </row>
        <row r="30">
          <cell r="A30">
            <v>21</v>
          </cell>
          <cell r="B30" t="str">
            <v>AgLevel</v>
          </cell>
          <cell r="C30" t="str">
            <v>業務人員職等</v>
          </cell>
          <cell r="D30" t="str">
            <v>VARCHAR2</v>
          </cell>
          <cell r="E30">
            <v>2</v>
          </cell>
          <cell r="F30">
            <v>0</v>
          </cell>
          <cell r="G30">
            <v>0</v>
          </cell>
        </row>
        <row r="31">
          <cell r="A31">
            <v>22</v>
          </cell>
          <cell r="B31" t="str">
            <v>LastLevel</v>
          </cell>
          <cell r="C31" t="str">
            <v>前次業務人員職等</v>
          </cell>
          <cell r="D31" t="str">
            <v>VARCHAR2</v>
          </cell>
          <cell r="E31">
            <v>2</v>
          </cell>
          <cell r="F31">
            <v>0</v>
          </cell>
          <cell r="G31">
            <v>0</v>
          </cell>
        </row>
        <row r="32">
          <cell r="A32">
            <v>23</v>
          </cell>
          <cell r="B32" t="str">
            <v>LevelDate</v>
          </cell>
          <cell r="C32" t="str">
            <v>職等異動日</v>
          </cell>
          <cell r="D32" t="str">
            <v>decimalD</v>
          </cell>
          <cell r="E32">
            <v>8</v>
          </cell>
          <cell r="F32">
            <v>0</v>
          </cell>
          <cell r="G32">
            <v>0</v>
          </cell>
        </row>
        <row r="33">
          <cell r="A33">
            <v>24</v>
          </cell>
          <cell r="B33" t="str">
            <v>TopLevel</v>
          </cell>
          <cell r="C33" t="str">
            <v>最高職等</v>
          </cell>
          <cell r="D33" t="str">
            <v>VARCHAR2</v>
          </cell>
          <cell r="E33">
            <v>2</v>
          </cell>
          <cell r="F33">
            <v>0</v>
          </cell>
          <cell r="G33">
            <v>0</v>
          </cell>
        </row>
        <row r="34">
          <cell r="A34">
            <v>25</v>
          </cell>
          <cell r="B34" t="str">
            <v>OccpInd</v>
          </cell>
          <cell r="C34" t="str">
            <v>任職型態</v>
          </cell>
          <cell r="D34" t="str">
            <v>VARCHAR2</v>
          </cell>
          <cell r="E34">
            <v>1</v>
          </cell>
          <cell r="F34">
            <v>0</v>
          </cell>
          <cell r="G34">
            <v>0</v>
          </cell>
        </row>
        <row r="35">
          <cell r="A35">
            <v>26</v>
          </cell>
          <cell r="B35" t="str">
            <v>QuotaAmt</v>
          </cell>
          <cell r="C35" t="str">
            <v>責任額</v>
          </cell>
          <cell r="D35" t="str">
            <v>NUMBER</v>
          </cell>
          <cell r="E35">
            <v>10</v>
          </cell>
          <cell r="F35">
            <v>0</v>
          </cell>
          <cell r="G35">
            <v>0</v>
          </cell>
        </row>
        <row r="36">
          <cell r="A36">
            <v>27</v>
          </cell>
          <cell r="B36" t="str">
            <v>ApplType</v>
          </cell>
          <cell r="C36" t="str">
            <v>申請登錄類別</v>
          </cell>
          <cell r="D36" t="str">
            <v>VARCHAR2</v>
          </cell>
          <cell r="E36">
            <v>1</v>
          </cell>
          <cell r="F36">
            <v>0</v>
          </cell>
          <cell r="G36">
            <v>0</v>
          </cell>
        </row>
        <row r="37">
          <cell r="A37">
            <v>28</v>
          </cell>
          <cell r="B37" t="str">
            <v>TaxRate</v>
          </cell>
          <cell r="C37" t="str">
            <v>所得稅率</v>
          </cell>
          <cell r="D37" t="str">
            <v>NUMBER</v>
          </cell>
          <cell r="E37">
            <v>5</v>
          </cell>
          <cell r="F37">
            <v>3</v>
          </cell>
          <cell r="G37">
            <v>0</v>
          </cell>
        </row>
        <row r="38">
          <cell r="A38">
            <v>29</v>
          </cell>
          <cell r="B38" t="str">
            <v>SocialInsuClass</v>
          </cell>
          <cell r="C38" t="str">
            <v>勞保等級</v>
          </cell>
          <cell r="D38" t="str">
            <v>NUMBER</v>
          </cell>
          <cell r="E38">
            <v>5</v>
          </cell>
          <cell r="F38">
            <v>0</v>
          </cell>
          <cell r="G38">
            <v>0</v>
          </cell>
        </row>
        <row r="39">
          <cell r="A39">
            <v>30</v>
          </cell>
          <cell r="B39" t="str">
            <v>PromotLevelYM</v>
          </cell>
          <cell r="C39" t="str">
            <v>職等平階起始年月</v>
          </cell>
          <cell r="D39" t="str">
            <v>VARCHAR2</v>
          </cell>
          <cell r="E39">
            <v>7</v>
          </cell>
          <cell r="F39">
            <v>0</v>
          </cell>
          <cell r="G39">
            <v>0</v>
          </cell>
        </row>
        <row r="40">
          <cell r="A40">
            <v>31</v>
          </cell>
          <cell r="B40" t="str">
            <v>DirectorYM</v>
          </cell>
          <cell r="C40" t="str">
            <v>晉陞主管年月</v>
          </cell>
          <cell r="D40" t="str">
            <v>VARCHAR2</v>
          </cell>
          <cell r="E40">
            <v>7</v>
          </cell>
          <cell r="F40">
            <v>0</v>
          </cell>
          <cell r="G40">
            <v>0</v>
          </cell>
        </row>
        <row r="41">
          <cell r="A41">
            <v>32</v>
          </cell>
          <cell r="B41" t="str">
            <v>RecordDate</v>
          </cell>
          <cell r="C41" t="str">
            <v>登錄日期</v>
          </cell>
          <cell r="D41" t="str">
            <v>decimalD</v>
          </cell>
          <cell r="E41">
            <v>8</v>
          </cell>
          <cell r="F41">
            <v>0</v>
          </cell>
          <cell r="G41">
            <v>0</v>
          </cell>
        </row>
        <row r="42">
          <cell r="A42">
            <v>33</v>
          </cell>
          <cell r="B42" t="str">
            <v>ExRecordDate</v>
          </cell>
          <cell r="C42" t="str">
            <v>發證日期</v>
          </cell>
          <cell r="D42" t="str">
            <v>decimalD</v>
          </cell>
          <cell r="E42">
            <v>8</v>
          </cell>
          <cell r="F42">
            <v>0</v>
          </cell>
          <cell r="G42">
            <v>0</v>
          </cell>
        </row>
        <row r="43">
          <cell r="A43">
            <v>34</v>
          </cell>
          <cell r="B43" t="str">
            <v>RxTrDate</v>
          </cell>
          <cell r="C43" t="str">
            <v>證書日期/測驗日期</v>
          </cell>
          <cell r="D43" t="str">
            <v>decimalD</v>
          </cell>
          <cell r="E43">
            <v>8</v>
          </cell>
          <cell r="F43">
            <v>0</v>
          </cell>
          <cell r="G43">
            <v>0</v>
          </cell>
        </row>
        <row r="44">
          <cell r="A44">
            <v>35</v>
          </cell>
          <cell r="B44" t="str">
            <v>ExTrIdent</v>
          </cell>
          <cell r="C44" t="str">
            <v>證書字號</v>
          </cell>
          <cell r="D44" t="str">
            <v>VARCHAR2</v>
          </cell>
          <cell r="E44">
            <v>16</v>
          </cell>
          <cell r="F44">
            <v>0</v>
          </cell>
          <cell r="G44">
            <v>0</v>
          </cell>
        </row>
        <row r="45">
          <cell r="A45">
            <v>36</v>
          </cell>
          <cell r="B45" t="str">
            <v>ExTrIdent2</v>
          </cell>
          <cell r="C45" t="str">
            <v>中專證號</v>
          </cell>
          <cell r="D45" t="str">
            <v>VARCHAR2</v>
          </cell>
          <cell r="E45">
            <v>9</v>
          </cell>
          <cell r="F45">
            <v>0</v>
          </cell>
          <cell r="G45">
            <v>0</v>
          </cell>
        </row>
        <row r="46">
          <cell r="A46">
            <v>37</v>
          </cell>
          <cell r="B46" t="str">
            <v>ExTrIdent3</v>
          </cell>
          <cell r="C46" t="str">
            <v>投資型證號</v>
          </cell>
          <cell r="D46" t="str">
            <v>VARCHAR2</v>
          </cell>
          <cell r="E46">
            <v>12</v>
          </cell>
          <cell r="F46">
            <v>0</v>
          </cell>
          <cell r="G46">
            <v>0</v>
          </cell>
        </row>
        <row r="47">
          <cell r="A47">
            <v>38</v>
          </cell>
          <cell r="B47" t="str">
            <v>ExTrDate</v>
          </cell>
          <cell r="C47" t="str">
            <v>投資登錄日期</v>
          </cell>
          <cell r="D47" t="str">
            <v>decimalD</v>
          </cell>
          <cell r="E47">
            <v>8</v>
          </cell>
          <cell r="F47">
            <v>0</v>
          </cell>
          <cell r="G47">
            <v>0</v>
          </cell>
        </row>
        <row r="48">
          <cell r="A48">
            <v>39</v>
          </cell>
          <cell r="B48" t="str">
            <v>RegisterBefore</v>
          </cell>
          <cell r="C48" t="str">
            <v>報聘前年資(月表示)</v>
          </cell>
          <cell r="D48" t="str">
            <v>NUMBER</v>
          </cell>
          <cell r="E48">
            <v>5</v>
          </cell>
          <cell r="F48">
            <v>0</v>
          </cell>
          <cell r="G48">
            <v>0</v>
          </cell>
        </row>
        <row r="49">
          <cell r="A49">
            <v>40</v>
          </cell>
          <cell r="B49" t="str">
            <v>DirectorAfter</v>
          </cell>
          <cell r="C49" t="str">
            <v>主管年資</v>
          </cell>
          <cell r="D49" t="str">
            <v>NUMBER</v>
          </cell>
          <cell r="E49">
            <v>5</v>
          </cell>
          <cell r="F49">
            <v>0</v>
          </cell>
          <cell r="G49">
            <v>0</v>
          </cell>
        </row>
        <row r="50">
          <cell r="A50">
            <v>41</v>
          </cell>
          <cell r="B50" t="str">
            <v>MedicalCode</v>
          </cell>
          <cell r="C50" t="str">
            <v>免體檢授權碼</v>
          </cell>
          <cell r="D50" t="str">
            <v>VARCHAR2</v>
          </cell>
          <cell r="E50">
            <v>2</v>
          </cell>
          <cell r="F50">
            <v>0</v>
          </cell>
          <cell r="G50">
            <v>0</v>
          </cell>
        </row>
        <row r="51">
          <cell r="A51">
            <v>42</v>
          </cell>
          <cell r="B51" t="str">
            <v>ExChgDate</v>
          </cell>
          <cell r="C51" t="str">
            <v>換證日期</v>
          </cell>
          <cell r="D51" t="str">
            <v>decimalD</v>
          </cell>
          <cell r="E51">
            <v>8</v>
          </cell>
          <cell r="F51">
            <v>0</v>
          </cell>
          <cell r="G51">
            <v>0</v>
          </cell>
        </row>
        <row r="52">
          <cell r="A52">
            <v>43</v>
          </cell>
          <cell r="B52" t="str">
            <v>ExDelDate</v>
          </cell>
          <cell r="C52" t="str">
            <v>註銷日期</v>
          </cell>
          <cell r="D52" t="str">
            <v>decimalD</v>
          </cell>
          <cell r="E52">
            <v>8</v>
          </cell>
          <cell r="F52">
            <v>0</v>
          </cell>
          <cell r="G52">
            <v>0</v>
          </cell>
        </row>
        <row r="53">
          <cell r="A53">
            <v>44</v>
          </cell>
          <cell r="B53" t="str">
            <v>ApplCode</v>
          </cell>
          <cell r="C53" t="str">
            <v>申請業務類別</v>
          </cell>
          <cell r="D53" t="str">
            <v>VARCHAR2</v>
          </cell>
          <cell r="E53">
            <v>10</v>
          </cell>
          <cell r="F53">
            <v>0</v>
          </cell>
          <cell r="G53">
            <v>0</v>
          </cell>
        </row>
        <row r="54">
          <cell r="A54">
            <v>45</v>
          </cell>
          <cell r="B54" t="str">
            <v>FirstRegDate</v>
          </cell>
          <cell r="C54" t="str">
            <v>初次登錄日</v>
          </cell>
          <cell r="D54" t="str">
            <v>decimalD</v>
          </cell>
          <cell r="E54">
            <v>8</v>
          </cell>
          <cell r="F54">
            <v>0</v>
          </cell>
          <cell r="G54">
            <v>0</v>
          </cell>
        </row>
        <row r="55">
          <cell r="A55">
            <v>46</v>
          </cell>
          <cell r="B55" t="str">
            <v>AginSource</v>
          </cell>
          <cell r="C55" t="str">
            <v>業務來源之專案</v>
          </cell>
          <cell r="D55" t="str">
            <v>VARCHAR2</v>
          </cell>
          <cell r="E55">
            <v>3</v>
          </cell>
          <cell r="F55">
            <v>0</v>
          </cell>
          <cell r="G55">
            <v>0</v>
          </cell>
        </row>
        <row r="56">
          <cell r="A56">
            <v>47</v>
          </cell>
          <cell r="B56" t="str">
            <v>AguiCenter</v>
          </cell>
          <cell r="C56" t="str">
            <v>單位代號</v>
          </cell>
          <cell r="D56" t="str">
            <v>VARCHAR2</v>
          </cell>
          <cell r="E56">
            <v>9</v>
          </cell>
          <cell r="F56">
            <v>0</v>
          </cell>
          <cell r="G56">
            <v>0</v>
          </cell>
        </row>
        <row r="57">
          <cell r="A57">
            <v>48</v>
          </cell>
          <cell r="B57" t="str">
            <v>AgentId</v>
          </cell>
          <cell r="C57" t="str">
            <v>業務人員身份證字號</v>
          </cell>
          <cell r="D57" t="str">
            <v>VARCHAR2</v>
          </cell>
          <cell r="E57">
            <v>10</v>
          </cell>
          <cell r="F57">
            <v>0</v>
          </cell>
          <cell r="G57" t="str">
            <v>業務人員身分證字號</v>
          </cell>
        </row>
        <row r="58">
          <cell r="A58">
            <v>49</v>
          </cell>
          <cell r="B58" t="str">
            <v>TopId</v>
          </cell>
          <cell r="C58" t="str">
            <v>業務人員主管</v>
          </cell>
          <cell r="D58" t="str">
            <v>VARCHAR2</v>
          </cell>
          <cell r="E58">
            <v>12</v>
          </cell>
          <cell r="F58">
            <v>0</v>
          </cell>
          <cell r="G58">
            <v>0</v>
          </cell>
        </row>
        <row r="59">
          <cell r="A59">
            <v>50</v>
          </cell>
          <cell r="B59" t="str">
            <v>AgDegree</v>
          </cell>
          <cell r="C59" t="str">
            <v>業務人員職級</v>
          </cell>
          <cell r="D59" t="str">
            <v>VARCHAR2</v>
          </cell>
          <cell r="E59">
            <v>2</v>
          </cell>
          <cell r="F59">
            <v>0</v>
          </cell>
          <cell r="G59">
            <v>0</v>
          </cell>
        </row>
        <row r="60">
          <cell r="A60">
            <v>51</v>
          </cell>
          <cell r="B60" t="str">
            <v>CollectInd</v>
          </cell>
          <cell r="C60" t="str">
            <v>收費員指示碼</v>
          </cell>
          <cell r="D60" t="str">
            <v>VARCHAR2</v>
          </cell>
          <cell r="E60">
            <v>1</v>
          </cell>
          <cell r="F60">
            <v>0</v>
          </cell>
          <cell r="G60">
            <v>0</v>
          </cell>
        </row>
        <row r="61">
          <cell r="A61">
            <v>52</v>
          </cell>
          <cell r="B61" t="str">
            <v>AgType1</v>
          </cell>
          <cell r="C61" t="str">
            <v>制度別</v>
          </cell>
          <cell r="D61" t="str">
            <v>VARCHAR2</v>
          </cell>
          <cell r="E61">
            <v>1</v>
          </cell>
          <cell r="F61">
            <v>0</v>
          </cell>
          <cell r="G61">
            <v>0</v>
          </cell>
        </row>
        <row r="62">
          <cell r="A62">
            <v>53</v>
          </cell>
          <cell r="B62" t="str">
            <v>EmployeeNo</v>
          </cell>
          <cell r="C62" t="str">
            <v>電腦編號</v>
          </cell>
          <cell r="D62" t="str">
            <v>VARCHAR2</v>
          </cell>
          <cell r="E62">
            <v>10</v>
          </cell>
          <cell r="F62">
            <v>0</v>
          </cell>
          <cell r="G62" t="str">
            <v>員工編號</v>
          </cell>
        </row>
        <row r="63">
          <cell r="A63">
            <v>54</v>
          </cell>
          <cell r="B63" t="str">
            <v>ContractInd</v>
          </cell>
          <cell r="C63" t="str">
            <v>單雙合約碼</v>
          </cell>
          <cell r="D63" t="str">
            <v>VARCHAR2</v>
          </cell>
          <cell r="E63">
            <v>1</v>
          </cell>
          <cell r="F63">
            <v>0</v>
          </cell>
          <cell r="G63">
            <v>0</v>
          </cell>
        </row>
        <row r="64">
          <cell r="A64">
            <v>55</v>
          </cell>
          <cell r="B64" t="str">
            <v>ContractIndYM</v>
          </cell>
          <cell r="C64" t="str">
            <v>單雙合約異動工作月</v>
          </cell>
          <cell r="D64" t="str">
            <v>VARCHAR2</v>
          </cell>
          <cell r="E64">
            <v>7</v>
          </cell>
          <cell r="F64">
            <v>0</v>
          </cell>
          <cell r="G64">
            <v>0</v>
          </cell>
        </row>
        <row r="65">
          <cell r="A65">
            <v>56</v>
          </cell>
          <cell r="B65" t="str">
            <v>AgType2</v>
          </cell>
          <cell r="C65" t="str">
            <v>身份別</v>
          </cell>
          <cell r="D65" t="str">
            <v>VARCHAR2</v>
          </cell>
          <cell r="E65">
            <v>1</v>
          </cell>
          <cell r="F65">
            <v>0</v>
          </cell>
          <cell r="G65">
            <v>0</v>
          </cell>
        </row>
        <row r="66">
          <cell r="A66">
            <v>57</v>
          </cell>
          <cell r="B66" t="str">
            <v>AgType3</v>
          </cell>
          <cell r="C66" t="str">
            <v>特殊人員碼</v>
          </cell>
          <cell r="D66" t="str">
            <v>VARCHAR2</v>
          </cell>
          <cell r="E66">
            <v>1</v>
          </cell>
          <cell r="F66">
            <v>0</v>
          </cell>
          <cell r="G66">
            <v>0</v>
          </cell>
        </row>
        <row r="67">
          <cell r="A67">
            <v>58</v>
          </cell>
          <cell r="B67" t="str">
            <v>AgType4</v>
          </cell>
          <cell r="C67" t="str">
            <v>新舊制別</v>
          </cell>
          <cell r="D67" t="str">
            <v>VARCHAR2</v>
          </cell>
          <cell r="E67">
            <v>1</v>
          </cell>
          <cell r="F67">
            <v>0</v>
          </cell>
          <cell r="G67">
            <v>0</v>
          </cell>
        </row>
        <row r="68">
          <cell r="A68">
            <v>59</v>
          </cell>
          <cell r="B68" t="str">
            <v>AginInd1</v>
          </cell>
          <cell r="C68" t="str">
            <v>辦事員碼</v>
          </cell>
          <cell r="D68" t="str">
            <v>VARCHAR2</v>
          </cell>
          <cell r="E68">
            <v>1</v>
          </cell>
          <cell r="F68">
            <v>0</v>
          </cell>
          <cell r="G68">
            <v>0</v>
          </cell>
        </row>
        <row r="69">
          <cell r="A69">
            <v>60</v>
          </cell>
          <cell r="B69" t="str">
            <v>AgPoInd</v>
          </cell>
          <cell r="C69" t="str">
            <v>可招攬指示碼</v>
          </cell>
          <cell r="D69" t="str">
            <v>VARCHAR2</v>
          </cell>
          <cell r="E69">
            <v>1</v>
          </cell>
          <cell r="F69">
            <v>0</v>
          </cell>
          <cell r="G69">
            <v>0</v>
          </cell>
        </row>
        <row r="70">
          <cell r="A70">
            <v>61</v>
          </cell>
          <cell r="B70" t="str">
            <v>AgDocInd</v>
          </cell>
          <cell r="C70" t="str">
            <v>齊件否</v>
          </cell>
          <cell r="D70" t="str">
            <v>VARCHAR2</v>
          </cell>
          <cell r="E70">
            <v>1</v>
          </cell>
          <cell r="F70">
            <v>0</v>
          </cell>
          <cell r="G70">
            <v>0</v>
          </cell>
        </row>
        <row r="71">
          <cell r="A71">
            <v>62</v>
          </cell>
          <cell r="B71" t="str">
            <v>NewHireType</v>
          </cell>
          <cell r="C71" t="str">
            <v>新舊人指示碼</v>
          </cell>
          <cell r="D71" t="str">
            <v>VARCHAR2</v>
          </cell>
          <cell r="E71">
            <v>1</v>
          </cell>
          <cell r="F71">
            <v>0</v>
          </cell>
          <cell r="G71">
            <v>0</v>
          </cell>
        </row>
        <row r="72">
          <cell r="A72">
            <v>63</v>
          </cell>
          <cell r="B72" t="str">
            <v>AgCurInd</v>
          </cell>
          <cell r="C72" t="str">
            <v>現職指示碼</v>
          </cell>
          <cell r="D72" t="str">
            <v>VARCHAR2</v>
          </cell>
          <cell r="E72">
            <v>1</v>
          </cell>
          <cell r="F72">
            <v>0</v>
          </cell>
          <cell r="G72" t="str">
            <v>Y:現職</v>
          </cell>
        </row>
        <row r="73">
          <cell r="A73">
            <v>64</v>
          </cell>
          <cell r="B73" t="str">
            <v>AgSendType</v>
          </cell>
          <cell r="C73" t="str">
            <v>發文類別</v>
          </cell>
          <cell r="D73" t="str">
            <v>VARCHAR2</v>
          </cell>
          <cell r="E73">
            <v>3</v>
          </cell>
          <cell r="F73">
            <v>0</v>
          </cell>
          <cell r="G73">
            <v>0</v>
          </cell>
        </row>
        <row r="74">
          <cell r="A74">
            <v>65</v>
          </cell>
          <cell r="B74" t="str">
            <v>AgSendNo</v>
          </cell>
          <cell r="C74" t="str">
            <v>發文文號</v>
          </cell>
          <cell r="D74" t="str">
            <v>NVARCHAR2</v>
          </cell>
          <cell r="E74">
            <v>100</v>
          </cell>
          <cell r="F74">
            <v>0</v>
          </cell>
          <cell r="G74">
            <v>0</v>
          </cell>
        </row>
        <row r="75">
          <cell r="A75">
            <v>66</v>
          </cell>
          <cell r="B75" t="str">
            <v>RegisterDate2</v>
          </cell>
          <cell r="C75" t="str">
            <v>任職日期</v>
          </cell>
          <cell r="D75" t="str">
            <v>decimalD</v>
          </cell>
          <cell r="E75">
            <v>8</v>
          </cell>
          <cell r="F75">
            <v>0</v>
          </cell>
          <cell r="G75">
            <v>0</v>
          </cell>
        </row>
        <row r="76">
          <cell r="A76">
            <v>67</v>
          </cell>
          <cell r="B76" t="str">
            <v>AgReturnDate</v>
          </cell>
          <cell r="C76" t="str">
            <v>回任日期</v>
          </cell>
          <cell r="D76" t="str">
            <v>decimalD</v>
          </cell>
          <cell r="E76">
            <v>8</v>
          </cell>
          <cell r="F76">
            <v>0</v>
          </cell>
          <cell r="G76">
            <v>0</v>
          </cell>
        </row>
        <row r="77">
          <cell r="A77">
            <v>68</v>
          </cell>
          <cell r="B77" t="str">
            <v>AgTransferDateF</v>
          </cell>
          <cell r="C77" t="str">
            <v>初次轉制日期</v>
          </cell>
          <cell r="D77" t="str">
            <v>decimalD</v>
          </cell>
          <cell r="E77">
            <v>8</v>
          </cell>
          <cell r="F77">
            <v>0</v>
          </cell>
          <cell r="G77">
            <v>0</v>
          </cell>
        </row>
        <row r="78">
          <cell r="A78">
            <v>69</v>
          </cell>
          <cell r="B78" t="str">
            <v>AgTransferDate</v>
          </cell>
          <cell r="C78" t="str">
            <v>轉制日期</v>
          </cell>
          <cell r="D78" t="str">
            <v>decimalD</v>
          </cell>
          <cell r="E78">
            <v>8</v>
          </cell>
          <cell r="F78">
            <v>0</v>
          </cell>
          <cell r="G78">
            <v>0</v>
          </cell>
        </row>
        <row r="79">
          <cell r="A79">
            <v>70</v>
          </cell>
          <cell r="B79" t="str">
            <v>PromotYM</v>
          </cell>
          <cell r="C79" t="str">
            <v>初次晉升年月</v>
          </cell>
          <cell r="D79" t="str">
            <v>VARCHAR2</v>
          </cell>
          <cell r="E79">
            <v>7</v>
          </cell>
          <cell r="F79">
            <v>0</v>
          </cell>
          <cell r="G79">
            <v>0</v>
          </cell>
        </row>
        <row r="80">
          <cell r="A80">
            <v>71</v>
          </cell>
          <cell r="B80" t="str">
            <v>PromotYMF</v>
          </cell>
          <cell r="C80" t="str">
            <v>生效業績年月</v>
          </cell>
          <cell r="D80" t="str">
            <v>VARCHAR2</v>
          </cell>
          <cell r="E80">
            <v>7</v>
          </cell>
          <cell r="F80">
            <v>0</v>
          </cell>
          <cell r="G80">
            <v>0</v>
          </cell>
        </row>
        <row r="81">
          <cell r="A81">
            <v>72</v>
          </cell>
          <cell r="B81" t="str">
            <v>AgPostChgDate</v>
          </cell>
          <cell r="C81" t="str">
            <v>職務異動日</v>
          </cell>
          <cell r="D81" t="str">
            <v>decimalD</v>
          </cell>
          <cell r="E81">
            <v>8</v>
          </cell>
          <cell r="F81">
            <v>0</v>
          </cell>
          <cell r="G81">
            <v>0</v>
          </cell>
        </row>
        <row r="82">
          <cell r="A82">
            <v>73</v>
          </cell>
          <cell r="B82" t="str">
            <v>FamiliesTax</v>
          </cell>
          <cell r="C82" t="str">
            <v>扶養人數</v>
          </cell>
          <cell r="D82" t="str">
            <v>NUMBER</v>
          </cell>
          <cell r="E82">
            <v>5</v>
          </cell>
          <cell r="F82">
            <v>0</v>
          </cell>
          <cell r="G82">
            <v>0</v>
          </cell>
        </row>
        <row r="83">
          <cell r="A83">
            <v>74</v>
          </cell>
          <cell r="B83" t="str">
            <v>AgentCodeI</v>
          </cell>
          <cell r="C83" t="str">
            <v>原區主任代號</v>
          </cell>
          <cell r="D83" t="str">
            <v>VARCHAR2</v>
          </cell>
          <cell r="E83">
            <v>12</v>
          </cell>
          <cell r="F83">
            <v>0</v>
          </cell>
          <cell r="G83">
            <v>0</v>
          </cell>
        </row>
        <row r="84">
          <cell r="A84">
            <v>75</v>
          </cell>
          <cell r="B84" t="str">
            <v>AgLevelSys</v>
          </cell>
          <cell r="C84" t="str">
            <v>職等_系統</v>
          </cell>
          <cell r="D84" t="str">
            <v>VARCHAR2</v>
          </cell>
          <cell r="E84">
            <v>2</v>
          </cell>
          <cell r="F84">
            <v>0</v>
          </cell>
          <cell r="G84">
            <v>0</v>
          </cell>
        </row>
        <row r="85">
          <cell r="A85">
            <v>76</v>
          </cell>
          <cell r="B85" t="str">
            <v>AgPostIn</v>
          </cell>
          <cell r="C85" t="str">
            <v>內階職務</v>
          </cell>
          <cell r="D85" t="str">
            <v>VARCHAR2</v>
          </cell>
          <cell r="E85">
            <v>6</v>
          </cell>
          <cell r="F85">
            <v>0</v>
          </cell>
          <cell r="G85">
            <v>0</v>
          </cell>
        </row>
        <row r="86">
          <cell r="A86">
            <v>77</v>
          </cell>
          <cell r="B86" t="str">
            <v>CenterCodeAcc</v>
          </cell>
          <cell r="C86" t="str">
            <v>駐在單位</v>
          </cell>
          <cell r="D86" t="str">
            <v>VARCHAR2</v>
          </cell>
          <cell r="E86">
            <v>6</v>
          </cell>
          <cell r="F86">
            <v>0</v>
          </cell>
          <cell r="G86">
            <v>0</v>
          </cell>
        </row>
        <row r="87">
          <cell r="A87">
            <v>78</v>
          </cell>
          <cell r="B87" t="str">
            <v>EvalueInd</v>
          </cell>
          <cell r="C87" t="str">
            <v>考核特殊碼</v>
          </cell>
          <cell r="D87" t="str">
            <v>VARCHAR2</v>
          </cell>
          <cell r="E87">
            <v>1</v>
          </cell>
          <cell r="F87">
            <v>0</v>
          </cell>
          <cell r="G87">
            <v>0</v>
          </cell>
        </row>
        <row r="88">
          <cell r="A88">
            <v>79</v>
          </cell>
          <cell r="B88" t="str">
            <v>EvalueInd1</v>
          </cell>
          <cell r="C88" t="str">
            <v>辦法優待碼</v>
          </cell>
          <cell r="D88" t="str">
            <v>VARCHAR2</v>
          </cell>
          <cell r="E88">
            <v>1</v>
          </cell>
          <cell r="F88">
            <v>0</v>
          </cell>
          <cell r="G88">
            <v>0</v>
          </cell>
        </row>
        <row r="89">
          <cell r="A89">
            <v>80</v>
          </cell>
          <cell r="B89" t="str">
            <v>BatchNo</v>
          </cell>
          <cell r="C89" t="str">
            <v>批次號碼</v>
          </cell>
          <cell r="D89" t="str">
            <v>NUMBER</v>
          </cell>
          <cell r="E89">
            <v>10</v>
          </cell>
          <cell r="F89">
            <v>0</v>
          </cell>
          <cell r="G89">
            <v>0</v>
          </cell>
        </row>
        <row r="90">
          <cell r="A90">
            <v>81</v>
          </cell>
          <cell r="B90" t="str">
            <v>EvalueYM</v>
          </cell>
          <cell r="C90" t="str">
            <v>考核年月</v>
          </cell>
          <cell r="D90" t="str">
            <v>VARCHAR2</v>
          </cell>
          <cell r="E90">
            <v>7</v>
          </cell>
          <cell r="F90">
            <v>0</v>
          </cell>
          <cell r="G90">
            <v>0</v>
          </cell>
        </row>
        <row r="91">
          <cell r="A91">
            <v>82</v>
          </cell>
          <cell r="B91" t="str">
            <v>AgTransferCode</v>
          </cell>
          <cell r="C91" t="str">
            <v>轉檔碼</v>
          </cell>
          <cell r="D91" t="str">
            <v>VARCHAR2</v>
          </cell>
          <cell r="E91">
            <v>2</v>
          </cell>
          <cell r="F91">
            <v>0</v>
          </cell>
          <cell r="G91">
            <v>0</v>
          </cell>
        </row>
        <row r="92">
          <cell r="A92">
            <v>83</v>
          </cell>
          <cell r="B92" t="str">
            <v>Fullname</v>
          </cell>
          <cell r="C92" t="str">
            <v>姓名</v>
          </cell>
          <cell r="D92" t="str">
            <v>NVARCHAR2</v>
          </cell>
          <cell r="E92">
            <v>40</v>
          </cell>
          <cell r="F92">
            <v>0</v>
          </cell>
          <cell r="G92" t="str">
            <v>姓名</v>
          </cell>
        </row>
        <row r="93">
          <cell r="A93">
            <v>84</v>
          </cell>
          <cell r="B93" t="str">
            <v>Birth</v>
          </cell>
          <cell r="C93" t="str">
            <v>出生年月日</v>
          </cell>
          <cell r="D93" t="str">
            <v>decimalD</v>
          </cell>
          <cell r="E93">
            <v>8</v>
          </cell>
          <cell r="F93">
            <v>0</v>
          </cell>
          <cell r="G93">
            <v>0</v>
          </cell>
        </row>
        <row r="94">
          <cell r="A94">
            <v>85</v>
          </cell>
          <cell r="B94" t="str">
            <v>Education</v>
          </cell>
          <cell r="C94" t="str">
            <v>學歷</v>
          </cell>
          <cell r="D94" t="str">
            <v>VARCHAR2</v>
          </cell>
          <cell r="E94">
            <v>1</v>
          </cell>
          <cell r="F94">
            <v>0</v>
          </cell>
          <cell r="G94">
            <v>0</v>
          </cell>
        </row>
        <row r="95">
          <cell r="A95">
            <v>86</v>
          </cell>
          <cell r="B95" t="str">
            <v>LrInd</v>
          </cell>
          <cell r="C95" t="str">
            <v>勞退狀況</v>
          </cell>
          <cell r="D95" t="str">
            <v>VARCHAR2</v>
          </cell>
          <cell r="E95">
            <v>1</v>
          </cell>
          <cell r="F95">
            <v>0</v>
          </cell>
          <cell r="G95">
            <v>0</v>
          </cell>
        </row>
        <row r="96">
          <cell r="A96">
            <v>87</v>
          </cell>
          <cell r="B96" t="str">
            <v>ProceccDate</v>
          </cell>
          <cell r="C96" t="str">
            <v>資料處理時間</v>
          </cell>
          <cell r="D96" t="str">
            <v>decimalD</v>
          </cell>
          <cell r="E96">
            <v>8</v>
          </cell>
          <cell r="F96">
            <v>0</v>
          </cell>
          <cell r="G96">
            <v>0</v>
          </cell>
        </row>
        <row r="97">
          <cell r="A97">
            <v>88</v>
          </cell>
          <cell r="B97" t="str">
            <v>QuitDate</v>
          </cell>
          <cell r="C97" t="str">
            <v>離職/停約日</v>
          </cell>
          <cell r="D97" t="str">
            <v>decimalD</v>
          </cell>
          <cell r="E97">
            <v>8</v>
          </cell>
          <cell r="F97">
            <v>0</v>
          </cell>
          <cell r="G97" t="str">
            <v>西元年</v>
          </cell>
        </row>
        <row r="98">
          <cell r="A98">
            <v>89</v>
          </cell>
          <cell r="B98" t="str">
            <v>CenterShortName</v>
          </cell>
          <cell r="C98" t="str">
            <v>單位簡稱</v>
          </cell>
          <cell r="D98" t="str">
            <v>NVARCHAR2</v>
          </cell>
          <cell r="E98">
            <v>10</v>
          </cell>
          <cell r="F98">
            <v>0</v>
          </cell>
          <cell r="G98">
            <v>0</v>
          </cell>
        </row>
        <row r="99">
          <cell r="A99">
            <v>90</v>
          </cell>
          <cell r="B99" t="str">
            <v>CenterCodeName</v>
          </cell>
          <cell r="C99" t="str">
            <v>單位名稱</v>
          </cell>
          <cell r="D99" t="str">
            <v>NVARCHAR2</v>
          </cell>
          <cell r="E99">
            <v>20</v>
          </cell>
          <cell r="F99">
            <v>0</v>
          </cell>
          <cell r="G99" t="str">
            <v>單位名稱UnitItem</v>
          </cell>
        </row>
        <row r="100">
          <cell r="A100">
            <v>91</v>
          </cell>
          <cell r="B100" t="str">
            <v>CenterCode1</v>
          </cell>
          <cell r="C100" t="str">
            <v>區部代號</v>
          </cell>
          <cell r="D100" t="str">
            <v>VARCHAR2</v>
          </cell>
          <cell r="E100">
            <v>6</v>
          </cell>
          <cell r="F100">
            <v>0</v>
          </cell>
          <cell r="G100">
            <v>0</v>
          </cell>
        </row>
        <row r="101">
          <cell r="A101">
            <v>92</v>
          </cell>
          <cell r="B101" t="str">
            <v>CenterCode1Short</v>
          </cell>
          <cell r="C101" t="str">
            <v>區部簡稱</v>
          </cell>
          <cell r="D101" t="str">
            <v>NVARCHAR2</v>
          </cell>
          <cell r="E101">
            <v>10</v>
          </cell>
          <cell r="F101">
            <v>0</v>
          </cell>
          <cell r="G101">
            <v>0</v>
          </cell>
        </row>
        <row r="102">
          <cell r="A102">
            <v>93</v>
          </cell>
          <cell r="B102" t="str">
            <v>CenterCode1Name</v>
          </cell>
          <cell r="C102" t="str">
            <v>區部名稱</v>
          </cell>
          <cell r="D102" t="str">
            <v>NVARCHAR2</v>
          </cell>
          <cell r="E102">
            <v>20</v>
          </cell>
          <cell r="F102">
            <v>0</v>
          </cell>
          <cell r="G102">
            <v>0</v>
          </cell>
        </row>
        <row r="103">
          <cell r="A103">
            <v>94</v>
          </cell>
          <cell r="B103" t="str">
            <v>CenterCode2</v>
          </cell>
          <cell r="C103" t="str">
            <v>部室代號</v>
          </cell>
          <cell r="D103" t="str">
            <v>VARCHAR2</v>
          </cell>
          <cell r="E103">
            <v>6</v>
          </cell>
          <cell r="F103">
            <v>0</v>
          </cell>
          <cell r="G103" t="str">
            <v>部室代號DeptCode</v>
          </cell>
        </row>
        <row r="104">
          <cell r="A104">
            <v>95</v>
          </cell>
          <cell r="B104" t="str">
            <v>CenterCode2Short</v>
          </cell>
          <cell r="C104" t="str">
            <v>部室簡稱</v>
          </cell>
          <cell r="D104" t="str">
            <v>NVARCHAR2</v>
          </cell>
          <cell r="E104">
            <v>10</v>
          </cell>
          <cell r="F104">
            <v>0</v>
          </cell>
          <cell r="G104">
            <v>0</v>
          </cell>
        </row>
        <row r="105">
          <cell r="A105">
            <v>96</v>
          </cell>
          <cell r="B105" t="str">
            <v>CenterCode2Name</v>
          </cell>
          <cell r="C105" t="str">
            <v>部室名稱</v>
          </cell>
          <cell r="D105" t="str">
            <v>NVARCHAR2</v>
          </cell>
          <cell r="E105">
            <v>20</v>
          </cell>
          <cell r="F105">
            <v>0</v>
          </cell>
          <cell r="G105" t="str">
            <v>部室名稱DeptItem</v>
          </cell>
        </row>
        <row r="106">
          <cell r="A106">
            <v>97</v>
          </cell>
          <cell r="B106" t="str">
            <v>CenterCodeAcc1</v>
          </cell>
          <cell r="C106" t="str">
            <v>區部代號(駐在單位)</v>
          </cell>
          <cell r="D106" t="str">
            <v>VARCHAR2</v>
          </cell>
          <cell r="E106">
            <v>6</v>
          </cell>
          <cell r="F106">
            <v>0</v>
          </cell>
          <cell r="G106">
            <v>0</v>
          </cell>
        </row>
        <row r="107">
          <cell r="A107">
            <v>98</v>
          </cell>
          <cell r="B107" t="str">
            <v>CenterCodeAcc1Name</v>
          </cell>
          <cell r="C107" t="str">
            <v>區部名稱(駐在單位)</v>
          </cell>
          <cell r="D107" t="str">
            <v>NVARCHAR2</v>
          </cell>
          <cell r="E107">
            <v>20</v>
          </cell>
          <cell r="F107">
            <v>0</v>
          </cell>
          <cell r="G107">
            <v>0</v>
          </cell>
        </row>
        <row r="108">
          <cell r="A108">
            <v>99</v>
          </cell>
          <cell r="B108" t="str">
            <v>CenterCodeAcc2</v>
          </cell>
          <cell r="C108" t="str">
            <v>部室代號(駐在單位)</v>
          </cell>
          <cell r="D108" t="str">
            <v>VARCHAR2</v>
          </cell>
          <cell r="E108">
            <v>6</v>
          </cell>
          <cell r="F108">
            <v>0</v>
          </cell>
          <cell r="G108">
            <v>0</v>
          </cell>
        </row>
        <row r="109">
          <cell r="A109">
            <v>100</v>
          </cell>
          <cell r="B109" t="str">
            <v>CenterCodeAcc2Name</v>
          </cell>
          <cell r="C109" t="str">
            <v>部室名稱(駐在單位)</v>
          </cell>
          <cell r="D109" t="str">
            <v>NVARCHAR2</v>
          </cell>
          <cell r="E109">
            <v>20</v>
          </cell>
          <cell r="F109">
            <v>0</v>
          </cell>
          <cell r="G109">
            <v>0</v>
          </cell>
        </row>
        <row r="110">
          <cell r="A110">
            <v>101</v>
          </cell>
          <cell r="B110" t="str">
            <v>AgPost</v>
          </cell>
          <cell r="C110" t="str">
            <v>職務</v>
          </cell>
          <cell r="D110" t="str">
            <v>VARCHAR2</v>
          </cell>
          <cell r="E110">
            <v>2</v>
          </cell>
          <cell r="F110">
            <v>0</v>
          </cell>
          <cell r="G110" t="str">
            <v>職務</v>
          </cell>
        </row>
        <row r="111">
          <cell r="A111">
            <v>102</v>
          </cell>
          <cell r="B111" t="str">
            <v>LevelNameChs</v>
          </cell>
          <cell r="C111" t="str">
            <v>職等中文</v>
          </cell>
          <cell r="D111" t="str">
            <v>NVARCHAR2</v>
          </cell>
          <cell r="E111">
            <v>10</v>
          </cell>
          <cell r="F111">
            <v>0</v>
          </cell>
          <cell r="G111" t="str">
            <v>職等中文</v>
          </cell>
        </row>
        <row r="112">
          <cell r="A112">
            <v>103</v>
          </cell>
          <cell r="B112" t="str">
            <v>LrSystemType</v>
          </cell>
          <cell r="C112" t="str">
            <v>勞退碼</v>
          </cell>
          <cell r="D112" t="str">
            <v>VARCHAR2</v>
          </cell>
          <cell r="E112">
            <v>1</v>
          </cell>
          <cell r="F112">
            <v>0</v>
          </cell>
          <cell r="G112">
            <v>0</v>
          </cell>
        </row>
        <row r="113">
          <cell r="A113">
            <v>104</v>
          </cell>
          <cell r="B113" t="str">
            <v>SeniorityYY</v>
          </cell>
          <cell r="C113" t="str">
            <v>年資_年</v>
          </cell>
          <cell r="D113" t="str">
            <v>NUMBER</v>
          </cell>
          <cell r="E113">
            <v>5</v>
          </cell>
          <cell r="F113">
            <v>0</v>
          </cell>
          <cell r="G113">
            <v>0</v>
          </cell>
        </row>
        <row r="114">
          <cell r="A114">
            <v>105</v>
          </cell>
          <cell r="B114" t="str">
            <v>SeniorityMM</v>
          </cell>
          <cell r="C114" t="str">
            <v>年資_月</v>
          </cell>
          <cell r="D114" t="str">
            <v>NUMBER</v>
          </cell>
          <cell r="E114">
            <v>5</v>
          </cell>
          <cell r="F114">
            <v>0</v>
          </cell>
          <cell r="G114">
            <v>0</v>
          </cell>
        </row>
        <row r="115">
          <cell r="A115">
            <v>106</v>
          </cell>
          <cell r="B115" t="str">
            <v>SeniorityDD</v>
          </cell>
          <cell r="C115" t="str">
            <v>年資_日</v>
          </cell>
          <cell r="D115" t="str">
            <v>NUMBER</v>
          </cell>
          <cell r="E115">
            <v>5</v>
          </cell>
          <cell r="F115">
            <v>0</v>
          </cell>
          <cell r="G115">
            <v>0</v>
          </cell>
        </row>
        <row r="116">
          <cell r="A116">
            <v>107</v>
          </cell>
          <cell r="B116" t="str">
            <v>AglaProcessInd</v>
          </cell>
          <cell r="C116" t="str">
            <v>登錄處理事項</v>
          </cell>
          <cell r="D116" t="str">
            <v>VARCHAR2</v>
          </cell>
          <cell r="E116">
            <v>2</v>
          </cell>
          <cell r="F116">
            <v>0</v>
          </cell>
          <cell r="G116">
            <v>0</v>
          </cell>
        </row>
        <row r="117">
          <cell r="A117">
            <v>108</v>
          </cell>
          <cell r="B117" t="str">
            <v>StatusCode</v>
          </cell>
          <cell r="C117" t="str">
            <v>登錄狀態</v>
          </cell>
          <cell r="D117" t="str">
            <v>VARCHAR2</v>
          </cell>
          <cell r="E117">
            <v>1</v>
          </cell>
          <cell r="F117">
            <v>0</v>
          </cell>
          <cell r="G117">
            <v>0</v>
          </cell>
        </row>
        <row r="118">
          <cell r="A118">
            <v>109</v>
          </cell>
          <cell r="B118" t="str">
            <v>AglaCancelReason</v>
          </cell>
          <cell r="C118" t="str">
            <v>註銷原因</v>
          </cell>
          <cell r="D118" t="str">
            <v>VARCHAR2</v>
          </cell>
          <cell r="E118">
            <v>1</v>
          </cell>
          <cell r="F118">
            <v>0</v>
          </cell>
          <cell r="G118">
            <v>0</v>
          </cell>
        </row>
        <row r="119">
          <cell r="A119">
            <v>110</v>
          </cell>
          <cell r="B119" t="str">
            <v>ISAnnApplDate</v>
          </cell>
          <cell r="C119" t="str">
            <v>利變年金通報日</v>
          </cell>
          <cell r="D119" t="str">
            <v>decimalD</v>
          </cell>
          <cell r="E119">
            <v>8</v>
          </cell>
          <cell r="F119">
            <v>0</v>
          </cell>
          <cell r="G119">
            <v>0</v>
          </cell>
        </row>
        <row r="120">
          <cell r="A120">
            <v>111</v>
          </cell>
          <cell r="B120" t="str">
            <v>RecordDateC</v>
          </cell>
          <cell r="C120" t="str">
            <v>外幣保單登入日</v>
          </cell>
          <cell r="D120" t="str">
            <v>decimalD</v>
          </cell>
          <cell r="E120">
            <v>8</v>
          </cell>
          <cell r="F120">
            <v>0</v>
          </cell>
          <cell r="G120">
            <v>0</v>
          </cell>
        </row>
        <row r="121">
          <cell r="A121">
            <v>112</v>
          </cell>
          <cell r="B121" t="str">
            <v>StopReason</v>
          </cell>
          <cell r="C121" t="str">
            <v>停招/撤銷原因</v>
          </cell>
          <cell r="D121" t="str">
            <v>NVARCHAR2</v>
          </cell>
          <cell r="E121">
            <v>20</v>
          </cell>
          <cell r="F121">
            <v>0</v>
          </cell>
          <cell r="G121">
            <v>0</v>
          </cell>
        </row>
        <row r="122">
          <cell r="A122">
            <v>113</v>
          </cell>
          <cell r="B122" t="str">
            <v>StopStrDate</v>
          </cell>
          <cell r="C122" t="str">
            <v>停止招攬起日</v>
          </cell>
          <cell r="D122" t="str">
            <v>decimalD</v>
          </cell>
          <cell r="E122">
            <v>8</v>
          </cell>
          <cell r="F122">
            <v>0</v>
          </cell>
          <cell r="G122">
            <v>0</v>
          </cell>
        </row>
        <row r="123">
          <cell r="A123">
            <v>114</v>
          </cell>
          <cell r="B123" t="str">
            <v>StopEndDate</v>
          </cell>
          <cell r="C123" t="str">
            <v>停止招攬迄日</v>
          </cell>
          <cell r="D123" t="str">
            <v>decimalD</v>
          </cell>
          <cell r="E123">
            <v>8</v>
          </cell>
          <cell r="F123">
            <v>0</v>
          </cell>
          <cell r="G123">
            <v>0</v>
          </cell>
        </row>
        <row r="124">
          <cell r="A124">
            <v>115</v>
          </cell>
          <cell r="B124" t="str">
            <v>IFPDate</v>
          </cell>
          <cell r="C124" t="str">
            <v>IFP登錄日</v>
          </cell>
          <cell r="D124" t="str">
            <v>decimalD</v>
          </cell>
          <cell r="E124">
            <v>8</v>
          </cell>
          <cell r="F124">
            <v>0</v>
          </cell>
          <cell r="G124">
            <v>0</v>
          </cell>
        </row>
        <row r="125">
          <cell r="A125">
            <v>116</v>
          </cell>
          <cell r="B125" t="str">
            <v>EffectStrDate</v>
          </cell>
          <cell r="C125" t="str">
            <v>撤銷起日</v>
          </cell>
          <cell r="D125" t="str">
            <v>decimalD</v>
          </cell>
          <cell r="E125">
            <v>8</v>
          </cell>
          <cell r="F125">
            <v>0</v>
          </cell>
          <cell r="G125">
            <v>0</v>
          </cell>
        </row>
        <row r="126">
          <cell r="A126">
            <v>117</v>
          </cell>
          <cell r="B126" t="str">
            <v>EffectEndDate</v>
          </cell>
          <cell r="C126" t="str">
            <v>撤銷迄日</v>
          </cell>
          <cell r="D126" t="str">
            <v>decimalD</v>
          </cell>
          <cell r="E126">
            <v>8</v>
          </cell>
          <cell r="F126">
            <v>0</v>
          </cell>
          <cell r="G126">
            <v>0</v>
          </cell>
        </row>
        <row r="127">
          <cell r="A127">
            <v>118</v>
          </cell>
          <cell r="B127" t="str">
            <v>AnnApplDate</v>
          </cell>
          <cell r="C127" t="str">
            <v>一般年金通報日</v>
          </cell>
          <cell r="D127" t="str">
            <v>decimalD</v>
          </cell>
          <cell r="E127">
            <v>8</v>
          </cell>
          <cell r="F127">
            <v>0</v>
          </cell>
          <cell r="G127">
            <v>0</v>
          </cell>
        </row>
        <row r="128">
          <cell r="A128">
            <v>119</v>
          </cell>
          <cell r="B128" t="str">
            <v>CenterCodeAccName</v>
          </cell>
          <cell r="C128" t="str">
            <v>單位名稱(駐在單位)</v>
          </cell>
          <cell r="D128" t="str">
            <v>NVARCHAR2</v>
          </cell>
          <cell r="E128">
            <v>20</v>
          </cell>
          <cell r="F128">
            <v>0</v>
          </cell>
          <cell r="G128">
            <v>0</v>
          </cell>
        </row>
        <row r="129">
          <cell r="A129">
            <v>120</v>
          </cell>
          <cell r="B129" t="str">
            <v>ReHireCode</v>
          </cell>
          <cell r="C129" t="str">
            <v>重僱碼</v>
          </cell>
          <cell r="D129" t="str">
            <v>VARCHAR2</v>
          </cell>
          <cell r="E129">
            <v>1</v>
          </cell>
          <cell r="F129">
            <v>0</v>
          </cell>
          <cell r="G129">
            <v>0</v>
          </cell>
        </row>
        <row r="130">
          <cell r="A130">
            <v>121</v>
          </cell>
          <cell r="B130" t="str">
            <v>RSVDAdminCode</v>
          </cell>
          <cell r="C130" t="str">
            <v>特別碼</v>
          </cell>
          <cell r="D130" t="str">
            <v>VARCHAR2</v>
          </cell>
          <cell r="E130">
            <v>1</v>
          </cell>
          <cell r="F130">
            <v>0</v>
          </cell>
          <cell r="G130">
            <v>0</v>
          </cell>
        </row>
        <row r="131">
          <cell r="A131">
            <v>122</v>
          </cell>
          <cell r="B131" t="str">
            <v>Account</v>
          </cell>
          <cell r="C131" t="str">
            <v>帳號</v>
          </cell>
          <cell r="D131" t="str">
            <v>VARCHAR2</v>
          </cell>
          <cell r="E131">
            <v>16</v>
          </cell>
          <cell r="F131">
            <v>0</v>
          </cell>
          <cell r="G131">
            <v>0</v>
          </cell>
        </row>
        <row r="132">
          <cell r="A132">
            <v>123</v>
          </cell>
          <cell r="B132" t="str">
            <v>PRPDate</v>
          </cell>
          <cell r="C132" t="str">
            <v>優體測驗通過日</v>
          </cell>
          <cell r="D132" t="str">
            <v>VARCHAR2</v>
          </cell>
          <cell r="E132">
            <v>15</v>
          </cell>
          <cell r="F132">
            <v>0</v>
          </cell>
          <cell r="G132">
            <v>0</v>
          </cell>
        </row>
        <row r="133">
          <cell r="A133">
            <v>124</v>
          </cell>
          <cell r="B133" t="str">
            <v>Zip</v>
          </cell>
          <cell r="C133" t="str">
            <v>戶籍地址郵遞區號</v>
          </cell>
          <cell r="D133" t="str">
            <v>VARCHAR2</v>
          </cell>
          <cell r="E133">
            <v>5</v>
          </cell>
          <cell r="F133">
            <v>0</v>
          </cell>
          <cell r="G133">
            <v>0</v>
          </cell>
        </row>
        <row r="134">
          <cell r="A134">
            <v>125</v>
          </cell>
          <cell r="B134" t="str">
            <v>Address</v>
          </cell>
          <cell r="C134" t="str">
            <v>戶籍地址</v>
          </cell>
          <cell r="D134" t="str">
            <v>NVARCHAR2</v>
          </cell>
          <cell r="E134">
            <v>80</v>
          </cell>
          <cell r="F134">
            <v>0</v>
          </cell>
          <cell r="G134">
            <v>0</v>
          </cell>
        </row>
        <row r="135">
          <cell r="A135">
            <v>126</v>
          </cell>
          <cell r="B135" t="str">
            <v>PhoneH</v>
          </cell>
          <cell r="C135" t="str">
            <v>住家電話</v>
          </cell>
          <cell r="D135" t="str">
            <v>VARCHAR2</v>
          </cell>
          <cell r="E135">
            <v>30</v>
          </cell>
          <cell r="F135">
            <v>0</v>
          </cell>
          <cell r="G135">
            <v>0</v>
          </cell>
        </row>
        <row r="136">
          <cell r="A136">
            <v>127</v>
          </cell>
          <cell r="B136" t="str">
            <v>PhoneC</v>
          </cell>
          <cell r="C136" t="str">
            <v>手機電話</v>
          </cell>
          <cell r="D136" t="str">
            <v>VARCHAR2</v>
          </cell>
          <cell r="E136">
            <v>30</v>
          </cell>
          <cell r="F136">
            <v>0</v>
          </cell>
          <cell r="G136">
            <v>0</v>
          </cell>
        </row>
        <row r="137">
          <cell r="A137">
            <v>128</v>
          </cell>
          <cell r="B137" t="str">
            <v>SalesQualInd</v>
          </cell>
          <cell r="C137" t="str">
            <v>基金銷售資格碼</v>
          </cell>
          <cell r="D137" t="str">
            <v>VARCHAR2</v>
          </cell>
          <cell r="E137">
            <v>1</v>
          </cell>
          <cell r="F137">
            <v>0</v>
          </cell>
          <cell r="G137">
            <v>0</v>
          </cell>
        </row>
        <row r="138">
          <cell r="A138">
            <v>129</v>
          </cell>
          <cell r="B138" t="str">
            <v>AgsqStartDate</v>
          </cell>
          <cell r="C138" t="str">
            <v>基金銷售資格日</v>
          </cell>
          <cell r="D138" t="str">
            <v>decimalD</v>
          </cell>
          <cell r="E138">
            <v>8</v>
          </cell>
          <cell r="F138">
            <v>0</v>
          </cell>
          <cell r="G138">
            <v>0</v>
          </cell>
        </row>
        <row r="139">
          <cell r="A139">
            <v>130</v>
          </cell>
          <cell r="B139" t="str">
            <v>PinYinNameIndi</v>
          </cell>
          <cell r="C139" t="str">
            <v>原住民羅馬拼音姓名</v>
          </cell>
          <cell r="D139" t="str">
            <v>NVARCHAR2</v>
          </cell>
          <cell r="E139">
            <v>50</v>
          </cell>
          <cell r="F139">
            <v>0</v>
          </cell>
          <cell r="G139">
            <v>0</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使用案例"/>
    </sheetNames>
    <sheetDataSet>
      <sheetData sheetId="0">
        <row r="1">
          <cell r="C1" t="str">
            <v>CdGseq</v>
          </cell>
          <cell r="D1" t="str">
            <v>編號編碼檔</v>
          </cell>
        </row>
        <row r="9">
          <cell r="A9">
            <v>1</v>
          </cell>
          <cell r="B9" t="str">
            <v xml:space="preserve">GseqDate   </v>
          </cell>
          <cell r="C9" t="str">
            <v xml:space="preserve">編號日期       </v>
          </cell>
          <cell r="D9" t="str">
            <v>DECIMAL</v>
          </cell>
          <cell r="E9">
            <v>8</v>
          </cell>
        </row>
        <row r="10">
          <cell r="A10">
            <v>2</v>
          </cell>
          <cell r="B10" t="str">
            <v>GseqCode</v>
          </cell>
          <cell r="C10" t="str">
            <v xml:space="preserve">編號方式       </v>
          </cell>
          <cell r="D10" t="str">
            <v>DECIMAL</v>
          </cell>
          <cell r="E10">
            <v>1</v>
          </cell>
          <cell r="G10" t="str">
            <v xml:space="preserve">0:不分 1:年度編號  2:月份編號  3:日編號            </v>
          </cell>
        </row>
        <row r="11">
          <cell r="A11">
            <v>3</v>
          </cell>
          <cell r="B11" t="str">
            <v>GseqType</v>
          </cell>
          <cell r="C11" t="str">
            <v xml:space="preserve">業務類別       </v>
          </cell>
          <cell r="D11" t="str">
            <v>VARCHAR2</v>
          </cell>
          <cell r="E11">
            <v>2</v>
          </cell>
          <cell r="G11" t="str">
            <v xml:space="preserve">業務自行編制   例:L2-業務作業    </v>
          </cell>
        </row>
        <row r="12">
          <cell r="A12">
            <v>4</v>
          </cell>
          <cell r="B12" t="str">
            <v>GseqKind</v>
          </cell>
          <cell r="C12" t="str">
            <v xml:space="preserve">交易種類           </v>
          </cell>
          <cell r="D12" t="str">
            <v>VARCHAR2</v>
          </cell>
          <cell r="E12">
            <v>4</v>
          </cell>
          <cell r="G12" t="str">
            <v>業務自行編制   
例: 
GseqType="L2"
0001:戶號
0002:案件申請編號</v>
          </cell>
        </row>
        <row r="13">
          <cell r="A13">
            <v>5</v>
          </cell>
          <cell r="B13" t="str">
            <v>Offset</v>
          </cell>
          <cell r="C13" t="str">
            <v>有效值</v>
          </cell>
          <cell r="D13" t="str">
            <v>DECIMAL</v>
          </cell>
          <cell r="E13">
            <v>8</v>
          </cell>
          <cell r="G13" t="str">
            <v xml:space="preserve">例:有效值=999 , 流水號999時 , 下一個為001 </v>
          </cell>
        </row>
        <row r="14">
          <cell r="A14">
            <v>6</v>
          </cell>
          <cell r="B14" t="str">
            <v>SeqNo</v>
          </cell>
          <cell r="C14" t="str">
            <v xml:space="preserve">流水號         </v>
          </cell>
          <cell r="D14" t="str">
            <v>DECIMAL</v>
          </cell>
          <cell r="E14">
            <v>8</v>
          </cell>
        </row>
        <row r="15">
          <cell r="A15">
            <v>7</v>
          </cell>
          <cell r="B15" t="str">
            <v>CreateDate</v>
          </cell>
          <cell r="C15" t="str">
            <v>建檔日期時間</v>
          </cell>
          <cell r="D15" t="str">
            <v>DATE</v>
          </cell>
        </row>
        <row r="16">
          <cell r="A16">
            <v>8</v>
          </cell>
          <cell r="B16" t="str">
            <v>CreateEmpNo</v>
          </cell>
          <cell r="C16" t="str">
            <v>建檔人員</v>
          </cell>
          <cell r="D16" t="str">
            <v>VARCHAR2</v>
          </cell>
          <cell r="E16">
            <v>6</v>
          </cell>
        </row>
        <row r="17">
          <cell r="A17">
            <v>9</v>
          </cell>
          <cell r="B17" t="str">
            <v>LastUpdate</v>
          </cell>
          <cell r="C17" t="str">
            <v>最後更新日期時間</v>
          </cell>
          <cell r="D17" t="str">
            <v>DATE</v>
          </cell>
        </row>
        <row r="18">
          <cell r="A18">
            <v>10</v>
          </cell>
          <cell r="B18" t="str">
            <v>LastUpdateEmpNo</v>
          </cell>
          <cell r="C18" t="str">
            <v>最後更新人員</v>
          </cell>
          <cell r="D18" t="str">
            <v>VARCHAR2</v>
          </cell>
          <cell r="E18">
            <v>6</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CdGuarantor</v>
          </cell>
          <cell r="D1" t="str">
            <v>保證人關係代碼檔</v>
          </cell>
        </row>
        <row r="9">
          <cell r="A9">
            <v>1</v>
          </cell>
          <cell r="B9" t="str">
            <v>GuaRelCode</v>
          </cell>
          <cell r="C9" t="str">
            <v>保證人關係代碼</v>
          </cell>
          <cell r="D9" t="str">
            <v>VARCHAR2</v>
          </cell>
          <cell r="E9">
            <v>2</v>
          </cell>
          <cell r="F9">
            <v>0</v>
          </cell>
          <cell r="G9" t="str">
            <v>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v>
          </cell>
        </row>
        <row r="10">
          <cell r="A10">
            <v>2</v>
          </cell>
          <cell r="B10" t="str">
            <v>GuaRelItem</v>
          </cell>
          <cell r="C10" t="str">
            <v>保證人關係說明</v>
          </cell>
          <cell r="D10" t="str">
            <v>NVARCHAR2</v>
          </cell>
          <cell r="E10">
            <v>30</v>
          </cell>
          <cell r="F10">
            <v>0</v>
          </cell>
          <cell r="G10" t="str">
            <v xml:space="preserve"> </v>
          </cell>
        </row>
        <row r="11">
          <cell r="A11">
            <v>3</v>
          </cell>
          <cell r="B11" t="str">
            <v>GuaRelJcic</v>
          </cell>
          <cell r="C11" t="str">
            <v xml:space="preserve">保證人關係ＪＣＩＣ代碼  </v>
          </cell>
          <cell r="D11" t="str">
            <v>VARCHAR2</v>
          </cell>
          <cell r="E11">
            <v>2</v>
          </cell>
          <cell r="F11">
            <v>0</v>
          </cell>
          <cell r="G11" t="str">
            <v xml:space="preserve"> </v>
          </cell>
        </row>
        <row r="12">
          <cell r="A12">
            <v>4</v>
          </cell>
          <cell r="B12" t="str">
            <v>CreateDate</v>
          </cell>
          <cell r="C12" t="str">
            <v>建檔日期時間</v>
          </cell>
          <cell r="D12" t="str">
            <v>DATE</v>
          </cell>
          <cell r="E12">
            <v>0</v>
          </cell>
          <cell r="F12">
            <v>0</v>
          </cell>
          <cell r="G12" t="str">
            <v xml:space="preserve"> </v>
          </cell>
        </row>
        <row r="13">
          <cell r="A13">
            <v>5</v>
          </cell>
          <cell r="B13" t="str">
            <v>CreateEmpNo</v>
          </cell>
          <cell r="C13" t="str">
            <v>建檔人員</v>
          </cell>
          <cell r="D13" t="str">
            <v>VARCHAR2</v>
          </cell>
          <cell r="E13">
            <v>6</v>
          </cell>
          <cell r="F13">
            <v>0</v>
          </cell>
          <cell r="G13" t="str">
            <v xml:space="preserve"> </v>
          </cell>
        </row>
        <row r="14">
          <cell r="A14">
            <v>6</v>
          </cell>
          <cell r="B14" t="str">
            <v>LastUpdate</v>
          </cell>
          <cell r="C14" t="str">
            <v>最後更新日期時間</v>
          </cell>
          <cell r="D14" t="str">
            <v>DATE</v>
          </cell>
          <cell r="E14">
            <v>0</v>
          </cell>
          <cell r="F14">
            <v>0</v>
          </cell>
          <cell r="G14" t="str">
            <v xml:space="preserve"> </v>
          </cell>
        </row>
        <row r="15">
          <cell r="A15">
            <v>7</v>
          </cell>
          <cell r="B15" t="str">
            <v>LastUpdateEmpNo</v>
          </cell>
          <cell r="C15" t="str">
            <v>最後更新人員</v>
          </cell>
          <cell r="D15" t="str">
            <v>VARCHAR2</v>
          </cell>
          <cell r="E15">
            <v>6</v>
          </cell>
          <cell r="F15">
            <v>0</v>
          </cell>
          <cell r="G15" t="str">
            <v xml:space="preserve"> </v>
          </cell>
        </row>
        <row r="16">
          <cell r="A16">
            <v>0</v>
          </cell>
          <cell r="B16">
            <v>0</v>
          </cell>
          <cell r="C16">
            <v>0</v>
          </cell>
          <cell r="D16">
            <v>0</v>
          </cell>
          <cell r="E16">
            <v>0</v>
          </cell>
          <cell r="F16">
            <v>0</v>
          </cell>
          <cell r="G16">
            <v>0</v>
          </cell>
        </row>
      </sheetData>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REF"/>
    </sheetNames>
    <sheetDataSet>
      <sheetData sheetId="0">
        <row r="1">
          <cell r="C1" t="str">
            <v>CdInsurer</v>
          </cell>
          <cell r="D1" t="str">
            <v>保險公司資料檔</v>
          </cell>
        </row>
        <row r="9">
          <cell r="A9">
            <v>1</v>
          </cell>
          <cell r="B9" t="str">
            <v>InsurerType</v>
          </cell>
          <cell r="C9" t="str">
            <v>公司種類</v>
          </cell>
          <cell r="D9" t="str">
            <v>VARCHAR2</v>
          </cell>
          <cell r="E9">
            <v>1</v>
          </cell>
          <cell r="F9"/>
          <cell r="G9" t="str">
            <v>1:保險公司
2:鑑定公司</v>
          </cell>
        </row>
        <row r="10">
          <cell r="A10">
            <v>2</v>
          </cell>
          <cell r="B10" t="str">
            <v>InsurerCode</v>
          </cell>
          <cell r="C10" t="str">
            <v>公司代號</v>
          </cell>
          <cell r="D10" t="str">
            <v>VARCHAR2</v>
          </cell>
          <cell r="E10">
            <v>2</v>
          </cell>
          <cell r="F10"/>
          <cell r="G10" t="str">
            <v>00:不設定
01:國泰
02:台產
03:明台
04:中國
05:新光
06:華僑
07:泰安
08:中央
09:太平
10:第一
11:國華
12:航聯
13:友聯
14:華南
15:其他</v>
          </cell>
        </row>
        <row r="11">
          <cell r="A11">
            <v>3</v>
          </cell>
          <cell r="B11" t="str">
            <v>InsurerItem</v>
          </cell>
          <cell r="C11" t="str">
            <v>公司名稱</v>
          </cell>
          <cell r="D11" t="str">
            <v>NVARCHAR2</v>
          </cell>
          <cell r="E11">
            <v>40</v>
          </cell>
          <cell r="F11"/>
        </row>
        <row r="12">
          <cell r="A12">
            <v>4</v>
          </cell>
          <cell r="B12" t="str">
            <v>InsurerShort</v>
          </cell>
          <cell r="C12" t="str">
            <v>公司簡稱</v>
          </cell>
          <cell r="D12" t="str">
            <v>NVARCHAR2</v>
          </cell>
          <cell r="E12">
            <v>10</v>
          </cell>
          <cell r="F12"/>
        </row>
        <row r="13">
          <cell r="A13">
            <v>5</v>
          </cell>
          <cell r="B13" t="str">
            <v>TelArea</v>
          </cell>
          <cell r="C13" t="str">
            <v>連絡電話區碼</v>
          </cell>
          <cell r="D13" t="str">
            <v>VARCHAR2</v>
          </cell>
          <cell r="E13">
            <v>5</v>
          </cell>
          <cell r="F13"/>
          <cell r="G13"/>
        </row>
        <row r="14">
          <cell r="A14">
            <v>6</v>
          </cell>
          <cell r="B14" t="str">
            <v>TelNo</v>
          </cell>
          <cell r="C14" t="str">
            <v>連絡電話號碼</v>
          </cell>
          <cell r="D14" t="str">
            <v>VARCHAR2</v>
          </cell>
          <cell r="E14">
            <v>10</v>
          </cell>
          <cell r="F14"/>
          <cell r="G14"/>
        </row>
        <row r="15">
          <cell r="A15">
            <v>7</v>
          </cell>
          <cell r="B15" t="str">
            <v>TelExt</v>
          </cell>
          <cell r="C15" t="str">
            <v>連絡電話分機號碼</v>
          </cell>
          <cell r="D15" t="str">
            <v>VARCHAR2</v>
          </cell>
          <cell r="E15">
            <v>5</v>
          </cell>
          <cell r="F15"/>
          <cell r="G15"/>
        </row>
        <row r="16">
          <cell r="A16">
            <v>8</v>
          </cell>
          <cell r="B16" t="str">
            <v>Enable</v>
          </cell>
          <cell r="C16" t="str">
            <v>啟用記號</v>
          </cell>
          <cell r="D16" t="str">
            <v>VARCHAR2</v>
          </cell>
          <cell r="E16">
            <v>1</v>
          </cell>
          <cell r="F16"/>
          <cell r="G16" t="str">
            <v>Y:啟用,N:未啟用</v>
          </cell>
        </row>
        <row r="17">
          <cell r="A17">
            <v>9</v>
          </cell>
          <cell r="B17" t="str">
            <v>CreateDate</v>
          </cell>
          <cell r="C17" t="str">
            <v>建檔日期時間</v>
          </cell>
          <cell r="D17" t="str">
            <v>DATE</v>
          </cell>
          <cell r="F17"/>
          <cell r="G17"/>
        </row>
        <row r="18">
          <cell r="A18">
            <v>10</v>
          </cell>
          <cell r="B18" t="str">
            <v>CreateEmpNo</v>
          </cell>
          <cell r="C18" t="str">
            <v>建檔人員</v>
          </cell>
          <cell r="D18" t="str">
            <v>VARCHAR2</v>
          </cell>
          <cell r="E18">
            <v>6</v>
          </cell>
          <cell r="F18"/>
          <cell r="G18"/>
        </row>
        <row r="19">
          <cell r="A19">
            <v>11</v>
          </cell>
          <cell r="B19" t="str">
            <v>LastUpdate</v>
          </cell>
          <cell r="C19" t="str">
            <v>最後更新日期時間</v>
          </cell>
          <cell r="D19" t="str">
            <v>DATE</v>
          </cell>
          <cell r="F19"/>
          <cell r="G19"/>
        </row>
        <row r="20">
          <cell r="A20">
            <v>12</v>
          </cell>
          <cell r="B20" t="str">
            <v>LastUpdateEmpNo</v>
          </cell>
          <cell r="C20" t="str">
            <v>最後更新人員</v>
          </cell>
          <cell r="D20" t="str">
            <v>VARCHAR2</v>
          </cell>
          <cell r="E20">
            <v>6</v>
          </cell>
          <cell r="F20"/>
          <cell r="G20"/>
        </row>
      </sheetData>
      <sheetData sheetId="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CdLandSection</v>
          </cell>
          <cell r="D1" t="str">
            <v>地段代碼檔</v>
          </cell>
        </row>
        <row r="9">
          <cell r="A9">
            <v>1</v>
          </cell>
          <cell r="B9" t="str">
            <v>CityCode</v>
          </cell>
          <cell r="C9" t="str">
            <v>地區別</v>
          </cell>
          <cell r="D9" t="str">
            <v>VARCHAR2</v>
          </cell>
          <cell r="E9">
            <v>2</v>
          </cell>
          <cell r="F9">
            <v>0</v>
          </cell>
          <cell r="G9" t="str">
            <v>CdCity.CityCode</v>
          </cell>
        </row>
        <row r="10">
          <cell r="A10">
            <v>2</v>
          </cell>
          <cell r="B10" t="str">
            <v>AreaCode</v>
          </cell>
          <cell r="C10" t="str">
            <v>鄉鎮區</v>
          </cell>
          <cell r="D10" t="str">
            <v>VARCHAR2</v>
          </cell>
          <cell r="E10">
            <v>2</v>
          </cell>
          <cell r="F10">
            <v>0</v>
          </cell>
          <cell r="G10" t="str">
            <v>CdArea.AreaCode</v>
          </cell>
        </row>
        <row r="11">
          <cell r="A11">
            <v>3</v>
          </cell>
          <cell r="B11" t="str">
            <v>IrCode</v>
          </cell>
          <cell r="C11" t="str">
            <v>段小段代碼</v>
          </cell>
          <cell r="D11" t="str">
            <v>VARCHAR2</v>
          </cell>
          <cell r="E11">
            <v>5</v>
          </cell>
          <cell r="F11">
            <v>0</v>
          </cell>
          <cell r="G11">
            <v>0</v>
          </cell>
        </row>
        <row r="12">
          <cell r="A12">
            <v>4</v>
          </cell>
          <cell r="B12" t="str">
            <v>IrItem</v>
          </cell>
          <cell r="C12" t="str">
            <v>段小段名稱</v>
          </cell>
          <cell r="D12" t="str">
            <v>NVARCHAR2</v>
          </cell>
          <cell r="E12">
            <v>30</v>
          </cell>
          <cell r="F12">
            <v>0</v>
          </cell>
          <cell r="G12">
            <v>0</v>
          </cell>
        </row>
        <row r="13">
          <cell r="A13">
            <v>5</v>
          </cell>
          <cell r="B13" t="str">
            <v>LandOfficeCode</v>
          </cell>
          <cell r="C13" t="str">
            <v>地所代碼</v>
          </cell>
          <cell r="D13" t="str">
            <v>VARCHAR2</v>
          </cell>
          <cell r="E13">
            <v>2</v>
          </cell>
          <cell r="F13">
            <v>0</v>
          </cell>
          <cell r="G13" t="str">
            <v>共用代碼檔</v>
          </cell>
        </row>
        <row r="14">
          <cell r="A14">
            <v>6</v>
          </cell>
          <cell r="B14" t="str">
            <v>CreateDate</v>
          </cell>
          <cell r="C14" t="str">
            <v>建檔日期時間</v>
          </cell>
          <cell r="D14" t="str">
            <v>DATE</v>
          </cell>
          <cell r="E14">
            <v>0</v>
          </cell>
          <cell r="F14">
            <v>0</v>
          </cell>
          <cell r="G14" t="str">
            <v xml:space="preserve"> </v>
          </cell>
        </row>
        <row r="15">
          <cell r="A15">
            <v>7</v>
          </cell>
          <cell r="B15" t="str">
            <v>CreateEmpNo</v>
          </cell>
          <cell r="C15" t="str">
            <v>建檔人員</v>
          </cell>
          <cell r="D15" t="str">
            <v>VARCHAR2</v>
          </cell>
          <cell r="E15">
            <v>6</v>
          </cell>
          <cell r="F15">
            <v>0</v>
          </cell>
          <cell r="G15" t="str">
            <v xml:space="preserve"> </v>
          </cell>
        </row>
        <row r="16">
          <cell r="A16">
            <v>8</v>
          </cell>
          <cell r="B16" t="str">
            <v>LastUpdate</v>
          </cell>
          <cell r="C16" t="str">
            <v>最後更新日期時間</v>
          </cell>
          <cell r="D16" t="str">
            <v>DATE</v>
          </cell>
          <cell r="E16">
            <v>0</v>
          </cell>
          <cell r="F16">
            <v>0</v>
          </cell>
          <cell r="G16" t="str">
            <v xml:space="preserve"> </v>
          </cell>
        </row>
        <row r="17">
          <cell r="A17">
            <v>9</v>
          </cell>
          <cell r="B17" t="str">
            <v>LastUpdateEmpNo</v>
          </cell>
          <cell r="C17" t="str">
            <v>最後更新人員</v>
          </cell>
          <cell r="D17" t="str">
            <v>VARCHAR2</v>
          </cell>
          <cell r="E17">
            <v>6</v>
          </cell>
          <cell r="F17">
            <v>0</v>
          </cell>
          <cell r="G17" t="str">
            <v xml:space="preserve"> </v>
          </cell>
        </row>
      </sheetData>
      <sheetData sheetId="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CdOverdue</v>
          </cell>
          <cell r="D1" t="str">
            <v>逾期新增減少原因檔</v>
          </cell>
        </row>
        <row r="9">
          <cell r="A9">
            <v>1</v>
          </cell>
          <cell r="B9" t="str">
            <v>OverdueSign</v>
          </cell>
          <cell r="C9" t="str">
            <v>逾期增減碼</v>
          </cell>
          <cell r="D9" t="str">
            <v>VARCHAR2</v>
          </cell>
          <cell r="E9">
            <v>1</v>
          </cell>
          <cell r="F9">
            <v>0</v>
          </cell>
          <cell r="G9" t="str">
            <v>1: 增加 2: 減少</v>
          </cell>
        </row>
        <row r="10">
          <cell r="A10">
            <v>2</v>
          </cell>
          <cell r="B10" t="str">
            <v>OverdueCode</v>
          </cell>
          <cell r="C10" t="str">
            <v>增減原因代號</v>
          </cell>
          <cell r="D10" t="str">
            <v>VARCHAR2</v>
          </cell>
          <cell r="E10">
            <v>4</v>
          </cell>
          <cell r="F10">
            <v>0</v>
          </cell>
        </row>
        <row r="11">
          <cell r="A11">
            <v>3</v>
          </cell>
          <cell r="B11" t="str">
            <v>OverdueItem</v>
          </cell>
          <cell r="C11" t="str">
            <v>增減原因說明</v>
          </cell>
          <cell r="D11" t="str">
            <v>NVARCHAR2</v>
          </cell>
          <cell r="E11">
            <v>50</v>
          </cell>
          <cell r="F11">
            <v>0</v>
          </cell>
          <cell r="G11">
            <v>0</v>
          </cell>
        </row>
        <row r="12">
          <cell r="A12">
            <v>4</v>
          </cell>
          <cell r="B12" t="str">
            <v>Enable</v>
          </cell>
          <cell r="C12" t="str">
            <v>啟用記號</v>
          </cell>
          <cell r="D12" t="str">
            <v>VARCHAR2</v>
          </cell>
          <cell r="E12">
            <v>1</v>
          </cell>
          <cell r="F12">
            <v>0</v>
          </cell>
          <cell r="G12" t="str">
            <v>Y:啟用 , N:未啟用</v>
          </cell>
        </row>
        <row r="13">
          <cell r="A13">
            <v>5</v>
          </cell>
          <cell r="B13" t="str">
            <v>CreateDate</v>
          </cell>
          <cell r="C13" t="str">
            <v>建檔日期時間</v>
          </cell>
          <cell r="D13" t="str">
            <v>DATE</v>
          </cell>
          <cell r="E13">
            <v>0</v>
          </cell>
          <cell r="F13">
            <v>0</v>
          </cell>
          <cell r="G13">
            <v>0</v>
          </cell>
        </row>
        <row r="14">
          <cell r="A14">
            <v>6</v>
          </cell>
          <cell r="B14" t="str">
            <v>CreateEmpNo</v>
          </cell>
          <cell r="C14" t="str">
            <v>建檔人員</v>
          </cell>
          <cell r="D14" t="str">
            <v>VARCHAR2</v>
          </cell>
          <cell r="E14">
            <v>6</v>
          </cell>
          <cell r="F14">
            <v>0</v>
          </cell>
          <cell r="G14">
            <v>0</v>
          </cell>
        </row>
        <row r="15">
          <cell r="A15">
            <v>7</v>
          </cell>
          <cell r="B15" t="str">
            <v>LastUpdate</v>
          </cell>
          <cell r="C15" t="str">
            <v>最後更新日期時間</v>
          </cell>
          <cell r="D15" t="str">
            <v>DATE</v>
          </cell>
          <cell r="E15">
            <v>0</v>
          </cell>
          <cell r="F15">
            <v>0</v>
          </cell>
          <cell r="G15">
            <v>0</v>
          </cell>
        </row>
        <row r="16">
          <cell r="A16">
            <v>8</v>
          </cell>
          <cell r="B16" t="str">
            <v>LastUpdateEmpNo</v>
          </cell>
          <cell r="C16" t="str">
            <v>最後更新人員</v>
          </cell>
          <cell r="D16" t="str">
            <v>VARCHAR2</v>
          </cell>
          <cell r="E16">
            <v>6</v>
          </cell>
          <cell r="F16">
            <v>0</v>
          </cell>
          <cell r="G16">
            <v>0</v>
          </cell>
        </row>
      </sheetData>
      <sheetData sheetId="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CdReport</v>
          </cell>
          <cell r="D1" t="str">
            <v>報表代號對照檔</v>
          </cell>
        </row>
        <row r="9">
          <cell r="A9">
            <v>1</v>
          </cell>
          <cell r="B9" t="str">
            <v>FormNo</v>
          </cell>
          <cell r="C9" t="str">
            <v>報表代號</v>
          </cell>
          <cell r="D9" t="str">
            <v>VARCHAR2</v>
          </cell>
          <cell r="E9">
            <v>10</v>
          </cell>
          <cell r="F9">
            <v>0</v>
          </cell>
          <cell r="G9" t="str">
            <v xml:space="preserve"> </v>
          </cell>
        </row>
        <row r="10">
          <cell r="A10">
            <v>2</v>
          </cell>
          <cell r="B10" t="str">
            <v>FormName</v>
          </cell>
          <cell r="C10" t="str">
            <v>報表名稱</v>
          </cell>
          <cell r="D10" t="str">
            <v>NVARCHAR2</v>
          </cell>
          <cell r="E10">
            <v>40</v>
          </cell>
          <cell r="F10">
            <v>0</v>
          </cell>
          <cell r="G10" t="str">
            <v xml:space="preserve"> </v>
          </cell>
        </row>
        <row r="11">
          <cell r="A11">
            <v>3</v>
          </cell>
          <cell r="B11" t="str">
            <v>Cycle</v>
          </cell>
          <cell r="C11" t="str">
            <v>報表週期</v>
          </cell>
          <cell r="D11" t="str">
            <v>DECIMAL</v>
          </cell>
          <cell r="E11">
            <v>2</v>
          </cell>
          <cell r="F11">
            <v>0</v>
          </cell>
          <cell r="G11" t="str">
            <v>01.日報
02.月報
03.週報
04.季報
05.半年報
06.年報
07.隨機</v>
          </cell>
        </row>
        <row r="12">
          <cell r="A12">
            <v>4</v>
          </cell>
          <cell r="B12" t="str">
            <v>SendCode</v>
          </cell>
          <cell r="C12" t="str">
            <v>寄送記號</v>
          </cell>
          <cell r="D12" t="str">
            <v>DECIMAL</v>
          </cell>
          <cell r="E12">
            <v>1</v>
          </cell>
          <cell r="F12">
            <v>0</v>
          </cell>
          <cell r="G12" t="str">
            <v>0:不送 1:依利率調整通知方式
2:依設定優先序</v>
          </cell>
        </row>
        <row r="13">
          <cell r="A13">
            <v>5</v>
          </cell>
          <cell r="B13" t="str">
            <v>Letter</v>
          </cell>
          <cell r="C13" t="str">
            <v>書面寄送</v>
          </cell>
          <cell r="D13" t="str">
            <v>DECIMAL</v>
          </cell>
          <cell r="E13">
            <v>1</v>
          </cell>
          <cell r="F13">
            <v>0</v>
          </cell>
          <cell r="G13" t="str">
            <v>0:無 , 優先序1/2/3 ; 優先序同為1時則同時寄送</v>
          </cell>
        </row>
        <row r="14">
          <cell r="A14">
            <v>6</v>
          </cell>
          <cell r="B14" t="str">
            <v>Message</v>
          </cell>
          <cell r="C14" t="str">
            <v>簡訊寄送</v>
          </cell>
          <cell r="D14" t="str">
            <v>DECIMAL</v>
          </cell>
          <cell r="E14">
            <v>1</v>
          </cell>
          <cell r="F14">
            <v>0</v>
          </cell>
          <cell r="G14" t="str">
            <v>0:無 , 優先序1/2/3 ; 優先序同為1時則同時寄送</v>
          </cell>
        </row>
        <row r="15">
          <cell r="A15">
            <v>7</v>
          </cell>
          <cell r="B15" t="str">
            <v>Email</v>
          </cell>
          <cell r="C15" t="str">
            <v>電子郵件寄送</v>
          </cell>
          <cell r="D15" t="str">
            <v>DECIMAL</v>
          </cell>
          <cell r="E15">
            <v>1</v>
          </cell>
          <cell r="F15">
            <v>0</v>
          </cell>
          <cell r="G15" t="str">
            <v>0:無 , 優先序1/2/3 ; 優先序同為1時則同時寄送</v>
          </cell>
        </row>
        <row r="16">
          <cell r="A16">
            <v>8</v>
          </cell>
          <cell r="B16" t="str">
            <v>UsageDesc</v>
          </cell>
          <cell r="C16" t="str">
            <v>用途說明</v>
          </cell>
          <cell r="D16" t="str">
            <v>NVARCHAR2</v>
          </cell>
          <cell r="E16">
            <v>40</v>
          </cell>
          <cell r="F16">
            <v>0</v>
          </cell>
          <cell r="G16" t="str">
            <v xml:space="preserve"> </v>
          </cell>
        </row>
        <row r="17">
          <cell r="A17">
            <v>9</v>
          </cell>
          <cell r="B17" t="str">
            <v>SignCode</v>
          </cell>
          <cell r="C17" t="str">
            <v>簽核記號</v>
          </cell>
          <cell r="D17" t="str">
            <v>DECIMAL</v>
          </cell>
          <cell r="E17">
            <v>1</v>
          </cell>
          <cell r="F17">
            <v>0</v>
          </cell>
          <cell r="G17" t="str">
            <v>0:不需簽核  1:需簽核</v>
          </cell>
        </row>
      </sheetData>
      <sheetData sheetId="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CdSupv</v>
          </cell>
          <cell r="D1" t="str">
            <v>主管理由檔</v>
          </cell>
        </row>
        <row r="9">
          <cell r="A9">
            <v>1</v>
          </cell>
          <cell r="B9" t="str">
            <v>SupvReasonCode</v>
          </cell>
          <cell r="C9" t="str">
            <v>理由代碼</v>
          </cell>
          <cell r="D9" t="str">
            <v>VARCHAR2</v>
          </cell>
          <cell r="E9">
            <v>4</v>
          </cell>
          <cell r="F9">
            <v>0</v>
          </cell>
          <cell r="G9" t="str">
            <v>現行資料長度只有3碼</v>
          </cell>
        </row>
        <row r="10">
          <cell r="A10">
            <v>2</v>
          </cell>
          <cell r="B10" t="str">
            <v>SupvReasonItem</v>
          </cell>
          <cell r="C10" t="str">
            <v>理由說明</v>
          </cell>
          <cell r="D10" t="str">
            <v>NVARCHAR2</v>
          </cell>
          <cell r="E10">
            <v>40</v>
          </cell>
          <cell r="F10">
            <v>0</v>
          </cell>
          <cell r="G10" t="str">
            <v xml:space="preserve"> </v>
          </cell>
        </row>
        <row r="11">
          <cell r="A11">
            <v>3</v>
          </cell>
          <cell r="B11" t="str">
            <v>SupvReasonLevel</v>
          </cell>
          <cell r="C11" t="str">
            <v>理由階層</v>
          </cell>
          <cell r="D11" t="str">
            <v>VARCHAR2</v>
          </cell>
          <cell r="E11">
            <v>1</v>
          </cell>
          <cell r="F11">
            <v>0</v>
          </cell>
          <cell r="G11" t="str">
            <v xml:space="preserve"> </v>
          </cell>
        </row>
        <row r="12">
          <cell r="A12">
            <v>4</v>
          </cell>
          <cell r="B12" t="str">
            <v>Enable</v>
          </cell>
          <cell r="C12" t="str">
            <v>啟用記號</v>
          </cell>
          <cell r="D12" t="str">
            <v>VARCHAR2</v>
          </cell>
          <cell r="E12">
            <v>1</v>
          </cell>
          <cell r="F12">
            <v>0</v>
          </cell>
          <cell r="G12" t="str">
            <v>Y:啟用 , N:未啟用</v>
          </cell>
        </row>
        <row r="13">
          <cell r="A13">
            <v>5</v>
          </cell>
          <cell r="B13" t="str">
            <v>CreateDate</v>
          </cell>
          <cell r="C13" t="str">
            <v>建檔日期時間</v>
          </cell>
          <cell r="D13" t="str">
            <v>DATE</v>
          </cell>
          <cell r="E13">
            <v>0</v>
          </cell>
          <cell r="F13">
            <v>0</v>
          </cell>
          <cell r="G13" t="str">
            <v xml:space="preserve"> </v>
          </cell>
        </row>
        <row r="14">
          <cell r="A14">
            <v>6</v>
          </cell>
          <cell r="B14" t="str">
            <v>CreateEmpNo</v>
          </cell>
          <cell r="C14" t="str">
            <v>建檔人員</v>
          </cell>
          <cell r="D14" t="str">
            <v>VARCHAR2</v>
          </cell>
          <cell r="E14">
            <v>6</v>
          </cell>
          <cell r="F14">
            <v>0</v>
          </cell>
          <cell r="G14" t="str">
            <v xml:space="preserve"> </v>
          </cell>
        </row>
        <row r="15">
          <cell r="A15">
            <v>7</v>
          </cell>
          <cell r="B15" t="str">
            <v>LastUpdate</v>
          </cell>
          <cell r="C15" t="str">
            <v>最後更新日期時間</v>
          </cell>
          <cell r="D15" t="str">
            <v>DATE</v>
          </cell>
          <cell r="E15">
            <v>0</v>
          </cell>
          <cell r="F15">
            <v>0</v>
          </cell>
          <cell r="G15" t="str">
            <v xml:space="preserve"> </v>
          </cell>
        </row>
        <row r="16">
          <cell r="A16">
            <v>8</v>
          </cell>
          <cell r="B16" t="str">
            <v>LastUpdateEmpNo</v>
          </cell>
          <cell r="C16" t="str">
            <v>最後更新人員</v>
          </cell>
          <cell r="D16" t="str">
            <v>VARCHAR2</v>
          </cell>
          <cell r="E16">
            <v>6</v>
          </cell>
          <cell r="F16">
            <v>0</v>
          </cell>
          <cell r="G16" t="str">
            <v xml:space="preserve"> </v>
          </cell>
        </row>
      </sheetData>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特殊科目本日餘額轉換"/>
    </sheetNames>
    <sheetDataSet>
      <sheetData sheetId="0">
        <row r="1">
          <cell r="C1" t="str">
            <v>AcMain</v>
          </cell>
          <cell r="D1" t="str">
            <v>會計總帳檔</v>
          </cell>
        </row>
        <row r="9">
          <cell r="A9">
            <v>1</v>
          </cell>
          <cell r="B9" t="str">
            <v>AcBookCode</v>
          </cell>
          <cell r="C9" t="str">
            <v xml:space="preserve">帳冊別  </v>
          </cell>
          <cell r="D9" t="str">
            <v>VARCHAR2</v>
          </cell>
          <cell r="E9">
            <v>3</v>
          </cell>
          <cell r="F9">
            <v>0</v>
          </cell>
          <cell r="G9" t="str">
            <v>1.&lt;000:全帳冊&gt;記到子目
2.細分帳冊別者另記一筆ex.&lt;201:利變年金&gt;
3.有細目者，另記細目為&lt;10H:放款帳冊&gt;</v>
          </cell>
        </row>
        <row r="10">
          <cell r="A10">
            <v>2</v>
          </cell>
          <cell r="B10" t="str">
            <v>BranchNo</v>
          </cell>
          <cell r="C10" t="str">
            <v>單位別</v>
          </cell>
          <cell r="D10" t="str">
            <v>VARCHAR2</v>
          </cell>
          <cell r="E10">
            <v>4</v>
          </cell>
          <cell r="F10">
            <v>0</v>
          </cell>
          <cell r="G10">
            <v>0</v>
          </cell>
        </row>
        <row r="11">
          <cell r="A11">
            <v>3</v>
          </cell>
          <cell r="B11" t="str">
            <v>CurrencyCode</v>
          </cell>
          <cell r="C11" t="str">
            <v>幣別</v>
          </cell>
          <cell r="D11" t="str">
            <v>VARCHAR2</v>
          </cell>
          <cell r="E11">
            <v>3</v>
          </cell>
          <cell r="F11">
            <v>0</v>
          </cell>
          <cell r="G11">
            <v>0</v>
          </cell>
        </row>
        <row r="12">
          <cell r="A12">
            <v>4</v>
          </cell>
          <cell r="B12" t="str">
            <v xml:space="preserve">AcNoCode      </v>
          </cell>
          <cell r="C12" t="str">
            <v xml:space="preserve">科目代號        </v>
          </cell>
          <cell r="D12" t="str">
            <v>VARCHAR2</v>
          </cell>
          <cell r="E12">
            <v>8</v>
          </cell>
          <cell r="F12">
            <v>0</v>
          </cell>
          <cell r="G12" t="str">
            <v>CdAcCode會計科子細目設定檔</v>
          </cell>
        </row>
        <row r="13">
          <cell r="A13">
            <v>5</v>
          </cell>
          <cell r="B13" t="str">
            <v xml:space="preserve">AcSubCode      </v>
          </cell>
          <cell r="C13" t="str">
            <v xml:space="preserve">子目代號        </v>
          </cell>
          <cell r="D13" t="str">
            <v>VARCHAR2</v>
          </cell>
          <cell r="E13">
            <v>5</v>
          </cell>
          <cell r="F13">
            <v>0</v>
          </cell>
          <cell r="G13" t="str">
            <v>CdAcCode會計科子細目設定檔</v>
          </cell>
        </row>
        <row r="14">
          <cell r="A14">
            <v>6</v>
          </cell>
          <cell r="B14" t="str">
            <v xml:space="preserve">AcDtlCode      </v>
          </cell>
          <cell r="C14" t="str">
            <v xml:space="preserve">細目代號    </v>
          </cell>
          <cell r="D14" t="str">
            <v>VARCHAR2</v>
          </cell>
          <cell r="E14">
            <v>2</v>
          </cell>
          <cell r="F14">
            <v>0</v>
          </cell>
          <cell r="G14" t="str">
            <v>CdAcCode會計科子細目設定檔</v>
          </cell>
        </row>
        <row r="15">
          <cell r="A15">
            <v>7</v>
          </cell>
          <cell r="B15" t="str">
            <v>AcDate</v>
          </cell>
          <cell r="C15" t="str">
            <v>會計日期</v>
          </cell>
          <cell r="D15" t="str">
            <v>Decimald</v>
          </cell>
          <cell r="E15">
            <v>8</v>
          </cell>
          <cell r="F15">
            <v>0</v>
          </cell>
          <cell r="G15">
            <v>0</v>
          </cell>
        </row>
        <row r="16">
          <cell r="A16">
            <v>8</v>
          </cell>
          <cell r="B16" t="str">
            <v>YdBal</v>
          </cell>
          <cell r="C16" t="str">
            <v>前日餘額</v>
          </cell>
          <cell r="D16" t="str">
            <v>DECIMAL</v>
          </cell>
          <cell r="E16">
            <v>16</v>
          </cell>
          <cell r="F16" t="str">
            <v>2</v>
          </cell>
          <cell r="G16">
            <v>0</v>
          </cell>
        </row>
        <row r="17">
          <cell r="A17">
            <v>9</v>
          </cell>
          <cell r="B17" t="str">
            <v>TdBal</v>
          </cell>
          <cell r="C17" t="str">
            <v>本日餘額</v>
          </cell>
          <cell r="D17" t="str">
            <v>DECIMAL</v>
          </cell>
          <cell r="E17">
            <v>16</v>
          </cell>
          <cell r="F17" t="str">
            <v>2</v>
          </cell>
          <cell r="G17">
            <v>0</v>
          </cell>
        </row>
        <row r="18">
          <cell r="A18">
            <v>10</v>
          </cell>
          <cell r="B18" t="str">
            <v>DbCnt</v>
          </cell>
          <cell r="C18" t="str">
            <v>借方筆數</v>
          </cell>
          <cell r="D18" t="str">
            <v>DECIMAL</v>
          </cell>
          <cell r="E18">
            <v>8</v>
          </cell>
          <cell r="F18">
            <v>0</v>
          </cell>
          <cell r="G18">
            <v>0</v>
          </cell>
        </row>
        <row r="19">
          <cell r="A19">
            <v>11</v>
          </cell>
          <cell r="B19" t="str">
            <v>DbAmt</v>
          </cell>
          <cell r="C19" t="str">
            <v>借方金額</v>
          </cell>
          <cell r="D19" t="str">
            <v>DECIMAL</v>
          </cell>
          <cell r="E19">
            <v>16</v>
          </cell>
          <cell r="F19" t="str">
            <v>2</v>
          </cell>
          <cell r="G19">
            <v>0</v>
          </cell>
        </row>
        <row r="20">
          <cell r="A20">
            <v>12</v>
          </cell>
          <cell r="B20" t="str">
            <v>CrCnt</v>
          </cell>
          <cell r="C20" t="str">
            <v>貸方筆數</v>
          </cell>
          <cell r="D20" t="str">
            <v>DECIMAL</v>
          </cell>
          <cell r="E20">
            <v>8</v>
          </cell>
          <cell r="F20">
            <v>0</v>
          </cell>
          <cell r="G20">
            <v>0</v>
          </cell>
        </row>
        <row r="21">
          <cell r="A21">
            <v>13</v>
          </cell>
          <cell r="B21" t="str">
            <v>CrAmt</v>
          </cell>
          <cell r="C21" t="str">
            <v>貸方金額</v>
          </cell>
          <cell r="D21" t="str">
            <v>DECIMAL</v>
          </cell>
          <cell r="E21">
            <v>16</v>
          </cell>
          <cell r="F21" t="str">
            <v>2</v>
          </cell>
          <cell r="G21">
            <v>0</v>
          </cell>
        </row>
        <row r="22">
          <cell r="A22">
            <v>14</v>
          </cell>
          <cell r="B22" t="str">
            <v>CoreDbCnt</v>
          </cell>
          <cell r="C22" t="str">
            <v>核心借方筆數</v>
          </cell>
          <cell r="D22" t="str">
            <v>DECIMAL</v>
          </cell>
          <cell r="E22">
            <v>8</v>
          </cell>
          <cell r="F22">
            <v>0</v>
          </cell>
          <cell r="G22" t="str">
            <v>銷帳記號=2－準銷帳科目(入銷帳在核心系統與放款系統分開處理)，ex:暫付及待結轉帳項－火險保費，需將核心出帳的借方金額寫入，餘額才可正確計算。</v>
          </cell>
        </row>
        <row r="23">
          <cell r="A23">
            <v>15</v>
          </cell>
          <cell r="B23" t="str">
            <v>CoreDbAmt</v>
          </cell>
          <cell r="C23" t="str">
            <v>核心借方金額</v>
          </cell>
          <cell r="D23" t="str">
            <v>DECIMAL</v>
          </cell>
          <cell r="E23">
            <v>16</v>
          </cell>
          <cell r="F23" t="str">
            <v>2</v>
          </cell>
          <cell r="G23">
            <v>0</v>
          </cell>
        </row>
        <row r="24">
          <cell r="A24">
            <v>16</v>
          </cell>
          <cell r="B24" t="str">
            <v>CoreCrCnt</v>
          </cell>
          <cell r="C24" t="str">
            <v>核心貸方筆數</v>
          </cell>
          <cell r="D24" t="str">
            <v>DECIMAL</v>
          </cell>
          <cell r="E24">
            <v>8</v>
          </cell>
          <cell r="F24">
            <v>0</v>
          </cell>
          <cell r="G24">
            <v>0</v>
          </cell>
        </row>
        <row r="25">
          <cell r="A25">
            <v>17</v>
          </cell>
          <cell r="B25" t="str">
            <v>CoreCrAmt</v>
          </cell>
          <cell r="C25" t="str">
            <v>核心貸方金額</v>
          </cell>
          <cell r="D25" t="str">
            <v>DECIMAL</v>
          </cell>
          <cell r="E25">
            <v>16</v>
          </cell>
          <cell r="F25" t="str">
            <v>2</v>
          </cell>
          <cell r="G25">
            <v>0</v>
          </cell>
        </row>
        <row r="26">
          <cell r="A26">
            <v>18</v>
          </cell>
          <cell r="B26" t="str">
            <v>AcctCode</v>
          </cell>
          <cell r="C26" t="str">
            <v xml:space="preserve">業務科目代號  </v>
          </cell>
          <cell r="D26" t="str">
            <v>VARCHAR2</v>
          </cell>
          <cell r="E26">
            <v>3</v>
          </cell>
          <cell r="F26">
            <v>0</v>
          </cell>
          <cell r="G26" t="str">
            <v>CdAcCode會計科子細目設定檔</v>
          </cell>
        </row>
        <row r="27">
          <cell r="A27">
            <v>19</v>
          </cell>
          <cell r="B27" t="str">
            <v>MonthEndYm</v>
          </cell>
          <cell r="C27" t="str">
            <v xml:space="preserve">月底年月 </v>
          </cell>
          <cell r="D27" t="str">
            <v>DECIMAL</v>
          </cell>
          <cell r="E27">
            <v>6</v>
          </cell>
          <cell r="F27">
            <v>0</v>
          </cell>
          <cell r="G27" t="str">
            <v>平常日-&gt; 0, 月底日資料 -&gt; ex.202005</v>
          </cell>
        </row>
        <row r="28">
          <cell r="A28">
            <v>20</v>
          </cell>
          <cell r="B28" t="str">
            <v>CreateDate</v>
          </cell>
          <cell r="C28" t="str">
            <v>建檔日期時間</v>
          </cell>
          <cell r="D28" t="str">
            <v>DATE</v>
          </cell>
          <cell r="E28">
            <v>0</v>
          </cell>
          <cell r="F28">
            <v>0</v>
          </cell>
        </row>
        <row r="29">
          <cell r="A29">
            <v>21</v>
          </cell>
          <cell r="B29" t="str">
            <v>CreateEmpNo</v>
          </cell>
          <cell r="C29" t="str">
            <v>建檔人員</v>
          </cell>
          <cell r="D29" t="str">
            <v>VARCHAR2</v>
          </cell>
          <cell r="E29">
            <v>6</v>
          </cell>
          <cell r="F29">
            <v>0</v>
          </cell>
        </row>
        <row r="30">
          <cell r="A30">
            <v>22</v>
          </cell>
          <cell r="B30" t="str">
            <v>LastUpdate</v>
          </cell>
          <cell r="C30" t="str">
            <v>最後更新日期時間</v>
          </cell>
          <cell r="D30" t="str">
            <v>DATE</v>
          </cell>
          <cell r="E30">
            <v>0</v>
          </cell>
          <cell r="F30">
            <v>0</v>
          </cell>
        </row>
        <row r="31">
          <cell r="A31">
            <v>23</v>
          </cell>
          <cell r="B31" t="str">
            <v>LastUpdateEmpNo</v>
          </cell>
          <cell r="C31" t="str">
            <v>最後更新人員</v>
          </cell>
          <cell r="D31" t="str">
            <v>VARCHAR2</v>
          </cell>
          <cell r="E31">
            <v>6</v>
          </cell>
          <cell r="F31">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CdArea</v>
          </cell>
          <cell r="D1" t="str">
            <v>縣市與鄉鎮區對照檔</v>
          </cell>
        </row>
        <row r="9">
          <cell r="A9">
            <v>1</v>
          </cell>
          <cell r="B9" t="str">
            <v>CityCode</v>
          </cell>
          <cell r="C9" t="str">
            <v>縣市別代碼</v>
          </cell>
          <cell r="D9" t="str">
            <v>VARCHAR2</v>
          </cell>
          <cell r="E9">
            <v>2</v>
          </cell>
          <cell r="F9">
            <v>0</v>
          </cell>
        </row>
        <row r="10">
          <cell r="A10">
            <v>2</v>
          </cell>
          <cell r="B10" t="str">
            <v>AreaCode</v>
          </cell>
          <cell r="C10" t="str">
            <v>鄉鎮區代碼</v>
          </cell>
          <cell r="D10" t="str">
            <v>VARCHAR2</v>
          </cell>
          <cell r="E10">
            <v>2</v>
          </cell>
          <cell r="F10">
            <v>0</v>
          </cell>
          <cell r="G10" t="str">
            <v xml:space="preserve"> </v>
          </cell>
        </row>
        <row r="11">
          <cell r="A11">
            <v>3</v>
          </cell>
          <cell r="B11" t="str">
            <v>AreaItem</v>
          </cell>
          <cell r="C11" t="str">
            <v>鄉鎮區名稱</v>
          </cell>
          <cell r="D11" t="str">
            <v>NVARCHAR2</v>
          </cell>
          <cell r="E11">
            <v>12</v>
          </cell>
          <cell r="F11">
            <v>0</v>
          </cell>
          <cell r="G11" t="str">
            <v xml:space="preserve"> </v>
          </cell>
        </row>
        <row r="12">
          <cell r="A12">
            <v>4</v>
          </cell>
          <cell r="B12" t="str">
            <v>CityShort</v>
          </cell>
          <cell r="C12" t="str">
            <v>縣市簡稱</v>
          </cell>
          <cell r="D12" t="str">
            <v>NVARCHAR2</v>
          </cell>
          <cell r="E12">
            <v>6</v>
          </cell>
          <cell r="F12">
            <v>0</v>
          </cell>
          <cell r="G12" t="str">
            <v xml:space="preserve"> </v>
          </cell>
        </row>
        <row r="13">
          <cell r="A13">
            <v>5</v>
          </cell>
          <cell r="B13" t="str">
            <v>AreaShort</v>
          </cell>
          <cell r="C13" t="str">
            <v>鄉鎮簡稱</v>
          </cell>
          <cell r="D13" t="str">
            <v>NVARCHAR2</v>
          </cell>
          <cell r="E13">
            <v>8</v>
          </cell>
          <cell r="F13">
            <v>0</v>
          </cell>
          <cell r="G13" t="str">
            <v xml:space="preserve"> </v>
          </cell>
        </row>
        <row r="14">
          <cell r="A14">
            <v>6</v>
          </cell>
          <cell r="B14" t="str">
            <v>CityType</v>
          </cell>
          <cell r="C14" t="str">
            <v>地區類別</v>
          </cell>
          <cell r="D14" t="str">
            <v>VARCHAR2</v>
          </cell>
          <cell r="E14">
            <v>2</v>
          </cell>
          <cell r="F14">
            <v>0</v>
          </cell>
          <cell r="G14" t="str">
            <v xml:space="preserve"> </v>
          </cell>
        </row>
        <row r="15">
          <cell r="A15">
            <v>7</v>
          </cell>
          <cell r="B15" t="str">
            <v>Zip3</v>
          </cell>
          <cell r="C15" t="str">
            <v>郵遞區號</v>
          </cell>
          <cell r="D15" t="str">
            <v>VARCHAR2</v>
          </cell>
          <cell r="E15">
            <v>3</v>
          </cell>
          <cell r="F15">
            <v>0</v>
          </cell>
          <cell r="G15" t="str">
            <v xml:space="preserve"> </v>
          </cell>
        </row>
        <row r="16">
          <cell r="A16">
            <v>8</v>
          </cell>
          <cell r="B16" t="str">
            <v>DepartCode</v>
          </cell>
          <cell r="C16" t="str">
            <v>部室代號</v>
          </cell>
          <cell r="D16" t="str">
            <v>VARCHAR2</v>
          </cell>
          <cell r="E16">
            <v>6</v>
          </cell>
          <cell r="F16">
            <v>0</v>
          </cell>
          <cell r="G16" t="str">
            <v xml:space="preserve"> </v>
          </cell>
        </row>
        <row r="17">
          <cell r="A17">
            <v>9</v>
          </cell>
          <cell r="B17" t="str">
            <v>CityGroup</v>
          </cell>
          <cell r="C17" t="str">
            <v>組合地區別</v>
          </cell>
          <cell r="D17" t="str">
            <v>VARCHAR2</v>
          </cell>
          <cell r="E17">
            <v>1</v>
          </cell>
          <cell r="F17">
            <v>0</v>
          </cell>
          <cell r="G17" t="str">
            <v>A.北, B.中, C.南, D.東</v>
          </cell>
        </row>
        <row r="18">
          <cell r="A18">
            <v>10</v>
          </cell>
          <cell r="B18" t="str">
            <v>CreateDate</v>
          </cell>
          <cell r="C18" t="str">
            <v>建檔日期時間</v>
          </cell>
          <cell r="D18" t="str">
            <v>DATE</v>
          </cell>
          <cell r="E18">
            <v>0</v>
          </cell>
          <cell r="F18">
            <v>0</v>
          </cell>
          <cell r="G18" t="str">
            <v xml:space="preserve"> </v>
          </cell>
        </row>
        <row r="19">
          <cell r="A19">
            <v>11</v>
          </cell>
          <cell r="B19" t="str">
            <v>CreateEmpNo</v>
          </cell>
          <cell r="C19" t="str">
            <v>建檔人員</v>
          </cell>
          <cell r="D19" t="str">
            <v>VARCHAR2</v>
          </cell>
          <cell r="E19">
            <v>6</v>
          </cell>
          <cell r="F19">
            <v>0</v>
          </cell>
          <cell r="G19" t="str">
            <v xml:space="preserve"> </v>
          </cell>
        </row>
        <row r="20">
          <cell r="A20">
            <v>12</v>
          </cell>
          <cell r="B20" t="str">
            <v>LastUpdate</v>
          </cell>
          <cell r="C20" t="str">
            <v>最後更新日期時間</v>
          </cell>
          <cell r="D20" t="str">
            <v>DATE</v>
          </cell>
          <cell r="E20">
            <v>0</v>
          </cell>
          <cell r="F20">
            <v>0</v>
          </cell>
          <cell r="G20" t="str">
            <v xml:space="preserve"> </v>
          </cell>
        </row>
        <row r="21">
          <cell r="A21">
            <v>13</v>
          </cell>
          <cell r="B21" t="str">
            <v>LastUpdateEmpNo</v>
          </cell>
          <cell r="C21" t="str">
            <v>最後更新人員</v>
          </cell>
          <cell r="D21" t="str">
            <v>VARCHAR2</v>
          </cell>
          <cell r="E21">
            <v>6</v>
          </cell>
          <cell r="F21">
            <v>0</v>
          </cell>
          <cell r="G21" t="str">
            <v xml:space="preserve"> </v>
          </cell>
        </row>
        <row r="22">
          <cell r="A22">
            <v>0</v>
          </cell>
          <cell r="B22">
            <v>0</v>
          </cell>
          <cell r="C22">
            <v>0</v>
          </cell>
          <cell r="E22">
            <v>0</v>
          </cell>
          <cell r="F22">
            <v>0</v>
          </cell>
          <cell r="G22">
            <v>0</v>
          </cell>
        </row>
        <row r="23">
          <cell r="A23">
            <v>0</v>
          </cell>
          <cell r="B23">
            <v>0</v>
          </cell>
          <cell r="C23">
            <v>0</v>
          </cell>
          <cell r="D23">
            <v>0</v>
          </cell>
          <cell r="E23">
            <v>0</v>
          </cell>
          <cell r="F23">
            <v>0</v>
          </cell>
          <cell r="G23">
            <v>0</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JsonFields"/>
    </sheetNames>
    <sheetDataSet>
      <sheetData sheetId="0">
        <row r="1">
          <cell r="C1" t="str">
            <v>AcDetail</v>
          </cell>
          <cell r="D1" t="str">
            <v>會計帳務明細檔</v>
          </cell>
        </row>
        <row r="10">
          <cell r="A10">
            <v>1</v>
          </cell>
          <cell r="B10" t="str">
            <v>RelDy</v>
          </cell>
          <cell r="C10" t="str">
            <v>登放日期</v>
          </cell>
          <cell r="D10" t="str">
            <v>Decimald</v>
          </cell>
          <cell r="E10">
            <v>8</v>
          </cell>
          <cell r="F10"/>
          <cell r="G10"/>
        </row>
        <row r="11">
          <cell r="A11">
            <v>2</v>
          </cell>
          <cell r="B11" t="str">
            <v>RelTxseq</v>
          </cell>
          <cell r="C11" t="str">
            <v>登放序號</v>
          </cell>
          <cell r="D11" t="str">
            <v>VARCHAR2</v>
          </cell>
          <cell r="E11">
            <v>18</v>
          </cell>
          <cell r="F11"/>
          <cell r="G11" t="str">
            <v>單位別(4)+經辦(6)+交易序號(8)</v>
          </cell>
        </row>
        <row r="12">
          <cell r="A12">
            <v>3</v>
          </cell>
          <cell r="B12" t="str">
            <v>AcSeq</v>
          </cell>
          <cell r="C12" t="str">
            <v>分錄序號</v>
          </cell>
          <cell r="D12" t="str">
            <v>DECIMAL</v>
          </cell>
          <cell r="E12">
            <v>4</v>
          </cell>
          <cell r="F12"/>
          <cell r="G12"/>
        </row>
        <row r="13">
          <cell r="A13">
            <v>4</v>
          </cell>
          <cell r="B13" t="str">
            <v>AcDate</v>
          </cell>
          <cell r="C13" t="str">
            <v>會計日期</v>
          </cell>
          <cell r="D13" t="str">
            <v>Decimald</v>
          </cell>
          <cell r="E13">
            <v>8</v>
          </cell>
          <cell r="F13"/>
          <cell r="G13"/>
        </row>
        <row r="14">
          <cell r="A14">
            <v>5</v>
          </cell>
          <cell r="B14" t="str">
            <v>BranchNo</v>
          </cell>
          <cell r="C14" t="str">
            <v>單位別</v>
          </cell>
          <cell r="D14" t="str">
            <v>VARCHAR2</v>
          </cell>
          <cell r="E14">
            <v>4</v>
          </cell>
          <cell r="F14"/>
          <cell r="G14"/>
        </row>
        <row r="15">
          <cell r="A15">
            <v>6</v>
          </cell>
          <cell r="B15" t="str">
            <v>CurrencyCode</v>
          </cell>
          <cell r="C15" t="str">
            <v>幣別</v>
          </cell>
          <cell r="D15" t="str">
            <v>VARCHAR2</v>
          </cell>
          <cell r="E15">
            <v>3</v>
          </cell>
          <cell r="F15"/>
          <cell r="G15"/>
        </row>
        <row r="16">
          <cell r="A16">
            <v>7</v>
          </cell>
          <cell r="B16" t="str">
            <v>AcNoCode</v>
          </cell>
          <cell r="C16" t="str">
            <v xml:space="preserve">科目代號        </v>
          </cell>
          <cell r="D16" t="str">
            <v>VARCHAR2</v>
          </cell>
          <cell r="E16">
            <v>8</v>
          </cell>
          <cell r="F16"/>
          <cell r="G16" t="str">
            <v>CdAcCode會計科子細目設定檔</v>
          </cell>
        </row>
        <row r="17">
          <cell r="A17">
            <v>8</v>
          </cell>
          <cell r="B17" t="str">
            <v>AcSubCode</v>
          </cell>
          <cell r="C17" t="str">
            <v xml:space="preserve">子目代號        </v>
          </cell>
          <cell r="D17" t="str">
            <v>VARCHAR2</v>
          </cell>
          <cell r="E17">
            <v>5</v>
          </cell>
          <cell r="F17"/>
          <cell r="G17" t="str">
            <v>CdAcCode會計科子細目設定檔</v>
          </cell>
        </row>
        <row r="18">
          <cell r="A18">
            <v>9</v>
          </cell>
          <cell r="B18" t="str">
            <v>AcDtlCode</v>
          </cell>
          <cell r="C18" t="str">
            <v xml:space="preserve">細目代號    </v>
          </cell>
          <cell r="D18" t="str">
            <v>VARCHAR2</v>
          </cell>
          <cell r="E18">
            <v>2</v>
          </cell>
          <cell r="F18"/>
          <cell r="G18" t="str">
            <v>CdAcCode會計科子細目設定檔</v>
          </cell>
        </row>
        <row r="19">
          <cell r="A19">
            <v>10</v>
          </cell>
          <cell r="B19" t="str">
            <v>AcctCode</v>
          </cell>
          <cell r="C19" t="str">
            <v xml:space="preserve">業務科目代號  </v>
          </cell>
          <cell r="D19" t="str">
            <v>VARCHAR2</v>
          </cell>
          <cell r="E19">
            <v>3</v>
          </cell>
          <cell r="F19"/>
          <cell r="G19" t="str">
            <v>CdAcCode會計科子細目設定檔</v>
          </cell>
        </row>
        <row r="20">
          <cell r="A20">
            <v>11</v>
          </cell>
          <cell r="B20" t="str">
            <v>DbCr</v>
          </cell>
          <cell r="C20" t="str">
            <v xml:space="preserve">借貸別          </v>
          </cell>
          <cell r="D20" t="str">
            <v>VARCHAR2</v>
          </cell>
          <cell r="E20">
            <v>1</v>
          </cell>
          <cell r="G20" t="str">
            <v>D-借，C-貸</v>
          </cell>
        </row>
        <row r="21">
          <cell r="A21">
            <v>12</v>
          </cell>
          <cell r="B21" t="str">
            <v>TxAmt</v>
          </cell>
          <cell r="C21" t="str">
            <v>記帳金額</v>
          </cell>
          <cell r="D21" t="str">
            <v>DECIMAL</v>
          </cell>
          <cell r="E21">
            <v>16</v>
          </cell>
          <cell r="F21">
            <v>2</v>
          </cell>
        </row>
        <row r="22">
          <cell r="A22">
            <v>13</v>
          </cell>
          <cell r="B22" t="str">
            <v>EntAc</v>
          </cell>
          <cell r="C22" t="str">
            <v>入總帳記號</v>
          </cell>
          <cell r="D22" t="str">
            <v>DECIMAL</v>
          </cell>
          <cell r="E22">
            <v>1</v>
          </cell>
          <cell r="G22" t="str">
            <v xml:space="preserve">0:未入帳 1:已入帳  2:被沖正(隔日訂正) 3.沖正(隔日訂正) </v>
          </cell>
        </row>
        <row r="23">
          <cell r="A23">
            <v>14</v>
          </cell>
          <cell r="B23" t="str">
            <v>CustNo</v>
          </cell>
          <cell r="C23" t="str">
            <v>戶號</v>
          </cell>
          <cell r="D23" t="str">
            <v>DECIMAL</v>
          </cell>
          <cell r="E23">
            <v>7</v>
          </cell>
          <cell r="F23"/>
          <cell r="G23"/>
        </row>
        <row r="24">
          <cell r="A24">
            <v>15</v>
          </cell>
          <cell r="B24" t="str">
            <v>FacmNo</v>
          </cell>
          <cell r="C24" t="str">
            <v>額度編號</v>
          </cell>
          <cell r="D24" t="str">
            <v>DECIMAL</v>
          </cell>
          <cell r="E24">
            <v>3</v>
          </cell>
          <cell r="F24"/>
          <cell r="G24"/>
        </row>
        <row r="25">
          <cell r="A25">
            <v>16</v>
          </cell>
          <cell r="B25" t="str">
            <v>BormNo</v>
          </cell>
          <cell r="C25" t="str">
            <v>撥款序號</v>
          </cell>
          <cell r="D25" t="str">
            <v>DECIMAL</v>
          </cell>
          <cell r="E25">
            <v>3</v>
          </cell>
        </row>
        <row r="26">
          <cell r="A26">
            <v>17</v>
          </cell>
          <cell r="B26" t="str">
            <v>RvNo</v>
          </cell>
          <cell r="C26" t="str">
            <v xml:space="preserve">銷帳編號 </v>
          </cell>
          <cell r="D26" t="str">
            <v>VARCHAR2</v>
          </cell>
          <cell r="E26">
            <v>30</v>
          </cell>
          <cell r="F26"/>
          <cell r="G26" t="str">
            <v>AcReceivable 會計銷帳檔</v>
          </cell>
        </row>
        <row r="27">
          <cell r="A27">
            <v>18</v>
          </cell>
          <cell r="B27" t="str">
            <v>AcctFlag</v>
          </cell>
          <cell r="C27" t="str">
            <v xml:space="preserve">業務科目記號    </v>
          </cell>
          <cell r="D27" t="str">
            <v>DECIMAL</v>
          </cell>
          <cell r="E27">
            <v>1</v>
          </cell>
          <cell r="F27"/>
          <cell r="G27" t="str">
            <v>0: 非業務科目
1: 資負明細科目（放款、催收款項..)</v>
          </cell>
        </row>
        <row r="28">
          <cell r="A28">
            <v>19</v>
          </cell>
          <cell r="B28" t="str">
            <v>ReceivableFlag</v>
          </cell>
          <cell r="C28" t="str">
            <v xml:space="preserve">銷帳科目記號    </v>
          </cell>
          <cell r="D28" t="str">
            <v>DECIMAL</v>
          </cell>
          <cell r="E28">
            <v>1</v>
          </cell>
          <cell r="F28"/>
          <cell r="G28" t="str">
            <v>0－非銷帳科目
1－會計銷帳科目(會計科子細目設定檔)
2－業務銷帳科目(會計科子細目設定檔)
3－未收費用、4-短繳期金、5-另收欠款(業務設定)
8－核心銷帳碼科目，須以明細上傳核心(業務設定)</v>
          </cell>
        </row>
        <row r="29">
          <cell r="A29">
            <v>20</v>
          </cell>
          <cell r="B29" t="str">
            <v>AcBookFlag</v>
          </cell>
          <cell r="C29" t="str">
            <v xml:space="preserve">帳冊別記號      </v>
          </cell>
          <cell r="D29" t="str">
            <v>DECIMAL</v>
          </cell>
          <cell r="E29">
            <v>1</v>
          </cell>
          <cell r="F29"/>
          <cell r="G29" t="str">
            <v>0: 不細分
1: 兼全帳冊與特殊帳冊
2: 特殊帳冊之應收調撥款，明細檔無(只寫入總帳檔)
   ※特殊帳冊之核心傳票媒體檔，應收調撥款科目係自動產生。
3: 指定帳冊
   ※L6201:其他傳票輸入、L618D各項提存</v>
          </cell>
        </row>
        <row r="30">
          <cell r="A30">
            <v>21</v>
          </cell>
          <cell r="B30" t="str">
            <v>AcBookCode</v>
          </cell>
          <cell r="C30" t="str">
            <v>帳冊別</v>
          </cell>
          <cell r="D30" t="str">
            <v>VARCHAR2</v>
          </cell>
          <cell r="E30">
            <v>3</v>
          </cell>
          <cell r="F30" t="str">
            <v xml:space="preserve"> </v>
          </cell>
          <cell r="G30" t="str">
            <v>共用代碼檔
201 :利變年金</v>
          </cell>
        </row>
        <row r="31">
          <cell r="A31">
            <v>22</v>
          </cell>
          <cell r="B31" t="str">
            <v>SumNo</v>
          </cell>
          <cell r="C31" t="str">
            <v>彙總別</v>
          </cell>
          <cell r="D31" t="str">
            <v>VARCHAR2</v>
          </cell>
          <cell r="E31">
            <v>3</v>
          </cell>
          <cell r="G31" t="str">
            <v xml:space="preserve">撥還共用(0XX)／還款來源(1xx)／撥款方式(2xx)
090.暫收抵繳
091:借新還舊
092:暫收轉帳
093:抽退票
101.匯款轉帳
102.銀行扣款
103.員工扣款
104.支票兌現
105.法院扣薪
106.理賠金
107.代收款-債權協商
109.其他
111.匯款轉帳預先作業
201:整批匯款
202:單筆匯款
204:退款台新(存款憑條)
205:退款他行(整批匯款)
211:退款新光(存款憑條)
</v>
          </cell>
        </row>
        <row r="32">
          <cell r="A32">
            <v>23</v>
          </cell>
          <cell r="B32" t="str">
            <v>DscptCode</v>
          </cell>
          <cell r="C32" t="str">
            <v>摘要代號</v>
          </cell>
          <cell r="D32" t="str">
            <v>VARCHAR2</v>
          </cell>
          <cell r="E32">
            <v>4</v>
          </cell>
        </row>
        <row r="33">
          <cell r="A33">
            <v>24</v>
          </cell>
          <cell r="B33" t="str">
            <v>SlipNote</v>
          </cell>
          <cell r="C33" t="str">
            <v>傳票摘要</v>
          </cell>
          <cell r="D33" t="str">
            <v>NVARCHAR2</v>
          </cell>
          <cell r="E33">
            <v>80</v>
          </cell>
        </row>
        <row r="34">
          <cell r="A34">
            <v>25</v>
          </cell>
          <cell r="B34" t="str">
            <v>SlipBatNo</v>
          </cell>
          <cell r="C34" t="str">
            <v>傳票批號</v>
          </cell>
          <cell r="D34" t="str">
            <v>DECIMAL</v>
          </cell>
          <cell r="E34">
            <v>2</v>
          </cell>
          <cell r="G34" t="str">
            <v>01~10-關帳
11-支票繳款
90~99 提存帳務，不會更新AcMain總帳檔
99-利息提存 98-迴轉上月
96-放款承諾 97-迴轉上月
95-未付火險費提存 94-迴轉上月</v>
          </cell>
        </row>
        <row r="35">
          <cell r="A35">
            <v>26</v>
          </cell>
          <cell r="B35" t="str">
            <v>SlipNo</v>
          </cell>
          <cell r="C35" t="str">
            <v>傳票號碼</v>
          </cell>
          <cell r="D35" t="str">
            <v>DECIMAL</v>
          </cell>
          <cell r="E35">
            <v>6</v>
          </cell>
        </row>
        <row r="36">
          <cell r="A36">
            <v>27</v>
          </cell>
          <cell r="B36" t="str">
            <v>TitaKinbr</v>
          </cell>
          <cell r="C36" t="str">
            <v>登錄單位別</v>
          </cell>
          <cell r="D36" t="str">
            <v>VARCHAR2</v>
          </cell>
          <cell r="E36">
            <v>4</v>
          </cell>
          <cell r="F36"/>
          <cell r="G36"/>
        </row>
        <row r="37">
          <cell r="A37">
            <v>28</v>
          </cell>
          <cell r="B37" t="str">
            <v>TitaTlrNo</v>
          </cell>
          <cell r="C37" t="str">
            <v>登錄經辦</v>
          </cell>
          <cell r="D37" t="str">
            <v>VARCHAR2</v>
          </cell>
          <cell r="E37">
            <v>6</v>
          </cell>
          <cell r="F37"/>
          <cell r="G37"/>
        </row>
        <row r="38">
          <cell r="A38">
            <v>29</v>
          </cell>
          <cell r="B38" t="str">
            <v>TitaTxtNo</v>
          </cell>
          <cell r="C38" t="str">
            <v>登錄交易序號</v>
          </cell>
          <cell r="D38" t="str">
            <v>DECIMAL</v>
          </cell>
          <cell r="E38">
            <v>8</v>
          </cell>
          <cell r="F38"/>
          <cell r="G38"/>
        </row>
        <row r="39">
          <cell r="A39">
            <v>30</v>
          </cell>
          <cell r="B39" t="str">
            <v>TitaTxCd</v>
          </cell>
          <cell r="C39" t="str">
            <v>交易代號</v>
          </cell>
          <cell r="D39" t="str">
            <v>VARCHAR2</v>
          </cell>
          <cell r="E39">
            <v>5</v>
          </cell>
          <cell r="F39"/>
          <cell r="G39"/>
        </row>
        <row r="40">
          <cell r="A40">
            <v>31</v>
          </cell>
          <cell r="B40" t="str">
            <v>TitaSecNo</v>
          </cell>
          <cell r="C40" t="str">
            <v>業務類別</v>
          </cell>
          <cell r="D40" t="str">
            <v>VARCHAR2</v>
          </cell>
          <cell r="E40">
            <v>2</v>
          </cell>
        </row>
        <row r="41">
          <cell r="A41">
            <v>32</v>
          </cell>
          <cell r="B41" t="str">
            <v>TitaBatchNo</v>
          </cell>
          <cell r="C41" t="str">
            <v>整批批號</v>
          </cell>
          <cell r="D41" t="str">
            <v>VARCHAR2</v>
          </cell>
          <cell r="E41">
            <v>6</v>
          </cell>
        </row>
        <row r="42">
          <cell r="A42">
            <v>33</v>
          </cell>
          <cell r="B42" t="str">
            <v>TitaBatchSeq</v>
          </cell>
          <cell r="C42" t="str">
            <v>整批明細序號</v>
          </cell>
          <cell r="D42" t="str">
            <v>VARCHAR2</v>
          </cell>
          <cell r="E42">
            <v>6</v>
          </cell>
        </row>
        <row r="43">
          <cell r="A43">
            <v>34</v>
          </cell>
          <cell r="B43" t="str">
            <v>TitaSupNo</v>
          </cell>
          <cell r="C43" t="str">
            <v>核准主管</v>
          </cell>
          <cell r="D43" t="str">
            <v>VARCHAR2</v>
          </cell>
          <cell r="E43">
            <v>6</v>
          </cell>
        </row>
        <row r="44">
          <cell r="A44">
            <v>35</v>
          </cell>
          <cell r="B44" t="str">
            <v>TitaRelCd</v>
          </cell>
          <cell r="C44" t="str">
            <v>作業模式</v>
          </cell>
          <cell r="D44" t="str">
            <v>DECIMAL</v>
          </cell>
          <cell r="E44">
            <v>1</v>
          </cell>
          <cell r="G44" t="str">
            <v>1一段式，2二段式，3三段式</v>
          </cell>
        </row>
        <row r="45">
          <cell r="A45">
            <v>36</v>
          </cell>
          <cell r="B45" t="str">
            <v>JsonFields</v>
          </cell>
          <cell r="C45" t="str">
            <v>jason格式紀錄欄</v>
          </cell>
          <cell r="D45" t="str">
            <v>VARCHAR2</v>
          </cell>
          <cell r="E45">
            <v>300</v>
          </cell>
        </row>
        <row r="46">
          <cell r="A46">
            <v>37</v>
          </cell>
          <cell r="B46" t="str">
            <v>CreateDate</v>
          </cell>
          <cell r="C46" t="str">
            <v>建檔日期時間</v>
          </cell>
          <cell r="D46" t="str">
            <v>DATE</v>
          </cell>
          <cell r="E46"/>
          <cell r="F46"/>
          <cell r="G46"/>
        </row>
        <row r="47">
          <cell r="A47">
            <v>38</v>
          </cell>
          <cell r="B47" t="str">
            <v>CreateEmpNo</v>
          </cell>
          <cell r="C47" t="str">
            <v>建檔人員</v>
          </cell>
          <cell r="D47" t="str">
            <v>VARCHAR2</v>
          </cell>
          <cell r="E47">
            <v>6</v>
          </cell>
          <cell r="F47"/>
          <cell r="G47"/>
        </row>
        <row r="48">
          <cell r="A48">
            <v>39</v>
          </cell>
          <cell r="B48" t="str">
            <v>LastUpdate</v>
          </cell>
          <cell r="C48" t="str">
            <v>最後更新日期時間</v>
          </cell>
          <cell r="D48" t="str">
            <v>DATE</v>
          </cell>
          <cell r="E48"/>
          <cell r="F48"/>
          <cell r="G48"/>
        </row>
        <row r="49">
          <cell r="A49">
            <v>40</v>
          </cell>
          <cell r="B49" t="str">
            <v>LastUpdateEmpNo</v>
          </cell>
          <cell r="C49" t="str">
            <v>最後更新人員</v>
          </cell>
          <cell r="D49" t="str">
            <v>VARCHAR2</v>
          </cell>
          <cell r="E49">
            <v>6</v>
          </cell>
          <cell r="F49"/>
          <cell r="G49"/>
        </row>
      </sheetData>
      <sheetData sheetId="1"/>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SP"/>
    </sheetNames>
    <sheetDataSet>
      <sheetData sheetId="0">
        <row r="1">
          <cell r="C1" t="str">
            <v>AcAcctCheck</v>
          </cell>
          <cell r="D1" t="str">
            <v>會計業務檢核檔</v>
          </cell>
        </row>
        <row r="9">
          <cell r="A9">
            <v>1</v>
          </cell>
          <cell r="B9" t="str">
            <v>AcDate</v>
          </cell>
          <cell r="C9" t="str">
            <v>會計日期</v>
          </cell>
          <cell r="D9" t="str">
            <v>Decimald</v>
          </cell>
          <cell r="E9">
            <v>8</v>
          </cell>
          <cell r="F9">
            <v>0</v>
          </cell>
          <cell r="G9">
            <v>0</v>
          </cell>
        </row>
        <row r="10">
          <cell r="A10">
            <v>2</v>
          </cell>
          <cell r="B10" t="str">
            <v>BranchNo</v>
          </cell>
          <cell r="C10" t="str">
            <v>單位別</v>
          </cell>
          <cell r="D10" t="str">
            <v>VARCHAR2</v>
          </cell>
          <cell r="E10">
            <v>4</v>
          </cell>
          <cell r="F10">
            <v>0</v>
          </cell>
          <cell r="G10">
            <v>0</v>
          </cell>
        </row>
        <row r="11">
          <cell r="A11">
            <v>3</v>
          </cell>
          <cell r="B11" t="str">
            <v>CurrencyCode</v>
          </cell>
          <cell r="C11" t="str">
            <v>幣別</v>
          </cell>
          <cell r="D11" t="str">
            <v>VARCHAR2</v>
          </cell>
          <cell r="E11">
            <v>3</v>
          </cell>
          <cell r="F11">
            <v>0</v>
          </cell>
          <cell r="G11">
            <v>0</v>
          </cell>
        </row>
        <row r="12">
          <cell r="A12">
            <v>4</v>
          </cell>
          <cell r="B12" t="str">
            <v>AcctCode</v>
          </cell>
          <cell r="C12" t="str">
            <v xml:space="preserve">業務科目代號  </v>
          </cell>
          <cell r="D12" t="str">
            <v>VARCHAR2</v>
          </cell>
          <cell r="E12">
            <v>3</v>
          </cell>
          <cell r="F12">
            <v>0</v>
          </cell>
          <cell r="G12">
            <v>0</v>
          </cell>
        </row>
        <row r="13">
          <cell r="A13">
            <v>5</v>
          </cell>
          <cell r="B13" t="str">
            <v xml:space="preserve">AcctItem </v>
          </cell>
          <cell r="C13" t="str">
            <v xml:space="preserve">業務科目名稱     </v>
          </cell>
          <cell r="D13" t="str">
            <v xml:space="preserve">NVARCHAR2 </v>
          </cell>
          <cell r="E13">
            <v>20</v>
          </cell>
          <cell r="F13">
            <v>0</v>
          </cell>
          <cell r="G13">
            <v>0</v>
          </cell>
        </row>
        <row r="14">
          <cell r="A14">
            <v>6</v>
          </cell>
          <cell r="B14" t="str">
            <v>TdBal</v>
          </cell>
          <cell r="C14" t="str">
            <v>本日餘額</v>
          </cell>
          <cell r="D14" t="str">
            <v>DECIMAL</v>
          </cell>
          <cell r="E14">
            <v>18</v>
          </cell>
          <cell r="F14" t="str">
            <v>2</v>
          </cell>
          <cell r="G14">
            <v>0</v>
          </cell>
        </row>
        <row r="15">
          <cell r="A15">
            <v>7</v>
          </cell>
          <cell r="B15" t="str">
            <v>TdCnt</v>
          </cell>
          <cell r="C15" t="str">
            <v>本日件數</v>
          </cell>
          <cell r="D15" t="str">
            <v>DECIMAL</v>
          </cell>
          <cell r="E15">
            <v>8</v>
          </cell>
          <cell r="F15">
            <v>0</v>
          </cell>
          <cell r="G15">
            <v>0</v>
          </cell>
        </row>
        <row r="16">
          <cell r="A16">
            <v>8</v>
          </cell>
          <cell r="B16" t="str">
            <v>TdNewCnt</v>
          </cell>
          <cell r="C16" t="str">
            <v>本日開戶件數</v>
          </cell>
          <cell r="D16" t="str">
            <v>DECIMAL</v>
          </cell>
          <cell r="E16">
            <v>8</v>
          </cell>
          <cell r="F16">
            <v>0</v>
          </cell>
          <cell r="G16">
            <v>0</v>
          </cell>
        </row>
        <row r="17">
          <cell r="A17">
            <v>9</v>
          </cell>
          <cell r="B17" t="str">
            <v>TdClsCnt</v>
          </cell>
          <cell r="C17" t="str">
            <v>本日結清件數</v>
          </cell>
          <cell r="D17" t="str">
            <v>DECIMAL</v>
          </cell>
          <cell r="E17">
            <v>8</v>
          </cell>
          <cell r="F17">
            <v>0</v>
          </cell>
          <cell r="G17">
            <v>0</v>
          </cell>
        </row>
        <row r="18">
          <cell r="A18">
            <v>10</v>
          </cell>
          <cell r="B18" t="str">
            <v>TdExtCnt</v>
          </cell>
          <cell r="C18" t="str">
            <v>本日展期件數</v>
          </cell>
          <cell r="D18" t="str">
            <v>DECIMAL</v>
          </cell>
          <cell r="E18">
            <v>8</v>
          </cell>
          <cell r="F18">
            <v>0</v>
          </cell>
          <cell r="G18">
            <v>0</v>
          </cell>
        </row>
        <row r="19">
          <cell r="A19">
            <v>11</v>
          </cell>
          <cell r="B19" t="str">
            <v>TdExtAmt</v>
          </cell>
          <cell r="C19" t="str">
            <v>本日展期金額</v>
          </cell>
          <cell r="D19" t="str">
            <v>DECIMAL</v>
          </cell>
          <cell r="E19">
            <v>18</v>
          </cell>
          <cell r="F19" t="str">
            <v>2</v>
          </cell>
          <cell r="G19">
            <v>0</v>
          </cell>
        </row>
        <row r="20">
          <cell r="A20">
            <v>12</v>
          </cell>
          <cell r="B20" t="str">
            <v>ReceivableBal</v>
          </cell>
          <cell r="C20" t="str">
            <v>銷帳檔餘額</v>
          </cell>
          <cell r="D20" t="str">
            <v>DECIMAL</v>
          </cell>
          <cell r="E20">
            <v>18</v>
          </cell>
          <cell r="F20" t="str">
            <v>2</v>
          </cell>
          <cell r="G20">
            <v>0</v>
          </cell>
        </row>
        <row r="21">
          <cell r="A21">
            <v>13</v>
          </cell>
          <cell r="B21" t="str">
            <v>AcctMasterBal</v>
          </cell>
          <cell r="C21" t="str">
            <v>業務檔餘額</v>
          </cell>
          <cell r="D21" t="str">
            <v>DECIMAL</v>
          </cell>
          <cell r="E21">
            <v>18</v>
          </cell>
          <cell r="F21" t="str">
            <v>2</v>
          </cell>
          <cell r="G21">
            <v>0</v>
          </cell>
        </row>
        <row r="22">
          <cell r="A22">
            <v>14</v>
          </cell>
          <cell r="B22" t="str">
            <v>CreateEmpNo</v>
          </cell>
          <cell r="C22" t="str">
            <v>建檔人員</v>
          </cell>
          <cell r="D22" t="str">
            <v>VARCHAR2</v>
          </cell>
          <cell r="E22">
            <v>6</v>
          </cell>
          <cell r="F22">
            <v>0</v>
          </cell>
          <cell r="G22">
            <v>0</v>
          </cell>
        </row>
        <row r="23">
          <cell r="A23">
            <v>15</v>
          </cell>
          <cell r="B23" t="str">
            <v>CreateDate</v>
          </cell>
          <cell r="C23" t="str">
            <v>建檔日期</v>
          </cell>
          <cell r="D23" t="str">
            <v>DATE</v>
          </cell>
          <cell r="E23">
            <v>0</v>
          </cell>
          <cell r="F23">
            <v>0</v>
          </cell>
          <cell r="G23">
            <v>0</v>
          </cell>
        </row>
        <row r="24">
          <cell r="A24">
            <v>16</v>
          </cell>
          <cell r="B24" t="str">
            <v>LastUpdateEmpNo</v>
          </cell>
          <cell r="C24" t="str">
            <v>最後維護人員</v>
          </cell>
          <cell r="D24" t="str">
            <v>VARCHAR2</v>
          </cell>
          <cell r="E24">
            <v>6</v>
          </cell>
          <cell r="F24">
            <v>0</v>
          </cell>
          <cell r="G24">
            <v>0</v>
          </cell>
        </row>
        <row r="25">
          <cell r="A25">
            <v>17</v>
          </cell>
          <cell r="B25" t="str">
            <v>LastUpdate</v>
          </cell>
          <cell r="C25" t="str">
            <v>最後維護日期</v>
          </cell>
          <cell r="D25" t="str">
            <v>DATE</v>
          </cell>
          <cell r="E25">
            <v>0</v>
          </cell>
          <cell r="F25">
            <v>0</v>
          </cell>
          <cell r="G25">
            <v>0</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 val="JsonFields"/>
      <sheetName val="借新還舊"/>
      <sheetName val="資料轉換"/>
    </sheetNames>
    <sheetDataSet>
      <sheetData sheetId="0">
        <row r="1">
          <cell r="C1" t="str">
            <v>AcReceivable</v>
          </cell>
          <cell r="D1" t="str">
            <v>會計銷帳檔</v>
          </cell>
        </row>
        <row r="9">
          <cell r="A9">
            <v>1</v>
          </cell>
          <cell r="B9" t="str">
            <v>AcctCode</v>
          </cell>
          <cell r="C9" t="str">
            <v xml:space="preserve">業務科目代號  </v>
          </cell>
          <cell r="D9" t="str">
            <v>VARCHAR2</v>
          </cell>
          <cell r="E9">
            <v>3</v>
          </cell>
        </row>
        <row r="10">
          <cell r="A10">
            <v>2</v>
          </cell>
          <cell r="B10" t="str">
            <v>CustNo</v>
          </cell>
          <cell r="C10" t="str">
            <v>戶號</v>
          </cell>
          <cell r="D10" t="str">
            <v>DECIMAL</v>
          </cell>
          <cell r="E10">
            <v>7</v>
          </cell>
        </row>
        <row r="11">
          <cell r="A11">
            <v>3</v>
          </cell>
          <cell r="B11" t="str">
            <v>FacmNo</v>
          </cell>
          <cell r="C11" t="str">
            <v>額度編號</v>
          </cell>
          <cell r="D11" t="str">
            <v>DECIMAL</v>
          </cell>
          <cell r="E11">
            <v>3</v>
          </cell>
        </row>
        <row r="12">
          <cell r="A12">
            <v>4</v>
          </cell>
          <cell r="B12" t="str">
            <v>RvNo</v>
          </cell>
          <cell r="C12" t="str">
            <v xml:space="preserve">銷帳編號 </v>
          </cell>
          <cell r="D12" t="str">
            <v>VARCHAR2</v>
          </cell>
          <cell r="E12">
            <v>30</v>
          </cell>
          <cell r="G12" t="str">
            <v>1.暫收款－可抵繳 : ''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8.短繳期金、另收欠款：撥款序號(3)
9.暫付、催收法務費：記錄號碼(8)
10.'FacmNo'+額度編號(暫收款－借新還舊)</v>
          </cell>
        </row>
        <row r="13">
          <cell r="A13">
            <v>5</v>
          </cell>
          <cell r="B13" t="str">
            <v xml:space="preserve">AcNoCode      </v>
          </cell>
          <cell r="C13" t="str">
            <v xml:space="preserve">科目代號        </v>
          </cell>
          <cell r="D13" t="str">
            <v>VARCHAR2</v>
          </cell>
          <cell r="E13">
            <v>8</v>
          </cell>
          <cell r="G13" t="str">
            <v>CdAcCode會計科子細目設定檔，銷帳科目記號&gt;=3放空白</v>
          </cell>
        </row>
        <row r="14">
          <cell r="A14">
            <v>6</v>
          </cell>
          <cell r="B14" t="str">
            <v xml:space="preserve">AcSubCode      </v>
          </cell>
          <cell r="C14" t="str">
            <v xml:space="preserve">子目代號        </v>
          </cell>
          <cell r="D14" t="str">
            <v>VARCHAR2</v>
          </cell>
          <cell r="E14">
            <v>5</v>
          </cell>
          <cell r="G14" t="str">
            <v>CdAcCode會計科子細目設定檔</v>
          </cell>
        </row>
        <row r="15">
          <cell r="A15">
            <v>7</v>
          </cell>
          <cell r="B15" t="str">
            <v xml:space="preserve">AcDtlCode      </v>
          </cell>
          <cell r="C15" t="str">
            <v xml:space="preserve">細目代號    </v>
          </cell>
          <cell r="D15" t="str">
            <v>VARCHAR2</v>
          </cell>
          <cell r="E15">
            <v>2</v>
          </cell>
          <cell r="G15" t="str">
            <v>CdAcCode會計科子細目設定檔</v>
          </cell>
        </row>
        <row r="16">
          <cell r="A16">
            <v>8</v>
          </cell>
          <cell r="B16" t="str">
            <v>BranchNo</v>
          </cell>
          <cell r="C16" t="str">
            <v>單位別</v>
          </cell>
          <cell r="D16" t="str">
            <v>VARCHAR2</v>
          </cell>
          <cell r="E16">
            <v>4</v>
          </cell>
        </row>
        <row r="17">
          <cell r="A17">
            <v>9</v>
          </cell>
          <cell r="B17" t="str">
            <v>CurrencyCode</v>
          </cell>
          <cell r="C17" t="str">
            <v>幣別</v>
          </cell>
          <cell r="D17" t="str">
            <v>VARCHAR2</v>
          </cell>
          <cell r="E17">
            <v>3</v>
          </cell>
        </row>
        <row r="18">
          <cell r="A18">
            <v>10</v>
          </cell>
          <cell r="B18" t="str">
            <v>ClsFlag</v>
          </cell>
          <cell r="C18" t="str">
            <v>銷帳記號</v>
          </cell>
          <cell r="D18" t="str">
            <v>DECIMAL</v>
          </cell>
          <cell r="E18">
            <v>1</v>
          </cell>
          <cell r="G18" t="str">
            <v>0.未銷、1.已銷</v>
          </cell>
        </row>
        <row r="19">
          <cell r="A19">
            <v>11</v>
          </cell>
          <cell r="B19" t="str">
            <v>AcctFlag</v>
          </cell>
          <cell r="C19" t="str">
            <v xml:space="preserve">業務科目記號    </v>
          </cell>
          <cell r="D19" t="str">
            <v>DECIMAL</v>
          </cell>
          <cell r="E19">
            <v>1</v>
          </cell>
          <cell r="G19" t="str">
            <v>0: 一般科目
1: 資負明細科目</v>
          </cell>
        </row>
        <row r="20">
          <cell r="A20">
            <v>12</v>
          </cell>
          <cell r="B20" t="str">
            <v>ReceivableFlag</v>
          </cell>
          <cell r="C20" t="str">
            <v xml:space="preserve">銷帳科目記號    </v>
          </cell>
          <cell r="D20" t="str">
            <v>DECIMAL</v>
          </cell>
          <cell r="E20">
            <v>1</v>
          </cell>
          <cell r="G20" t="str">
            <v>1:會計銷帳科目
2:業務銷帳科目
3:未收費用
4:短繳期金
5.另收欠款</v>
          </cell>
        </row>
        <row r="21">
          <cell r="A21">
            <v>13</v>
          </cell>
          <cell r="B21" t="str">
            <v>RvAmt</v>
          </cell>
          <cell r="C21" t="str">
            <v>起帳總額</v>
          </cell>
          <cell r="D21" t="str">
            <v>DECIMAL</v>
          </cell>
          <cell r="E21">
            <v>16</v>
          </cell>
          <cell r="F21">
            <v>2</v>
          </cell>
        </row>
        <row r="22">
          <cell r="A22">
            <v>14</v>
          </cell>
          <cell r="B22" t="str">
            <v>RvBal</v>
          </cell>
          <cell r="C22" t="str">
            <v xml:space="preserve">未銷餘額 </v>
          </cell>
          <cell r="D22" t="str">
            <v>DECIMAL</v>
          </cell>
          <cell r="E22">
            <v>16</v>
          </cell>
          <cell r="F22">
            <v>2</v>
          </cell>
          <cell r="G22" t="str">
            <v>含次日</v>
          </cell>
        </row>
        <row r="23">
          <cell r="A23">
            <v>15</v>
          </cell>
          <cell r="B23" t="str">
            <v>AcBal</v>
          </cell>
          <cell r="C23" t="str">
            <v xml:space="preserve">會計日餘額 </v>
          </cell>
          <cell r="D23" t="str">
            <v>DECIMAL</v>
          </cell>
          <cell r="E23">
            <v>16</v>
          </cell>
          <cell r="F23">
            <v>2</v>
          </cell>
          <cell r="G23" t="str">
            <v>不含次日</v>
          </cell>
        </row>
        <row r="24">
          <cell r="A24">
            <v>16</v>
          </cell>
          <cell r="B24" t="str">
            <v>SlipNote</v>
          </cell>
          <cell r="C24" t="str">
            <v>傳票摘要</v>
          </cell>
          <cell r="D24" t="str">
            <v>NVARCHAR2</v>
          </cell>
          <cell r="E24">
            <v>80</v>
          </cell>
        </row>
        <row r="25">
          <cell r="A25">
            <v>17</v>
          </cell>
          <cell r="B25" t="str">
            <v>AcBookCode</v>
          </cell>
          <cell r="C25" t="str">
            <v>帳冊別</v>
          </cell>
          <cell r="D25" t="str">
            <v>VARCHAR2</v>
          </cell>
          <cell r="E25">
            <v>3</v>
          </cell>
          <cell r="G25" t="str">
            <v>共用代碼檔
201 :利變年金</v>
          </cell>
        </row>
        <row r="26">
          <cell r="A26">
            <v>18</v>
          </cell>
          <cell r="B26" t="str">
            <v>OpenAcDate</v>
          </cell>
          <cell r="C26" t="str">
            <v>起帳日期</v>
          </cell>
          <cell r="D26" t="str">
            <v>Decimald</v>
          </cell>
          <cell r="E26">
            <v>8</v>
          </cell>
        </row>
        <row r="27">
          <cell r="A27">
            <v>19</v>
          </cell>
          <cell r="B27" t="str">
            <v>LastAcDate</v>
          </cell>
          <cell r="C27" t="str">
            <v>最後作帳日</v>
          </cell>
          <cell r="D27" t="str">
            <v>Decimald</v>
          </cell>
          <cell r="E27">
            <v>8</v>
          </cell>
        </row>
        <row r="28">
          <cell r="A28">
            <v>20</v>
          </cell>
          <cell r="B28" t="str">
            <v>LastTxDate</v>
          </cell>
          <cell r="C28" t="str">
            <v>最後交易日</v>
          </cell>
          <cell r="D28" t="str">
            <v>Decimald</v>
          </cell>
          <cell r="E28">
            <v>8</v>
          </cell>
          <cell r="G28" t="str">
            <v>含次日交易</v>
          </cell>
        </row>
        <row r="29">
          <cell r="A29">
            <v>21</v>
          </cell>
          <cell r="B29" t="str">
            <v>TitaTxCd</v>
          </cell>
          <cell r="C29" t="str">
            <v>交易代號</v>
          </cell>
          <cell r="D29" t="str">
            <v>VARCHAR2</v>
          </cell>
          <cell r="E29">
            <v>5</v>
          </cell>
          <cell r="G29" t="str">
            <v>起帳</v>
          </cell>
        </row>
        <row r="30">
          <cell r="A30">
            <v>22</v>
          </cell>
          <cell r="B30" t="str">
            <v>TitaKinBr</v>
          </cell>
          <cell r="C30" t="str">
            <v>單位別</v>
          </cell>
          <cell r="D30" t="str">
            <v>VARCHAR2</v>
          </cell>
          <cell r="E30">
            <v>4</v>
          </cell>
        </row>
        <row r="31">
          <cell r="A31">
            <v>23</v>
          </cell>
          <cell r="B31" t="str">
            <v>TitaTlrNo</v>
          </cell>
          <cell r="C31" t="str">
            <v>經辦</v>
          </cell>
          <cell r="D31" t="str">
            <v>VARCHAR2</v>
          </cell>
          <cell r="E31">
            <v>6</v>
          </cell>
        </row>
        <row r="32">
          <cell r="A32">
            <v>24</v>
          </cell>
          <cell r="B32" t="str">
            <v>TitaTxtNo</v>
          </cell>
          <cell r="C32" t="str">
            <v>交易序號</v>
          </cell>
          <cell r="D32" t="str">
            <v>DECIMAL</v>
          </cell>
          <cell r="E32">
            <v>8</v>
          </cell>
        </row>
        <row r="33">
          <cell r="A33">
            <v>25</v>
          </cell>
          <cell r="B33" t="str">
            <v>JsonFields</v>
          </cell>
          <cell r="C33" t="str">
            <v>jason格式紀錄欄</v>
          </cell>
          <cell r="D33" t="str">
            <v>VARCHAR2</v>
          </cell>
          <cell r="E33">
            <v>300</v>
          </cell>
        </row>
        <row r="34">
          <cell r="A34">
            <v>26</v>
          </cell>
          <cell r="B34" t="str">
            <v>CreateEmpNo</v>
          </cell>
          <cell r="C34" t="str">
            <v>建檔人員</v>
          </cell>
          <cell r="D34" t="str">
            <v>VARCHAR2</v>
          </cell>
        </row>
        <row r="35">
          <cell r="A35">
            <v>27</v>
          </cell>
          <cell r="B35" t="str">
            <v>CreateDate</v>
          </cell>
          <cell r="C35" t="str">
            <v>建檔日期</v>
          </cell>
          <cell r="D35" t="str">
            <v>DATE</v>
          </cell>
          <cell r="E35">
            <v>0</v>
          </cell>
        </row>
        <row r="36">
          <cell r="A36">
            <v>28</v>
          </cell>
          <cell r="B36" t="str">
            <v>LastUpdateEmpNo</v>
          </cell>
          <cell r="C36" t="str">
            <v>最後維護人員</v>
          </cell>
          <cell r="D36" t="str">
            <v>VARCHAR2</v>
          </cell>
        </row>
        <row r="37">
          <cell r="A37">
            <v>29</v>
          </cell>
          <cell r="B37" t="str">
            <v>LastUpdate</v>
          </cell>
          <cell r="C37" t="str">
            <v>最後維護日期</v>
          </cell>
          <cell r="D37" t="str">
            <v>DATE</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AcLoanRenew</v>
          </cell>
          <cell r="D1" t="str">
            <v>會計借新還舊檔</v>
          </cell>
        </row>
        <row r="9">
          <cell r="A9">
            <v>1</v>
          </cell>
          <cell r="B9" t="str">
            <v>CustNo</v>
          </cell>
          <cell r="C9" t="str">
            <v>戶號</v>
          </cell>
          <cell r="D9" t="str">
            <v>DECIMAL</v>
          </cell>
          <cell r="E9">
            <v>7</v>
          </cell>
          <cell r="F9">
            <v>0</v>
          </cell>
          <cell r="G9">
            <v>0</v>
          </cell>
        </row>
        <row r="10">
          <cell r="A10">
            <v>2</v>
          </cell>
          <cell r="B10" t="str">
            <v>NewFacmNo</v>
          </cell>
          <cell r="C10" t="str">
            <v xml:space="preserve">新額度編號 </v>
          </cell>
          <cell r="D10" t="str">
            <v>DECIMAL</v>
          </cell>
          <cell r="E10">
            <v>3</v>
          </cell>
          <cell r="F10">
            <v>0</v>
          </cell>
          <cell r="G10">
            <v>0</v>
          </cell>
        </row>
        <row r="11">
          <cell r="A11">
            <v>3</v>
          </cell>
          <cell r="B11" t="str">
            <v>NewBormNo</v>
          </cell>
          <cell r="C11" t="str">
            <v>新撥款序號</v>
          </cell>
          <cell r="D11" t="str">
            <v>DECIMAL</v>
          </cell>
          <cell r="E11">
            <v>3</v>
          </cell>
          <cell r="F11">
            <v>0</v>
          </cell>
          <cell r="G11">
            <v>0</v>
          </cell>
        </row>
        <row r="12">
          <cell r="A12">
            <v>4</v>
          </cell>
          <cell r="B12" t="str">
            <v>OldFacmNo</v>
          </cell>
          <cell r="C12" t="str">
            <v>舊額度編號</v>
          </cell>
          <cell r="D12" t="str">
            <v>DECIMAL</v>
          </cell>
          <cell r="E12">
            <v>3</v>
          </cell>
          <cell r="F12">
            <v>0</v>
          </cell>
          <cell r="G12">
            <v>0</v>
          </cell>
        </row>
        <row r="13">
          <cell r="A13">
            <v>5</v>
          </cell>
          <cell r="B13" t="str">
            <v>OldBormNo</v>
          </cell>
          <cell r="C13" t="str">
            <v>舊撥款序號</v>
          </cell>
          <cell r="D13" t="str">
            <v>DECIMAL</v>
          </cell>
          <cell r="E13">
            <v>3</v>
          </cell>
          <cell r="F13">
            <v>0</v>
          </cell>
          <cell r="G13">
            <v>0</v>
          </cell>
        </row>
        <row r="14">
          <cell r="A14">
            <v>6</v>
          </cell>
          <cell r="B14" t="str">
            <v>RenewCode</v>
          </cell>
          <cell r="C14" t="str">
            <v>展期記號</v>
          </cell>
          <cell r="D14" t="str">
            <v>VARCHAR2</v>
          </cell>
          <cell r="E14">
            <v>1</v>
          </cell>
          <cell r="F14">
            <v>0</v>
          </cell>
          <cell r="G14" t="str">
            <v xml:space="preserve">1.一般 2.協議
</v>
          </cell>
        </row>
        <row r="15">
          <cell r="A15">
            <v>7</v>
          </cell>
          <cell r="B15" t="str">
            <v>MainFlag</v>
          </cell>
          <cell r="C15" t="str">
            <v>主要記號</v>
          </cell>
          <cell r="D15" t="str">
            <v>VARCHAR2</v>
          </cell>
          <cell r="E15">
            <v>1</v>
          </cell>
          <cell r="F15">
            <v>0</v>
          </cell>
          <cell r="G15" t="str">
            <v xml:space="preserve">Y.新撥款對應舊撥款展期來源金額最高者
</v>
          </cell>
        </row>
        <row r="16">
          <cell r="A16">
            <v>8</v>
          </cell>
          <cell r="B16" t="str">
            <v>AcDate</v>
          </cell>
          <cell r="C16" t="str">
            <v>會計日期</v>
          </cell>
          <cell r="D16" t="str">
            <v>DECIMAL</v>
          </cell>
          <cell r="E16">
            <v>8</v>
          </cell>
          <cell r="F16">
            <v>0</v>
          </cell>
          <cell r="G16">
            <v>0</v>
          </cell>
        </row>
        <row r="17">
          <cell r="A17">
            <v>9</v>
          </cell>
          <cell r="B17" t="str">
            <v>CreateEmpNo</v>
          </cell>
          <cell r="C17" t="str">
            <v>建檔人員</v>
          </cell>
          <cell r="D17" t="str">
            <v>VARCHAR2</v>
          </cell>
          <cell r="E17">
            <v>6</v>
          </cell>
          <cell r="F17">
            <v>0</v>
          </cell>
          <cell r="G17">
            <v>0</v>
          </cell>
        </row>
        <row r="18">
          <cell r="A18">
            <v>10</v>
          </cell>
          <cell r="B18" t="str">
            <v>CreateDate</v>
          </cell>
          <cell r="C18" t="str">
            <v>建檔日期</v>
          </cell>
          <cell r="D18" t="str">
            <v>DATE</v>
          </cell>
          <cell r="E18">
            <v>0</v>
          </cell>
          <cell r="F18">
            <v>0</v>
          </cell>
          <cell r="G18">
            <v>0</v>
          </cell>
        </row>
        <row r="19">
          <cell r="A19">
            <v>11</v>
          </cell>
          <cell r="B19" t="str">
            <v>LastUpdateEmpNo</v>
          </cell>
          <cell r="C19" t="str">
            <v>最後維護人員</v>
          </cell>
          <cell r="D19" t="str">
            <v>VARCHAR2</v>
          </cell>
          <cell r="E19">
            <v>6</v>
          </cell>
          <cell r="F19">
            <v>0</v>
          </cell>
          <cell r="G19">
            <v>0</v>
          </cell>
        </row>
      </sheetData>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CdBaseRate</v>
          </cell>
          <cell r="D1" t="str">
            <v>指標利率檔</v>
          </cell>
        </row>
        <row r="9">
          <cell r="A9">
            <v>1</v>
          </cell>
          <cell r="B9" t="str">
            <v>CurrencyCode</v>
          </cell>
          <cell r="C9" t="str">
            <v>幣別</v>
          </cell>
          <cell r="D9" t="str">
            <v>VARCHAR2</v>
          </cell>
          <cell r="E9">
            <v>3</v>
          </cell>
          <cell r="G9" t="str">
            <v>共用代碼檔
TWD: 新台幣</v>
          </cell>
        </row>
        <row r="10">
          <cell r="A10">
            <v>2</v>
          </cell>
          <cell r="B10" t="str">
            <v>BaseRateCode</v>
          </cell>
          <cell r="C10" t="str">
            <v>利率代碼</v>
          </cell>
          <cell r="D10" t="str">
            <v>VARCHAR2</v>
          </cell>
          <cell r="E10">
            <v>2</v>
          </cell>
          <cell r="G10" t="str">
            <v>共用代碼檔從 L6301 維護代碼
01:保單分紅利率
02:郵政儲金利率</v>
          </cell>
        </row>
        <row r="11">
          <cell r="A11">
            <v>3</v>
          </cell>
          <cell r="B11" t="str">
            <v>EffectDate</v>
          </cell>
          <cell r="C11" t="str">
            <v>生效日期</v>
          </cell>
          <cell r="D11" t="str">
            <v>DECIMALD</v>
          </cell>
          <cell r="E11">
            <v>8</v>
          </cell>
          <cell r="G11">
            <v>0</v>
          </cell>
        </row>
        <row r="12">
          <cell r="A12">
            <v>4</v>
          </cell>
          <cell r="B12" t="str">
            <v>BaseRate</v>
          </cell>
          <cell r="C12" t="str">
            <v>利率</v>
          </cell>
          <cell r="D12" t="str">
            <v>DECIMAL</v>
          </cell>
          <cell r="E12">
            <v>6</v>
          </cell>
          <cell r="F12">
            <v>4</v>
          </cell>
          <cell r="G12">
            <v>0</v>
          </cell>
        </row>
        <row r="13">
          <cell r="A13">
            <v>5</v>
          </cell>
          <cell r="B13" t="str">
            <v>Remark</v>
          </cell>
          <cell r="C13" t="str">
            <v>備註</v>
          </cell>
          <cell r="D13" t="str">
            <v>NVARCHAR2</v>
          </cell>
          <cell r="E13">
            <v>40</v>
          </cell>
          <cell r="G13">
            <v>0</v>
          </cell>
        </row>
        <row r="14">
          <cell r="A14">
            <v>6</v>
          </cell>
          <cell r="B14" t="str">
            <v>EffectFlag</v>
          </cell>
          <cell r="C14" t="str">
            <v>生效記號</v>
          </cell>
          <cell r="D14" t="str">
            <v>DECIMAL</v>
          </cell>
          <cell r="E14">
            <v>1</v>
          </cell>
          <cell r="G14" t="str">
            <v>0:已放行 
1:已生效不可刪除
2:未放行</v>
          </cell>
        </row>
        <row r="15">
          <cell r="A15">
            <v>7</v>
          </cell>
          <cell r="B15" t="str">
            <v>CreateDate</v>
          </cell>
          <cell r="C15" t="str">
            <v>建檔日期時間</v>
          </cell>
          <cell r="D15" t="str">
            <v>DATE</v>
          </cell>
          <cell r="G15">
            <v>0</v>
          </cell>
        </row>
        <row r="16">
          <cell r="A16">
            <v>8</v>
          </cell>
          <cell r="B16" t="str">
            <v>CreateEmpNo</v>
          </cell>
          <cell r="C16" t="str">
            <v>建檔人員</v>
          </cell>
          <cell r="D16" t="str">
            <v>VARCHAR2</v>
          </cell>
          <cell r="E16">
            <v>6</v>
          </cell>
          <cell r="G16">
            <v>0</v>
          </cell>
        </row>
        <row r="17">
          <cell r="A17">
            <v>9</v>
          </cell>
          <cell r="B17" t="str">
            <v>LastUpdate</v>
          </cell>
          <cell r="C17" t="str">
            <v>最後更新日期時間</v>
          </cell>
          <cell r="D17" t="str">
            <v>DATE</v>
          </cell>
          <cell r="G17">
            <v>0</v>
          </cell>
        </row>
        <row r="18">
          <cell r="A18">
            <v>10</v>
          </cell>
          <cell r="B18" t="str">
            <v>LastUpdateEmpNo</v>
          </cell>
          <cell r="C18" t="str">
            <v>最後更新人員</v>
          </cell>
          <cell r="D18" t="str">
            <v>VARCHAR2</v>
          </cell>
          <cell r="E18">
            <v>6</v>
          </cell>
          <cell r="G18">
            <v>0</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CdAoDept</v>
          </cell>
          <cell r="D1" t="str">
            <v>放款專員所屬業務部室對照檔</v>
          </cell>
        </row>
        <row r="9">
          <cell r="A9">
            <v>1</v>
          </cell>
          <cell r="B9" t="str">
            <v>EmployeeNo</v>
          </cell>
          <cell r="C9" t="str">
            <v>員工編號</v>
          </cell>
          <cell r="D9" t="str">
            <v>VARCHAR2</v>
          </cell>
          <cell r="E9">
            <v>6</v>
          </cell>
          <cell r="F9">
            <v>0</v>
          </cell>
        </row>
        <row r="10">
          <cell r="A10">
            <v>2</v>
          </cell>
          <cell r="B10" t="str">
            <v>DeptCode</v>
          </cell>
          <cell r="C10" t="str">
            <v>部室代號</v>
          </cell>
          <cell r="D10" t="str">
            <v>VARCHAR2</v>
          </cell>
          <cell r="E10">
            <v>6</v>
          </cell>
          <cell r="F10">
            <v>0</v>
          </cell>
          <cell r="G10" t="str">
            <v xml:space="preserve"> </v>
          </cell>
        </row>
        <row r="11">
          <cell r="A11">
            <v>3</v>
          </cell>
          <cell r="B11" t="str">
            <v>CreateDate</v>
          </cell>
          <cell r="C11" t="str">
            <v>建檔日期時間</v>
          </cell>
          <cell r="D11" t="str">
            <v>DATE</v>
          </cell>
          <cell r="E11">
            <v>0</v>
          </cell>
          <cell r="F11">
            <v>0</v>
          </cell>
          <cell r="G11" t="str">
            <v xml:space="preserve"> </v>
          </cell>
        </row>
        <row r="12">
          <cell r="A12">
            <v>4</v>
          </cell>
          <cell r="B12" t="str">
            <v>CreateEmpNo</v>
          </cell>
          <cell r="C12" t="str">
            <v>建檔人員</v>
          </cell>
          <cell r="D12" t="str">
            <v>VARCHAR2</v>
          </cell>
          <cell r="E12">
            <v>6</v>
          </cell>
          <cell r="F12">
            <v>0</v>
          </cell>
          <cell r="G12" t="str">
            <v xml:space="preserve"> </v>
          </cell>
        </row>
        <row r="13">
          <cell r="A13">
            <v>5</v>
          </cell>
          <cell r="B13" t="str">
            <v>LastUpdate</v>
          </cell>
          <cell r="C13" t="str">
            <v>最後更新日期時間</v>
          </cell>
          <cell r="D13" t="str">
            <v>DATE</v>
          </cell>
          <cell r="E13">
            <v>0</v>
          </cell>
          <cell r="F13">
            <v>0</v>
          </cell>
          <cell r="G13" t="str">
            <v xml:space="preserve"> </v>
          </cell>
        </row>
        <row r="14">
          <cell r="A14">
            <v>6</v>
          </cell>
          <cell r="B14" t="str">
            <v>LastUpdateEmpNo</v>
          </cell>
          <cell r="C14" t="str">
            <v>最後更新人員</v>
          </cell>
          <cell r="D14" t="str">
            <v>VARCHAR2</v>
          </cell>
          <cell r="E14">
            <v>6</v>
          </cell>
          <cell r="F14">
            <v>0</v>
          </cell>
          <cell r="G14" t="str">
            <v xml:space="preserve"> </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CdAppraiser</v>
          </cell>
          <cell r="D1" t="str">
            <v>估價人員檔</v>
          </cell>
        </row>
        <row r="9">
          <cell r="A9">
            <v>1</v>
          </cell>
          <cell r="B9" t="str">
            <v>AppraiserCode</v>
          </cell>
          <cell r="C9" t="str">
            <v>估價人員代號</v>
          </cell>
          <cell r="D9" t="str">
            <v>VARCHAR2</v>
          </cell>
          <cell r="E9">
            <v>6</v>
          </cell>
          <cell r="F9">
            <v>0</v>
          </cell>
          <cell r="G9">
            <v>0</v>
          </cell>
        </row>
        <row r="10">
          <cell r="A10">
            <v>2</v>
          </cell>
          <cell r="B10" t="str">
            <v>AppraiserItem</v>
          </cell>
          <cell r="C10" t="str">
            <v>估價人員姓名</v>
          </cell>
          <cell r="D10" t="str">
            <v>NVARCHAR2</v>
          </cell>
          <cell r="E10">
            <v>100</v>
          </cell>
          <cell r="F10">
            <v>0</v>
          </cell>
          <cell r="G10" t="str">
            <v xml:space="preserve"> </v>
          </cell>
        </row>
        <row r="11">
          <cell r="A11">
            <v>3</v>
          </cell>
          <cell r="B11" t="str">
            <v>Company</v>
          </cell>
          <cell r="C11" t="str">
            <v>公司名稱</v>
          </cell>
          <cell r="D11" t="str">
            <v>NVARCHAR2</v>
          </cell>
          <cell r="E11">
            <v>100</v>
          </cell>
          <cell r="F11">
            <v>0</v>
          </cell>
          <cell r="G11" t="str">
            <v xml:space="preserve"> </v>
          </cell>
        </row>
        <row r="12">
          <cell r="A12">
            <v>4</v>
          </cell>
          <cell r="B12" t="str">
            <v>CreateDate</v>
          </cell>
          <cell r="C12" t="str">
            <v>建檔日期時間</v>
          </cell>
          <cell r="D12" t="str">
            <v>DATE</v>
          </cell>
          <cell r="E12">
            <v>0</v>
          </cell>
          <cell r="F12">
            <v>0</v>
          </cell>
          <cell r="G12" t="str">
            <v xml:space="preserve"> </v>
          </cell>
        </row>
        <row r="13">
          <cell r="A13">
            <v>5</v>
          </cell>
          <cell r="B13" t="str">
            <v>CreateEmpNo</v>
          </cell>
          <cell r="C13" t="str">
            <v>建檔人員</v>
          </cell>
          <cell r="D13" t="str">
            <v>VARCHAR2</v>
          </cell>
          <cell r="E13">
            <v>6</v>
          </cell>
          <cell r="F13">
            <v>0</v>
          </cell>
          <cell r="G13" t="str">
            <v xml:space="preserve"> </v>
          </cell>
        </row>
        <row r="14">
          <cell r="A14">
            <v>6</v>
          </cell>
          <cell r="B14" t="str">
            <v>LastUpdate</v>
          </cell>
          <cell r="C14" t="str">
            <v>最後更新日期時間</v>
          </cell>
          <cell r="D14" t="str">
            <v>DATE</v>
          </cell>
          <cell r="E14">
            <v>0</v>
          </cell>
          <cell r="F14">
            <v>0</v>
          </cell>
          <cell r="G14" t="str">
            <v xml:space="preserve"> </v>
          </cell>
        </row>
        <row r="15">
          <cell r="A15">
            <v>7</v>
          </cell>
          <cell r="B15" t="str">
            <v>LastUpdateEmpNo</v>
          </cell>
          <cell r="C15" t="str">
            <v>最後更新人員</v>
          </cell>
          <cell r="D15" t="str">
            <v>VARCHAR2</v>
          </cell>
          <cell r="E15">
            <v>6</v>
          </cell>
          <cell r="F15">
            <v>0</v>
          </cell>
          <cell r="G15" t="str">
            <v xml:space="preserve"> </v>
          </cell>
        </row>
      </sheetData>
      <sheetData sheetId="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CdAppraisalCompany</v>
          </cell>
          <cell r="D1" t="str">
            <v>估價公司檔</v>
          </cell>
        </row>
        <row r="9">
          <cell r="A9">
            <v>1</v>
          </cell>
          <cell r="B9" t="str">
            <v>AppraisalCompany</v>
          </cell>
          <cell r="C9" t="str">
            <v>估價公司代號</v>
          </cell>
          <cell r="D9" t="str">
            <v>VARCHAR2</v>
          </cell>
          <cell r="E9">
            <v>30</v>
          </cell>
          <cell r="F9">
            <v>0</v>
          </cell>
          <cell r="G9">
            <v>0</v>
          </cell>
        </row>
        <row r="10">
          <cell r="A10">
            <v>2</v>
          </cell>
          <cell r="B10" t="str">
            <v>Company</v>
          </cell>
          <cell r="C10" t="str">
            <v>公司名稱</v>
          </cell>
          <cell r="D10" t="str">
            <v>NVARCHAR2</v>
          </cell>
          <cell r="E10">
            <v>100</v>
          </cell>
          <cell r="F10">
            <v>0</v>
          </cell>
          <cell r="G10" t="str">
            <v xml:space="preserve"> </v>
          </cell>
        </row>
        <row r="11">
          <cell r="A11">
            <v>3</v>
          </cell>
          <cell r="B11" t="str">
            <v>CreateDate</v>
          </cell>
          <cell r="C11" t="str">
            <v>建檔日期時間</v>
          </cell>
          <cell r="D11" t="str">
            <v>DATE</v>
          </cell>
          <cell r="E11">
            <v>0</v>
          </cell>
          <cell r="F11">
            <v>0</v>
          </cell>
          <cell r="G11" t="str">
            <v xml:space="preserve"> </v>
          </cell>
        </row>
        <row r="12">
          <cell r="A12">
            <v>4</v>
          </cell>
          <cell r="B12" t="str">
            <v>CreateEmpNo</v>
          </cell>
          <cell r="C12" t="str">
            <v>建檔人員</v>
          </cell>
          <cell r="D12" t="str">
            <v>VARCHAR2</v>
          </cell>
          <cell r="E12">
            <v>6</v>
          </cell>
          <cell r="F12">
            <v>0</v>
          </cell>
          <cell r="G12" t="str">
            <v xml:space="preserve"> </v>
          </cell>
        </row>
        <row r="13">
          <cell r="A13">
            <v>5</v>
          </cell>
          <cell r="B13" t="str">
            <v>LastUpdate</v>
          </cell>
          <cell r="C13" t="str">
            <v>最後更新日期時間</v>
          </cell>
          <cell r="D13" t="str">
            <v>DATE</v>
          </cell>
          <cell r="E13">
            <v>0</v>
          </cell>
          <cell r="F13">
            <v>0</v>
          </cell>
          <cell r="G13" t="str">
            <v xml:space="preserve"> </v>
          </cell>
        </row>
        <row r="14">
          <cell r="A14">
            <v>6</v>
          </cell>
          <cell r="B14" t="str">
            <v>LastUpdateEmpNo</v>
          </cell>
          <cell r="C14" t="str">
            <v>最後更新人員</v>
          </cell>
          <cell r="D14" t="str">
            <v>VARCHAR2</v>
          </cell>
          <cell r="E14">
            <v>6</v>
          </cell>
          <cell r="F14">
            <v>0</v>
          </cell>
          <cell r="G14" t="str">
            <v xml:space="preserve"> </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CdWorkMonth</v>
          </cell>
          <cell r="D1" t="str">
            <v>放款業績工作月對照檔</v>
          </cell>
        </row>
        <row r="9">
          <cell r="A9">
            <v>1</v>
          </cell>
          <cell r="B9" t="str">
            <v>Year</v>
          </cell>
          <cell r="C9" t="str">
            <v>業績年度</v>
          </cell>
          <cell r="D9" t="str">
            <v>Decimal</v>
          </cell>
          <cell r="E9">
            <v>4</v>
          </cell>
          <cell r="F9"/>
          <cell r="G9"/>
        </row>
        <row r="10">
          <cell r="A10">
            <v>2</v>
          </cell>
          <cell r="B10" t="str">
            <v>Month</v>
          </cell>
          <cell r="C10" t="str">
            <v>工作月份</v>
          </cell>
          <cell r="D10" t="str">
            <v>Decimal</v>
          </cell>
          <cell r="E10">
            <v>2</v>
          </cell>
          <cell r="F10"/>
          <cell r="G10" t="str">
            <v>13個月</v>
          </cell>
        </row>
        <row r="11">
          <cell r="A11">
            <v>3</v>
          </cell>
          <cell r="B11" t="str">
            <v>StartDate</v>
          </cell>
          <cell r="C11" t="str">
            <v>開始日期</v>
          </cell>
          <cell r="D11" t="str">
            <v>DecimalD</v>
          </cell>
          <cell r="E11">
            <v>8</v>
          </cell>
          <cell r="F11"/>
          <cell r="G11"/>
        </row>
        <row r="12">
          <cell r="A12">
            <v>4</v>
          </cell>
          <cell r="B12" t="str">
            <v>EndDate</v>
          </cell>
          <cell r="C12" t="str">
            <v>終止日期</v>
          </cell>
          <cell r="D12" t="str">
            <v>DecimalD</v>
          </cell>
          <cell r="E12">
            <v>8</v>
          </cell>
          <cell r="F12"/>
          <cell r="G12"/>
        </row>
        <row r="13">
          <cell r="A13">
            <v>5</v>
          </cell>
          <cell r="B13" t="str">
            <v>CreateDate</v>
          </cell>
          <cell r="C13" t="str">
            <v>建檔日期時間</v>
          </cell>
          <cell r="D13" t="str">
            <v>DATE</v>
          </cell>
          <cell r="E13"/>
          <cell r="F13"/>
          <cell r="G13" t="str">
            <v xml:space="preserve"> </v>
          </cell>
        </row>
        <row r="14">
          <cell r="A14">
            <v>6</v>
          </cell>
          <cell r="B14" t="str">
            <v>CreateEmpNo</v>
          </cell>
          <cell r="C14" t="str">
            <v>建檔人員</v>
          </cell>
          <cell r="D14" t="str">
            <v>VARCHAR2</v>
          </cell>
          <cell r="E14">
            <v>6</v>
          </cell>
          <cell r="F14"/>
          <cell r="G14" t="str">
            <v xml:space="preserve">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CdIndustry</v>
          </cell>
          <cell r="D1" t="str">
            <v>行業別代號檔</v>
          </cell>
        </row>
        <row r="9">
          <cell r="A9">
            <v>1</v>
          </cell>
          <cell r="B9" t="str">
            <v>IndustryCode</v>
          </cell>
          <cell r="C9" t="str">
            <v>行業代號</v>
          </cell>
          <cell r="D9" t="str">
            <v>VARCHAR2</v>
          </cell>
          <cell r="E9">
            <v>6</v>
          </cell>
          <cell r="F9">
            <v>0</v>
          </cell>
        </row>
        <row r="10">
          <cell r="A10">
            <v>2</v>
          </cell>
          <cell r="B10" t="str">
            <v>IndustryItem</v>
          </cell>
          <cell r="C10" t="str">
            <v>行業說明</v>
          </cell>
          <cell r="D10" t="str">
            <v>NVARCHAR2</v>
          </cell>
          <cell r="E10">
            <v>50</v>
          </cell>
          <cell r="F10">
            <v>0</v>
          </cell>
          <cell r="G10" t="str">
            <v xml:space="preserve"> </v>
          </cell>
        </row>
        <row r="11">
          <cell r="A11">
            <v>3</v>
          </cell>
          <cell r="B11" t="str">
            <v>MainType</v>
          </cell>
          <cell r="C11" t="str">
            <v>主計處大類</v>
          </cell>
          <cell r="D11" t="str">
            <v>VARCHAR2</v>
          </cell>
          <cell r="E11">
            <v>1</v>
          </cell>
          <cell r="F11">
            <v>0</v>
          </cell>
          <cell r="G11" t="str">
            <v xml:space="preserve"> </v>
          </cell>
        </row>
        <row r="12">
          <cell r="A12">
            <v>4</v>
          </cell>
          <cell r="B12" t="str">
            <v>Enable</v>
          </cell>
          <cell r="C12" t="str">
            <v>啟用記號</v>
          </cell>
          <cell r="D12" t="str">
            <v>VARCHAR2</v>
          </cell>
          <cell r="E12">
            <v>1</v>
          </cell>
          <cell r="F12">
            <v>0</v>
          </cell>
          <cell r="G12" t="str">
            <v>Y:啟用 , N:未啟用</v>
          </cell>
        </row>
        <row r="13">
          <cell r="A13">
            <v>5</v>
          </cell>
          <cell r="B13" t="str">
            <v>CreateDate</v>
          </cell>
          <cell r="C13" t="str">
            <v>建檔日期時間</v>
          </cell>
          <cell r="D13" t="str">
            <v>DATE</v>
          </cell>
          <cell r="E13">
            <v>0</v>
          </cell>
          <cell r="F13">
            <v>0</v>
          </cell>
          <cell r="G13" t="str">
            <v xml:space="preserve"> </v>
          </cell>
        </row>
        <row r="14">
          <cell r="A14">
            <v>6</v>
          </cell>
          <cell r="B14" t="str">
            <v>CreateEmpNo</v>
          </cell>
          <cell r="C14" t="str">
            <v>建檔人員</v>
          </cell>
          <cell r="D14" t="str">
            <v>VARCHAR2</v>
          </cell>
          <cell r="E14">
            <v>6</v>
          </cell>
          <cell r="F14">
            <v>0</v>
          </cell>
          <cell r="G14" t="str">
            <v xml:space="preserve"> </v>
          </cell>
        </row>
        <row r="15">
          <cell r="A15">
            <v>7</v>
          </cell>
          <cell r="B15" t="str">
            <v>LastUpdate</v>
          </cell>
          <cell r="C15" t="str">
            <v>最後更新日期時間</v>
          </cell>
          <cell r="D15" t="str">
            <v>DATE</v>
          </cell>
          <cell r="E15">
            <v>0</v>
          </cell>
          <cell r="F15">
            <v>0</v>
          </cell>
          <cell r="G15" t="str">
            <v xml:space="preserve"> </v>
          </cell>
        </row>
        <row r="16">
          <cell r="A16">
            <v>8</v>
          </cell>
          <cell r="B16" t="str">
            <v>LastUpdateEmpNo</v>
          </cell>
          <cell r="C16" t="str">
            <v>最後更新人員</v>
          </cell>
          <cell r="D16" t="str">
            <v>VARCHAR2</v>
          </cell>
          <cell r="E16">
            <v>6</v>
          </cell>
          <cell r="F16">
            <v>0</v>
          </cell>
          <cell r="G16" t="str">
            <v xml:space="preserve"> </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CdBank</v>
          </cell>
          <cell r="D1" t="str">
            <v>行庫資料檔</v>
          </cell>
        </row>
        <row r="9">
          <cell r="A9">
            <v>1</v>
          </cell>
          <cell r="B9" t="str">
            <v>BankCode</v>
          </cell>
          <cell r="C9" t="str">
            <v>行庫代號</v>
          </cell>
          <cell r="D9" t="str">
            <v>VARCHAR2</v>
          </cell>
          <cell r="E9">
            <v>3</v>
          </cell>
          <cell r="F9">
            <v>0</v>
          </cell>
          <cell r="G9" t="str">
            <v xml:space="preserve"> </v>
          </cell>
        </row>
        <row r="10">
          <cell r="A10">
            <v>2</v>
          </cell>
          <cell r="B10" t="str">
            <v>BranchCode</v>
          </cell>
          <cell r="C10" t="str">
            <v>分行代號</v>
          </cell>
          <cell r="D10" t="str">
            <v>VARCHAR2</v>
          </cell>
          <cell r="E10">
            <v>4</v>
          </cell>
          <cell r="F10">
            <v>0</v>
          </cell>
          <cell r="G10">
            <v>0</v>
          </cell>
        </row>
        <row r="11">
          <cell r="A11">
            <v>3</v>
          </cell>
          <cell r="B11" t="str">
            <v>BankItem</v>
          </cell>
          <cell r="C11" t="str">
            <v>行庫名稱</v>
          </cell>
          <cell r="D11" t="str">
            <v>NVARCHAR2</v>
          </cell>
          <cell r="E11">
            <v>50</v>
          </cell>
          <cell r="F11">
            <v>0</v>
          </cell>
          <cell r="G11" t="str">
            <v>參考bankno.csv</v>
          </cell>
        </row>
        <row r="12">
          <cell r="A12">
            <v>4</v>
          </cell>
          <cell r="B12" t="str">
            <v>BranchItem</v>
          </cell>
          <cell r="C12" t="str">
            <v>分行名稱</v>
          </cell>
          <cell r="D12" t="str">
            <v>NVARCHAR2</v>
          </cell>
          <cell r="E12">
            <v>50</v>
          </cell>
          <cell r="F12">
            <v>0</v>
          </cell>
          <cell r="G12" t="str">
            <v xml:space="preserve"> </v>
          </cell>
        </row>
        <row r="13">
          <cell r="A13">
            <v>5</v>
          </cell>
          <cell r="B13" t="str">
            <v>CreateDate</v>
          </cell>
          <cell r="C13" t="str">
            <v>建檔日期時間</v>
          </cell>
          <cell r="D13" t="str">
            <v>DATE</v>
          </cell>
          <cell r="E13">
            <v>0</v>
          </cell>
          <cell r="F13">
            <v>0</v>
          </cell>
          <cell r="G13" t="str">
            <v xml:space="preserve"> </v>
          </cell>
        </row>
        <row r="14">
          <cell r="A14">
            <v>6</v>
          </cell>
          <cell r="B14" t="str">
            <v>CreateEmpNo</v>
          </cell>
          <cell r="C14" t="str">
            <v>建檔人員</v>
          </cell>
          <cell r="D14" t="str">
            <v>VARCHAR2</v>
          </cell>
          <cell r="E14">
            <v>6</v>
          </cell>
          <cell r="F14">
            <v>0</v>
          </cell>
          <cell r="G14" t="str">
            <v xml:space="preserve"> </v>
          </cell>
        </row>
        <row r="15">
          <cell r="A15">
            <v>7</v>
          </cell>
          <cell r="B15" t="str">
            <v>LastUpdate</v>
          </cell>
          <cell r="C15" t="str">
            <v>最後更新日期時間</v>
          </cell>
          <cell r="D15" t="str">
            <v>DATE</v>
          </cell>
          <cell r="E15">
            <v>0</v>
          </cell>
          <cell r="F15">
            <v>0</v>
          </cell>
          <cell r="G15" t="str">
            <v xml:space="preserve"> </v>
          </cell>
        </row>
        <row r="16">
          <cell r="A16">
            <v>8</v>
          </cell>
          <cell r="B16" t="str">
            <v>LastUpdateEmpNo</v>
          </cell>
          <cell r="C16" t="str">
            <v>最後更新人員</v>
          </cell>
          <cell r="D16" t="str">
            <v>VARCHAR2</v>
          </cell>
          <cell r="E16">
            <v>6</v>
          </cell>
          <cell r="F16">
            <v>0</v>
          </cell>
          <cell r="G16" t="str">
            <v xml:space="preserve"> </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CdAcBook</v>
          </cell>
          <cell r="D1" t="str">
            <v>帳冊別金額設定檔</v>
          </cell>
        </row>
        <row r="9">
          <cell r="A9">
            <v>1</v>
          </cell>
          <cell r="B9" t="str">
            <v>AcBookCode</v>
          </cell>
          <cell r="C9" t="str">
            <v>帳冊別</v>
          </cell>
          <cell r="D9" t="str">
            <v>VARCHAR2</v>
          </cell>
          <cell r="E9">
            <v>3</v>
          </cell>
          <cell r="F9">
            <v>0</v>
          </cell>
          <cell r="G9" t="str">
            <v>共用代碼檔</v>
          </cell>
        </row>
        <row r="10">
          <cell r="A10">
            <v>2</v>
          </cell>
          <cell r="B10" t="str">
            <v>CurrencyCode</v>
          </cell>
          <cell r="C10" t="str">
            <v>幣別</v>
          </cell>
          <cell r="D10" t="str">
            <v>VARCHAR2</v>
          </cell>
          <cell r="E10">
            <v>3</v>
          </cell>
          <cell r="F10">
            <v>0</v>
          </cell>
          <cell r="G10">
            <v>0</v>
          </cell>
        </row>
        <row r="11">
          <cell r="A11">
            <v>3</v>
          </cell>
          <cell r="B11" t="str">
            <v>TargetAmt</v>
          </cell>
          <cell r="C11" t="str">
            <v>放款目標金額</v>
          </cell>
          <cell r="D11" t="str">
            <v>DECIMAL</v>
          </cell>
          <cell r="E11">
            <v>16</v>
          </cell>
          <cell r="F11">
            <v>2</v>
          </cell>
          <cell r="G11" t="str">
            <v xml:space="preserve"> </v>
          </cell>
        </row>
        <row r="12">
          <cell r="A12">
            <v>4</v>
          </cell>
          <cell r="B12" t="str">
            <v>ActualAmt</v>
          </cell>
          <cell r="C12" t="str">
            <v>放款實際金額</v>
          </cell>
          <cell r="D12" t="str">
            <v>DECIMAL</v>
          </cell>
          <cell r="E12">
            <v>16</v>
          </cell>
          <cell r="F12">
            <v>2</v>
          </cell>
          <cell r="G12" t="str">
            <v xml:space="preserve"> </v>
          </cell>
        </row>
        <row r="13">
          <cell r="A13">
            <v>5</v>
          </cell>
          <cell r="B13" t="str">
            <v>AssignSeq</v>
          </cell>
          <cell r="C13" t="str">
            <v xml:space="preserve">分配順序    </v>
          </cell>
          <cell r="D13" t="str">
            <v>DECIMAL</v>
          </cell>
          <cell r="E13">
            <v>2</v>
          </cell>
          <cell r="F13">
            <v>0</v>
          </cell>
          <cell r="G13" t="str">
            <v xml:space="preserve"> </v>
          </cell>
        </row>
        <row r="14">
          <cell r="A14">
            <v>6</v>
          </cell>
          <cell r="B14" t="str">
            <v>AcctSource</v>
          </cell>
          <cell r="C14" t="str">
            <v xml:space="preserve">資金來源 </v>
          </cell>
          <cell r="D14" t="str">
            <v>VARCHAR2</v>
          </cell>
          <cell r="E14">
            <v>1</v>
          </cell>
          <cell r="F14">
            <v>0</v>
          </cell>
          <cell r="G14" t="str">
            <v xml:space="preserve"> </v>
          </cell>
        </row>
        <row r="15">
          <cell r="A15">
            <v>7</v>
          </cell>
          <cell r="B15" t="str">
            <v>CreateDate</v>
          </cell>
          <cell r="C15" t="str">
            <v>建檔日期時間</v>
          </cell>
          <cell r="D15" t="str">
            <v>DATE</v>
          </cell>
          <cell r="E15">
            <v>0</v>
          </cell>
          <cell r="F15">
            <v>0</v>
          </cell>
          <cell r="G15" t="str">
            <v xml:space="preserve"> </v>
          </cell>
        </row>
        <row r="16">
          <cell r="A16">
            <v>8</v>
          </cell>
          <cell r="B16" t="str">
            <v>CreateEmpNo</v>
          </cell>
          <cell r="C16" t="str">
            <v>建檔人員</v>
          </cell>
          <cell r="D16" t="str">
            <v>VARCHAR2</v>
          </cell>
          <cell r="E16">
            <v>6</v>
          </cell>
          <cell r="F16">
            <v>0</v>
          </cell>
          <cell r="G16" t="str">
            <v xml:space="preserve"> </v>
          </cell>
        </row>
        <row r="17">
          <cell r="A17">
            <v>9</v>
          </cell>
          <cell r="B17" t="str">
            <v>LastUpdate</v>
          </cell>
          <cell r="C17" t="str">
            <v>最後更新日期時間</v>
          </cell>
          <cell r="D17" t="str">
            <v>DATE</v>
          </cell>
          <cell r="E17">
            <v>0</v>
          </cell>
          <cell r="F17">
            <v>0</v>
          </cell>
          <cell r="G17" t="str">
            <v xml:space="preserve"> </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CdAcCode</v>
          </cell>
          <cell r="D1" t="str">
            <v>會計科子細目設定檔</v>
          </cell>
        </row>
        <row r="9">
          <cell r="A9">
            <v>1</v>
          </cell>
          <cell r="B9" t="str">
            <v>AcNoCode</v>
          </cell>
          <cell r="C9" t="str">
            <v>科目代號</v>
          </cell>
          <cell r="D9" t="str">
            <v>VARCHAR2</v>
          </cell>
          <cell r="E9">
            <v>8</v>
          </cell>
          <cell r="F9">
            <v>0</v>
          </cell>
          <cell r="G9">
            <v>0</v>
          </cell>
        </row>
        <row r="10">
          <cell r="A10">
            <v>2</v>
          </cell>
          <cell r="B10" t="str">
            <v>AcSubCode</v>
          </cell>
          <cell r="C10" t="str">
            <v>子目代號</v>
          </cell>
          <cell r="D10" t="str">
            <v>VARCHAR2</v>
          </cell>
          <cell r="E10">
            <v>5</v>
          </cell>
          <cell r="G10">
            <v>0</v>
          </cell>
        </row>
        <row r="11">
          <cell r="A11">
            <v>3</v>
          </cell>
          <cell r="B11" t="str">
            <v>AcDtlCode</v>
          </cell>
          <cell r="C11" t="str">
            <v>細目代號</v>
          </cell>
          <cell r="D11" t="str">
            <v>VARCHAR2</v>
          </cell>
          <cell r="E11">
            <v>2</v>
          </cell>
          <cell r="G11">
            <v>0</v>
          </cell>
        </row>
        <row r="12">
          <cell r="A12">
            <v>4</v>
          </cell>
          <cell r="B12" t="str">
            <v>AcNoItem</v>
          </cell>
          <cell r="C12" t="str">
            <v>科子細目名稱</v>
          </cell>
          <cell r="D12" t="str">
            <v>NVARCHAR2</v>
          </cell>
          <cell r="E12">
            <v>40</v>
          </cell>
          <cell r="G12">
            <v>0</v>
          </cell>
        </row>
        <row r="13">
          <cell r="A13">
            <v>5</v>
          </cell>
          <cell r="B13" t="str">
            <v>AcctCode</v>
          </cell>
          <cell r="C13" t="str">
            <v>業務科目代號</v>
          </cell>
          <cell r="D13" t="str">
            <v>VARCHAR2</v>
          </cell>
          <cell r="E13">
            <v>3</v>
          </cell>
          <cell r="G13">
            <v>0</v>
          </cell>
        </row>
        <row r="14">
          <cell r="A14">
            <v>6</v>
          </cell>
          <cell r="B14" t="str">
            <v>AcctItem</v>
          </cell>
          <cell r="C14" t="str">
            <v>業務科目名稱</v>
          </cell>
          <cell r="D14" t="str">
            <v>NVARCHAR2</v>
          </cell>
          <cell r="E14">
            <v>20</v>
          </cell>
          <cell r="G14">
            <v>0</v>
          </cell>
        </row>
        <row r="15">
          <cell r="A15">
            <v>7</v>
          </cell>
          <cell r="B15" t="str">
            <v>ClassCode</v>
          </cell>
          <cell r="C15" t="str">
            <v>科子目級別</v>
          </cell>
          <cell r="D15" t="str">
            <v>DECIMAL</v>
          </cell>
          <cell r="E15">
            <v>1</v>
          </cell>
          <cell r="G15" t="str">
            <v>0:可入帳科目
1:下編子細目</v>
          </cell>
        </row>
        <row r="16">
          <cell r="A16">
            <v>8</v>
          </cell>
          <cell r="B16" t="str">
            <v>AcBookFlag</v>
          </cell>
          <cell r="C16" t="str">
            <v>帳冊別記號</v>
          </cell>
          <cell r="D16" t="str">
            <v>DECIMAL</v>
          </cell>
          <cell r="E16">
            <v>1</v>
          </cell>
          <cell r="G16" t="str">
            <v>0:不細分
1:細分
2:中介</v>
          </cell>
        </row>
        <row r="17">
          <cell r="A17">
            <v>9</v>
          </cell>
          <cell r="B17" t="str">
            <v>DbCr</v>
          </cell>
          <cell r="C17" t="str">
            <v>借貸別</v>
          </cell>
          <cell r="D17" t="str">
            <v>VARCHAR2</v>
          </cell>
          <cell r="E17">
            <v>1</v>
          </cell>
          <cell r="G17" t="str">
            <v>D:借(1,5,6,9)
C:貸(2,3,4,8)</v>
          </cell>
        </row>
        <row r="18">
          <cell r="A18">
            <v>10</v>
          </cell>
          <cell r="B18" t="str">
            <v>AcctFlag</v>
          </cell>
          <cell r="C18" t="str">
            <v>業務科目記號</v>
          </cell>
          <cell r="D18" t="str">
            <v>DECIMAL</v>
          </cell>
          <cell r="E18">
            <v>1</v>
          </cell>
          <cell r="G18" t="str">
            <v>0:非業務科目（可經由[其他傳票輸入]交易入帳）
1:資負明細科目（放款、催收款項...等，不可經由[其他傳票輸入]交易入帳)
※資負明細科目
1.列入[資負明細月報]項目
2.可由[未銷帳餘額明細]查詢未銷明細
3.列入[資負明細每日餘額檔(含所屬會科、帳冊別及利率)](資負明細業務科目)
4.列入[會計餘額檢核表(會計檔餘額、銷帳檔餘額、業務檔餘額)]項目</v>
          </cell>
        </row>
        <row r="19">
          <cell r="A19">
            <v>11</v>
          </cell>
          <cell r="B19" t="str">
            <v>ReceivableFlag</v>
          </cell>
          <cell r="C19" t="str">
            <v>銷帳科目記號</v>
          </cell>
          <cell r="D19" t="str">
            <v>DECIMAL</v>
          </cell>
          <cell r="E19">
            <v>1</v>
          </cell>
          <cell r="G19" t="str">
            <v>0－非銷帳科目
1－會計銷帳科目(銷帳編號由系統自編,ex:應收利息)
2－業務銷帳科目(銷帳編號由業務自編,ex:暫付及待結轉帳項－火險保費)</v>
          </cell>
        </row>
        <row r="20">
          <cell r="A20">
            <v>12</v>
          </cell>
          <cell r="B20" t="str">
            <v>ClsChkFlag</v>
          </cell>
          <cell r="C20" t="str">
            <v>日結餘額檢查記號</v>
          </cell>
          <cell r="D20" t="str">
            <v>DECIMAL</v>
          </cell>
          <cell r="E20">
            <v>1</v>
          </cell>
          <cell r="G20" t="str">
            <v xml:space="preserve">0－不檢查
1－不過餘額(借貸分由放款及核心系統出帳)
2－應&gt;=0
3－應=0
4－應&lt;=0
</v>
          </cell>
        </row>
        <row r="21">
          <cell r="A21">
            <v>13</v>
          </cell>
          <cell r="B21" t="str">
            <v>InuseFlag</v>
          </cell>
          <cell r="C21" t="str">
            <v>放款部使用記號</v>
          </cell>
          <cell r="D21" t="str">
            <v>DECIMAL</v>
          </cell>
          <cell r="E21">
            <v>1</v>
          </cell>
          <cell r="G21" t="str">
            <v>0:可以使用
1:不可使用</v>
          </cell>
        </row>
        <row r="22">
          <cell r="A22">
            <v>14</v>
          </cell>
          <cell r="B22" t="str">
            <v>CreateDate</v>
          </cell>
          <cell r="C22" t="str">
            <v>建檔日期時間</v>
          </cell>
          <cell r="D22" t="str">
            <v>DATE</v>
          </cell>
        </row>
        <row r="23">
          <cell r="A23">
            <v>15</v>
          </cell>
          <cell r="B23" t="str">
            <v>CreateEmpNo</v>
          </cell>
          <cell r="C23" t="str">
            <v>建檔人員</v>
          </cell>
          <cell r="D23" t="str">
            <v>VARCHAR2</v>
          </cell>
          <cell r="E23">
            <v>6</v>
          </cell>
        </row>
        <row r="24">
          <cell r="A24">
            <v>16</v>
          </cell>
          <cell r="B24" t="str">
            <v>LastUpdate</v>
          </cell>
          <cell r="C24" t="str">
            <v>最後更新日期時間</v>
          </cell>
          <cell r="D24" t="str">
            <v>DATE</v>
          </cell>
        </row>
        <row r="25">
          <cell r="A25">
            <v>17</v>
          </cell>
          <cell r="B25" t="str">
            <v>LastUpdateEmpNo</v>
          </cell>
          <cell r="C25" t="str">
            <v>最後更新人員</v>
          </cell>
          <cell r="D25" t="str">
            <v>VARCHAR2</v>
          </cell>
          <cell r="E25">
            <v>6</v>
          </cell>
        </row>
      </sheetData>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CdBcm</v>
          </cell>
          <cell r="D1" t="str">
            <v>分公司資料檔</v>
          </cell>
        </row>
        <row r="9">
          <cell r="A9">
            <v>1</v>
          </cell>
          <cell r="B9" t="str">
            <v>UnitCode</v>
          </cell>
          <cell r="C9" t="str">
            <v>單位代號</v>
          </cell>
          <cell r="D9" t="str">
            <v>VARCHAR2</v>
          </cell>
          <cell r="E9">
            <v>6</v>
          </cell>
          <cell r="F9">
            <v>0</v>
          </cell>
          <cell r="G9" t="str">
            <v>10H200:放款審查課
10H400:放款服務課
10H600:放款管理課
10H900:放款推展課
10HC00:北部區域中心
10HJ00:中部區域中心
10HL00:南部區域中心</v>
          </cell>
        </row>
        <row r="10">
          <cell r="A10">
            <v>2</v>
          </cell>
          <cell r="B10" t="str">
            <v>UnitItem</v>
          </cell>
          <cell r="C10" t="str">
            <v>單位名稱</v>
          </cell>
          <cell r="D10" t="str">
            <v>NVARCHAR2</v>
          </cell>
          <cell r="E10">
            <v>20</v>
          </cell>
          <cell r="F10">
            <v>0</v>
          </cell>
          <cell r="G10" t="str">
            <v xml:space="preserve"> </v>
          </cell>
        </row>
        <row r="11">
          <cell r="A11">
            <v>3</v>
          </cell>
          <cell r="B11" t="str">
            <v>DeptCode</v>
          </cell>
          <cell r="C11" t="str">
            <v>部室代號</v>
          </cell>
          <cell r="D11" t="str">
            <v>VARCHAR2</v>
          </cell>
          <cell r="E11">
            <v>6</v>
          </cell>
          <cell r="F11">
            <v>0</v>
          </cell>
          <cell r="G11" t="str">
            <v>104000:財務部
105000:總務部
106000:壽險資訊部
107000:研修部
108000:保戶關係部
109000:團體意外險部
10H000:放款部
110000:會計部
111000:投資企劃部</v>
          </cell>
        </row>
        <row r="12">
          <cell r="A12">
            <v>4</v>
          </cell>
          <cell r="B12" t="str">
            <v>DeptItem</v>
          </cell>
          <cell r="C12" t="str">
            <v>部室名稱</v>
          </cell>
          <cell r="D12" t="str">
            <v>NVARCHAR2</v>
          </cell>
          <cell r="E12">
            <v>20</v>
          </cell>
          <cell r="F12">
            <v>0</v>
          </cell>
          <cell r="G12">
            <v>0</v>
          </cell>
        </row>
        <row r="13">
          <cell r="A13">
            <v>5</v>
          </cell>
          <cell r="B13" t="str">
            <v>DistCode</v>
          </cell>
          <cell r="C13" t="str">
            <v>區部代號</v>
          </cell>
          <cell r="D13" t="str">
            <v>VARCHAR2</v>
          </cell>
          <cell r="E13">
            <v>6</v>
          </cell>
          <cell r="F13">
            <v>0</v>
          </cell>
          <cell r="G13" t="str">
            <v>Dist:District
區部代號對照檔?</v>
          </cell>
        </row>
        <row r="14">
          <cell r="A14">
            <v>6</v>
          </cell>
          <cell r="B14" t="str">
            <v>DistItem</v>
          </cell>
          <cell r="C14" t="str">
            <v>區部名稱</v>
          </cell>
          <cell r="D14" t="str">
            <v>NVARCHAR2</v>
          </cell>
          <cell r="E14">
            <v>20</v>
          </cell>
          <cell r="F14">
            <v>0</v>
          </cell>
          <cell r="G14">
            <v>0</v>
          </cell>
        </row>
        <row r="15">
          <cell r="A15">
            <v>7</v>
          </cell>
          <cell r="B15" t="str">
            <v>UnitManager</v>
          </cell>
          <cell r="C15" t="str">
            <v>單位經理代號</v>
          </cell>
          <cell r="D15" t="str">
            <v>VARCHAR2</v>
          </cell>
          <cell r="E15">
            <v>6</v>
          </cell>
          <cell r="F15">
            <v>0</v>
          </cell>
          <cell r="G15">
            <v>0</v>
          </cell>
        </row>
        <row r="16">
          <cell r="A16">
            <v>8</v>
          </cell>
          <cell r="B16" t="str">
            <v>DeptManager</v>
          </cell>
          <cell r="C16" t="str">
            <v>部室經理代號</v>
          </cell>
          <cell r="D16" t="str">
            <v>VARCHAR2</v>
          </cell>
          <cell r="E16">
            <v>6</v>
          </cell>
          <cell r="F16">
            <v>0</v>
          </cell>
          <cell r="G16">
            <v>0</v>
          </cell>
        </row>
        <row r="17">
          <cell r="A17">
            <v>9</v>
          </cell>
          <cell r="B17" t="str">
            <v>DistManager</v>
          </cell>
          <cell r="C17" t="str">
            <v>區部經理代號</v>
          </cell>
          <cell r="D17" t="str">
            <v>VARCHAR2</v>
          </cell>
          <cell r="E17">
            <v>6</v>
          </cell>
          <cell r="F17">
            <v>0</v>
          </cell>
          <cell r="G17">
            <v>0</v>
          </cell>
        </row>
        <row r="18">
          <cell r="A18">
            <v>10</v>
          </cell>
          <cell r="B18" t="str">
            <v>ShortDeptItem</v>
          </cell>
          <cell r="C18" t="str">
            <v>部室名稱簡寫</v>
          </cell>
          <cell r="D18" t="str">
            <v>VARCHAR2</v>
          </cell>
          <cell r="E18">
            <v>6</v>
          </cell>
          <cell r="F18">
            <v>0</v>
          </cell>
          <cell r="G18">
            <v>0</v>
          </cell>
        </row>
        <row r="19">
          <cell r="A19">
            <v>11</v>
          </cell>
          <cell r="B19" t="str">
            <v>ShortDistItem</v>
          </cell>
          <cell r="C19" t="str">
            <v>區部名稱簡寫</v>
          </cell>
          <cell r="D19" t="str">
            <v>VARCHAR2</v>
          </cell>
          <cell r="E19">
            <v>6</v>
          </cell>
          <cell r="F19">
            <v>0</v>
          </cell>
          <cell r="G19">
            <v>0</v>
          </cell>
        </row>
        <row r="20">
          <cell r="A20">
            <v>12</v>
          </cell>
          <cell r="B20" t="str">
            <v>CreateDate</v>
          </cell>
          <cell r="C20" t="str">
            <v>建檔日期時間</v>
          </cell>
          <cell r="D20" t="str">
            <v>DATE</v>
          </cell>
          <cell r="E20">
            <v>0</v>
          </cell>
          <cell r="F20">
            <v>0</v>
          </cell>
          <cell r="G20" t="str">
            <v xml:space="preserve"> </v>
          </cell>
        </row>
        <row r="21">
          <cell r="A21">
            <v>13</v>
          </cell>
          <cell r="B21" t="str">
            <v>CreateEmpNo</v>
          </cell>
          <cell r="C21" t="str">
            <v>建檔人員</v>
          </cell>
          <cell r="D21" t="str">
            <v>VARCHAR2</v>
          </cell>
          <cell r="E21">
            <v>6</v>
          </cell>
          <cell r="F21">
            <v>0</v>
          </cell>
          <cell r="G21" t="str">
            <v xml:space="preserve"> </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CdBranch</v>
          </cell>
          <cell r="D1" t="str">
            <v>營業單位資料檔</v>
          </cell>
        </row>
        <row r="9">
          <cell r="A9">
            <v>1</v>
          </cell>
          <cell r="B9" t="str">
            <v>BranchNo</v>
          </cell>
          <cell r="C9" t="str">
            <v>單位別</v>
          </cell>
          <cell r="D9" t="str">
            <v>VARCHAR2</v>
          </cell>
          <cell r="E9">
            <v>4</v>
          </cell>
          <cell r="F9">
            <v>0</v>
          </cell>
          <cell r="G9" t="str">
            <v xml:space="preserve">0000:放款部
0025:信託部 
0036:台中   
0047:高雄   
0058:台南   
0069:中壢   
0070:花蓮   
0081:板橋   
0092:東台北 
0106:鳳山   
0117:新竹   </v>
          </cell>
        </row>
        <row r="10">
          <cell r="A10">
            <v>2</v>
          </cell>
          <cell r="B10" t="str">
            <v>AcBranchNo</v>
          </cell>
          <cell r="C10" t="str">
            <v>核心會計單位別</v>
          </cell>
          <cell r="D10" t="str">
            <v>VARCHAR2</v>
          </cell>
          <cell r="E10">
            <v>4</v>
          </cell>
          <cell r="F10">
            <v>0</v>
          </cell>
          <cell r="G10">
            <v>0</v>
          </cell>
        </row>
        <row r="11">
          <cell r="A11">
            <v>3</v>
          </cell>
          <cell r="B11" t="str">
            <v>CRH</v>
          </cell>
          <cell r="C11" t="str">
            <v>總分處</v>
          </cell>
          <cell r="D11" t="str">
            <v>VARCHAR2</v>
          </cell>
          <cell r="E11">
            <v>2</v>
          </cell>
          <cell r="F11">
            <v>0</v>
          </cell>
          <cell r="G11" t="str">
            <v>用途?</v>
          </cell>
        </row>
        <row r="12">
          <cell r="A12">
            <v>4</v>
          </cell>
          <cell r="B12" t="str">
            <v>BranchStatusCode</v>
          </cell>
          <cell r="C12" t="str">
            <v>單位控制碼</v>
          </cell>
          <cell r="D12" t="str">
            <v>VARCHAR2</v>
          </cell>
          <cell r="E12">
            <v>1</v>
          </cell>
          <cell r="F12">
            <v>0</v>
          </cell>
          <cell r="G12" t="str">
            <v>用途?</v>
          </cell>
        </row>
        <row r="13">
          <cell r="A13">
            <v>5</v>
          </cell>
          <cell r="B13" t="str">
            <v>BranchShort</v>
          </cell>
          <cell r="C13" t="str">
            <v>單位簡稱</v>
          </cell>
          <cell r="D13" t="str">
            <v>NVARCHAR2</v>
          </cell>
          <cell r="E13">
            <v>14</v>
          </cell>
          <cell r="F13">
            <v>0</v>
          </cell>
          <cell r="G13" t="str">
            <v xml:space="preserve"> </v>
          </cell>
        </row>
        <row r="14">
          <cell r="A14">
            <v>6</v>
          </cell>
          <cell r="B14" t="str">
            <v>BranchItem</v>
          </cell>
          <cell r="C14" t="str">
            <v>單位全名</v>
          </cell>
          <cell r="D14" t="str">
            <v>NVARCHAR2</v>
          </cell>
          <cell r="E14">
            <v>40</v>
          </cell>
          <cell r="F14">
            <v>0</v>
          </cell>
          <cell r="G14" t="str">
            <v xml:space="preserve"> </v>
          </cell>
        </row>
        <row r="15">
          <cell r="A15">
            <v>7</v>
          </cell>
          <cell r="B15" t="str">
            <v>BranchAddress1</v>
          </cell>
          <cell r="C15" t="str">
            <v>單位住址1</v>
          </cell>
          <cell r="D15" t="str">
            <v>NVARCHAR2</v>
          </cell>
          <cell r="E15">
            <v>30</v>
          </cell>
          <cell r="F15">
            <v>0</v>
          </cell>
          <cell r="G15" t="str">
            <v xml:space="preserve"> </v>
          </cell>
        </row>
        <row r="16">
          <cell r="A16">
            <v>8</v>
          </cell>
          <cell r="B16" t="str">
            <v>BranchAddress2</v>
          </cell>
          <cell r="C16" t="str">
            <v>單位住址2</v>
          </cell>
          <cell r="D16" t="str">
            <v>NVARCHAR2</v>
          </cell>
          <cell r="E16">
            <v>30</v>
          </cell>
          <cell r="F16">
            <v>0</v>
          </cell>
          <cell r="G16" t="str">
            <v xml:space="preserve"> </v>
          </cell>
        </row>
        <row r="17">
          <cell r="A17">
            <v>9</v>
          </cell>
          <cell r="B17" t="str">
            <v>Zip3</v>
          </cell>
          <cell r="C17" t="str">
            <v>郵遞區號前三碼</v>
          </cell>
          <cell r="D17" t="str">
            <v>VARCHAR2</v>
          </cell>
          <cell r="E17">
            <v>3</v>
          </cell>
          <cell r="F17">
            <v>0</v>
          </cell>
          <cell r="G17" t="str">
            <v xml:space="preserve"> </v>
          </cell>
        </row>
        <row r="18">
          <cell r="A18">
            <v>10</v>
          </cell>
          <cell r="B18" t="str">
            <v>Zip2</v>
          </cell>
          <cell r="C18" t="str">
            <v>郵遞區號後兩碼</v>
          </cell>
          <cell r="D18" t="str">
            <v>VARCHAR2</v>
          </cell>
          <cell r="E18">
            <v>2</v>
          </cell>
          <cell r="F18">
            <v>0</v>
          </cell>
          <cell r="G18" t="str">
            <v xml:space="preserve"> </v>
          </cell>
        </row>
        <row r="19">
          <cell r="A19">
            <v>11</v>
          </cell>
          <cell r="B19" t="str">
            <v>Owner</v>
          </cell>
          <cell r="C19" t="str">
            <v>負責人</v>
          </cell>
          <cell r="D19" t="str">
            <v>NVARCHAR2</v>
          </cell>
          <cell r="E19">
            <v>14</v>
          </cell>
          <cell r="F19">
            <v>0</v>
          </cell>
          <cell r="G19" t="str">
            <v xml:space="preserve"> </v>
          </cell>
        </row>
        <row r="20">
          <cell r="A20">
            <v>12</v>
          </cell>
          <cell r="B20" t="str">
            <v>BusinessID</v>
          </cell>
          <cell r="C20" t="str">
            <v>營利統一編號</v>
          </cell>
          <cell r="D20" t="str">
            <v>VARCHAR2</v>
          </cell>
          <cell r="E20">
            <v>10</v>
          </cell>
          <cell r="F20">
            <v>0</v>
          </cell>
          <cell r="G20" t="str">
            <v xml:space="preserve"> </v>
          </cell>
        </row>
        <row r="21">
          <cell r="A21">
            <v>13</v>
          </cell>
          <cell r="B21" t="str">
            <v>RSOCode</v>
          </cell>
          <cell r="C21" t="str">
            <v>稽徵機關代號</v>
          </cell>
          <cell r="D21" t="str">
            <v>VARCHAR2</v>
          </cell>
          <cell r="E21">
            <v>3</v>
          </cell>
          <cell r="F21">
            <v>0</v>
          </cell>
          <cell r="G21" t="str">
            <v>RSO:Revenue Service Office</v>
          </cell>
        </row>
        <row r="22">
          <cell r="A22">
            <v>14</v>
          </cell>
          <cell r="B22" t="str">
            <v>MediaUnitCode</v>
          </cell>
          <cell r="C22" t="str">
            <v>媒體單位代號</v>
          </cell>
          <cell r="D22" t="str">
            <v>VARCHAR2</v>
          </cell>
          <cell r="E22">
            <v>4</v>
          </cell>
          <cell r="F22">
            <v>0</v>
          </cell>
          <cell r="G22" t="str">
            <v xml:space="preserve"> </v>
          </cell>
        </row>
        <row r="23">
          <cell r="A23">
            <v>15</v>
          </cell>
          <cell r="B23" t="str">
            <v>CIFKey</v>
          </cell>
          <cell r="C23" t="str">
            <v>CIF KEY</v>
          </cell>
          <cell r="D23" t="str">
            <v>VARCHAR2</v>
          </cell>
          <cell r="E23">
            <v>6</v>
          </cell>
          <cell r="F23">
            <v>0</v>
          </cell>
          <cell r="G23" t="str">
            <v>用途?</v>
          </cell>
        </row>
        <row r="24">
          <cell r="A24">
            <v>16</v>
          </cell>
          <cell r="B24" t="str">
            <v>LastestCustNo</v>
          </cell>
          <cell r="C24" t="str">
            <v>最終戶號</v>
          </cell>
          <cell r="D24" t="str">
            <v>VARCHAR2</v>
          </cell>
          <cell r="E24">
            <v>7</v>
          </cell>
          <cell r="F24">
            <v>0</v>
          </cell>
          <cell r="G24" t="str">
            <v>用途?</v>
          </cell>
        </row>
        <row r="25">
          <cell r="A25">
            <v>17</v>
          </cell>
          <cell r="B25" t="str">
            <v>Group1</v>
          </cell>
          <cell r="C25" t="str">
            <v>課組別1</v>
          </cell>
          <cell r="D25" t="str">
            <v>NVARCHAR2</v>
          </cell>
          <cell r="E25">
            <v>10</v>
          </cell>
          <cell r="F25">
            <v>0</v>
          </cell>
          <cell r="G25">
            <v>0</v>
          </cell>
        </row>
        <row r="26">
          <cell r="A26">
            <v>18</v>
          </cell>
          <cell r="B26" t="str">
            <v>Group2</v>
          </cell>
          <cell r="C26" t="str">
            <v>課組別2</v>
          </cell>
          <cell r="D26" t="str">
            <v>NVARCHAR2</v>
          </cell>
          <cell r="E26">
            <v>10</v>
          </cell>
          <cell r="F26">
            <v>0</v>
          </cell>
          <cell r="G26">
            <v>0</v>
          </cell>
        </row>
        <row r="27">
          <cell r="A27">
            <v>19</v>
          </cell>
          <cell r="B27" t="str">
            <v>Group3</v>
          </cell>
          <cell r="C27" t="str">
            <v>課組別3</v>
          </cell>
          <cell r="D27" t="str">
            <v>NVARCHAR2</v>
          </cell>
          <cell r="E27">
            <v>10</v>
          </cell>
          <cell r="F27">
            <v>0</v>
          </cell>
          <cell r="G27">
            <v>0</v>
          </cell>
        </row>
        <row r="28">
          <cell r="A28">
            <v>20</v>
          </cell>
          <cell r="B28" t="str">
            <v>Group4</v>
          </cell>
          <cell r="C28" t="str">
            <v>課組別4</v>
          </cell>
          <cell r="D28" t="str">
            <v>NVARCHAR2</v>
          </cell>
          <cell r="E28">
            <v>10</v>
          </cell>
          <cell r="F28">
            <v>0</v>
          </cell>
          <cell r="G28">
            <v>0</v>
          </cell>
        </row>
        <row r="29">
          <cell r="A29">
            <v>21</v>
          </cell>
          <cell r="B29" t="str">
            <v>Group5</v>
          </cell>
          <cell r="C29" t="str">
            <v>課組別5</v>
          </cell>
          <cell r="D29" t="str">
            <v>NVARCHAR2</v>
          </cell>
          <cell r="E29">
            <v>10</v>
          </cell>
          <cell r="F29">
            <v>0</v>
          </cell>
          <cell r="G29">
            <v>0</v>
          </cell>
        </row>
        <row r="30">
          <cell r="A30">
            <v>22</v>
          </cell>
          <cell r="B30" t="str">
            <v>Group6</v>
          </cell>
          <cell r="C30" t="str">
            <v>課組別6</v>
          </cell>
          <cell r="D30" t="str">
            <v>NVARCHAR2</v>
          </cell>
          <cell r="E30">
            <v>10</v>
          </cell>
          <cell r="F30">
            <v>0</v>
          </cell>
          <cell r="G30">
            <v>0</v>
          </cell>
        </row>
        <row r="31">
          <cell r="A31">
            <v>23</v>
          </cell>
          <cell r="B31" t="str">
            <v>Group7</v>
          </cell>
          <cell r="C31" t="str">
            <v>課組別7</v>
          </cell>
          <cell r="D31" t="str">
            <v>NVARCHAR2</v>
          </cell>
          <cell r="E31">
            <v>10</v>
          </cell>
          <cell r="F31">
            <v>0</v>
          </cell>
          <cell r="G31">
            <v>0</v>
          </cell>
        </row>
        <row r="32">
          <cell r="A32">
            <v>24</v>
          </cell>
          <cell r="B32" t="str">
            <v>Group8</v>
          </cell>
          <cell r="C32" t="str">
            <v>課組別8</v>
          </cell>
          <cell r="D32" t="str">
            <v>NVARCHAR2</v>
          </cell>
          <cell r="E32">
            <v>10</v>
          </cell>
          <cell r="F32">
            <v>0</v>
          </cell>
          <cell r="G32">
            <v>0</v>
          </cell>
        </row>
        <row r="33">
          <cell r="A33">
            <v>25</v>
          </cell>
          <cell r="B33" t="str">
            <v>Group9</v>
          </cell>
          <cell r="C33" t="str">
            <v>課組別9</v>
          </cell>
          <cell r="D33" t="str">
            <v>NVARCHAR2</v>
          </cell>
          <cell r="E33">
            <v>10</v>
          </cell>
          <cell r="F33">
            <v>0</v>
          </cell>
          <cell r="G33">
            <v>0</v>
          </cell>
        </row>
        <row r="34">
          <cell r="A34">
            <v>26</v>
          </cell>
          <cell r="B34" t="str">
            <v>Group10</v>
          </cell>
          <cell r="C34" t="str">
            <v>課組別10</v>
          </cell>
          <cell r="D34" t="str">
            <v>NVARCHAR2</v>
          </cell>
          <cell r="E34">
            <v>10</v>
          </cell>
          <cell r="F34">
            <v>0</v>
          </cell>
          <cell r="G34">
            <v>0</v>
          </cell>
        </row>
        <row r="35">
          <cell r="A35">
            <v>27</v>
          </cell>
          <cell r="B35" t="str">
            <v>CreateDate</v>
          </cell>
          <cell r="C35" t="str">
            <v>建檔日期時間</v>
          </cell>
          <cell r="D35" t="str">
            <v>DATE</v>
          </cell>
          <cell r="E35">
            <v>0</v>
          </cell>
          <cell r="F35">
            <v>0</v>
          </cell>
          <cell r="G35" t="str">
            <v xml:space="preserve"> </v>
          </cell>
        </row>
        <row r="36">
          <cell r="A36">
            <v>28</v>
          </cell>
          <cell r="B36" t="str">
            <v>CreateEmpNo</v>
          </cell>
          <cell r="C36" t="str">
            <v>建檔人員</v>
          </cell>
          <cell r="D36" t="str">
            <v>VARCHAR2</v>
          </cell>
          <cell r="E36">
            <v>6</v>
          </cell>
          <cell r="F36">
            <v>0</v>
          </cell>
          <cell r="G36" t="str">
            <v xml:space="preserve"> </v>
          </cell>
        </row>
        <row r="37">
          <cell r="A37">
            <v>29</v>
          </cell>
          <cell r="B37" t="str">
            <v>LastUpdate</v>
          </cell>
          <cell r="C37" t="str">
            <v>最後更新日期時間</v>
          </cell>
          <cell r="D37" t="str">
            <v>DATE</v>
          </cell>
          <cell r="E37">
            <v>0</v>
          </cell>
          <cell r="F37">
            <v>0</v>
          </cell>
          <cell r="G37" t="str">
            <v xml:space="preserve"> </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CdCashFlow</v>
          </cell>
          <cell r="D1" t="str">
            <v>現金流量預估資料檔</v>
          </cell>
        </row>
        <row r="9">
          <cell r="A9">
            <v>1</v>
          </cell>
          <cell r="B9" t="str">
            <v>DataYearMonth</v>
          </cell>
          <cell r="C9" t="str">
            <v>年月份</v>
          </cell>
          <cell r="D9" t="str">
            <v>DECIMAL</v>
          </cell>
          <cell r="E9">
            <v>6</v>
          </cell>
          <cell r="F9">
            <v>0</v>
          </cell>
          <cell r="G9" t="str">
            <v xml:space="preserve"> </v>
          </cell>
        </row>
        <row r="10">
          <cell r="A10">
            <v>2</v>
          </cell>
          <cell r="B10" t="str">
            <v>InterestIncome</v>
          </cell>
          <cell r="C10" t="str">
            <v>利息收入</v>
          </cell>
          <cell r="D10" t="str">
            <v>DECIMAL</v>
          </cell>
          <cell r="E10">
            <v>16</v>
          </cell>
          <cell r="F10">
            <v>2</v>
          </cell>
          <cell r="G10" t="str">
            <v xml:space="preserve"> </v>
          </cell>
        </row>
        <row r="11">
          <cell r="A11">
            <v>3</v>
          </cell>
          <cell r="B11" t="str">
            <v>PrincipalAmortizeAmt</v>
          </cell>
          <cell r="C11" t="str">
            <v>本金攤還金額</v>
          </cell>
          <cell r="D11" t="str">
            <v>DECIMAL</v>
          </cell>
          <cell r="E11">
            <v>16</v>
          </cell>
          <cell r="F11">
            <v>2</v>
          </cell>
          <cell r="G11" t="str">
            <v xml:space="preserve"> </v>
          </cell>
        </row>
        <row r="12">
          <cell r="A12">
            <v>4</v>
          </cell>
          <cell r="B12" t="str">
            <v>PrepaymentAmt</v>
          </cell>
          <cell r="C12" t="str">
            <v>提前還款金額</v>
          </cell>
          <cell r="D12" t="str">
            <v>DECIMAL</v>
          </cell>
          <cell r="E12">
            <v>16</v>
          </cell>
          <cell r="F12">
            <v>2</v>
          </cell>
          <cell r="G12" t="str">
            <v xml:space="preserve"> </v>
          </cell>
        </row>
        <row r="13">
          <cell r="A13">
            <v>5</v>
          </cell>
          <cell r="B13" t="str">
            <v>DuePaymentAmt</v>
          </cell>
          <cell r="C13" t="str">
            <v>到期清償金額</v>
          </cell>
          <cell r="D13" t="str">
            <v>DECIMAL</v>
          </cell>
          <cell r="E13">
            <v>16</v>
          </cell>
          <cell r="F13">
            <v>2</v>
          </cell>
          <cell r="G13" t="str">
            <v xml:space="preserve"> </v>
          </cell>
        </row>
        <row r="14">
          <cell r="A14">
            <v>6</v>
          </cell>
          <cell r="B14" t="str">
            <v>ExtendAmt</v>
          </cell>
          <cell r="C14" t="str">
            <v>展期金額</v>
          </cell>
          <cell r="D14" t="str">
            <v>DECIMAL</v>
          </cell>
          <cell r="E14">
            <v>16</v>
          </cell>
          <cell r="F14">
            <v>2</v>
          </cell>
          <cell r="G14" t="str">
            <v xml:space="preserve"> </v>
          </cell>
        </row>
        <row r="15">
          <cell r="A15">
            <v>7</v>
          </cell>
          <cell r="B15" t="str">
            <v>LoanAmt</v>
          </cell>
          <cell r="C15" t="str">
            <v>貸放金額</v>
          </cell>
          <cell r="D15" t="str">
            <v>DECIMAL</v>
          </cell>
          <cell r="E15">
            <v>16</v>
          </cell>
          <cell r="F15">
            <v>2</v>
          </cell>
          <cell r="G15" t="str">
            <v xml:space="preserve"> </v>
          </cell>
        </row>
        <row r="16">
          <cell r="A16">
            <v>8</v>
          </cell>
          <cell r="B16" t="str">
            <v>CreateDate</v>
          </cell>
          <cell r="C16" t="str">
            <v>建檔日期時間</v>
          </cell>
          <cell r="D16" t="str">
            <v>DATE</v>
          </cell>
          <cell r="E16">
            <v>0</v>
          </cell>
          <cell r="F16">
            <v>0</v>
          </cell>
          <cell r="G16" t="str">
            <v xml:space="preserve"> </v>
          </cell>
        </row>
        <row r="17">
          <cell r="A17">
            <v>9</v>
          </cell>
          <cell r="B17" t="str">
            <v>CreateEmpNo</v>
          </cell>
          <cell r="C17" t="str">
            <v>建檔人員</v>
          </cell>
          <cell r="D17" t="str">
            <v>VARCHAR2</v>
          </cell>
          <cell r="E17">
            <v>6</v>
          </cell>
          <cell r="F17">
            <v>0</v>
          </cell>
          <cell r="G17" t="str">
            <v xml:space="preserve"> </v>
          </cell>
        </row>
        <row r="18">
          <cell r="A18">
            <v>10</v>
          </cell>
          <cell r="B18" t="str">
            <v>LastUpdate</v>
          </cell>
          <cell r="C18" t="str">
            <v>最後更新日期時間</v>
          </cell>
          <cell r="D18" t="str">
            <v>DATE</v>
          </cell>
          <cell r="E18">
            <v>0</v>
          </cell>
          <cell r="F18">
            <v>0</v>
          </cell>
          <cell r="G18" t="str">
            <v xml:space="preserve"> </v>
          </cell>
        </row>
        <row r="19">
          <cell r="A19">
            <v>11</v>
          </cell>
          <cell r="B19" t="str">
            <v>LastUpdateEmpNo</v>
          </cell>
          <cell r="C19" t="str">
            <v>最後更新人員</v>
          </cell>
          <cell r="D19" t="str">
            <v>VARCHAR2</v>
          </cell>
          <cell r="E19">
            <v>6</v>
          </cell>
          <cell r="F19">
            <v>0</v>
          </cell>
          <cell r="G19" t="str">
            <v xml:space="preserve"> </v>
          </cell>
        </row>
        <row r="20">
          <cell r="A20">
            <v>0</v>
          </cell>
          <cell r="B20">
            <v>0</v>
          </cell>
          <cell r="C20">
            <v>0</v>
          </cell>
          <cell r="D20">
            <v>0</v>
          </cell>
          <cell r="E20">
            <v>0</v>
          </cell>
          <cell r="F20">
            <v>0</v>
          </cell>
          <cell r="G20">
            <v>0</v>
          </cell>
        </row>
        <row r="21">
          <cell r="A21">
            <v>0</v>
          </cell>
          <cell r="B21">
            <v>0</v>
          </cell>
          <cell r="C21">
            <v>0</v>
          </cell>
          <cell r="D21">
            <v>0</v>
          </cell>
          <cell r="E21">
            <v>0</v>
          </cell>
          <cell r="F21">
            <v>0</v>
          </cell>
          <cell r="G21">
            <v>0</v>
          </cell>
        </row>
      </sheetData>
      <sheetData sheetId="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1"/>
  <sheetViews>
    <sheetView topLeftCell="A19" workbookViewId="0">
      <selection activeCell="C32" sqref="C32"/>
    </sheetView>
  </sheetViews>
  <sheetFormatPr defaultColWidth="22.109375" defaultRowHeight="16.2"/>
  <cols>
    <col min="1" max="1" width="6" bestFit="1" customWidth="1"/>
    <col min="2" max="2" width="20.88671875" bestFit="1" customWidth="1"/>
    <col min="3" max="3" width="32.44140625" bestFit="1" customWidth="1"/>
    <col min="4" max="4" width="20.44140625" bestFit="1" customWidth="1"/>
    <col min="5" max="5" width="20.109375" bestFit="1" customWidth="1"/>
    <col min="6" max="6" width="32.6640625" customWidth="1"/>
  </cols>
  <sheetData>
    <row r="1" spans="1:6" ht="82.8">
      <c r="A1" s="1"/>
      <c r="B1" s="1"/>
      <c r="C1" s="1"/>
      <c r="D1" s="7" t="s">
        <v>4</v>
      </c>
      <c r="E1" s="8" t="s">
        <v>5</v>
      </c>
      <c r="F1" s="1"/>
    </row>
    <row r="2" spans="1:6" s="6" customFormat="1">
      <c r="A2" s="17" t="s">
        <v>0</v>
      </c>
      <c r="B2" s="17" t="s">
        <v>1</v>
      </c>
      <c r="C2" s="17" t="s">
        <v>2</v>
      </c>
      <c r="D2" s="18" t="s">
        <v>24</v>
      </c>
      <c r="E2" s="18" t="s">
        <v>6</v>
      </c>
      <c r="F2" s="19" t="s">
        <v>3</v>
      </c>
    </row>
    <row r="3" spans="1:6">
      <c r="A3" s="2">
        <f t="shared" ref="A3:A31" si="0">IF(ISNUMBER(A2),A2+1,1)</f>
        <v>1</v>
      </c>
      <c r="B3" s="3" t="str">
        <f>CdCity!C1</f>
        <v>CdCity</v>
      </c>
      <c r="C3" s="4" t="str">
        <f>CdCity!D1</f>
        <v>地區別代碼檔</v>
      </c>
      <c r="D3" s="5">
        <v>4</v>
      </c>
      <c r="E3" s="5">
        <v>5</v>
      </c>
      <c r="F3" s="2"/>
    </row>
    <row r="4" spans="1:6">
      <c r="A4" s="2">
        <f t="shared" si="0"/>
        <v>2</v>
      </c>
      <c r="B4" s="3" t="str">
        <f>CdArea!C1</f>
        <v>CdArea</v>
      </c>
      <c r="C4" s="4" t="str">
        <f>CdArea!D1</f>
        <v>縣市與鄉鎮區對照檔</v>
      </c>
      <c r="D4" s="5">
        <v>4</v>
      </c>
      <c r="E4" s="5">
        <v>5</v>
      </c>
      <c r="F4" s="2"/>
    </row>
    <row r="5" spans="1:6">
      <c r="A5" s="2">
        <f t="shared" si="0"/>
        <v>3</v>
      </c>
      <c r="B5" s="3" t="str">
        <f>CdIndustry!C1</f>
        <v>CdIndustry</v>
      </c>
      <c r="C5" s="4" t="str">
        <f>CdIndustry!D1</f>
        <v>行業別代號檔</v>
      </c>
      <c r="D5" s="5">
        <v>3</v>
      </c>
      <c r="E5" s="5">
        <v>5</v>
      </c>
      <c r="F5" s="2"/>
    </row>
    <row r="6" spans="1:6">
      <c r="A6" s="2">
        <f t="shared" si="0"/>
        <v>4</v>
      </c>
      <c r="B6" s="3" t="str">
        <f>CdBank!C1</f>
        <v>CdBank</v>
      </c>
      <c r="C6" s="4" t="str">
        <f>CdBank!D1</f>
        <v>行庫資料檔</v>
      </c>
      <c r="D6" s="5">
        <v>2</v>
      </c>
      <c r="E6" s="5">
        <v>5</v>
      </c>
      <c r="F6" s="2"/>
    </row>
    <row r="7" spans="1:6">
      <c r="A7" s="2">
        <f t="shared" si="0"/>
        <v>5</v>
      </c>
      <c r="B7" s="3" t="str">
        <f>CdAcBook!C1</f>
        <v>CdAcBook</v>
      </c>
      <c r="C7" s="4" t="str">
        <f>CdAcBook!D1</f>
        <v>帳冊別金額設定檔</v>
      </c>
      <c r="D7" s="5">
        <v>3</v>
      </c>
      <c r="E7" s="5">
        <v>5</v>
      </c>
      <c r="F7" s="2"/>
    </row>
    <row r="8" spans="1:6">
      <c r="A8" s="2">
        <f t="shared" si="0"/>
        <v>6</v>
      </c>
      <c r="B8" s="3" t="str">
        <f>CdAcCode!C1</f>
        <v>CdAcCode</v>
      </c>
      <c r="C8" s="4" t="str">
        <f>CdAcCode!D1</f>
        <v>會計科子細目設定檔</v>
      </c>
      <c r="D8" s="5">
        <v>2</v>
      </c>
      <c r="E8" s="5">
        <v>5</v>
      </c>
      <c r="F8" s="2"/>
    </row>
    <row r="9" spans="1:6">
      <c r="A9" s="2">
        <f t="shared" si="0"/>
        <v>7</v>
      </c>
      <c r="B9" s="3" t="str">
        <f>CdBcm!C1</f>
        <v>CdBcm</v>
      </c>
      <c r="C9" s="4" t="str">
        <f>CdBcm!D1</f>
        <v>分公司資料檔</v>
      </c>
      <c r="D9" s="5">
        <v>2</v>
      </c>
      <c r="E9" s="5">
        <v>5</v>
      </c>
      <c r="F9" s="2"/>
    </row>
    <row r="10" spans="1:6">
      <c r="A10" s="2">
        <f t="shared" si="0"/>
        <v>8</v>
      </c>
      <c r="B10" s="3" t="str">
        <f>CdBranch!C1</f>
        <v>CdBranch</v>
      </c>
      <c r="C10" s="4" t="str">
        <f>CdBranch!D1</f>
        <v>營業單位資料檔</v>
      </c>
      <c r="D10" s="5">
        <v>3</v>
      </c>
      <c r="E10" s="5">
        <v>5</v>
      </c>
      <c r="F10" s="2"/>
    </row>
    <row r="11" spans="1:6">
      <c r="A11" s="2">
        <f t="shared" si="0"/>
        <v>9</v>
      </c>
      <c r="B11" s="3" t="str">
        <f>CdCashFlow!C1</f>
        <v>CdCashFlow</v>
      </c>
      <c r="C11" s="4" t="str">
        <f>CdCashFlow!D1</f>
        <v>現金流量預估資料檔</v>
      </c>
      <c r="D11" s="5">
        <v>3</v>
      </c>
      <c r="E11" s="5">
        <v>5</v>
      </c>
      <c r="F11" s="2"/>
    </row>
    <row r="12" spans="1:6">
      <c r="A12" s="2">
        <f t="shared" si="0"/>
        <v>10</v>
      </c>
      <c r="B12" s="3" t="str">
        <f>CdCl!C1</f>
        <v>CdCl</v>
      </c>
      <c r="C12" s="4" t="str">
        <f>CdCl!D1</f>
        <v>擔保品代號檔</v>
      </c>
      <c r="D12" s="5">
        <v>3</v>
      </c>
      <c r="E12" s="5">
        <v>5</v>
      </c>
      <c r="F12" s="2"/>
    </row>
    <row r="13" spans="1:6">
      <c r="A13" s="2">
        <f t="shared" si="0"/>
        <v>11</v>
      </c>
      <c r="B13" s="3" t="str">
        <f>CdEmp!C1</f>
        <v>CdEmp</v>
      </c>
      <c r="C13" s="4" t="str">
        <f>CdEmp!D1</f>
        <v>員工資料檔</v>
      </c>
      <c r="D13" s="5">
        <v>3</v>
      </c>
      <c r="E13" s="5">
        <v>5</v>
      </c>
      <c r="F13" s="2"/>
    </row>
    <row r="14" spans="1:6">
      <c r="A14" s="2">
        <f t="shared" si="0"/>
        <v>12</v>
      </c>
      <c r="B14" s="3" t="str">
        <f>CdGseq!C1</f>
        <v>CdGseq</v>
      </c>
      <c r="C14" s="4" t="str">
        <f>CdGseq!D1</f>
        <v>編號編碼檔</v>
      </c>
      <c r="D14" s="5">
        <v>1</v>
      </c>
      <c r="E14" s="5">
        <v>5</v>
      </c>
      <c r="F14" s="2"/>
    </row>
    <row r="15" spans="1:6">
      <c r="A15" s="2">
        <f t="shared" si="0"/>
        <v>13</v>
      </c>
      <c r="B15" s="3" t="str">
        <f>CdGuarantor!C1</f>
        <v>CdGuarantor</v>
      </c>
      <c r="C15" s="4" t="str">
        <f>CdGuarantor!D1</f>
        <v>保證人關係代碼檔</v>
      </c>
      <c r="D15" s="5">
        <v>3</v>
      </c>
      <c r="E15" s="5">
        <v>5</v>
      </c>
      <c r="F15" s="2"/>
    </row>
    <row r="16" spans="1:6">
      <c r="A16" s="2">
        <f t="shared" si="0"/>
        <v>14</v>
      </c>
      <c r="B16" s="3" t="str">
        <f>CdInsurer!C1</f>
        <v>CdInsurer</v>
      </c>
      <c r="C16" s="4" t="str">
        <f>CdInsurer!D1</f>
        <v>保險公司資料檔</v>
      </c>
      <c r="D16" s="5">
        <v>3</v>
      </c>
      <c r="E16" s="5">
        <v>5</v>
      </c>
      <c r="F16" s="2"/>
    </row>
    <row r="17" spans="1:6">
      <c r="A17" s="2">
        <f t="shared" si="0"/>
        <v>15</v>
      </c>
      <c r="B17" s="3" t="str">
        <f>CdLandSection!C1</f>
        <v>CdLandSection</v>
      </c>
      <c r="C17" s="4" t="str">
        <f>CdLandSection!D1</f>
        <v>地段代碼檔</v>
      </c>
      <c r="D17" s="5">
        <v>3</v>
      </c>
      <c r="E17" s="5">
        <v>5</v>
      </c>
      <c r="F17" s="2"/>
    </row>
    <row r="18" spans="1:6">
      <c r="A18" s="2">
        <f t="shared" si="0"/>
        <v>16</v>
      </c>
      <c r="B18" s="3" t="str">
        <f>CdOverdue!C1</f>
        <v>CdOverdue</v>
      </c>
      <c r="C18" s="4" t="str">
        <f>CdOverdue!D1</f>
        <v>逾期新增減少原因檔</v>
      </c>
      <c r="D18" s="5">
        <v>3</v>
      </c>
      <c r="E18" s="5">
        <v>5</v>
      </c>
      <c r="F18" s="2"/>
    </row>
    <row r="19" spans="1:6">
      <c r="A19" s="2">
        <f t="shared" si="0"/>
        <v>17</v>
      </c>
      <c r="B19" s="3" t="str">
        <f>CdReport!C1</f>
        <v>CdReport</v>
      </c>
      <c r="C19" s="4" t="str">
        <f>CdReport!D1</f>
        <v>報表代號對照檔</v>
      </c>
      <c r="D19" s="5">
        <v>2</v>
      </c>
      <c r="E19" s="5">
        <v>5</v>
      </c>
      <c r="F19" s="2"/>
    </row>
    <row r="20" spans="1:6">
      <c r="A20" s="2">
        <f t="shared" si="0"/>
        <v>18</v>
      </c>
      <c r="B20" s="3" t="str">
        <f>CdSupv!C1</f>
        <v>CdSupv</v>
      </c>
      <c r="C20" s="4" t="str">
        <f>CdSupv!D1</f>
        <v>主管理由檔</v>
      </c>
      <c r="D20" s="5">
        <v>3</v>
      </c>
      <c r="E20" s="5">
        <v>5</v>
      </c>
      <c r="F20" s="2"/>
    </row>
    <row r="21" spans="1:6">
      <c r="A21" s="2">
        <f t="shared" si="0"/>
        <v>19</v>
      </c>
      <c r="B21" s="3" t="str">
        <f>AcMain!C1</f>
        <v>AcMain</v>
      </c>
      <c r="C21" s="4" t="str">
        <f>AcMain!D1</f>
        <v>會計總帳檔</v>
      </c>
      <c r="D21" s="5">
        <v>3</v>
      </c>
      <c r="E21" s="5">
        <v>5</v>
      </c>
      <c r="F21" s="2"/>
    </row>
    <row r="22" spans="1:6">
      <c r="A22" s="2">
        <f t="shared" si="0"/>
        <v>20</v>
      </c>
      <c r="B22" s="3" t="str">
        <f>AcDetail!C1</f>
        <v>AcDetail</v>
      </c>
      <c r="C22" s="4" t="str">
        <f>AcDetail!D1</f>
        <v>會計帳務明細檔</v>
      </c>
      <c r="D22" s="5">
        <v>3</v>
      </c>
      <c r="E22" s="5">
        <v>5</v>
      </c>
      <c r="F22" s="2"/>
    </row>
    <row r="23" spans="1:6">
      <c r="A23" s="2">
        <f t="shared" si="0"/>
        <v>21</v>
      </c>
      <c r="B23" s="3" t="str">
        <f>AcAcctCheck!C1</f>
        <v>AcAcctCheck</v>
      </c>
      <c r="C23" s="4" t="str">
        <f>AcAcctCheck!D1</f>
        <v>會計業務檢核檔</v>
      </c>
      <c r="D23" s="5">
        <v>3</v>
      </c>
      <c r="E23" s="5">
        <v>5</v>
      </c>
      <c r="F23" s="2"/>
    </row>
    <row r="24" spans="1:6">
      <c r="A24" s="2">
        <f t="shared" si="0"/>
        <v>22</v>
      </c>
      <c r="B24" s="3" t="str">
        <f>AcReceivable!C1</f>
        <v>AcReceivable</v>
      </c>
      <c r="C24" s="4" t="str">
        <f>AcReceivable!D1</f>
        <v>會計銷帳檔</v>
      </c>
      <c r="D24" s="5">
        <v>2</v>
      </c>
      <c r="E24" s="5">
        <v>5</v>
      </c>
      <c r="F24" s="2"/>
    </row>
    <row r="25" spans="1:6">
      <c r="A25" s="2">
        <f t="shared" si="0"/>
        <v>23</v>
      </c>
      <c r="B25" s="3" t="str">
        <f>AcLoanRenew!C1</f>
        <v>AcLoanRenew</v>
      </c>
      <c r="C25" s="4" t="str">
        <f>AcLoanRenew!D1</f>
        <v>會計借新還舊檔</v>
      </c>
      <c r="D25" s="5">
        <v>3</v>
      </c>
      <c r="E25" s="5">
        <v>5</v>
      </c>
      <c r="F25" s="2"/>
    </row>
    <row r="26" spans="1:6">
      <c r="A26" s="2">
        <f t="shared" si="0"/>
        <v>24</v>
      </c>
      <c r="B26" s="3" t="str">
        <f>CdBaseRate!C1</f>
        <v>CdBaseRate</v>
      </c>
      <c r="C26" s="4" t="str">
        <f>CdBaseRate!D1</f>
        <v>指標利率檔</v>
      </c>
      <c r="D26" s="5">
        <v>3</v>
      </c>
      <c r="E26" s="5">
        <v>5</v>
      </c>
      <c r="F26" s="2"/>
    </row>
    <row r="27" spans="1:6">
      <c r="A27" s="2">
        <f t="shared" si="0"/>
        <v>25</v>
      </c>
      <c r="B27" s="3" t="str">
        <f>CdAoDept!C1</f>
        <v>CdAoDept</v>
      </c>
      <c r="C27" s="4" t="str">
        <f>CdAoDept!D1</f>
        <v>放款專員所屬業務部室對照檔</v>
      </c>
      <c r="D27" s="5">
        <v>3</v>
      </c>
      <c r="E27" s="5">
        <v>5</v>
      </c>
      <c r="F27" s="2"/>
    </row>
    <row r="28" spans="1:6">
      <c r="A28" s="2">
        <f t="shared" si="0"/>
        <v>26</v>
      </c>
      <c r="B28" s="3" t="s">
        <v>276</v>
      </c>
      <c r="C28" s="4" t="str">
        <f>CdAppraiser!D1</f>
        <v>估價人員檔</v>
      </c>
      <c r="D28" s="5">
        <v>3</v>
      </c>
      <c r="E28" s="5">
        <v>5</v>
      </c>
      <c r="F28" s="2"/>
    </row>
    <row r="29" spans="1:6">
      <c r="A29" s="2">
        <f t="shared" si="0"/>
        <v>27</v>
      </c>
      <c r="B29" s="3" t="s">
        <v>284</v>
      </c>
      <c r="C29" s="4" t="str">
        <f>CdAppraisalCompany!D1</f>
        <v>估價公司檔</v>
      </c>
      <c r="D29" s="5">
        <v>3</v>
      </c>
      <c r="E29" s="5">
        <v>5</v>
      </c>
      <c r="F29" s="2"/>
    </row>
    <row r="30" spans="1:6">
      <c r="A30" s="2">
        <f t="shared" si="0"/>
        <v>28</v>
      </c>
      <c r="B30" s="3" t="s">
        <v>543</v>
      </c>
      <c r="C30" s="4" t="str">
        <f>CdWorkMonth!D1</f>
        <v>放款業績工作月對照檔</v>
      </c>
      <c r="D30" s="5">
        <v>3</v>
      </c>
      <c r="E30" s="5">
        <v>5</v>
      </c>
      <c r="F30" s="2"/>
    </row>
    <row r="31" spans="1:6">
      <c r="A31" s="2">
        <f t="shared" si="0"/>
        <v>29</v>
      </c>
      <c r="B31" s="3" t="s">
        <v>678</v>
      </c>
      <c r="C31" s="4" t="s">
        <v>679</v>
      </c>
      <c r="D31" s="5">
        <v>3</v>
      </c>
      <c r="E31" s="5">
        <v>5</v>
      </c>
      <c r="F31" s="2"/>
    </row>
  </sheetData>
  <phoneticPr fontId="4" type="noConversion"/>
  <hyperlinks>
    <hyperlink ref="B3" location="CdCity!A1" display="CdCity!A1" xr:uid="{00000000-0004-0000-0000-000000000000}"/>
    <hyperlink ref="B4" location="CdArea!A1" display="CdArea!A1" xr:uid="{00000000-0004-0000-0000-000001000000}"/>
    <hyperlink ref="B5" location="CdIndustry!A1" display="CdIndustry!A1" xr:uid="{00000000-0004-0000-0000-000002000000}"/>
    <hyperlink ref="B6" location="CdBank!A1" display="CdBank!A1" xr:uid="{00000000-0004-0000-0000-000003000000}"/>
    <hyperlink ref="B7" location="CdAcBook!A1" display="CdAcBook!A1" xr:uid="{00000000-0004-0000-0000-000004000000}"/>
    <hyperlink ref="B8" location="CdAcCode!A1" display="CdAcCode!A1" xr:uid="{00000000-0004-0000-0000-000005000000}"/>
    <hyperlink ref="B9" location="CdBcm!A1" display="CdBcm!A1" xr:uid="{00000000-0004-0000-0000-000006000000}"/>
    <hyperlink ref="B10" location="CdBranch!A1" display="CdBranch!A1" xr:uid="{00000000-0004-0000-0000-000007000000}"/>
    <hyperlink ref="B11" location="CdCashFlow!A1" display="CdCashFlow!A1" xr:uid="{00000000-0004-0000-0000-000008000000}"/>
    <hyperlink ref="B12" location="CdCl!A1" display="CdCl!A1" xr:uid="{00000000-0004-0000-0000-000009000000}"/>
    <hyperlink ref="B13" location="CdEmp!A1" display="CdEmp!A1" xr:uid="{00000000-0004-0000-0000-00000A000000}"/>
    <hyperlink ref="B14" location="CdGseq!A1" display="CdGseq!A1" xr:uid="{00000000-0004-0000-0000-00000B000000}"/>
    <hyperlink ref="B15" location="CdGuarantor!A1" display="CdGuarantor!A1" xr:uid="{00000000-0004-0000-0000-00000C000000}"/>
    <hyperlink ref="B16" location="CdInsurer!A1" display="CdInsurer!A1" xr:uid="{00000000-0004-0000-0000-00000D000000}"/>
    <hyperlink ref="B17" location="CdLandSection!A1" display="CdLandSection!A1" xr:uid="{00000000-0004-0000-0000-00000E000000}"/>
    <hyperlink ref="B18" location="CdOverdue!A1" display="CdOverdue!A1" xr:uid="{00000000-0004-0000-0000-00000F000000}"/>
    <hyperlink ref="B19" location="CdReport!A1" display="CdReport!A1" xr:uid="{00000000-0004-0000-0000-000010000000}"/>
    <hyperlink ref="B20" location="CdSupv!A1" display="CdSupv!A1" xr:uid="{00000000-0004-0000-0000-000011000000}"/>
    <hyperlink ref="B21" location="AcMain!A1" display="AcMain!A1" xr:uid="{00000000-0004-0000-0000-000012000000}"/>
    <hyperlink ref="B22" location="AcDetail!A1" display="AcDetail!A1" xr:uid="{00000000-0004-0000-0000-000013000000}"/>
    <hyperlink ref="B23" location="AcAcctCheck!A1" display="AcAcctCheck!A1" xr:uid="{00000000-0004-0000-0000-000014000000}"/>
    <hyperlink ref="B24" location="AcReceivable!A1" display="AcReceivable!A1" xr:uid="{00000000-0004-0000-0000-000015000000}"/>
    <hyperlink ref="B25" location="AcLoanRenew!A1" display="AcLoanRenew!A1" xr:uid="{00000000-0004-0000-0000-000016000000}"/>
    <hyperlink ref="B27" location="CdAoDept!A1" display="CdAoDept!A1" xr:uid="{00000000-0004-0000-0000-000017000000}"/>
    <hyperlink ref="B26" location="CdBaseRate!A1" display="CdBaseRate!A1" xr:uid="{00000000-0004-0000-0000-000018000000}"/>
    <hyperlink ref="B28" location="CdAppraiser!A1" display="CdAppraiser" xr:uid="{00000000-0004-0000-0000-000019000000}"/>
    <hyperlink ref="B29" location="CdAppraisalCompany!A1" display="CdAppraisalCompany" xr:uid="{00000000-0004-0000-0000-00001A000000}"/>
    <hyperlink ref="B30" location="CdWorkMonth!A1" display="CdWorkMonth" xr:uid="{172D31E8-3936-4F52-9E29-60721E2A6DD7}"/>
    <hyperlink ref="B31" location="CdWorkMonth!A1" display="CdWorkMonth" xr:uid="{44345DBC-AADD-440F-B83D-24C1A7272E89}"/>
  </hyperlink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17"/>
  <sheetViews>
    <sheetView zoomScaleNormal="100" workbookViewId="0">
      <selection activeCell="C24" sqref="C24"/>
    </sheetView>
  </sheetViews>
  <sheetFormatPr defaultColWidth="10.77734375" defaultRowHeight="16.2"/>
  <cols>
    <col min="1" max="1" width="5.21875" style="21" bestFit="1" customWidth="1"/>
    <col min="2" max="2" width="19" style="21" bestFit="1" customWidth="1"/>
    <col min="3" max="3" width="23.44140625" style="21" customWidth="1"/>
    <col min="4" max="4" width="22.6640625" style="21" bestFit="1" customWidth="1"/>
    <col min="5" max="5" width="8.21875" style="21" bestFit="1" customWidth="1"/>
    <col min="6" max="6" width="6.21875" style="21" bestFit="1" customWidth="1"/>
    <col min="7" max="7" width="21.44140625" style="21" bestFit="1" customWidth="1"/>
    <col min="8" max="8" width="12.5546875" style="21" bestFit="1" customWidth="1"/>
    <col min="9" max="10" width="15.33203125" style="21" bestFit="1" customWidth="1"/>
    <col min="11" max="13" width="6.21875" style="21" bestFit="1" customWidth="1"/>
    <col min="14" max="14" width="11" style="21" bestFit="1" customWidth="1"/>
    <col min="15" max="16384" width="10.77734375" style="21"/>
  </cols>
  <sheetData>
    <row r="1" spans="1:15">
      <c r="A1" s="56" t="s">
        <v>9</v>
      </c>
      <c r="B1" s="57"/>
      <c r="C1" s="9" t="str">
        <f>[9]DBD!C1</f>
        <v>CdCashFlow</v>
      </c>
      <c r="D1" s="9" t="str">
        <f>[9]DBD!D1</f>
        <v>現金流量預估資料檔</v>
      </c>
      <c r="E1" s="16" t="s">
        <v>38</v>
      </c>
      <c r="F1" s="10"/>
      <c r="G1" s="10"/>
    </row>
    <row r="2" spans="1:15" s="26" customFormat="1" ht="17.399999999999999" customHeight="1">
      <c r="A2" s="29"/>
      <c r="B2" s="30" t="s">
        <v>316</v>
      </c>
      <c r="C2" s="9" t="s">
        <v>633</v>
      </c>
      <c r="D2" s="9"/>
      <c r="E2" s="16"/>
      <c r="F2" s="10"/>
      <c r="G2" s="10"/>
    </row>
    <row r="3" spans="1:15" s="26" customFormat="1">
      <c r="A3" s="29"/>
      <c r="B3" s="30" t="s">
        <v>318</v>
      </c>
      <c r="C3" s="9" t="s">
        <v>534</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[9]DBD!A9</f>
        <v>1</v>
      </c>
      <c r="B5" s="9" t="str">
        <f>[9]DBD!B9</f>
        <v>DataYearMonth</v>
      </c>
      <c r="C5" s="9" t="str">
        <f>[9]DBD!C9</f>
        <v>年月份</v>
      </c>
      <c r="D5" s="9" t="str">
        <f>[9]DBD!D9</f>
        <v>DECIMAL</v>
      </c>
      <c r="E5" s="9">
        <f>[9]DBD!E9</f>
        <v>6</v>
      </c>
      <c r="F5" s="9">
        <f>[9]DBD!F9</f>
        <v>0</v>
      </c>
      <c r="G5" s="9" t="str">
        <f>[9]DBD!G9</f>
        <v xml:space="preserve"> </v>
      </c>
      <c r="H5" s="15" t="s">
        <v>67</v>
      </c>
      <c r="I5" s="15" t="s">
        <v>68</v>
      </c>
      <c r="J5" s="15" t="s">
        <v>69</v>
      </c>
      <c r="K5" s="15" t="s">
        <v>28</v>
      </c>
      <c r="L5" s="15">
        <v>6</v>
      </c>
      <c r="M5" s="15"/>
      <c r="N5" s="15"/>
      <c r="O5" s="21" t="s">
        <v>637</v>
      </c>
    </row>
    <row r="6" spans="1:15">
      <c r="A6" s="9">
        <f>[9]DBD!A10</f>
        <v>2</v>
      </c>
      <c r="B6" s="9" t="str">
        <f>[9]DBD!B10</f>
        <v>InterestIncome</v>
      </c>
      <c r="C6" s="9" t="str">
        <f>[9]DBD!C10</f>
        <v>利息收入</v>
      </c>
      <c r="D6" s="9" t="str">
        <f>[9]DBD!D10</f>
        <v>DECIMAL</v>
      </c>
      <c r="E6" s="9">
        <f>[9]DBD!E10</f>
        <v>16</v>
      </c>
      <c r="F6" s="9">
        <f>[9]DBD!F10</f>
        <v>2</v>
      </c>
      <c r="G6" s="9" t="str">
        <f>[9]DBD!G10</f>
        <v xml:space="preserve"> </v>
      </c>
      <c r="H6" s="15" t="s">
        <v>67</v>
      </c>
      <c r="I6" s="15" t="s">
        <v>70</v>
      </c>
      <c r="J6" s="15" t="s">
        <v>71</v>
      </c>
      <c r="K6" s="15" t="s">
        <v>72</v>
      </c>
      <c r="L6" s="15">
        <v>11</v>
      </c>
      <c r="M6" s="15">
        <v>0</v>
      </c>
      <c r="N6" s="15"/>
      <c r="O6" s="21" t="s">
        <v>638</v>
      </c>
    </row>
    <row r="7" spans="1:15" ht="32.4">
      <c r="A7" s="9">
        <f>[9]DBD!A11</f>
        <v>3</v>
      </c>
      <c r="B7" s="9" t="str">
        <f>[9]DBD!B11</f>
        <v>PrincipalAmortizeAmt</v>
      </c>
      <c r="C7" s="9" t="str">
        <f>[9]DBD!C11</f>
        <v>本金攤還金額</v>
      </c>
      <c r="D7" s="9" t="str">
        <f>[9]DBD!D11</f>
        <v>DECIMAL</v>
      </c>
      <c r="E7" s="9">
        <f>[9]DBD!E11</f>
        <v>16</v>
      </c>
      <c r="F7" s="9">
        <f>[9]DBD!F11</f>
        <v>2</v>
      </c>
      <c r="G7" s="9" t="str">
        <f>[9]DBD!G11</f>
        <v xml:space="preserve"> </v>
      </c>
      <c r="H7" s="15" t="s">
        <v>67</v>
      </c>
      <c r="I7" s="15" t="s">
        <v>73</v>
      </c>
      <c r="J7" s="15" t="s">
        <v>74</v>
      </c>
      <c r="K7" s="15" t="s">
        <v>72</v>
      </c>
      <c r="L7" s="15">
        <v>11</v>
      </c>
      <c r="M7" s="15">
        <v>0</v>
      </c>
      <c r="N7" s="15"/>
      <c r="O7" s="21" t="s">
        <v>639</v>
      </c>
    </row>
    <row r="8" spans="1:15">
      <c r="A8" s="9">
        <f>[9]DBD!A12</f>
        <v>4</v>
      </c>
      <c r="B8" s="9" t="str">
        <f>[9]DBD!B12</f>
        <v>PrepaymentAmt</v>
      </c>
      <c r="C8" s="9" t="str">
        <f>[9]DBD!C12</f>
        <v>提前還款金額</v>
      </c>
      <c r="D8" s="9" t="str">
        <f>[9]DBD!D12</f>
        <v>DECIMAL</v>
      </c>
      <c r="E8" s="9">
        <f>[9]DBD!E12</f>
        <v>16</v>
      </c>
      <c r="F8" s="9">
        <f>[9]DBD!F12</f>
        <v>2</v>
      </c>
      <c r="G8" s="9" t="str">
        <f>[9]DBD!G12</f>
        <v xml:space="preserve"> </v>
      </c>
      <c r="H8" s="15" t="s">
        <v>67</v>
      </c>
      <c r="I8" s="15" t="s">
        <v>75</v>
      </c>
      <c r="J8" s="15" t="s">
        <v>76</v>
      </c>
      <c r="K8" s="15" t="s">
        <v>72</v>
      </c>
      <c r="L8" s="15">
        <v>11</v>
      </c>
      <c r="M8" s="15">
        <v>0</v>
      </c>
      <c r="N8" s="15"/>
      <c r="O8" s="21" t="s">
        <v>640</v>
      </c>
    </row>
    <row r="9" spans="1:15">
      <c r="A9" s="9">
        <f>[9]DBD!A13</f>
        <v>5</v>
      </c>
      <c r="B9" s="9" t="str">
        <f>[9]DBD!B13</f>
        <v>DuePaymentAmt</v>
      </c>
      <c r="C9" s="9" t="str">
        <f>[9]DBD!C13</f>
        <v>到期清償金額</v>
      </c>
      <c r="D9" s="9" t="str">
        <f>[9]DBD!D13</f>
        <v>DECIMAL</v>
      </c>
      <c r="E9" s="9">
        <f>[9]DBD!E13</f>
        <v>16</v>
      </c>
      <c r="F9" s="9">
        <f>[9]DBD!F13</f>
        <v>2</v>
      </c>
      <c r="G9" s="9" t="str">
        <f>[9]DBD!G13</f>
        <v xml:space="preserve"> </v>
      </c>
      <c r="H9" s="15" t="s">
        <v>67</v>
      </c>
      <c r="I9" s="15" t="s">
        <v>77</v>
      </c>
      <c r="J9" s="15" t="s">
        <v>78</v>
      </c>
      <c r="K9" s="15" t="s">
        <v>72</v>
      </c>
      <c r="L9" s="15">
        <v>11</v>
      </c>
      <c r="M9" s="15">
        <v>0</v>
      </c>
      <c r="N9" s="15"/>
      <c r="O9" s="21" t="s">
        <v>641</v>
      </c>
    </row>
    <row r="10" spans="1:15">
      <c r="A10" s="9">
        <f>[9]DBD!A14</f>
        <v>6</v>
      </c>
      <c r="B10" s="9" t="str">
        <f>[9]DBD!B14</f>
        <v>ExtendAmt</v>
      </c>
      <c r="C10" s="9" t="str">
        <f>[9]DBD!C14</f>
        <v>展期金額</v>
      </c>
      <c r="D10" s="9" t="str">
        <f>[9]DBD!D14</f>
        <v>DECIMAL</v>
      </c>
      <c r="E10" s="9">
        <f>[9]DBD!E14</f>
        <v>16</v>
      </c>
      <c r="F10" s="9">
        <f>[9]DBD!F14</f>
        <v>2</v>
      </c>
      <c r="G10" s="9" t="str">
        <f>[9]DBD!G14</f>
        <v xml:space="preserve"> </v>
      </c>
      <c r="H10" s="15" t="s">
        <v>67</v>
      </c>
      <c r="I10" s="15" t="s">
        <v>79</v>
      </c>
      <c r="J10" s="15" t="s">
        <v>80</v>
      </c>
      <c r="K10" s="15" t="s">
        <v>72</v>
      </c>
      <c r="L10" s="15">
        <v>11</v>
      </c>
      <c r="M10" s="15">
        <v>0</v>
      </c>
      <c r="N10" s="15"/>
      <c r="O10" s="21" t="s">
        <v>642</v>
      </c>
    </row>
    <row r="11" spans="1:15">
      <c r="A11" s="9">
        <f>[9]DBD!A15</f>
        <v>7</v>
      </c>
      <c r="B11" s="9" t="str">
        <f>[9]DBD!B15</f>
        <v>LoanAmt</v>
      </c>
      <c r="C11" s="9" t="str">
        <f>[9]DBD!C15</f>
        <v>貸放金額</v>
      </c>
      <c r="D11" s="9" t="str">
        <f>[9]DBD!D15</f>
        <v>DECIMAL</v>
      </c>
      <c r="E11" s="9">
        <f>[9]DBD!E15</f>
        <v>16</v>
      </c>
      <c r="F11" s="9">
        <f>[9]DBD!F15</f>
        <v>2</v>
      </c>
      <c r="G11" s="9" t="str">
        <f>[9]DBD!G15</f>
        <v xml:space="preserve"> </v>
      </c>
      <c r="H11" s="15" t="s">
        <v>67</v>
      </c>
      <c r="I11" s="15" t="s">
        <v>81</v>
      </c>
      <c r="J11" s="15" t="s">
        <v>82</v>
      </c>
      <c r="K11" s="15" t="s">
        <v>72</v>
      </c>
      <c r="L11" s="15">
        <v>11</v>
      </c>
      <c r="M11" s="15">
        <v>0</v>
      </c>
      <c r="N11" s="15"/>
      <c r="O11" s="21" t="s">
        <v>643</v>
      </c>
    </row>
    <row r="12" spans="1:15">
      <c r="A12" s="9">
        <f>[9]DBD!A16</f>
        <v>8</v>
      </c>
      <c r="B12" s="9" t="str">
        <f>[9]DBD!B16</f>
        <v>CreateDate</v>
      </c>
      <c r="C12" s="9" t="str">
        <f>[9]DBD!C16</f>
        <v>建檔日期時間</v>
      </c>
      <c r="D12" s="9" t="str">
        <f>[9]DBD!D16</f>
        <v>DATE</v>
      </c>
      <c r="E12" s="9">
        <f>[9]DBD!E16</f>
        <v>0</v>
      </c>
      <c r="F12" s="9">
        <f>[9]DBD!F16</f>
        <v>0</v>
      </c>
      <c r="G12" s="9" t="str">
        <f>[9]DBD!G16</f>
        <v xml:space="preserve"> </v>
      </c>
      <c r="H12" s="15"/>
      <c r="I12" s="15"/>
      <c r="J12" s="15"/>
      <c r="K12" s="15"/>
      <c r="L12" s="15"/>
      <c r="M12" s="15"/>
      <c r="N12" s="15"/>
    </row>
    <row r="13" spans="1:15">
      <c r="A13" s="9">
        <f>[9]DBD!A17</f>
        <v>9</v>
      </c>
      <c r="B13" s="9" t="str">
        <f>[9]DBD!B17</f>
        <v>CreateEmpNo</v>
      </c>
      <c r="C13" s="9" t="str">
        <f>[9]DBD!C17</f>
        <v>建檔人員</v>
      </c>
      <c r="D13" s="9" t="str">
        <f>[9]DBD!D17</f>
        <v>VARCHAR2</v>
      </c>
      <c r="E13" s="9">
        <f>[9]DBD!E17</f>
        <v>6</v>
      </c>
      <c r="F13" s="9">
        <f>[9]DBD!F17</f>
        <v>0</v>
      </c>
      <c r="G13" s="9" t="str">
        <f>[9]DBD!G17</f>
        <v xml:space="preserve"> </v>
      </c>
      <c r="H13" s="15"/>
      <c r="I13" s="15"/>
      <c r="J13" s="15"/>
      <c r="K13" s="15"/>
      <c r="L13" s="15"/>
      <c r="M13" s="15"/>
      <c r="N13" s="15"/>
    </row>
    <row r="14" spans="1:15">
      <c r="A14" s="9">
        <f>[9]DBD!A18</f>
        <v>10</v>
      </c>
      <c r="B14" s="9" t="str">
        <f>[9]DBD!B18</f>
        <v>LastUpdate</v>
      </c>
      <c r="C14" s="9" t="str">
        <f>[9]DBD!C18</f>
        <v>最後更新日期時間</v>
      </c>
      <c r="D14" s="9" t="str">
        <f>[9]DBD!D18</f>
        <v>DATE</v>
      </c>
      <c r="E14" s="9">
        <f>[9]DBD!E18</f>
        <v>0</v>
      </c>
      <c r="F14" s="9">
        <f>[9]DBD!F18</f>
        <v>0</v>
      </c>
      <c r="G14" s="9" t="str">
        <f>[9]DBD!G18</f>
        <v xml:space="preserve"> </v>
      </c>
      <c r="H14" s="15"/>
      <c r="I14" s="15"/>
      <c r="J14" s="15"/>
      <c r="K14" s="15"/>
      <c r="L14" s="15"/>
      <c r="M14" s="15"/>
      <c r="N14" s="15"/>
    </row>
    <row r="15" spans="1:15">
      <c r="A15" s="9">
        <f>[9]DBD!A19</f>
        <v>11</v>
      </c>
      <c r="B15" s="9" t="str">
        <f>[9]DBD!B19</f>
        <v>LastUpdateEmpNo</v>
      </c>
      <c r="C15" s="9" t="str">
        <f>[9]DBD!C19</f>
        <v>最後更新人員</v>
      </c>
      <c r="D15" s="9" t="str">
        <f>[9]DBD!D19</f>
        <v>VARCHAR2</v>
      </c>
      <c r="E15" s="9">
        <f>[9]DBD!E19</f>
        <v>6</v>
      </c>
      <c r="F15" s="9">
        <f>[9]DBD!F19</f>
        <v>0</v>
      </c>
      <c r="G15" s="9" t="str">
        <f>[9]DBD!G19</f>
        <v xml:space="preserve"> </v>
      </c>
      <c r="H15" s="15"/>
      <c r="I15" s="15"/>
      <c r="J15" s="15"/>
      <c r="K15" s="15"/>
      <c r="L15" s="15"/>
      <c r="M15" s="15"/>
      <c r="N15" s="15"/>
    </row>
    <row r="16" spans="1:15">
      <c r="A16" s="9">
        <f>[9]DBD!A20</f>
        <v>0</v>
      </c>
      <c r="B16" s="9">
        <f>[9]DBD!B20</f>
        <v>0</v>
      </c>
      <c r="C16" s="9">
        <f>[9]DBD!C20</f>
        <v>0</v>
      </c>
      <c r="D16" s="9">
        <f>[9]DBD!D20</f>
        <v>0</v>
      </c>
      <c r="E16" s="9">
        <f>[9]DBD!E20</f>
        <v>0</v>
      </c>
      <c r="F16" s="9">
        <f>[9]DBD!F20</f>
        <v>0</v>
      </c>
      <c r="G16" s="9">
        <f>[9]DBD!G20</f>
        <v>0</v>
      </c>
    </row>
    <row r="17" spans="1:7">
      <c r="A17" s="9">
        <f>[9]DBD!A21</f>
        <v>0</v>
      </c>
      <c r="B17" s="9">
        <f>[9]DBD!B21</f>
        <v>0</v>
      </c>
      <c r="C17" s="9">
        <f>[9]DBD!C21</f>
        <v>0</v>
      </c>
      <c r="D17" s="9">
        <f>[9]DBD!D21</f>
        <v>0</v>
      </c>
      <c r="E17" s="9">
        <f>[9]DBD!E21</f>
        <v>0</v>
      </c>
      <c r="F17" s="9">
        <f>[9]DBD!F21</f>
        <v>0</v>
      </c>
      <c r="G17" s="9">
        <f>[9]DBD!G21</f>
        <v>0</v>
      </c>
    </row>
  </sheetData>
  <mergeCells count="1">
    <mergeCell ref="A1:B1"/>
  </mergeCells>
  <phoneticPr fontId="1" type="noConversion"/>
  <hyperlinks>
    <hyperlink ref="E1" location="'L6'!A1" display="回首頁" xr:uid="{00000000-0004-0000-0900-000000000000}"/>
  </hyperlinks>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O14"/>
  <sheetViews>
    <sheetView topLeftCell="C1" zoomScaleNormal="100" workbookViewId="0">
      <selection activeCell="O10" sqref="O10"/>
    </sheetView>
  </sheetViews>
  <sheetFormatPr defaultColWidth="10.77734375" defaultRowHeight="16.2"/>
  <cols>
    <col min="1" max="1" width="5.21875" style="22" bestFit="1" customWidth="1"/>
    <col min="2" max="2" width="19" style="22" bestFit="1" customWidth="1"/>
    <col min="3" max="3" width="20.21875" style="22" bestFit="1" customWidth="1"/>
    <col min="4" max="4" width="22.6640625" style="22" bestFit="1" customWidth="1"/>
    <col min="5" max="5" width="8.21875" style="22" bestFit="1" customWidth="1"/>
    <col min="6" max="6" width="6.21875" style="22" bestFit="1" customWidth="1"/>
    <col min="7" max="7" width="43.44140625" style="22" bestFit="1" customWidth="1"/>
    <col min="8" max="8" width="12.5546875" style="22" bestFit="1" customWidth="1"/>
    <col min="9" max="10" width="15.33203125" style="22" bestFit="1" customWidth="1"/>
    <col min="11" max="13" width="6.21875" style="22" bestFit="1" customWidth="1"/>
    <col min="14" max="14" width="14.109375" style="22" bestFit="1" customWidth="1"/>
    <col min="15" max="16384" width="10.77734375" style="22"/>
  </cols>
  <sheetData>
    <row r="1" spans="1:15">
      <c r="A1" s="56" t="s">
        <v>9</v>
      </c>
      <c r="B1" s="57"/>
      <c r="C1" s="9" t="str">
        <f>[10]DBD!C1</f>
        <v>CdCl</v>
      </c>
      <c r="D1" s="9" t="str">
        <f>[10]DBD!D1</f>
        <v>擔保品代號檔</v>
      </c>
      <c r="E1" s="16" t="s">
        <v>38</v>
      </c>
      <c r="F1" s="10"/>
      <c r="G1" s="10"/>
    </row>
    <row r="2" spans="1:15" s="26" customFormat="1">
      <c r="A2" s="31"/>
      <c r="B2" s="32" t="s">
        <v>316</v>
      </c>
      <c r="C2" s="9" t="s">
        <v>535</v>
      </c>
      <c r="D2" s="9"/>
      <c r="E2" s="16"/>
      <c r="F2" s="10"/>
      <c r="G2" s="10"/>
    </row>
    <row r="3" spans="1:15" s="26" customFormat="1">
      <c r="A3" s="31"/>
      <c r="B3" s="32"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[10]DBD!A9</f>
        <v>1</v>
      </c>
      <c r="B5" s="9" t="str">
        <f>[10]DBD!B9</f>
        <v>ClCode1</v>
      </c>
      <c r="C5" s="9" t="str">
        <f>[10]DBD!C9</f>
        <v>擔保品代號1</v>
      </c>
      <c r="D5" s="9" t="str">
        <f>[10]DBD!D9</f>
        <v>DECIMAL</v>
      </c>
      <c r="E5" s="9">
        <f>[10]DBD!E9</f>
        <v>1</v>
      </c>
      <c r="F5" s="9">
        <f>[10]DBD!F9</f>
        <v>0</v>
      </c>
      <c r="G5" s="9" t="str">
        <f>[10]DBD!G9</f>
        <v xml:space="preserve"> </v>
      </c>
      <c r="H5" s="15" t="s">
        <v>83</v>
      </c>
      <c r="I5" s="15" t="s">
        <v>579</v>
      </c>
      <c r="J5" s="15" t="s">
        <v>84</v>
      </c>
      <c r="K5" s="15" t="s">
        <v>28</v>
      </c>
      <c r="L5" s="15">
        <v>1</v>
      </c>
      <c r="M5" s="15"/>
      <c r="N5" s="15"/>
      <c r="O5" s="22" t="s">
        <v>644</v>
      </c>
    </row>
    <row r="6" spans="1:15">
      <c r="A6" s="9">
        <f>[10]DBD!A10</f>
        <v>2</v>
      </c>
      <c r="B6" s="9" t="str">
        <f>[10]DBD!B10</f>
        <v>ClCode2</v>
      </c>
      <c r="C6" s="9" t="str">
        <f>[10]DBD!C10</f>
        <v>擔保品代號2</v>
      </c>
      <c r="D6" s="9" t="str">
        <f>[10]DBD!D10</f>
        <v>DECIMAL</v>
      </c>
      <c r="E6" s="9">
        <f>[10]DBD!E10</f>
        <v>2</v>
      </c>
      <c r="F6" s="9">
        <f>[10]DBD!F10</f>
        <v>0</v>
      </c>
      <c r="G6" s="9" t="str">
        <f>[10]DBD!G10</f>
        <v xml:space="preserve"> </v>
      </c>
      <c r="H6" s="15" t="s">
        <v>83</v>
      </c>
      <c r="I6" s="15" t="s">
        <v>580</v>
      </c>
      <c r="J6" s="15" t="s">
        <v>85</v>
      </c>
      <c r="K6" s="15" t="s">
        <v>28</v>
      </c>
      <c r="L6" s="15">
        <v>2</v>
      </c>
      <c r="M6" s="15"/>
      <c r="N6" s="15"/>
      <c r="O6" s="22" t="s">
        <v>645</v>
      </c>
    </row>
    <row r="7" spans="1:15" ht="16.2" customHeight="1">
      <c r="A7" s="9">
        <f>[10]DBD!A11</f>
        <v>3</v>
      </c>
      <c r="B7" s="9" t="str">
        <f>[10]DBD!B11</f>
        <v>ClItem</v>
      </c>
      <c r="C7" s="9" t="str">
        <f>[10]DBD!C11</f>
        <v>擔保品名稱</v>
      </c>
      <c r="D7" s="9" t="str">
        <f>[10]DBD!D11</f>
        <v>NVARCHAR2</v>
      </c>
      <c r="E7" s="9">
        <f>[10]DBD!E11</f>
        <v>20</v>
      </c>
      <c r="F7" s="9"/>
      <c r="G7" s="9" t="str">
        <f>[10]DBD!G11</f>
        <v>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v>
      </c>
      <c r="H7" s="15" t="s">
        <v>83</v>
      </c>
      <c r="I7" s="15" t="s">
        <v>581</v>
      </c>
      <c r="J7" s="15" t="s">
        <v>86</v>
      </c>
      <c r="K7" s="15" t="s">
        <v>55</v>
      </c>
      <c r="L7" s="15">
        <v>16</v>
      </c>
      <c r="M7" s="15"/>
      <c r="N7" s="15"/>
      <c r="O7" s="22" t="s">
        <v>646</v>
      </c>
    </row>
    <row r="8" spans="1:15" ht="16.2" customHeight="1">
      <c r="A8" s="9">
        <f>[10]DBD!A12</f>
        <v>4</v>
      </c>
      <c r="B8" s="9" t="str">
        <f>[10]DBD!B12</f>
        <v>LastUsedNo</v>
      </c>
      <c r="C8" s="9" t="str">
        <f>[10]DBD!C12</f>
        <v>最後使用碼</v>
      </c>
      <c r="D8" s="9" t="str">
        <f>[10]DBD!D12</f>
        <v>DECIMAL</v>
      </c>
      <c r="E8" s="9">
        <f>[10]DBD!E12</f>
        <v>7</v>
      </c>
      <c r="F8" s="9">
        <f>[10]DBD!F12</f>
        <v>0</v>
      </c>
      <c r="G8" s="9" t="str">
        <f>[10]DBD!G12</f>
        <v xml:space="preserve"> </v>
      </c>
      <c r="H8" s="15" t="s">
        <v>83</v>
      </c>
      <c r="I8" s="15" t="s">
        <v>582</v>
      </c>
      <c r="J8" s="15" t="s">
        <v>87</v>
      </c>
      <c r="K8" s="15" t="s">
        <v>28</v>
      </c>
      <c r="L8" s="15">
        <v>7</v>
      </c>
      <c r="M8" s="15"/>
      <c r="N8" s="15"/>
      <c r="O8" s="22" t="s">
        <v>647</v>
      </c>
    </row>
    <row r="9" spans="1:15">
      <c r="A9" s="9">
        <f>[10]DBD!A13</f>
        <v>5</v>
      </c>
      <c r="B9" s="9" t="str">
        <f>[10]DBD!B13</f>
        <v>ClTypeJCIC</v>
      </c>
      <c r="C9" s="9" t="str">
        <f>[10]DBD!C13</f>
        <v>JCIC類別</v>
      </c>
      <c r="D9" s="9" t="str">
        <f>[10]DBD!D13</f>
        <v>VARCHAR2</v>
      </c>
      <c r="E9" s="9">
        <f>[10]DBD!E13</f>
        <v>2</v>
      </c>
      <c r="F9" s="9">
        <f>[10]DBD!F13</f>
        <v>0</v>
      </c>
      <c r="G9" s="9" t="str">
        <f>[10]DBD!G13</f>
        <v xml:space="preserve"> </v>
      </c>
      <c r="H9" s="15" t="s">
        <v>83</v>
      </c>
      <c r="I9" s="15" t="s">
        <v>583</v>
      </c>
      <c r="J9" s="15" t="s">
        <v>88</v>
      </c>
      <c r="K9" s="15" t="s">
        <v>55</v>
      </c>
      <c r="L9" s="15">
        <v>2</v>
      </c>
      <c r="M9" s="15"/>
      <c r="N9" s="15"/>
      <c r="O9" s="22" t="s">
        <v>648</v>
      </c>
    </row>
    <row r="10" spans="1:15">
      <c r="A10" s="9">
        <f>[10]DBD!A14</f>
        <v>6</v>
      </c>
      <c r="B10" s="9" t="str">
        <f>[10]DBD!B14</f>
        <v>Enable</v>
      </c>
      <c r="C10" s="9" t="str">
        <f>[10]DBD!C14</f>
        <v>啟用記號</v>
      </c>
      <c r="D10" s="9" t="str">
        <f>[10]DBD!D14</f>
        <v>VARCHAR2</v>
      </c>
      <c r="E10" s="9">
        <f>[10]DBD!E14</f>
        <v>1</v>
      </c>
      <c r="F10" s="9">
        <f>[10]DBD!F14</f>
        <v>0</v>
      </c>
      <c r="G10" s="9" t="str">
        <f>[10]DBD!G14</f>
        <v>Y:啟用 , N:未啟用</v>
      </c>
      <c r="H10" s="15"/>
      <c r="I10" s="15"/>
      <c r="J10" s="15"/>
      <c r="K10" s="15"/>
      <c r="L10" s="15"/>
      <c r="M10" s="15"/>
      <c r="N10" s="15" t="s">
        <v>128</v>
      </c>
      <c r="O10" s="50"/>
    </row>
    <row r="11" spans="1:15">
      <c r="A11" s="9">
        <f>[10]DBD!A15</f>
        <v>7</v>
      </c>
      <c r="B11" s="9" t="str">
        <f>[10]DBD!B15</f>
        <v>CreateDate</v>
      </c>
      <c r="C11" s="9" t="str">
        <f>[10]DBD!C15</f>
        <v>建檔日期時間</v>
      </c>
      <c r="D11" s="9" t="str">
        <f>[10]DBD!D15</f>
        <v>DATE</v>
      </c>
      <c r="E11" s="9">
        <f>[10]DBD!E15</f>
        <v>0</v>
      </c>
      <c r="F11" s="9">
        <f>[10]DBD!F15</f>
        <v>0</v>
      </c>
      <c r="G11" s="9" t="str">
        <f>[10]DBD!G15</f>
        <v xml:space="preserve"> </v>
      </c>
      <c r="H11" s="15"/>
      <c r="I11" s="15"/>
      <c r="J11" s="15"/>
      <c r="K11" s="15"/>
      <c r="L11" s="15"/>
      <c r="M11" s="15"/>
      <c r="N11" s="15"/>
    </row>
    <row r="12" spans="1:15">
      <c r="A12" s="9">
        <f>[10]DBD!A16</f>
        <v>8</v>
      </c>
      <c r="B12" s="9" t="str">
        <f>[10]DBD!B16</f>
        <v>CreateEmpNo</v>
      </c>
      <c r="C12" s="9" t="str">
        <f>[10]DBD!C16</f>
        <v>建檔人員</v>
      </c>
      <c r="D12" s="9" t="str">
        <f>[10]DBD!D16</f>
        <v>VARCHAR2</v>
      </c>
      <c r="E12" s="9">
        <f>[10]DBD!E16</f>
        <v>6</v>
      </c>
      <c r="F12" s="9">
        <f>[10]DBD!F16</f>
        <v>0</v>
      </c>
      <c r="G12" s="9" t="str">
        <f>[10]DBD!G16</f>
        <v xml:space="preserve"> </v>
      </c>
      <c r="H12" s="15"/>
      <c r="I12" s="15"/>
      <c r="J12" s="15"/>
      <c r="K12" s="15"/>
      <c r="L12" s="15"/>
      <c r="M12" s="15"/>
      <c r="N12" s="15"/>
    </row>
    <row r="13" spans="1:15">
      <c r="A13" s="9">
        <f>[10]DBD!A17</f>
        <v>9</v>
      </c>
      <c r="B13" s="9" t="str">
        <f>[10]DBD!B17</f>
        <v>LastUpdate</v>
      </c>
      <c r="C13" s="9" t="str">
        <f>[10]DBD!C17</f>
        <v>最後更新日期時間</v>
      </c>
      <c r="D13" s="9" t="str">
        <f>[10]DBD!D17</f>
        <v>DATE</v>
      </c>
      <c r="E13" s="9">
        <f>[10]DBD!E17</f>
        <v>0</v>
      </c>
      <c r="F13" s="9">
        <f>[10]DBD!F17</f>
        <v>0</v>
      </c>
      <c r="G13" s="9" t="str">
        <f>[10]DBD!G17</f>
        <v xml:space="preserve"> </v>
      </c>
      <c r="H13" s="15"/>
      <c r="I13" s="15"/>
      <c r="J13" s="15"/>
      <c r="K13" s="15"/>
      <c r="L13" s="15"/>
      <c r="M13" s="15"/>
      <c r="N13" s="15"/>
    </row>
    <row r="14" spans="1:15">
      <c r="A14" s="9">
        <f>[10]DBD!A18</f>
        <v>10</v>
      </c>
      <c r="B14" s="9" t="str">
        <f>[10]DBD!B18</f>
        <v>LastUpdateEmpNo</v>
      </c>
      <c r="C14" s="9" t="str">
        <f>[10]DBD!C18</f>
        <v>最後更新人員</v>
      </c>
      <c r="D14" s="9" t="str">
        <f>[10]DBD!D18</f>
        <v>VARCHAR2</v>
      </c>
      <c r="E14" s="9">
        <f>[10]DBD!E18</f>
        <v>6</v>
      </c>
      <c r="F14" s="9">
        <f>[10]DBD!F18</f>
        <v>0</v>
      </c>
      <c r="G14" s="9" t="str">
        <f>[10]DBD!G18</f>
        <v xml:space="preserve"> </v>
      </c>
    </row>
  </sheetData>
  <mergeCells count="1">
    <mergeCell ref="A1:B1"/>
  </mergeCells>
  <phoneticPr fontId="1" type="noConversion"/>
  <hyperlinks>
    <hyperlink ref="E1" location="'L6'!A1" display="回首頁" xr:uid="{00000000-0004-0000-0A00-000000000000}"/>
  </hyperlinks>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N134"/>
  <sheetViews>
    <sheetView topLeftCell="A13" zoomScaleNormal="100" workbookViewId="0">
      <selection activeCell="C3" sqref="C3"/>
    </sheetView>
  </sheetViews>
  <sheetFormatPr defaultColWidth="10.77734375" defaultRowHeight="16.2"/>
  <cols>
    <col min="1" max="1" width="5.21875" style="23" bestFit="1" customWidth="1"/>
    <col min="2" max="2" width="19" style="23" bestFit="1" customWidth="1"/>
    <col min="3" max="3" width="20.21875" style="23" bestFit="1" customWidth="1"/>
    <col min="4" max="4" width="12.88671875" style="23" bestFit="1" customWidth="1"/>
    <col min="5" max="5" width="8.21875" style="23" bestFit="1" customWidth="1"/>
    <col min="6" max="6" width="6.21875" style="23" bestFit="1" customWidth="1"/>
    <col min="7" max="7" width="23.88671875" style="23" bestFit="1" customWidth="1"/>
    <col min="8" max="8" width="12.5546875" style="23" bestFit="1" customWidth="1"/>
    <col min="9" max="9" width="27.5546875" style="23" bestFit="1" customWidth="1"/>
    <col min="10" max="10" width="11" style="23" bestFit="1" customWidth="1"/>
    <col min="11" max="13" width="6.21875" style="23" bestFit="1" customWidth="1"/>
    <col min="14" max="14" width="14.109375" style="23" bestFit="1" customWidth="1"/>
    <col min="15" max="16384" width="10.77734375" style="23"/>
  </cols>
  <sheetData>
    <row r="1" spans="1:14">
      <c r="A1" s="56" t="s">
        <v>9</v>
      </c>
      <c r="B1" s="57"/>
      <c r="C1" s="9" t="str">
        <f>[11]DBD!C1</f>
        <v>CdEmp</v>
      </c>
      <c r="D1" s="9" t="str">
        <f>[11]DBD!D1</f>
        <v>員工資料檔</v>
      </c>
      <c r="E1" s="16" t="s">
        <v>38</v>
      </c>
      <c r="F1" s="10"/>
      <c r="G1" s="10"/>
    </row>
    <row r="2" spans="1:14" s="26" customFormat="1">
      <c r="A2" s="31"/>
      <c r="B2" s="32" t="s">
        <v>316</v>
      </c>
      <c r="C2" s="9" t="s">
        <v>317</v>
      </c>
      <c r="D2" s="9"/>
      <c r="E2" s="16"/>
      <c r="F2" s="10"/>
      <c r="G2" s="10"/>
    </row>
    <row r="3" spans="1:14" s="26" customFormat="1">
      <c r="A3" s="31"/>
      <c r="B3" s="32" t="s">
        <v>318</v>
      </c>
      <c r="C3" s="9" t="s">
        <v>317</v>
      </c>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[11]DBD!A10</f>
        <v>1</v>
      </c>
      <c r="B5" s="9" t="str">
        <f>[11]DBD!B10</f>
        <v>AgentCode</v>
      </c>
      <c r="C5" s="9" t="str">
        <f>[11]DBD!C10</f>
        <v>業務員代號</v>
      </c>
      <c r="D5" s="9" t="str">
        <f>[11]DBD!D10</f>
        <v>VARCHAR2</v>
      </c>
      <c r="E5" s="9">
        <f>[11]DBD!E10</f>
        <v>12</v>
      </c>
      <c r="F5" s="9">
        <f>[11]DBD!F10</f>
        <v>0</v>
      </c>
      <c r="G5" s="9">
        <f>[11]DBD!G10</f>
        <v>0</v>
      </c>
      <c r="H5" s="15" t="s">
        <v>259</v>
      </c>
      <c r="I5" s="15" t="s">
        <v>129</v>
      </c>
      <c r="J5" s="15"/>
      <c r="K5" s="15"/>
      <c r="L5" s="15"/>
      <c r="M5" s="15"/>
      <c r="N5" s="15"/>
    </row>
    <row r="6" spans="1:14" ht="32.4">
      <c r="A6" s="9">
        <f>[11]DBD!A11</f>
        <v>2</v>
      </c>
      <c r="B6" s="9" t="str">
        <f>[11]DBD!B11</f>
        <v>CommLineCode</v>
      </c>
      <c r="C6" s="9" t="str">
        <f>[11]DBD!C11</f>
        <v>業務線代號</v>
      </c>
      <c r="D6" s="9" t="str">
        <f>[11]DBD!D11</f>
        <v>VARCHAR2</v>
      </c>
      <c r="E6" s="9">
        <f>[11]DBD!E11</f>
        <v>2</v>
      </c>
      <c r="F6" s="9">
        <f>[11]DBD!F11</f>
        <v>0</v>
      </c>
      <c r="G6" s="9" t="str">
        <f>[11]DBD!G11</f>
        <v>35為15日薪
不是35為非15日薪</v>
      </c>
      <c r="H6" s="15" t="s">
        <v>259</v>
      </c>
      <c r="I6" s="15" t="s">
        <v>130</v>
      </c>
      <c r="J6" s="15"/>
      <c r="K6" s="15"/>
      <c r="L6" s="15"/>
      <c r="M6" s="15"/>
      <c r="N6" s="15"/>
    </row>
    <row r="7" spans="1:14">
      <c r="A7" s="9">
        <f>[11]DBD!A12</f>
        <v>3</v>
      </c>
      <c r="B7" s="9" t="str">
        <f>[11]DBD!B12</f>
        <v>CommLineType</v>
      </c>
      <c r="C7" s="9" t="str">
        <f>[11]DBD!C12</f>
        <v>業務線別</v>
      </c>
      <c r="D7" s="9" t="str">
        <f>[11]DBD!D12</f>
        <v>VARCHAR2</v>
      </c>
      <c r="E7" s="9">
        <f>[11]DBD!E12</f>
        <v>1</v>
      </c>
      <c r="F7" s="9">
        <f>[11]DBD!F12</f>
        <v>0</v>
      </c>
      <c r="G7" s="9">
        <f>[11]DBD!G12</f>
        <v>0</v>
      </c>
      <c r="H7" s="15" t="s">
        <v>259</v>
      </c>
      <c r="I7" s="15" t="s">
        <v>131</v>
      </c>
      <c r="J7" s="15"/>
      <c r="K7" s="15"/>
      <c r="L7" s="15"/>
      <c r="M7" s="15"/>
      <c r="N7" s="15"/>
    </row>
    <row r="8" spans="1:14">
      <c r="A8" s="9">
        <f>[11]DBD!A13</f>
        <v>4</v>
      </c>
      <c r="B8" s="9" t="str">
        <f>[11]DBD!B13</f>
        <v>OrigIntroducerId</v>
      </c>
      <c r="C8" s="9" t="str">
        <f>[11]DBD!C13</f>
        <v>介紹人</v>
      </c>
      <c r="D8" s="9" t="str">
        <f>[11]DBD!D13</f>
        <v>VARCHAR2</v>
      </c>
      <c r="E8" s="9">
        <f>[11]DBD!E13</f>
        <v>12</v>
      </c>
      <c r="F8" s="9">
        <f>[11]DBD!F13</f>
        <v>0</v>
      </c>
      <c r="G8" s="9">
        <f>[11]DBD!G13</f>
        <v>0</v>
      </c>
      <c r="H8" s="15" t="s">
        <v>259</v>
      </c>
      <c r="I8" s="15" t="s">
        <v>132</v>
      </c>
      <c r="J8" s="15"/>
      <c r="K8" s="15"/>
      <c r="L8" s="15"/>
      <c r="M8" s="15"/>
      <c r="N8" s="15"/>
    </row>
    <row r="9" spans="1:14">
      <c r="A9" s="9">
        <f>[11]DBD!A14</f>
        <v>5</v>
      </c>
      <c r="B9" s="9" t="str">
        <f>[11]DBD!B14</f>
        <v>IntroducerInd</v>
      </c>
      <c r="C9" s="9" t="str">
        <f>[11]DBD!C14</f>
        <v>介紹關係碼</v>
      </c>
      <c r="D9" s="9" t="str">
        <f>[11]DBD!D14</f>
        <v>VARCHAR2</v>
      </c>
      <c r="E9" s="9">
        <f>[11]DBD!E14</f>
        <v>1</v>
      </c>
      <c r="F9" s="9">
        <f>[11]DBD!F14</f>
        <v>0</v>
      </c>
      <c r="G9" s="9">
        <f>[11]DBD!G14</f>
        <v>0</v>
      </c>
      <c r="H9" s="15" t="s">
        <v>259</v>
      </c>
      <c r="I9" s="15" t="s">
        <v>133</v>
      </c>
      <c r="J9" s="15"/>
      <c r="K9" s="15"/>
      <c r="L9" s="15"/>
      <c r="M9" s="15"/>
      <c r="N9" s="15"/>
    </row>
    <row r="10" spans="1:14">
      <c r="A10" s="9">
        <f>[11]DBD!A15</f>
        <v>6</v>
      </c>
      <c r="B10" s="9" t="str">
        <f>[11]DBD!B15</f>
        <v>RegisterLevel</v>
      </c>
      <c r="C10" s="9" t="str">
        <f>[11]DBD!C15</f>
        <v>報聘職等</v>
      </c>
      <c r="D10" s="9" t="str">
        <f>[11]DBD!D15</f>
        <v>VARCHAR2</v>
      </c>
      <c r="E10" s="9">
        <f>[11]DBD!E15</f>
        <v>2</v>
      </c>
      <c r="F10" s="9">
        <f>[11]DBD!F15</f>
        <v>0</v>
      </c>
      <c r="G10" s="9">
        <f>[11]DBD!G15</f>
        <v>0</v>
      </c>
      <c r="H10" s="15" t="s">
        <v>259</v>
      </c>
      <c r="I10" s="15" t="s">
        <v>134</v>
      </c>
      <c r="J10" s="15"/>
      <c r="K10" s="15"/>
      <c r="L10" s="15"/>
      <c r="M10" s="15"/>
      <c r="N10" s="15"/>
    </row>
    <row r="11" spans="1:14">
      <c r="A11" s="9">
        <f>[11]DBD!A16</f>
        <v>7</v>
      </c>
      <c r="B11" s="9" t="str">
        <f>[11]DBD!B16</f>
        <v>RegisterDate</v>
      </c>
      <c r="C11" s="9" t="str">
        <f>[11]DBD!C16</f>
        <v>在職/締約日期</v>
      </c>
      <c r="D11" s="9" t="str">
        <f>[11]DBD!D16</f>
        <v>decimalD</v>
      </c>
      <c r="E11" s="9">
        <f>[11]DBD!E16</f>
        <v>8</v>
      </c>
      <c r="F11" s="9">
        <f>[11]DBD!F16</f>
        <v>0</v>
      </c>
      <c r="G11" s="9" t="str">
        <f>[11]DBD!G16</f>
        <v>西元年</v>
      </c>
      <c r="H11" s="15" t="s">
        <v>259</v>
      </c>
      <c r="I11" s="15" t="s">
        <v>135</v>
      </c>
      <c r="J11" s="15"/>
      <c r="K11" s="15"/>
      <c r="L11" s="15"/>
      <c r="M11" s="15"/>
      <c r="N11" s="15"/>
    </row>
    <row r="12" spans="1:14">
      <c r="A12" s="9">
        <f>[11]DBD!A17</f>
        <v>8</v>
      </c>
      <c r="B12" s="9" t="str">
        <f>[11]DBD!B17</f>
        <v>CenterCode</v>
      </c>
      <c r="C12" s="9" t="str">
        <f>[11]DBD!C17</f>
        <v>單位代號</v>
      </c>
      <c r="D12" s="9" t="str">
        <f>[11]DBD!D17</f>
        <v>VARCHAR2</v>
      </c>
      <c r="E12" s="9">
        <f>[11]DBD!E17</f>
        <v>6</v>
      </c>
      <c r="F12" s="9">
        <f>[11]DBD!F17</f>
        <v>0</v>
      </c>
      <c r="G12" s="9" t="str">
        <f>[11]DBD!G17</f>
        <v>單位代號UnitCode</v>
      </c>
      <c r="H12" s="15" t="s">
        <v>259</v>
      </c>
      <c r="I12" s="15" t="s">
        <v>136</v>
      </c>
      <c r="J12" s="15"/>
      <c r="K12" s="15"/>
      <c r="L12" s="15"/>
      <c r="M12" s="15"/>
      <c r="N12" s="15"/>
    </row>
    <row r="13" spans="1:14">
      <c r="A13" s="9">
        <f>[11]DBD!A18</f>
        <v>9</v>
      </c>
      <c r="B13" s="9" t="str">
        <f>[11]DBD!B18</f>
        <v>AdministratId</v>
      </c>
      <c r="C13" s="9" t="str">
        <f>[11]DBD!C18</f>
        <v>單位主管</v>
      </c>
      <c r="D13" s="9" t="str">
        <f>[11]DBD!D18</f>
        <v>VARCHAR2</v>
      </c>
      <c r="E13" s="9">
        <f>[11]DBD!E18</f>
        <v>12</v>
      </c>
      <c r="F13" s="9">
        <f>[11]DBD!F18</f>
        <v>0</v>
      </c>
      <c r="G13" s="9">
        <f>[11]DBD!G18</f>
        <v>0</v>
      </c>
      <c r="H13" s="15" t="s">
        <v>259</v>
      </c>
      <c r="I13" s="15" t="s">
        <v>137</v>
      </c>
      <c r="J13" s="15"/>
      <c r="K13" s="15"/>
      <c r="L13" s="15"/>
      <c r="M13" s="15"/>
      <c r="N13" s="15"/>
    </row>
    <row r="14" spans="1:14">
      <c r="A14" s="9">
        <f>[11]DBD!A19</f>
        <v>10</v>
      </c>
      <c r="B14" s="9" t="str">
        <f>[11]DBD!B19</f>
        <v>InputDate</v>
      </c>
      <c r="C14" s="9" t="str">
        <f>[11]DBD!C19</f>
        <v>建檔日期</v>
      </c>
      <c r="D14" s="9" t="str">
        <f>[11]DBD!D19</f>
        <v>decimalD</v>
      </c>
      <c r="E14" s="9">
        <f>[11]DBD!E19</f>
        <v>8</v>
      </c>
      <c r="F14" s="9">
        <f>[11]DBD!F19</f>
        <v>0</v>
      </c>
      <c r="G14" s="9">
        <f>[11]DBD!G19</f>
        <v>0</v>
      </c>
      <c r="H14" s="15" t="s">
        <v>259</v>
      </c>
      <c r="I14" s="15" t="s">
        <v>138</v>
      </c>
      <c r="J14" s="15"/>
      <c r="K14" s="15"/>
      <c r="L14" s="15"/>
      <c r="M14" s="15"/>
      <c r="N14" s="15"/>
    </row>
    <row r="15" spans="1:14">
      <c r="A15" s="9">
        <f>[11]DBD!A20</f>
        <v>11</v>
      </c>
      <c r="B15" s="9" t="str">
        <f>[11]DBD!B20</f>
        <v>InputUser</v>
      </c>
      <c r="C15" s="9" t="str">
        <f>[11]DBD!C20</f>
        <v>建檔人</v>
      </c>
      <c r="D15" s="9" t="str">
        <f>[11]DBD!D20</f>
        <v>VARCHAR2</v>
      </c>
      <c r="E15" s="9">
        <f>[11]DBD!E20</f>
        <v>8</v>
      </c>
      <c r="F15" s="9">
        <f>[11]DBD!F20</f>
        <v>0</v>
      </c>
      <c r="G15" s="9">
        <f>[11]DBD!G20</f>
        <v>0</v>
      </c>
      <c r="H15" s="15" t="s">
        <v>259</v>
      </c>
      <c r="I15" s="15" t="s">
        <v>139</v>
      </c>
      <c r="J15" s="15"/>
      <c r="K15" s="15"/>
      <c r="L15" s="15"/>
      <c r="M15" s="15"/>
      <c r="N15" s="15"/>
    </row>
    <row r="16" spans="1:14" ht="129.6">
      <c r="A16" s="9">
        <f>[11]DBD!A21</f>
        <v>12</v>
      </c>
      <c r="B16" s="9" t="str">
        <f>[11]DBD!B21</f>
        <v>AgStatusCode</v>
      </c>
      <c r="C16" s="9" t="str">
        <f>[11]DBD!C21</f>
        <v>業務人員任用狀況碼</v>
      </c>
      <c r="D16" s="9" t="str">
        <f>[11]DBD!D21</f>
        <v>VARCHAR2</v>
      </c>
      <c r="E16" s="9">
        <f>[11]DBD!E21</f>
        <v>1</v>
      </c>
      <c r="F16" s="9">
        <f>[11]DBD!F21</f>
        <v>0</v>
      </c>
      <c r="G16" s="9" t="str">
        <f>[11]DBD!G21</f>
        <v>[員工身份別]
0:單位報備
1:在職
2:離職
3:解聘
4:留職停薪
5:退休離職
9:未報聘/內勤</v>
      </c>
      <c r="H16" s="15" t="s">
        <v>259</v>
      </c>
      <c r="I16" s="15" t="s">
        <v>140</v>
      </c>
      <c r="J16" s="15"/>
      <c r="K16" s="15"/>
      <c r="L16" s="15"/>
      <c r="M16" s="15"/>
      <c r="N16" s="15"/>
    </row>
    <row r="17" spans="1:14" ht="32.4">
      <c r="A17" s="9">
        <f>[11]DBD!A22</f>
        <v>13</v>
      </c>
      <c r="B17" s="9" t="str">
        <f>[11]DBD!B22</f>
        <v>AgStatusDate</v>
      </c>
      <c r="C17" s="9" t="str">
        <f>[11]DBD!C22</f>
        <v>業務人員任用狀況異動日</v>
      </c>
      <c r="D17" s="9" t="str">
        <f>[11]DBD!D22</f>
        <v>decimalD</v>
      </c>
      <c r="E17" s="9">
        <f>[11]DBD!E22</f>
        <v>8</v>
      </c>
      <c r="F17" s="9">
        <f>[11]DBD!F22</f>
        <v>0</v>
      </c>
      <c r="G17" s="9" t="str">
        <f>[11]DBD!G22</f>
        <v>西元年</v>
      </c>
      <c r="H17" s="15" t="s">
        <v>259</v>
      </c>
      <c r="I17" s="15" t="s">
        <v>141</v>
      </c>
      <c r="J17" s="15"/>
      <c r="K17" s="15"/>
      <c r="L17" s="15"/>
      <c r="M17" s="15"/>
      <c r="N17" s="15"/>
    </row>
    <row r="18" spans="1:14" ht="32.4">
      <c r="A18" s="9">
        <f>[11]DBD!A23</f>
        <v>14</v>
      </c>
      <c r="B18" s="9" t="str">
        <f>[11]DBD!B23</f>
        <v>TranDate</v>
      </c>
      <c r="C18" s="9" t="str">
        <f>[11]DBD!C23</f>
        <v>作業日期(交易日期)</v>
      </c>
      <c r="D18" s="9" t="str">
        <f>[11]DBD!D23</f>
        <v>decimalD</v>
      </c>
      <c r="E18" s="9">
        <f>[11]DBD!E23</f>
        <v>8</v>
      </c>
      <c r="F18" s="9">
        <f>[11]DBD!F23</f>
        <v>0</v>
      </c>
      <c r="G18" s="9">
        <f>[11]DBD!G23</f>
        <v>0</v>
      </c>
      <c r="H18" s="15" t="s">
        <v>259</v>
      </c>
      <c r="I18" s="15" t="s">
        <v>142</v>
      </c>
      <c r="J18" s="15"/>
      <c r="K18" s="15"/>
      <c r="L18" s="15"/>
      <c r="M18" s="15"/>
      <c r="N18" s="15"/>
    </row>
    <row r="19" spans="1:14">
      <c r="A19" s="9">
        <f>[11]DBD!A24</f>
        <v>15</v>
      </c>
      <c r="B19" s="9" t="str">
        <f>[11]DBD!B24</f>
        <v>TranUser</v>
      </c>
      <c r="C19" s="9" t="str">
        <f>[11]DBD!C24</f>
        <v>作業者</v>
      </c>
      <c r="D19" s="9" t="str">
        <f>[11]DBD!D24</f>
        <v>VARCHAR2</v>
      </c>
      <c r="E19" s="9">
        <f>[11]DBD!E24</f>
        <v>8</v>
      </c>
      <c r="F19" s="9">
        <f>[11]DBD!F24</f>
        <v>0</v>
      </c>
      <c r="G19" s="9">
        <f>[11]DBD!G24</f>
        <v>0</v>
      </c>
      <c r="H19" s="15" t="s">
        <v>259</v>
      </c>
      <c r="I19" s="15" t="s">
        <v>143</v>
      </c>
      <c r="J19" s="15"/>
      <c r="K19" s="15"/>
      <c r="L19" s="15"/>
      <c r="M19" s="15"/>
      <c r="N19" s="15"/>
    </row>
    <row r="20" spans="1:14">
      <c r="A20" s="9">
        <f>[11]DBD!A25</f>
        <v>16</v>
      </c>
      <c r="B20" s="9" t="str">
        <f>[11]DBD!B25</f>
        <v>ReRegisterDate</v>
      </c>
      <c r="C20" s="9" t="str">
        <f>[11]DBD!C25</f>
        <v>再聘日</v>
      </c>
      <c r="D20" s="9" t="str">
        <f>[11]DBD!D25</f>
        <v>decimalD</v>
      </c>
      <c r="E20" s="9">
        <f>[11]DBD!E25</f>
        <v>8</v>
      </c>
      <c r="F20" s="9">
        <f>[11]DBD!F25</f>
        <v>0</v>
      </c>
      <c r="G20" s="9">
        <f>[11]DBD!G25</f>
        <v>0</v>
      </c>
      <c r="H20" s="15" t="s">
        <v>259</v>
      </c>
      <c r="I20" s="15" t="s">
        <v>144</v>
      </c>
      <c r="J20" s="15"/>
      <c r="K20" s="15"/>
      <c r="L20" s="15"/>
      <c r="M20" s="15"/>
      <c r="N20" s="15"/>
    </row>
    <row r="21" spans="1:14">
      <c r="A21" s="9">
        <f>[11]DBD!A26</f>
        <v>17</v>
      </c>
      <c r="B21" s="9" t="str">
        <f>[11]DBD!B26</f>
        <v>DirectorId</v>
      </c>
      <c r="C21" s="9" t="str">
        <f>[11]DBD!C26</f>
        <v>上層主管</v>
      </c>
      <c r="D21" s="9" t="str">
        <f>[11]DBD!D26</f>
        <v>VARCHAR2</v>
      </c>
      <c r="E21" s="9">
        <f>[11]DBD!E26</f>
        <v>12</v>
      </c>
      <c r="F21" s="9">
        <f>[11]DBD!F26</f>
        <v>0</v>
      </c>
      <c r="G21" s="9">
        <f>[11]DBD!G26</f>
        <v>0</v>
      </c>
      <c r="H21" s="15" t="s">
        <v>259</v>
      </c>
      <c r="I21" s="15" t="s">
        <v>145</v>
      </c>
      <c r="J21" s="15"/>
      <c r="K21" s="15"/>
      <c r="L21" s="15"/>
      <c r="M21" s="15"/>
      <c r="N21" s="15"/>
    </row>
    <row r="22" spans="1:14">
      <c r="A22" s="9">
        <f>[11]DBD!A27</f>
        <v>18</v>
      </c>
      <c r="B22" s="9" t="str">
        <f>[11]DBD!B27</f>
        <v>DirectorIdF</v>
      </c>
      <c r="C22" s="9" t="str">
        <f>[11]DBD!C27</f>
        <v>主管_財務</v>
      </c>
      <c r="D22" s="9" t="str">
        <f>[11]DBD!D27</f>
        <v>VARCHAR2</v>
      </c>
      <c r="E22" s="9">
        <f>[11]DBD!E27</f>
        <v>12</v>
      </c>
      <c r="F22" s="9">
        <f>[11]DBD!F27</f>
        <v>0</v>
      </c>
      <c r="G22" s="9">
        <f>[11]DBD!G27</f>
        <v>0</v>
      </c>
      <c r="H22" s="15" t="s">
        <v>259</v>
      </c>
      <c r="I22" s="15" t="s">
        <v>146</v>
      </c>
      <c r="J22" s="15"/>
      <c r="K22" s="15"/>
      <c r="L22" s="15"/>
      <c r="M22" s="15"/>
      <c r="N22" s="15"/>
    </row>
    <row r="23" spans="1:14">
      <c r="A23" s="9">
        <f>[11]DBD!A28</f>
        <v>19</v>
      </c>
      <c r="B23" s="9" t="str">
        <f>[11]DBD!B28</f>
        <v>IntroducerId</v>
      </c>
      <c r="C23" s="9" t="str">
        <f>[11]DBD!C28</f>
        <v>區主任/上一代主管</v>
      </c>
      <c r="D23" s="9" t="str">
        <f>[11]DBD!D28</f>
        <v>VARCHAR2</v>
      </c>
      <c r="E23" s="9">
        <f>[11]DBD!E28</f>
        <v>12</v>
      </c>
      <c r="F23" s="9">
        <f>[11]DBD!F28</f>
        <v>0</v>
      </c>
      <c r="G23" s="9">
        <f>[11]DBD!G28</f>
        <v>0</v>
      </c>
      <c r="H23" s="15" t="s">
        <v>259</v>
      </c>
      <c r="I23" s="15" t="s">
        <v>147</v>
      </c>
      <c r="J23" s="15"/>
      <c r="K23" s="15"/>
      <c r="L23" s="15"/>
      <c r="M23" s="15"/>
      <c r="N23" s="15"/>
    </row>
    <row r="24" spans="1:14">
      <c r="A24" s="9">
        <f>[11]DBD!A29</f>
        <v>20</v>
      </c>
      <c r="B24" s="9" t="str">
        <f>[11]DBD!B29</f>
        <v>IntroducerIdF</v>
      </c>
      <c r="C24" s="9" t="str">
        <f>[11]DBD!C29</f>
        <v>推介人_財務</v>
      </c>
      <c r="D24" s="9" t="str">
        <f>[11]DBD!D29</f>
        <v>VARCHAR2</v>
      </c>
      <c r="E24" s="9">
        <f>[11]DBD!E29</f>
        <v>12</v>
      </c>
      <c r="F24" s="9">
        <f>[11]DBD!F29</f>
        <v>0</v>
      </c>
      <c r="G24" s="9">
        <f>[11]DBD!G29</f>
        <v>0</v>
      </c>
      <c r="H24" s="15" t="s">
        <v>259</v>
      </c>
      <c r="I24" s="15" t="s">
        <v>148</v>
      </c>
      <c r="J24" s="15"/>
      <c r="K24" s="15"/>
      <c r="L24" s="15"/>
      <c r="M24" s="15"/>
      <c r="N24" s="15"/>
    </row>
    <row r="25" spans="1:14">
      <c r="A25" s="9">
        <f>[11]DBD!A30</f>
        <v>21</v>
      </c>
      <c r="B25" s="9" t="str">
        <f>[11]DBD!B30</f>
        <v>AgLevel</v>
      </c>
      <c r="C25" s="9" t="str">
        <f>[11]DBD!C30</f>
        <v>業務人員職等</v>
      </c>
      <c r="D25" s="9" t="str">
        <f>[11]DBD!D30</f>
        <v>VARCHAR2</v>
      </c>
      <c r="E25" s="9">
        <f>[11]DBD!E30</f>
        <v>2</v>
      </c>
      <c r="F25" s="9">
        <f>[11]DBD!F30</f>
        <v>0</v>
      </c>
      <c r="G25" s="9">
        <f>[11]DBD!G30</f>
        <v>0</v>
      </c>
      <c r="H25" s="15" t="s">
        <v>259</v>
      </c>
      <c r="I25" s="15" t="s">
        <v>149</v>
      </c>
      <c r="J25" s="15"/>
      <c r="K25" s="15"/>
      <c r="L25" s="15"/>
      <c r="M25" s="15"/>
      <c r="N25" s="15"/>
    </row>
    <row r="26" spans="1:14">
      <c r="A26" s="9">
        <f>[11]DBD!A31</f>
        <v>22</v>
      </c>
      <c r="B26" s="9" t="str">
        <f>[11]DBD!B31</f>
        <v>LastLevel</v>
      </c>
      <c r="C26" s="9" t="str">
        <f>[11]DBD!C31</f>
        <v>前次業務人員職等</v>
      </c>
      <c r="D26" s="9" t="str">
        <f>[11]DBD!D31</f>
        <v>VARCHAR2</v>
      </c>
      <c r="E26" s="9">
        <f>[11]DBD!E31</f>
        <v>2</v>
      </c>
      <c r="F26" s="9">
        <f>[11]DBD!F31</f>
        <v>0</v>
      </c>
      <c r="G26" s="9">
        <f>[11]DBD!G31</f>
        <v>0</v>
      </c>
      <c r="H26" s="15" t="s">
        <v>259</v>
      </c>
      <c r="I26" s="15" t="s">
        <v>150</v>
      </c>
      <c r="J26" s="15"/>
      <c r="K26" s="15"/>
      <c r="L26" s="15"/>
      <c r="M26" s="15"/>
      <c r="N26" s="15"/>
    </row>
    <row r="27" spans="1:14">
      <c r="A27" s="9">
        <f>[11]DBD!A32</f>
        <v>23</v>
      </c>
      <c r="B27" s="9" t="str">
        <f>[11]DBD!B32</f>
        <v>LevelDate</v>
      </c>
      <c r="C27" s="9" t="str">
        <f>[11]DBD!C32</f>
        <v>職等異動日</v>
      </c>
      <c r="D27" s="9" t="str">
        <f>[11]DBD!D32</f>
        <v>decimalD</v>
      </c>
      <c r="E27" s="9">
        <f>[11]DBD!E32</f>
        <v>8</v>
      </c>
      <c r="F27" s="9">
        <f>[11]DBD!F32</f>
        <v>0</v>
      </c>
      <c r="G27" s="9">
        <f>[11]DBD!G32</f>
        <v>0</v>
      </c>
      <c r="H27" s="15" t="s">
        <v>259</v>
      </c>
      <c r="I27" s="15" t="s">
        <v>151</v>
      </c>
      <c r="J27" s="15"/>
      <c r="K27" s="15"/>
      <c r="L27" s="15"/>
      <c r="M27" s="15"/>
      <c r="N27" s="15"/>
    </row>
    <row r="28" spans="1:14">
      <c r="A28" s="9">
        <f>[11]DBD!A33</f>
        <v>24</v>
      </c>
      <c r="B28" s="9" t="str">
        <f>[11]DBD!B33</f>
        <v>TopLevel</v>
      </c>
      <c r="C28" s="9" t="str">
        <f>[11]DBD!C33</f>
        <v>最高職等</v>
      </c>
      <c r="D28" s="9" t="str">
        <f>[11]DBD!D33</f>
        <v>VARCHAR2</v>
      </c>
      <c r="E28" s="9">
        <f>[11]DBD!E33</f>
        <v>2</v>
      </c>
      <c r="F28" s="9">
        <f>[11]DBD!F33</f>
        <v>0</v>
      </c>
      <c r="G28" s="9">
        <f>[11]DBD!G33</f>
        <v>0</v>
      </c>
      <c r="H28" s="15" t="s">
        <v>259</v>
      </c>
      <c r="I28" s="15" t="s">
        <v>152</v>
      </c>
      <c r="J28" s="15"/>
      <c r="K28" s="15"/>
      <c r="L28" s="15"/>
      <c r="M28" s="15"/>
      <c r="N28" s="15"/>
    </row>
    <row r="29" spans="1:14">
      <c r="A29" s="9">
        <f>[11]DBD!A34</f>
        <v>25</v>
      </c>
      <c r="B29" s="9" t="str">
        <f>[11]DBD!B34</f>
        <v>OccpInd</v>
      </c>
      <c r="C29" s="9" t="str">
        <f>[11]DBD!C34</f>
        <v>任職型態</v>
      </c>
      <c r="D29" s="9" t="str">
        <f>[11]DBD!D34</f>
        <v>VARCHAR2</v>
      </c>
      <c r="E29" s="9">
        <f>[11]DBD!E34</f>
        <v>1</v>
      </c>
      <c r="F29" s="9">
        <f>[11]DBD!F34</f>
        <v>0</v>
      </c>
      <c r="G29" s="9">
        <f>[11]DBD!G34</f>
        <v>0</v>
      </c>
      <c r="H29" s="15" t="s">
        <v>259</v>
      </c>
      <c r="I29" s="15" t="s">
        <v>153</v>
      </c>
      <c r="J29" s="15"/>
      <c r="K29" s="15"/>
      <c r="L29" s="15"/>
      <c r="M29" s="15"/>
      <c r="N29" s="15"/>
    </row>
    <row r="30" spans="1:14">
      <c r="A30" s="9">
        <f>[11]DBD!A35</f>
        <v>26</v>
      </c>
      <c r="B30" s="9" t="str">
        <f>[11]DBD!B35</f>
        <v>QuotaAmt</v>
      </c>
      <c r="C30" s="9" t="str">
        <f>[11]DBD!C35</f>
        <v>責任額</v>
      </c>
      <c r="D30" s="9" t="str">
        <f>[11]DBD!D35</f>
        <v>NUMBER</v>
      </c>
      <c r="E30" s="9">
        <f>[11]DBD!E35</f>
        <v>10</v>
      </c>
      <c r="F30" s="9">
        <f>[11]DBD!F35</f>
        <v>0</v>
      </c>
      <c r="G30" s="9">
        <f>[11]DBD!G35</f>
        <v>0</v>
      </c>
      <c r="H30" s="15" t="s">
        <v>259</v>
      </c>
      <c r="I30" s="15" t="s">
        <v>154</v>
      </c>
      <c r="J30" s="15"/>
      <c r="K30" s="15"/>
      <c r="L30" s="15"/>
      <c r="M30" s="15"/>
      <c r="N30" s="15"/>
    </row>
    <row r="31" spans="1:14">
      <c r="A31" s="9">
        <f>[11]DBD!A36</f>
        <v>27</v>
      </c>
      <c r="B31" s="9" t="str">
        <f>[11]DBD!B36</f>
        <v>ApplType</v>
      </c>
      <c r="C31" s="9" t="str">
        <f>[11]DBD!C36</f>
        <v>申請登錄類別</v>
      </c>
      <c r="D31" s="9" t="str">
        <f>[11]DBD!D36</f>
        <v>VARCHAR2</v>
      </c>
      <c r="E31" s="9">
        <f>[11]DBD!E36</f>
        <v>1</v>
      </c>
      <c r="F31" s="9">
        <f>[11]DBD!F36</f>
        <v>0</v>
      </c>
      <c r="G31" s="9">
        <f>[11]DBD!G36</f>
        <v>0</v>
      </c>
      <c r="H31" s="15" t="s">
        <v>259</v>
      </c>
      <c r="I31" s="15" t="s">
        <v>155</v>
      </c>
      <c r="J31" s="15"/>
      <c r="K31" s="15"/>
      <c r="L31" s="15"/>
      <c r="M31" s="15"/>
      <c r="N31" s="15"/>
    </row>
    <row r="32" spans="1:14">
      <c r="A32" s="9">
        <f>[11]DBD!A37</f>
        <v>28</v>
      </c>
      <c r="B32" s="9" t="str">
        <f>[11]DBD!B37</f>
        <v>TaxRate</v>
      </c>
      <c r="C32" s="9" t="str">
        <f>[11]DBD!C37</f>
        <v>所得稅率</v>
      </c>
      <c r="D32" s="9" t="str">
        <f>[11]DBD!D37</f>
        <v>NUMBER</v>
      </c>
      <c r="E32" s="9">
        <f>[11]DBD!E37</f>
        <v>5</v>
      </c>
      <c r="F32" s="9">
        <f>[11]DBD!F37</f>
        <v>3</v>
      </c>
      <c r="G32" s="9">
        <f>[11]DBD!G37</f>
        <v>0</v>
      </c>
      <c r="H32" s="15" t="s">
        <v>259</v>
      </c>
      <c r="I32" s="15" t="s">
        <v>156</v>
      </c>
      <c r="J32" s="15"/>
      <c r="K32" s="15"/>
      <c r="L32" s="15"/>
      <c r="M32" s="15"/>
      <c r="N32" s="15"/>
    </row>
    <row r="33" spans="1:14">
      <c r="A33" s="9">
        <f>[11]DBD!A38</f>
        <v>29</v>
      </c>
      <c r="B33" s="9" t="str">
        <f>[11]DBD!B38</f>
        <v>SocialInsuClass</v>
      </c>
      <c r="C33" s="9" t="str">
        <f>[11]DBD!C38</f>
        <v>勞保等級</v>
      </c>
      <c r="D33" s="9" t="str">
        <f>[11]DBD!D38</f>
        <v>NUMBER</v>
      </c>
      <c r="E33" s="9">
        <f>[11]DBD!E38</f>
        <v>5</v>
      </c>
      <c r="F33" s="9">
        <f>[11]DBD!F38</f>
        <v>0</v>
      </c>
      <c r="G33" s="9">
        <f>[11]DBD!G38</f>
        <v>0</v>
      </c>
      <c r="H33" s="15" t="s">
        <v>259</v>
      </c>
      <c r="I33" s="15" t="s">
        <v>157</v>
      </c>
      <c r="J33" s="15"/>
      <c r="K33" s="15"/>
      <c r="L33" s="15"/>
      <c r="M33" s="15"/>
      <c r="N33" s="15"/>
    </row>
    <row r="34" spans="1:14">
      <c r="A34" s="9">
        <f>[11]DBD!A39</f>
        <v>30</v>
      </c>
      <c r="B34" s="9" t="str">
        <f>[11]DBD!B39</f>
        <v>PromotLevelYM</v>
      </c>
      <c r="C34" s="9" t="str">
        <f>[11]DBD!C39</f>
        <v>職等平階起始年月</v>
      </c>
      <c r="D34" s="9" t="str">
        <f>[11]DBD!D39</f>
        <v>VARCHAR2</v>
      </c>
      <c r="E34" s="9">
        <f>[11]DBD!E39</f>
        <v>7</v>
      </c>
      <c r="F34" s="9">
        <f>[11]DBD!F39</f>
        <v>0</v>
      </c>
      <c r="G34" s="9">
        <f>[11]DBD!G39</f>
        <v>0</v>
      </c>
      <c r="H34" s="15" t="s">
        <v>259</v>
      </c>
      <c r="I34" s="15" t="s">
        <v>158</v>
      </c>
      <c r="J34" s="15"/>
      <c r="K34" s="15"/>
      <c r="L34" s="15"/>
      <c r="M34" s="15"/>
      <c r="N34" s="15"/>
    </row>
    <row r="35" spans="1:14">
      <c r="A35" s="9">
        <f>[11]DBD!A40</f>
        <v>31</v>
      </c>
      <c r="B35" s="9" t="str">
        <f>[11]DBD!B40</f>
        <v>DirectorYM</v>
      </c>
      <c r="C35" s="9" t="str">
        <f>[11]DBD!C40</f>
        <v>晉陞主管年月</v>
      </c>
      <c r="D35" s="9" t="str">
        <f>[11]DBD!D40</f>
        <v>VARCHAR2</v>
      </c>
      <c r="E35" s="9">
        <f>[11]DBD!E40</f>
        <v>7</v>
      </c>
      <c r="F35" s="9">
        <f>[11]DBD!F40</f>
        <v>0</v>
      </c>
      <c r="G35" s="9">
        <f>[11]DBD!G40</f>
        <v>0</v>
      </c>
      <c r="H35" s="15" t="s">
        <v>259</v>
      </c>
      <c r="I35" s="15" t="s">
        <v>159</v>
      </c>
      <c r="J35" s="15"/>
      <c r="K35" s="15"/>
      <c r="L35" s="15"/>
      <c r="M35" s="15"/>
      <c r="N35" s="15"/>
    </row>
    <row r="36" spans="1:14">
      <c r="A36" s="9">
        <f>[11]DBD!A41</f>
        <v>32</v>
      </c>
      <c r="B36" s="9" t="str">
        <f>[11]DBD!B41</f>
        <v>RecordDate</v>
      </c>
      <c r="C36" s="9" t="str">
        <f>[11]DBD!C41</f>
        <v>登錄日期</v>
      </c>
      <c r="D36" s="9" t="str">
        <f>[11]DBD!D41</f>
        <v>decimalD</v>
      </c>
      <c r="E36" s="9">
        <f>[11]DBD!E41</f>
        <v>8</v>
      </c>
      <c r="F36" s="9">
        <f>[11]DBD!F41</f>
        <v>0</v>
      </c>
      <c r="G36" s="9">
        <f>[11]DBD!G41</f>
        <v>0</v>
      </c>
      <c r="H36" s="15" t="s">
        <v>259</v>
      </c>
      <c r="I36" s="15" t="s">
        <v>160</v>
      </c>
      <c r="J36" s="15"/>
      <c r="K36" s="15"/>
      <c r="L36" s="15"/>
      <c r="M36" s="15"/>
      <c r="N36" s="15"/>
    </row>
    <row r="37" spans="1:14">
      <c r="A37" s="9">
        <f>[11]DBD!A42</f>
        <v>33</v>
      </c>
      <c r="B37" s="9" t="str">
        <f>[11]DBD!B42</f>
        <v>ExRecordDate</v>
      </c>
      <c r="C37" s="9" t="str">
        <f>[11]DBD!C42</f>
        <v>發證日期</v>
      </c>
      <c r="D37" s="9" t="str">
        <f>[11]DBD!D42</f>
        <v>decimalD</v>
      </c>
      <c r="E37" s="9">
        <f>[11]DBD!E42</f>
        <v>8</v>
      </c>
      <c r="F37" s="9">
        <f>[11]DBD!F42</f>
        <v>0</v>
      </c>
      <c r="G37" s="9">
        <f>[11]DBD!G42</f>
        <v>0</v>
      </c>
      <c r="H37" s="15" t="s">
        <v>259</v>
      </c>
      <c r="I37" s="15" t="s">
        <v>161</v>
      </c>
      <c r="J37" s="15"/>
      <c r="K37" s="15"/>
      <c r="L37" s="15"/>
      <c r="M37" s="15"/>
      <c r="N37" s="15"/>
    </row>
    <row r="38" spans="1:14">
      <c r="A38" s="9">
        <f>[11]DBD!A43</f>
        <v>34</v>
      </c>
      <c r="B38" s="9" t="str">
        <f>[11]DBD!B43</f>
        <v>RxTrDate</v>
      </c>
      <c r="C38" s="9" t="str">
        <f>[11]DBD!C43</f>
        <v>證書日期/測驗日期</v>
      </c>
      <c r="D38" s="9" t="str">
        <f>[11]DBD!D43</f>
        <v>decimalD</v>
      </c>
      <c r="E38" s="9">
        <f>[11]DBD!E43</f>
        <v>8</v>
      </c>
      <c r="F38" s="9">
        <f>[11]DBD!F43</f>
        <v>0</v>
      </c>
      <c r="G38" s="9">
        <f>[11]DBD!G43</f>
        <v>0</v>
      </c>
      <c r="H38" s="15" t="s">
        <v>259</v>
      </c>
      <c r="I38" s="15" t="s">
        <v>162</v>
      </c>
      <c r="J38" s="15"/>
      <c r="K38" s="15"/>
      <c r="L38" s="15"/>
      <c r="M38" s="15"/>
      <c r="N38" s="15"/>
    </row>
    <row r="39" spans="1:14">
      <c r="A39" s="9">
        <f>[11]DBD!A44</f>
        <v>35</v>
      </c>
      <c r="B39" s="9" t="str">
        <f>[11]DBD!B44</f>
        <v>ExTrIdent</v>
      </c>
      <c r="C39" s="9" t="str">
        <f>[11]DBD!C44</f>
        <v>證書字號</v>
      </c>
      <c r="D39" s="9" t="str">
        <f>[11]DBD!D44</f>
        <v>VARCHAR2</v>
      </c>
      <c r="E39" s="9">
        <f>[11]DBD!E44</f>
        <v>16</v>
      </c>
      <c r="F39" s="9">
        <f>[11]DBD!F44</f>
        <v>0</v>
      </c>
      <c r="G39" s="9">
        <f>[11]DBD!G44</f>
        <v>0</v>
      </c>
      <c r="H39" s="15" t="s">
        <v>259</v>
      </c>
      <c r="I39" s="15" t="s">
        <v>163</v>
      </c>
      <c r="J39" s="15"/>
      <c r="K39" s="15"/>
      <c r="L39" s="15"/>
      <c r="M39" s="15"/>
      <c r="N39" s="15"/>
    </row>
    <row r="40" spans="1:14">
      <c r="A40" s="9">
        <f>[11]DBD!A45</f>
        <v>36</v>
      </c>
      <c r="B40" s="9" t="str">
        <f>[11]DBD!B45</f>
        <v>ExTrIdent2</v>
      </c>
      <c r="C40" s="9" t="str">
        <f>[11]DBD!C45</f>
        <v>中專證號</v>
      </c>
      <c r="D40" s="9" t="str">
        <f>[11]DBD!D45</f>
        <v>VARCHAR2</v>
      </c>
      <c r="E40" s="9">
        <f>[11]DBD!E45</f>
        <v>9</v>
      </c>
      <c r="F40" s="9">
        <f>[11]DBD!F45</f>
        <v>0</v>
      </c>
      <c r="G40" s="9">
        <f>[11]DBD!G45</f>
        <v>0</v>
      </c>
      <c r="H40" s="15" t="s">
        <v>259</v>
      </c>
      <c r="I40" s="15" t="s">
        <v>164</v>
      </c>
      <c r="J40" s="15"/>
      <c r="K40" s="15"/>
      <c r="L40" s="15"/>
      <c r="M40" s="15"/>
      <c r="N40" s="15"/>
    </row>
    <row r="41" spans="1:14">
      <c r="A41" s="9">
        <f>[11]DBD!A46</f>
        <v>37</v>
      </c>
      <c r="B41" s="9" t="str">
        <f>[11]DBD!B46</f>
        <v>ExTrIdent3</v>
      </c>
      <c r="C41" s="9" t="str">
        <f>[11]DBD!C46</f>
        <v>投資型證號</v>
      </c>
      <c r="D41" s="9" t="str">
        <f>[11]DBD!D46</f>
        <v>VARCHAR2</v>
      </c>
      <c r="E41" s="9">
        <f>[11]DBD!E46</f>
        <v>12</v>
      </c>
      <c r="F41" s="9">
        <f>[11]DBD!F46</f>
        <v>0</v>
      </c>
      <c r="G41" s="9">
        <f>[11]DBD!G46</f>
        <v>0</v>
      </c>
      <c r="H41" s="15" t="s">
        <v>259</v>
      </c>
      <c r="I41" s="15" t="s">
        <v>165</v>
      </c>
      <c r="J41" s="15"/>
      <c r="K41" s="15"/>
      <c r="L41" s="15"/>
      <c r="M41" s="15"/>
      <c r="N41" s="15"/>
    </row>
    <row r="42" spans="1:14">
      <c r="A42" s="9">
        <f>[11]DBD!A47</f>
        <v>38</v>
      </c>
      <c r="B42" s="9" t="str">
        <f>[11]DBD!B47</f>
        <v>ExTrDate</v>
      </c>
      <c r="C42" s="9" t="str">
        <f>[11]DBD!C47</f>
        <v>投資登錄日期</v>
      </c>
      <c r="D42" s="9" t="str">
        <f>[11]DBD!D47</f>
        <v>decimalD</v>
      </c>
      <c r="E42" s="9">
        <f>[11]DBD!E47</f>
        <v>8</v>
      </c>
      <c r="F42" s="9">
        <f>[11]DBD!F47</f>
        <v>0</v>
      </c>
      <c r="G42" s="9">
        <f>[11]DBD!G47</f>
        <v>0</v>
      </c>
      <c r="H42" s="15" t="s">
        <v>259</v>
      </c>
      <c r="I42" s="15" t="s">
        <v>166</v>
      </c>
      <c r="J42" s="15"/>
      <c r="K42" s="15"/>
      <c r="L42" s="15"/>
      <c r="M42" s="15"/>
      <c r="N42" s="15"/>
    </row>
    <row r="43" spans="1:14" ht="32.4">
      <c r="A43" s="9">
        <f>[11]DBD!A48</f>
        <v>39</v>
      </c>
      <c r="B43" s="9" t="str">
        <f>[11]DBD!B48</f>
        <v>RegisterBefore</v>
      </c>
      <c r="C43" s="9" t="str">
        <f>[11]DBD!C48</f>
        <v>報聘前年資(月表示)</v>
      </c>
      <c r="D43" s="9" t="str">
        <f>[11]DBD!D48</f>
        <v>NUMBER</v>
      </c>
      <c r="E43" s="9">
        <f>[11]DBD!E48</f>
        <v>5</v>
      </c>
      <c r="F43" s="9">
        <f>[11]DBD!F48</f>
        <v>0</v>
      </c>
      <c r="G43" s="9">
        <f>[11]DBD!G48</f>
        <v>0</v>
      </c>
      <c r="H43" s="15" t="s">
        <v>259</v>
      </c>
      <c r="I43" s="15" t="s">
        <v>167</v>
      </c>
      <c r="J43" s="15"/>
      <c r="K43" s="15"/>
      <c r="L43" s="15"/>
      <c r="M43" s="15"/>
      <c r="N43" s="15"/>
    </row>
    <row r="44" spans="1:14">
      <c r="A44" s="9">
        <f>[11]DBD!A49</f>
        <v>40</v>
      </c>
      <c r="B44" s="9" t="str">
        <f>[11]DBD!B49</f>
        <v>DirectorAfter</v>
      </c>
      <c r="C44" s="9" t="str">
        <f>[11]DBD!C49</f>
        <v>主管年資</v>
      </c>
      <c r="D44" s="9" t="str">
        <f>[11]DBD!D49</f>
        <v>NUMBER</v>
      </c>
      <c r="E44" s="9">
        <f>[11]DBD!E49</f>
        <v>5</v>
      </c>
      <c r="F44" s="9">
        <f>[11]DBD!F49</f>
        <v>0</v>
      </c>
      <c r="G44" s="9">
        <f>[11]DBD!G49</f>
        <v>0</v>
      </c>
      <c r="H44" s="15" t="s">
        <v>259</v>
      </c>
      <c r="I44" s="15" t="s">
        <v>168</v>
      </c>
      <c r="J44" s="15"/>
      <c r="K44" s="15"/>
      <c r="L44" s="15"/>
      <c r="M44" s="15"/>
      <c r="N44" s="15"/>
    </row>
    <row r="45" spans="1:14">
      <c r="A45" s="9">
        <f>[11]DBD!A50</f>
        <v>41</v>
      </c>
      <c r="B45" s="9" t="str">
        <f>[11]DBD!B50</f>
        <v>MedicalCode</v>
      </c>
      <c r="C45" s="9" t="str">
        <f>[11]DBD!C50</f>
        <v>免體檢授權碼</v>
      </c>
      <c r="D45" s="9" t="str">
        <f>[11]DBD!D50</f>
        <v>VARCHAR2</v>
      </c>
      <c r="E45" s="9">
        <f>[11]DBD!E50</f>
        <v>2</v>
      </c>
      <c r="F45" s="9">
        <f>[11]DBD!F50</f>
        <v>0</v>
      </c>
      <c r="G45" s="9">
        <f>[11]DBD!G50</f>
        <v>0</v>
      </c>
      <c r="H45" s="15" t="s">
        <v>259</v>
      </c>
      <c r="I45" s="15" t="s">
        <v>169</v>
      </c>
      <c r="J45" s="15"/>
      <c r="K45" s="15"/>
      <c r="L45" s="15"/>
      <c r="M45" s="15"/>
      <c r="N45" s="15"/>
    </row>
    <row r="46" spans="1:14">
      <c r="A46" s="9">
        <f>[11]DBD!A51</f>
        <v>42</v>
      </c>
      <c r="B46" s="9" t="str">
        <f>[11]DBD!B51</f>
        <v>ExChgDate</v>
      </c>
      <c r="C46" s="9" t="str">
        <f>[11]DBD!C51</f>
        <v>換證日期</v>
      </c>
      <c r="D46" s="9" t="str">
        <f>[11]DBD!D51</f>
        <v>decimalD</v>
      </c>
      <c r="E46" s="9">
        <f>[11]DBD!E51</f>
        <v>8</v>
      </c>
      <c r="F46" s="9">
        <f>[11]DBD!F51</f>
        <v>0</v>
      </c>
      <c r="G46" s="9">
        <f>[11]DBD!G51</f>
        <v>0</v>
      </c>
      <c r="H46" s="15" t="s">
        <v>259</v>
      </c>
      <c r="I46" s="15" t="s">
        <v>170</v>
      </c>
      <c r="J46" s="15"/>
      <c r="K46" s="15"/>
      <c r="L46" s="15"/>
      <c r="M46" s="15"/>
      <c r="N46" s="15"/>
    </row>
    <row r="47" spans="1:14">
      <c r="A47" s="9">
        <f>[11]DBD!A52</f>
        <v>43</v>
      </c>
      <c r="B47" s="9" t="str">
        <f>[11]DBD!B52</f>
        <v>ExDelDate</v>
      </c>
      <c r="C47" s="9" t="str">
        <f>[11]DBD!C52</f>
        <v>註銷日期</v>
      </c>
      <c r="D47" s="9" t="str">
        <f>[11]DBD!D52</f>
        <v>decimalD</v>
      </c>
      <c r="E47" s="9">
        <f>[11]DBD!E52</f>
        <v>8</v>
      </c>
      <c r="F47" s="9">
        <f>[11]DBD!F52</f>
        <v>0</v>
      </c>
      <c r="G47" s="9">
        <f>[11]DBD!G52</f>
        <v>0</v>
      </c>
      <c r="H47" s="15" t="s">
        <v>259</v>
      </c>
      <c r="I47" s="15" t="s">
        <v>171</v>
      </c>
      <c r="J47" s="15"/>
      <c r="K47" s="15"/>
      <c r="L47" s="15"/>
      <c r="M47" s="15"/>
      <c r="N47" s="15"/>
    </row>
    <row r="48" spans="1:14">
      <c r="A48" s="9">
        <f>[11]DBD!A53</f>
        <v>44</v>
      </c>
      <c r="B48" s="9" t="str">
        <f>[11]DBD!B53</f>
        <v>ApplCode</v>
      </c>
      <c r="C48" s="9" t="str">
        <f>[11]DBD!C53</f>
        <v>申請業務類別</v>
      </c>
      <c r="D48" s="9" t="str">
        <f>[11]DBD!D53</f>
        <v>VARCHAR2</v>
      </c>
      <c r="E48" s="9">
        <f>[11]DBD!E53</f>
        <v>10</v>
      </c>
      <c r="F48" s="9">
        <f>[11]DBD!F53</f>
        <v>0</v>
      </c>
      <c r="G48" s="9">
        <f>[11]DBD!G53</f>
        <v>0</v>
      </c>
      <c r="H48" s="15" t="s">
        <v>259</v>
      </c>
      <c r="I48" s="15" t="s">
        <v>172</v>
      </c>
      <c r="J48" s="15"/>
      <c r="K48" s="15"/>
      <c r="L48" s="15"/>
      <c r="M48" s="15"/>
      <c r="N48" s="15"/>
    </row>
    <row r="49" spans="1:14">
      <c r="A49" s="9">
        <f>[11]DBD!A54</f>
        <v>45</v>
      </c>
      <c r="B49" s="9" t="str">
        <f>[11]DBD!B54</f>
        <v>FirstRegDate</v>
      </c>
      <c r="C49" s="9" t="str">
        <f>[11]DBD!C54</f>
        <v>初次登錄日</v>
      </c>
      <c r="D49" s="9" t="str">
        <f>[11]DBD!D54</f>
        <v>decimalD</v>
      </c>
      <c r="E49" s="9">
        <f>[11]DBD!E54</f>
        <v>8</v>
      </c>
      <c r="F49" s="9">
        <f>[11]DBD!F54</f>
        <v>0</v>
      </c>
      <c r="G49" s="9">
        <f>[11]DBD!G54</f>
        <v>0</v>
      </c>
      <c r="H49" s="15" t="s">
        <v>259</v>
      </c>
      <c r="I49" s="15" t="s">
        <v>173</v>
      </c>
      <c r="J49" s="15"/>
      <c r="K49" s="15"/>
      <c r="L49" s="15"/>
      <c r="M49" s="15"/>
      <c r="N49" s="15"/>
    </row>
    <row r="50" spans="1:14">
      <c r="A50" s="9">
        <f>[11]DBD!A55</f>
        <v>46</v>
      </c>
      <c r="B50" s="9" t="str">
        <f>[11]DBD!B55</f>
        <v>AginSource</v>
      </c>
      <c r="C50" s="9" t="str">
        <f>[11]DBD!C55</f>
        <v>業務來源之專案</v>
      </c>
      <c r="D50" s="9" t="str">
        <f>[11]DBD!D55</f>
        <v>VARCHAR2</v>
      </c>
      <c r="E50" s="9">
        <f>[11]DBD!E55</f>
        <v>3</v>
      </c>
      <c r="F50" s="9">
        <f>[11]DBD!F55</f>
        <v>0</v>
      </c>
      <c r="G50" s="9">
        <f>[11]DBD!G55</f>
        <v>0</v>
      </c>
      <c r="H50" s="15" t="s">
        <v>259</v>
      </c>
      <c r="I50" s="15" t="s">
        <v>174</v>
      </c>
      <c r="J50" s="15"/>
      <c r="K50" s="15"/>
      <c r="L50" s="15"/>
      <c r="M50" s="15"/>
      <c r="N50" s="15"/>
    </row>
    <row r="51" spans="1:14">
      <c r="A51" s="9">
        <f>[11]DBD!A56</f>
        <v>47</v>
      </c>
      <c r="B51" s="9" t="str">
        <f>[11]DBD!B56</f>
        <v>AguiCenter</v>
      </c>
      <c r="C51" s="9" t="str">
        <f>[11]DBD!C56</f>
        <v>單位代號</v>
      </c>
      <c r="D51" s="9" t="str">
        <f>[11]DBD!D56</f>
        <v>VARCHAR2</v>
      </c>
      <c r="E51" s="9">
        <f>[11]DBD!E56</f>
        <v>9</v>
      </c>
      <c r="F51" s="9">
        <f>[11]DBD!F56</f>
        <v>0</v>
      </c>
      <c r="G51" s="9">
        <f>[11]DBD!G56</f>
        <v>0</v>
      </c>
      <c r="H51" s="15" t="s">
        <v>259</v>
      </c>
      <c r="I51" s="15" t="s">
        <v>175</v>
      </c>
      <c r="J51" s="15"/>
      <c r="K51" s="15"/>
      <c r="L51" s="15"/>
      <c r="M51" s="15"/>
      <c r="N51" s="15"/>
    </row>
    <row r="52" spans="1:14" ht="32.4">
      <c r="A52" s="9">
        <f>[11]DBD!A57</f>
        <v>48</v>
      </c>
      <c r="B52" s="9" t="str">
        <f>[11]DBD!B57</f>
        <v>AgentId</v>
      </c>
      <c r="C52" s="9" t="str">
        <f>[11]DBD!C57</f>
        <v>業務人員身份證字號</v>
      </c>
      <c r="D52" s="9" t="str">
        <f>[11]DBD!D57</f>
        <v>VARCHAR2</v>
      </c>
      <c r="E52" s="9">
        <f>[11]DBD!E57</f>
        <v>10</v>
      </c>
      <c r="F52" s="9">
        <f>[11]DBD!F57</f>
        <v>0</v>
      </c>
      <c r="G52" s="9" t="str">
        <f>[11]DBD!G57</f>
        <v>業務人員身分證字號</v>
      </c>
      <c r="H52" s="15" t="s">
        <v>259</v>
      </c>
      <c r="I52" s="15" t="s">
        <v>258</v>
      </c>
      <c r="J52" s="15"/>
      <c r="K52" s="15"/>
      <c r="L52" s="15"/>
      <c r="M52" s="15"/>
      <c r="N52" s="15"/>
    </row>
    <row r="53" spans="1:14">
      <c r="A53" s="9">
        <f>[11]DBD!A58</f>
        <v>49</v>
      </c>
      <c r="B53" s="9" t="str">
        <f>[11]DBD!B58</f>
        <v>TopId</v>
      </c>
      <c r="C53" s="9" t="str">
        <f>[11]DBD!C58</f>
        <v>業務人員主管</v>
      </c>
      <c r="D53" s="9" t="str">
        <f>[11]DBD!D58</f>
        <v>VARCHAR2</v>
      </c>
      <c r="E53" s="9">
        <f>[11]DBD!E58</f>
        <v>12</v>
      </c>
      <c r="F53" s="9">
        <f>[11]DBD!F58</f>
        <v>0</v>
      </c>
      <c r="G53" s="9">
        <f>[11]DBD!G58</f>
        <v>0</v>
      </c>
      <c r="H53" s="15" t="s">
        <v>259</v>
      </c>
      <c r="I53" s="15" t="s">
        <v>176</v>
      </c>
      <c r="J53" s="15"/>
      <c r="K53" s="15"/>
      <c r="L53" s="15"/>
      <c r="M53" s="15"/>
      <c r="N53" s="15"/>
    </row>
    <row r="54" spans="1:14">
      <c r="A54" s="9">
        <f>[11]DBD!A59</f>
        <v>50</v>
      </c>
      <c r="B54" s="9" t="str">
        <f>[11]DBD!B59</f>
        <v>AgDegree</v>
      </c>
      <c r="C54" s="9" t="str">
        <f>[11]DBD!C59</f>
        <v>業務人員職級</v>
      </c>
      <c r="D54" s="9" t="str">
        <f>[11]DBD!D59</f>
        <v>VARCHAR2</v>
      </c>
      <c r="E54" s="9">
        <f>[11]DBD!E59</f>
        <v>2</v>
      </c>
      <c r="F54" s="9">
        <f>[11]DBD!F59</f>
        <v>0</v>
      </c>
      <c r="G54" s="9">
        <f>[11]DBD!G59</f>
        <v>0</v>
      </c>
      <c r="H54" s="15" t="s">
        <v>259</v>
      </c>
      <c r="I54" s="15" t="s">
        <v>177</v>
      </c>
      <c r="J54" s="15"/>
      <c r="K54" s="15"/>
      <c r="L54" s="15"/>
      <c r="M54" s="15"/>
      <c r="N54" s="15"/>
    </row>
    <row r="55" spans="1:14">
      <c r="A55" s="9">
        <f>[11]DBD!A60</f>
        <v>51</v>
      </c>
      <c r="B55" s="9" t="str">
        <f>[11]DBD!B60</f>
        <v>CollectInd</v>
      </c>
      <c r="C55" s="9" t="str">
        <f>[11]DBD!C60</f>
        <v>收費員指示碼</v>
      </c>
      <c r="D55" s="9" t="str">
        <f>[11]DBD!D60</f>
        <v>VARCHAR2</v>
      </c>
      <c r="E55" s="9">
        <f>[11]DBD!E60</f>
        <v>1</v>
      </c>
      <c r="F55" s="9">
        <f>[11]DBD!F60</f>
        <v>0</v>
      </c>
      <c r="G55" s="9">
        <f>[11]DBD!G60</f>
        <v>0</v>
      </c>
      <c r="H55" s="15" t="s">
        <v>259</v>
      </c>
      <c r="I55" s="15" t="s">
        <v>178</v>
      </c>
      <c r="J55" s="15"/>
      <c r="K55" s="15"/>
      <c r="L55" s="15"/>
      <c r="M55" s="15"/>
      <c r="N55" s="15"/>
    </row>
    <row r="56" spans="1:14">
      <c r="A56" s="9">
        <f>[11]DBD!A61</f>
        <v>52</v>
      </c>
      <c r="B56" s="9" t="str">
        <f>[11]DBD!B61</f>
        <v>AgType1</v>
      </c>
      <c r="C56" s="9" t="str">
        <f>[11]DBD!C61</f>
        <v>制度別</v>
      </c>
      <c r="D56" s="9" t="str">
        <f>[11]DBD!D61</f>
        <v>VARCHAR2</v>
      </c>
      <c r="E56" s="9">
        <f>[11]DBD!E61</f>
        <v>1</v>
      </c>
      <c r="F56" s="9">
        <f>[11]DBD!F61</f>
        <v>0</v>
      </c>
      <c r="G56" s="9">
        <f>[11]DBD!G61</f>
        <v>0</v>
      </c>
      <c r="H56" s="15" t="s">
        <v>259</v>
      </c>
      <c r="I56" s="15" t="s">
        <v>179</v>
      </c>
      <c r="J56" s="15"/>
      <c r="K56" s="15"/>
      <c r="L56" s="15"/>
      <c r="M56" s="15"/>
      <c r="N56" s="15"/>
    </row>
    <row r="57" spans="1:14">
      <c r="A57" s="9">
        <f>[11]DBD!A62</f>
        <v>53</v>
      </c>
      <c r="B57" s="9" t="str">
        <f>[11]DBD!B62</f>
        <v>EmployeeNo</v>
      </c>
      <c r="C57" s="9" t="str">
        <f>[11]DBD!C62</f>
        <v>電腦編號</v>
      </c>
      <c r="D57" s="9" t="str">
        <f>[11]DBD!D62</f>
        <v>VARCHAR2</v>
      </c>
      <c r="E57" s="9">
        <f>[11]DBD!E62</f>
        <v>10</v>
      </c>
      <c r="F57" s="9">
        <f>[11]DBD!F62</f>
        <v>0</v>
      </c>
      <c r="G57" s="9" t="str">
        <f>[11]DBD!G62</f>
        <v>員工編號</v>
      </c>
      <c r="H57" s="15" t="s">
        <v>259</v>
      </c>
      <c r="I57" s="15" t="s">
        <v>180</v>
      </c>
      <c r="J57" s="15"/>
      <c r="K57" s="15"/>
      <c r="L57" s="15"/>
      <c r="M57" s="15"/>
      <c r="N57" s="15"/>
    </row>
    <row r="58" spans="1:14">
      <c r="A58" s="9">
        <f>[11]DBD!A63</f>
        <v>54</v>
      </c>
      <c r="B58" s="9" t="str">
        <f>[11]DBD!B63</f>
        <v>ContractInd</v>
      </c>
      <c r="C58" s="9" t="str">
        <f>[11]DBD!C63</f>
        <v>單雙合約碼</v>
      </c>
      <c r="D58" s="9" t="str">
        <f>[11]DBD!D63</f>
        <v>VARCHAR2</v>
      </c>
      <c r="E58" s="9">
        <f>[11]DBD!E63</f>
        <v>1</v>
      </c>
      <c r="F58" s="9">
        <f>[11]DBD!F63</f>
        <v>0</v>
      </c>
      <c r="G58" s="9">
        <f>[11]DBD!G63</f>
        <v>0</v>
      </c>
      <c r="H58" s="15" t="s">
        <v>259</v>
      </c>
      <c r="I58" s="15" t="s">
        <v>181</v>
      </c>
      <c r="J58" s="15"/>
      <c r="K58" s="15"/>
      <c r="L58" s="15"/>
      <c r="M58" s="15"/>
      <c r="N58" s="15"/>
    </row>
    <row r="59" spans="1:14" ht="32.4">
      <c r="A59" s="9">
        <f>[11]DBD!A64</f>
        <v>55</v>
      </c>
      <c r="B59" s="9" t="str">
        <f>[11]DBD!B64</f>
        <v>ContractIndYM</v>
      </c>
      <c r="C59" s="9" t="str">
        <f>[11]DBD!C64</f>
        <v>單雙合約異動工作月</v>
      </c>
      <c r="D59" s="9" t="str">
        <f>[11]DBD!D64</f>
        <v>VARCHAR2</v>
      </c>
      <c r="E59" s="9">
        <f>[11]DBD!E64</f>
        <v>7</v>
      </c>
      <c r="F59" s="9">
        <f>[11]DBD!F64</f>
        <v>0</v>
      </c>
      <c r="G59" s="9">
        <f>[11]DBD!G64</f>
        <v>0</v>
      </c>
      <c r="H59" s="15" t="s">
        <v>259</v>
      </c>
      <c r="I59" s="15" t="s">
        <v>182</v>
      </c>
      <c r="J59" s="15"/>
      <c r="K59" s="15"/>
      <c r="L59" s="15"/>
      <c r="M59" s="15"/>
      <c r="N59" s="15"/>
    </row>
    <row r="60" spans="1:14">
      <c r="A60" s="9">
        <f>[11]DBD!A65</f>
        <v>56</v>
      </c>
      <c r="B60" s="9" t="str">
        <f>[11]DBD!B65</f>
        <v>AgType2</v>
      </c>
      <c r="C60" s="9" t="str">
        <f>[11]DBD!C65</f>
        <v>身份別</v>
      </c>
      <c r="D60" s="9" t="str">
        <f>[11]DBD!D65</f>
        <v>VARCHAR2</v>
      </c>
      <c r="E60" s="9">
        <f>[11]DBD!E65</f>
        <v>1</v>
      </c>
      <c r="F60" s="9">
        <f>[11]DBD!F65</f>
        <v>0</v>
      </c>
      <c r="G60" s="9">
        <f>[11]DBD!G65</f>
        <v>0</v>
      </c>
      <c r="H60" s="15" t="s">
        <v>259</v>
      </c>
      <c r="I60" s="15" t="s">
        <v>183</v>
      </c>
      <c r="J60" s="15"/>
      <c r="K60" s="15"/>
      <c r="L60" s="15"/>
      <c r="M60" s="15"/>
      <c r="N60" s="15"/>
    </row>
    <row r="61" spans="1:14">
      <c r="A61" s="9">
        <f>[11]DBD!A66</f>
        <v>57</v>
      </c>
      <c r="B61" s="9" t="str">
        <f>[11]DBD!B66</f>
        <v>AgType3</v>
      </c>
      <c r="C61" s="9" t="str">
        <f>[11]DBD!C66</f>
        <v>特殊人員碼</v>
      </c>
      <c r="D61" s="9" t="str">
        <f>[11]DBD!D66</f>
        <v>VARCHAR2</v>
      </c>
      <c r="E61" s="9">
        <f>[11]DBD!E66</f>
        <v>1</v>
      </c>
      <c r="F61" s="9">
        <f>[11]DBD!F66</f>
        <v>0</v>
      </c>
      <c r="G61" s="9">
        <f>[11]DBD!G66</f>
        <v>0</v>
      </c>
      <c r="H61" s="15" t="s">
        <v>259</v>
      </c>
      <c r="I61" s="15" t="s">
        <v>184</v>
      </c>
      <c r="J61" s="15"/>
      <c r="K61" s="15"/>
      <c r="L61" s="15"/>
      <c r="M61" s="15"/>
      <c r="N61" s="15"/>
    </row>
    <row r="62" spans="1:14">
      <c r="A62" s="9">
        <f>[11]DBD!A67</f>
        <v>58</v>
      </c>
      <c r="B62" s="9" t="str">
        <f>[11]DBD!B67</f>
        <v>AgType4</v>
      </c>
      <c r="C62" s="9" t="str">
        <f>[11]DBD!C67</f>
        <v>新舊制別</v>
      </c>
      <c r="D62" s="9" t="str">
        <f>[11]DBD!D67</f>
        <v>VARCHAR2</v>
      </c>
      <c r="E62" s="9">
        <f>[11]DBD!E67</f>
        <v>1</v>
      </c>
      <c r="F62" s="9">
        <f>[11]DBD!F67</f>
        <v>0</v>
      </c>
      <c r="G62" s="9">
        <f>[11]DBD!G67</f>
        <v>0</v>
      </c>
      <c r="H62" s="15" t="s">
        <v>259</v>
      </c>
      <c r="I62" s="15" t="s">
        <v>185</v>
      </c>
      <c r="J62" s="15"/>
      <c r="K62" s="15"/>
      <c r="L62" s="15"/>
      <c r="M62" s="15"/>
      <c r="N62" s="15"/>
    </row>
    <row r="63" spans="1:14">
      <c r="A63" s="9">
        <f>[11]DBD!A68</f>
        <v>59</v>
      </c>
      <c r="B63" s="9" t="str">
        <f>[11]DBD!B68</f>
        <v>AginInd1</v>
      </c>
      <c r="C63" s="9" t="str">
        <f>[11]DBD!C68</f>
        <v>辦事員碼</v>
      </c>
      <c r="D63" s="9" t="str">
        <f>[11]DBD!D68</f>
        <v>VARCHAR2</v>
      </c>
      <c r="E63" s="9">
        <f>[11]DBD!E68</f>
        <v>1</v>
      </c>
      <c r="F63" s="9">
        <f>[11]DBD!F68</f>
        <v>0</v>
      </c>
      <c r="G63" s="9">
        <f>[11]DBD!G68</f>
        <v>0</v>
      </c>
      <c r="H63" s="15" t="s">
        <v>259</v>
      </c>
      <c r="I63" s="15" t="s">
        <v>186</v>
      </c>
      <c r="J63" s="15"/>
      <c r="K63" s="15"/>
      <c r="L63" s="15"/>
      <c r="M63" s="15"/>
      <c r="N63" s="15"/>
    </row>
    <row r="64" spans="1:14">
      <c r="A64" s="9">
        <f>[11]DBD!A69</f>
        <v>60</v>
      </c>
      <c r="B64" s="9" t="str">
        <f>[11]DBD!B69</f>
        <v>AgPoInd</v>
      </c>
      <c r="C64" s="9" t="str">
        <f>[11]DBD!C69</f>
        <v>可招攬指示碼</v>
      </c>
      <c r="D64" s="9" t="str">
        <f>[11]DBD!D69</f>
        <v>VARCHAR2</v>
      </c>
      <c r="E64" s="9">
        <f>[11]DBD!E69</f>
        <v>1</v>
      </c>
      <c r="F64" s="9">
        <f>[11]DBD!F69</f>
        <v>0</v>
      </c>
      <c r="G64" s="9">
        <f>[11]DBD!G69</f>
        <v>0</v>
      </c>
      <c r="H64" s="15" t="s">
        <v>259</v>
      </c>
      <c r="I64" s="15" t="s">
        <v>187</v>
      </c>
      <c r="J64" s="15"/>
      <c r="K64" s="15"/>
      <c r="L64" s="15"/>
      <c r="M64" s="15"/>
      <c r="N64" s="15"/>
    </row>
    <row r="65" spans="1:14">
      <c r="A65" s="9">
        <f>[11]DBD!A70</f>
        <v>61</v>
      </c>
      <c r="B65" s="9" t="str">
        <f>[11]DBD!B70</f>
        <v>AgDocInd</v>
      </c>
      <c r="C65" s="9" t="str">
        <f>[11]DBD!C70</f>
        <v>齊件否</v>
      </c>
      <c r="D65" s="9" t="str">
        <f>[11]DBD!D70</f>
        <v>VARCHAR2</v>
      </c>
      <c r="E65" s="9">
        <f>[11]DBD!E70</f>
        <v>1</v>
      </c>
      <c r="F65" s="9">
        <f>[11]DBD!F70</f>
        <v>0</v>
      </c>
      <c r="G65" s="9">
        <f>[11]DBD!G70</f>
        <v>0</v>
      </c>
      <c r="H65" s="15" t="s">
        <v>259</v>
      </c>
      <c r="I65" s="15" t="s">
        <v>188</v>
      </c>
      <c r="J65" s="15"/>
      <c r="K65" s="15"/>
      <c r="L65" s="15"/>
      <c r="M65" s="15"/>
      <c r="N65" s="15"/>
    </row>
    <row r="66" spans="1:14">
      <c r="A66" s="9">
        <f>[11]DBD!A71</f>
        <v>62</v>
      </c>
      <c r="B66" s="9" t="str">
        <f>[11]DBD!B71</f>
        <v>NewHireType</v>
      </c>
      <c r="C66" s="9" t="str">
        <f>[11]DBD!C71</f>
        <v>新舊人指示碼</v>
      </c>
      <c r="D66" s="9" t="str">
        <f>[11]DBD!D71</f>
        <v>VARCHAR2</v>
      </c>
      <c r="E66" s="9">
        <f>[11]DBD!E71</f>
        <v>1</v>
      </c>
      <c r="F66" s="9">
        <f>[11]DBD!F71</f>
        <v>0</v>
      </c>
      <c r="G66" s="9">
        <f>[11]DBD!G71</f>
        <v>0</v>
      </c>
      <c r="H66" s="15" t="s">
        <v>259</v>
      </c>
      <c r="I66" s="15" t="s">
        <v>189</v>
      </c>
      <c r="J66" s="15"/>
      <c r="K66" s="15"/>
      <c r="L66" s="15"/>
      <c r="M66" s="15"/>
      <c r="N66" s="15"/>
    </row>
    <row r="67" spans="1:14">
      <c r="A67" s="9">
        <f>[11]DBD!A72</f>
        <v>63</v>
      </c>
      <c r="B67" s="9" t="str">
        <f>[11]DBD!B72</f>
        <v>AgCurInd</v>
      </c>
      <c r="C67" s="9" t="str">
        <f>[11]DBD!C72</f>
        <v>現職指示碼</v>
      </c>
      <c r="D67" s="9" t="str">
        <f>[11]DBD!D72</f>
        <v>VARCHAR2</v>
      </c>
      <c r="E67" s="9">
        <f>[11]DBD!E72</f>
        <v>1</v>
      </c>
      <c r="F67" s="9">
        <f>[11]DBD!F72</f>
        <v>0</v>
      </c>
      <c r="G67" s="9" t="str">
        <f>[11]DBD!G72</f>
        <v>Y:現職</v>
      </c>
      <c r="H67" s="15" t="s">
        <v>259</v>
      </c>
      <c r="I67" s="15" t="s">
        <v>190</v>
      </c>
      <c r="J67" s="15"/>
      <c r="K67" s="15"/>
      <c r="L67" s="15"/>
      <c r="M67" s="15"/>
      <c r="N67" s="15"/>
    </row>
    <row r="68" spans="1:14">
      <c r="A68" s="9">
        <f>[11]DBD!A73</f>
        <v>64</v>
      </c>
      <c r="B68" s="9" t="str">
        <f>[11]DBD!B73</f>
        <v>AgSendType</v>
      </c>
      <c r="C68" s="9" t="str">
        <f>[11]DBD!C73</f>
        <v>發文類別</v>
      </c>
      <c r="D68" s="9" t="str">
        <f>[11]DBD!D73</f>
        <v>VARCHAR2</v>
      </c>
      <c r="E68" s="9">
        <f>[11]DBD!E73</f>
        <v>3</v>
      </c>
      <c r="F68" s="9">
        <f>[11]DBD!F73</f>
        <v>0</v>
      </c>
      <c r="G68" s="9">
        <f>[11]DBD!G73</f>
        <v>0</v>
      </c>
      <c r="H68" s="15" t="s">
        <v>259</v>
      </c>
      <c r="I68" s="15" t="s">
        <v>191</v>
      </c>
      <c r="J68" s="15"/>
      <c r="K68" s="15"/>
      <c r="L68" s="15"/>
      <c r="M68" s="15"/>
      <c r="N68" s="15"/>
    </row>
    <row r="69" spans="1:14">
      <c r="A69" s="9">
        <f>[11]DBD!A74</f>
        <v>65</v>
      </c>
      <c r="B69" s="9" t="str">
        <f>[11]DBD!B74</f>
        <v>AgSendNo</v>
      </c>
      <c r="C69" s="9" t="str">
        <f>[11]DBD!C74</f>
        <v>發文文號</v>
      </c>
      <c r="D69" s="9" t="str">
        <f>[11]DBD!D74</f>
        <v>NVARCHAR2</v>
      </c>
      <c r="E69" s="9">
        <f>[11]DBD!E74</f>
        <v>100</v>
      </c>
      <c r="F69" s="9">
        <f>[11]DBD!F74</f>
        <v>0</v>
      </c>
      <c r="G69" s="9">
        <f>[11]DBD!G74</f>
        <v>0</v>
      </c>
      <c r="H69" s="15" t="s">
        <v>259</v>
      </c>
      <c r="I69" s="15" t="s">
        <v>192</v>
      </c>
      <c r="J69" s="15"/>
      <c r="K69" s="15"/>
      <c r="L69" s="15"/>
      <c r="M69" s="15"/>
      <c r="N69" s="15"/>
    </row>
    <row r="70" spans="1:14">
      <c r="A70" s="9">
        <f>[11]DBD!A75</f>
        <v>66</v>
      </c>
      <c r="B70" s="9" t="str">
        <f>[11]DBD!B75</f>
        <v>RegisterDate2</v>
      </c>
      <c r="C70" s="9" t="str">
        <f>[11]DBD!C75</f>
        <v>任職日期</v>
      </c>
      <c r="D70" s="9" t="str">
        <f>[11]DBD!D75</f>
        <v>decimalD</v>
      </c>
      <c r="E70" s="9">
        <f>[11]DBD!E75</f>
        <v>8</v>
      </c>
      <c r="F70" s="9">
        <f>[11]DBD!F75</f>
        <v>0</v>
      </c>
      <c r="G70" s="9">
        <f>[11]DBD!G75</f>
        <v>0</v>
      </c>
      <c r="H70" s="15" t="s">
        <v>259</v>
      </c>
      <c r="I70" s="15" t="s">
        <v>193</v>
      </c>
      <c r="J70" s="15"/>
      <c r="K70" s="15"/>
      <c r="L70" s="15"/>
      <c r="M70" s="15"/>
      <c r="N70" s="15"/>
    </row>
    <row r="71" spans="1:14">
      <c r="A71" s="9">
        <f>[11]DBD!A76</f>
        <v>67</v>
      </c>
      <c r="B71" s="9" t="str">
        <f>[11]DBD!B76</f>
        <v>AgReturnDate</v>
      </c>
      <c r="C71" s="9" t="str">
        <f>[11]DBD!C76</f>
        <v>回任日期</v>
      </c>
      <c r="D71" s="9" t="str">
        <f>[11]DBD!D76</f>
        <v>decimalD</v>
      </c>
      <c r="E71" s="9">
        <f>[11]DBD!E76</f>
        <v>8</v>
      </c>
      <c r="F71" s="9">
        <f>[11]DBD!F76</f>
        <v>0</v>
      </c>
      <c r="G71" s="9">
        <f>[11]DBD!G76</f>
        <v>0</v>
      </c>
      <c r="H71" s="15" t="s">
        <v>259</v>
      </c>
      <c r="I71" s="15" t="s">
        <v>194</v>
      </c>
      <c r="J71" s="15"/>
      <c r="K71" s="15"/>
      <c r="L71" s="15"/>
      <c r="M71" s="15"/>
      <c r="N71" s="15"/>
    </row>
    <row r="72" spans="1:14">
      <c r="A72" s="9">
        <f>[11]DBD!A77</f>
        <v>68</v>
      </c>
      <c r="B72" s="9" t="str">
        <f>[11]DBD!B77</f>
        <v>AgTransferDateF</v>
      </c>
      <c r="C72" s="9" t="str">
        <f>[11]DBD!C77</f>
        <v>初次轉制日期</v>
      </c>
      <c r="D72" s="9" t="str">
        <f>[11]DBD!D77</f>
        <v>decimalD</v>
      </c>
      <c r="E72" s="9">
        <f>[11]DBD!E77</f>
        <v>8</v>
      </c>
      <c r="F72" s="9">
        <f>[11]DBD!F77</f>
        <v>0</v>
      </c>
      <c r="G72" s="9">
        <f>[11]DBD!G77</f>
        <v>0</v>
      </c>
      <c r="H72" s="15" t="s">
        <v>259</v>
      </c>
      <c r="I72" s="15" t="s">
        <v>195</v>
      </c>
      <c r="J72" s="15"/>
      <c r="K72" s="15"/>
      <c r="L72" s="15"/>
      <c r="M72" s="15"/>
      <c r="N72" s="15"/>
    </row>
    <row r="73" spans="1:14">
      <c r="A73" s="9">
        <f>[11]DBD!A78</f>
        <v>69</v>
      </c>
      <c r="B73" s="9" t="str">
        <f>[11]DBD!B78</f>
        <v>AgTransferDate</v>
      </c>
      <c r="C73" s="9" t="str">
        <f>[11]DBD!C78</f>
        <v>轉制日期</v>
      </c>
      <c r="D73" s="9" t="str">
        <f>[11]DBD!D78</f>
        <v>decimalD</v>
      </c>
      <c r="E73" s="9">
        <f>[11]DBD!E78</f>
        <v>8</v>
      </c>
      <c r="F73" s="9">
        <f>[11]DBD!F78</f>
        <v>0</v>
      </c>
      <c r="G73" s="9">
        <f>[11]DBD!G78</f>
        <v>0</v>
      </c>
      <c r="H73" s="15" t="s">
        <v>259</v>
      </c>
      <c r="I73" s="15" t="s">
        <v>196</v>
      </c>
      <c r="J73" s="15"/>
      <c r="K73" s="15"/>
      <c r="L73" s="15"/>
      <c r="M73" s="15"/>
      <c r="N73" s="15"/>
    </row>
    <row r="74" spans="1:14">
      <c r="A74" s="9">
        <f>[11]DBD!A79</f>
        <v>70</v>
      </c>
      <c r="B74" s="9" t="str">
        <f>[11]DBD!B79</f>
        <v>PromotYM</v>
      </c>
      <c r="C74" s="9" t="str">
        <f>[11]DBD!C79</f>
        <v>初次晉升年月</v>
      </c>
      <c r="D74" s="9" t="str">
        <f>[11]DBD!D79</f>
        <v>VARCHAR2</v>
      </c>
      <c r="E74" s="9">
        <f>[11]DBD!E79</f>
        <v>7</v>
      </c>
      <c r="F74" s="9">
        <f>[11]DBD!F79</f>
        <v>0</v>
      </c>
      <c r="G74" s="9">
        <f>[11]DBD!G79</f>
        <v>0</v>
      </c>
      <c r="H74" s="15" t="s">
        <v>259</v>
      </c>
      <c r="I74" s="15" t="s">
        <v>197</v>
      </c>
      <c r="J74" s="15"/>
      <c r="K74" s="15"/>
      <c r="L74" s="15"/>
      <c r="M74" s="15"/>
      <c r="N74" s="15"/>
    </row>
    <row r="75" spans="1:14">
      <c r="A75" s="9">
        <f>[11]DBD!A80</f>
        <v>71</v>
      </c>
      <c r="B75" s="9" t="str">
        <f>[11]DBD!B80</f>
        <v>PromotYMF</v>
      </c>
      <c r="C75" s="9" t="str">
        <f>[11]DBD!C80</f>
        <v>生效業績年月</v>
      </c>
      <c r="D75" s="9" t="str">
        <f>[11]DBD!D80</f>
        <v>VARCHAR2</v>
      </c>
      <c r="E75" s="9">
        <f>[11]DBD!E80</f>
        <v>7</v>
      </c>
      <c r="F75" s="9">
        <f>[11]DBD!F80</f>
        <v>0</v>
      </c>
      <c r="G75" s="9">
        <f>[11]DBD!G80</f>
        <v>0</v>
      </c>
      <c r="H75" s="15" t="s">
        <v>259</v>
      </c>
      <c r="I75" s="15" t="s">
        <v>198</v>
      </c>
      <c r="J75" s="15"/>
      <c r="K75" s="15"/>
      <c r="L75" s="15"/>
      <c r="M75" s="15"/>
      <c r="N75" s="15"/>
    </row>
    <row r="76" spans="1:14">
      <c r="A76" s="9">
        <f>[11]DBD!A81</f>
        <v>72</v>
      </c>
      <c r="B76" s="9" t="str">
        <f>[11]DBD!B81</f>
        <v>AgPostChgDate</v>
      </c>
      <c r="C76" s="9" t="str">
        <f>[11]DBD!C81</f>
        <v>職務異動日</v>
      </c>
      <c r="D76" s="9" t="str">
        <f>[11]DBD!D81</f>
        <v>decimalD</v>
      </c>
      <c r="E76" s="9">
        <f>[11]DBD!E81</f>
        <v>8</v>
      </c>
      <c r="F76" s="9">
        <f>[11]DBD!F81</f>
        <v>0</v>
      </c>
      <c r="G76" s="9">
        <f>[11]DBD!G81</f>
        <v>0</v>
      </c>
      <c r="H76" s="15" t="s">
        <v>259</v>
      </c>
      <c r="I76" s="15" t="s">
        <v>199</v>
      </c>
      <c r="J76" s="15"/>
      <c r="K76" s="15"/>
      <c r="L76" s="15"/>
      <c r="M76" s="15"/>
      <c r="N76" s="15"/>
    </row>
    <row r="77" spans="1:14">
      <c r="A77" s="9">
        <f>[11]DBD!A82</f>
        <v>73</v>
      </c>
      <c r="B77" s="9" t="str">
        <f>[11]DBD!B82</f>
        <v>FamiliesTax</v>
      </c>
      <c r="C77" s="9" t="str">
        <f>[11]DBD!C82</f>
        <v>扶養人數</v>
      </c>
      <c r="D77" s="9" t="str">
        <f>[11]DBD!D82</f>
        <v>NUMBER</v>
      </c>
      <c r="E77" s="9">
        <f>[11]DBD!E82</f>
        <v>5</v>
      </c>
      <c r="F77" s="9">
        <f>[11]DBD!F82</f>
        <v>0</v>
      </c>
      <c r="G77" s="9">
        <f>[11]DBD!G82</f>
        <v>0</v>
      </c>
      <c r="H77" s="15" t="s">
        <v>259</v>
      </c>
      <c r="I77" s="15" t="s">
        <v>200</v>
      </c>
      <c r="J77" s="15"/>
      <c r="K77" s="15"/>
      <c r="L77" s="15"/>
      <c r="M77" s="15"/>
      <c r="N77" s="15"/>
    </row>
    <row r="78" spans="1:14">
      <c r="A78" s="9">
        <f>[11]DBD!A83</f>
        <v>74</v>
      </c>
      <c r="B78" s="9" t="str">
        <f>[11]DBD!B83</f>
        <v>AgentCodeI</v>
      </c>
      <c r="C78" s="9" t="str">
        <f>[11]DBD!C83</f>
        <v>原區主任代號</v>
      </c>
      <c r="D78" s="9" t="str">
        <f>[11]DBD!D83</f>
        <v>VARCHAR2</v>
      </c>
      <c r="E78" s="9">
        <f>[11]DBD!E83</f>
        <v>12</v>
      </c>
      <c r="F78" s="9">
        <f>[11]DBD!F83</f>
        <v>0</v>
      </c>
      <c r="G78" s="9">
        <f>[11]DBD!G83</f>
        <v>0</v>
      </c>
      <c r="H78" s="15" t="s">
        <v>259</v>
      </c>
      <c r="I78" s="15" t="s">
        <v>201</v>
      </c>
      <c r="J78" s="15"/>
      <c r="K78" s="15"/>
      <c r="L78" s="15"/>
      <c r="M78" s="15"/>
      <c r="N78" s="15"/>
    </row>
    <row r="79" spans="1:14">
      <c r="A79" s="9">
        <f>[11]DBD!A84</f>
        <v>75</v>
      </c>
      <c r="B79" s="9" t="str">
        <f>[11]DBD!B84</f>
        <v>AgLevelSys</v>
      </c>
      <c r="C79" s="9" t="str">
        <f>[11]DBD!C84</f>
        <v>職等_系統</v>
      </c>
      <c r="D79" s="9" t="str">
        <f>[11]DBD!D84</f>
        <v>VARCHAR2</v>
      </c>
      <c r="E79" s="9">
        <f>[11]DBD!E84</f>
        <v>2</v>
      </c>
      <c r="F79" s="9">
        <f>[11]DBD!F84</f>
        <v>0</v>
      </c>
      <c r="G79" s="9">
        <f>[11]DBD!G84</f>
        <v>0</v>
      </c>
      <c r="H79" s="15" t="s">
        <v>259</v>
      </c>
      <c r="I79" s="15" t="s">
        <v>202</v>
      </c>
      <c r="J79" s="15"/>
      <c r="K79" s="15"/>
      <c r="L79" s="15"/>
      <c r="M79" s="15"/>
      <c r="N79" s="15"/>
    </row>
    <row r="80" spans="1:14">
      <c r="A80" s="9">
        <f>[11]DBD!A85</f>
        <v>76</v>
      </c>
      <c r="B80" s="9" t="str">
        <f>[11]DBD!B85</f>
        <v>AgPostIn</v>
      </c>
      <c r="C80" s="9" t="str">
        <f>[11]DBD!C85</f>
        <v>內階職務</v>
      </c>
      <c r="D80" s="9" t="str">
        <f>[11]DBD!D85</f>
        <v>VARCHAR2</v>
      </c>
      <c r="E80" s="9">
        <f>[11]DBD!E85</f>
        <v>6</v>
      </c>
      <c r="F80" s="9">
        <f>[11]DBD!F85</f>
        <v>0</v>
      </c>
      <c r="G80" s="9">
        <f>[11]DBD!G85</f>
        <v>0</v>
      </c>
      <c r="H80" s="15" t="s">
        <v>259</v>
      </c>
      <c r="I80" s="15" t="s">
        <v>203</v>
      </c>
      <c r="J80" s="15"/>
      <c r="K80" s="15"/>
      <c r="L80" s="15"/>
      <c r="M80" s="15"/>
      <c r="N80" s="15"/>
    </row>
    <row r="81" spans="1:14">
      <c r="A81" s="9">
        <f>[11]DBD!A86</f>
        <v>77</v>
      </c>
      <c r="B81" s="9" t="str">
        <f>[11]DBD!B86</f>
        <v>CenterCodeAcc</v>
      </c>
      <c r="C81" s="9" t="str">
        <f>[11]DBD!C86</f>
        <v>駐在單位</v>
      </c>
      <c r="D81" s="9" t="str">
        <f>[11]DBD!D86</f>
        <v>VARCHAR2</v>
      </c>
      <c r="E81" s="9">
        <f>[11]DBD!E86</f>
        <v>6</v>
      </c>
      <c r="F81" s="9">
        <f>[11]DBD!F86</f>
        <v>0</v>
      </c>
      <c r="G81" s="9">
        <f>[11]DBD!G86</f>
        <v>0</v>
      </c>
      <c r="H81" s="15" t="s">
        <v>259</v>
      </c>
      <c r="I81" s="15" t="s">
        <v>204</v>
      </c>
      <c r="J81" s="15"/>
      <c r="K81" s="15"/>
      <c r="L81" s="15"/>
      <c r="M81" s="15"/>
      <c r="N81" s="15"/>
    </row>
    <row r="82" spans="1:14">
      <c r="A82" s="9">
        <f>[11]DBD!A87</f>
        <v>78</v>
      </c>
      <c r="B82" s="9" t="str">
        <f>[11]DBD!B87</f>
        <v>EvalueInd</v>
      </c>
      <c r="C82" s="9" t="str">
        <f>[11]DBD!C87</f>
        <v>考核特殊碼</v>
      </c>
      <c r="D82" s="9" t="str">
        <f>[11]DBD!D87</f>
        <v>VARCHAR2</v>
      </c>
      <c r="E82" s="9">
        <f>[11]DBD!E87</f>
        <v>1</v>
      </c>
      <c r="F82" s="9">
        <f>[11]DBD!F87</f>
        <v>0</v>
      </c>
      <c r="G82" s="9">
        <f>[11]DBD!G87</f>
        <v>0</v>
      </c>
      <c r="H82" s="15" t="s">
        <v>259</v>
      </c>
      <c r="I82" s="15" t="s">
        <v>205</v>
      </c>
      <c r="J82" s="15"/>
      <c r="K82" s="15"/>
      <c r="L82" s="15"/>
      <c r="M82" s="15"/>
      <c r="N82" s="15"/>
    </row>
    <row r="83" spans="1:14">
      <c r="A83" s="9">
        <f>[11]DBD!A88</f>
        <v>79</v>
      </c>
      <c r="B83" s="9" t="str">
        <f>[11]DBD!B88</f>
        <v>EvalueInd1</v>
      </c>
      <c r="C83" s="9" t="str">
        <f>[11]DBD!C88</f>
        <v>辦法優待碼</v>
      </c>
      <c r="D83" s="9" t="str">
        <f>[11]DBD!D88</f>
        <v>VARCHAR2</v>
      </c>
      <c r="E83" s="9">
        <f>[11]DBD!E88</f>
        <v>1</v>
      </c>
      <c r="F83" s="9">
        <f>[11]DBD!F88</f>
        <v>0</v>
      </c>
      <c r="G83" s="9">
        <f>[11]DBD!G88</f>
        <v>0</v>
      </c>
      <c r="H83" s="15" t="s">
        <v>259</v>
      </c>
      <c r="I83" s="15" t="s">
        <v>206</v>
      </c>
      <c r="J83" s="15"/>
      <c r="K83" s="15"/>
      <c r="L83" s="15"/>
      <c r="M83" s="15"/>
      <c r="N83" s="15"/>
    </row>
    <row r="84" spans="1:14">
      <c r="A84" s="9">
        <f>[11]DBD!A89</f>
        <v>80</v>
      </c>
      <c r="B84" s="9" t="str">
        <f>[11]DBD!B89</f>
        <v>BatchNo</v>
      </c>
      <c r="C84" s="9" t="str">
        <f>[11]DBD!C89</f>
        <v>批次號碼</v>
      </c>
      <c r="D84" s="9" t="str">
        <f>[11]DBD!D89</f>
        <v>NUMBER</v>
      </c>
      <c r="E84" s="9">
        <f>[11]DBD!E89</f>
        <v>10</v>
      </c>
      <c r="F84" s="9">
        <f>[11]DBD!F89</f>
        <v>0</v>
      </c>
      <c r="G84" s="9">
        <f>[11]DBD!G89</f>
        <v>0</v>
      </c>
      <c r="H84" s="15" t="s">
        <v>259</v>
      </c>
      <c r="I84" s="15" t="s">
        <v>207</v>
      </c>
      <c r="J84" s="15"/>
      <c r="K84" s="15"/>
      <c r="L84" s="15"/>
      <c r="M84" s="15"/>
      <c r="N84" s="15"/>
    </row>
    <row r="85" spans="1:14">
      <c r="A85" s="9">
        <f>[11]DBD!A90</f>
        <v>81</v>
      </c>
      <c r="B85" s="9" t="str">
        <f>[11]DBD!B90</f>
        <v>EvalueYM</v>
      </c>
      <c r="C85" s="9" t="str">
        <f>[11]DBD!C90</f>
        <v>考核年月</v>
      </c>
      <c r="D85" s="9" t="str">
        <f>[11]DBD!D90</f>
        <v>VARCHAR2</v>
      </c>
      <c r="E85" s="9">
        <f>[11]DBD!E90</f>
        <v>7</v>
      </c>
      <c r="F85" s="9">
        <f>[11]DBD!F90</f>
        <v>0</v>
      </c>
      <c r="G85" s="9">
        <f>[11]DBD!G90</f>
        <v>0</v>
      </c>
      <c r="H85" s="15" t="s">
        <v>259</v>
      </c>
      <c r="I85" s="15" t="s">
        <v>208</v>
      </c>
      <c r="J85" s="15"/>
      <c r="K85" s="15"/>
      <c r="L85" s="15"/>
      <c r="M85" s="15"/>
      <c r="N85" s="15"/>
    </row>
    <row r="86" spans="1:14">
      <c r="A86" s="9">
        <f>[11]DBD!A91</f>
        <v>82</v>
      </c>
      <c r="B86" s="9" t="str">
        <f>[11]DBD!B91</f>
        <v>AgTransferCode</v>
      </c>
      <c r="C86" s="9" t="str">
        <f>[11]DBD!C91</f>
        <v>轉檔碼</v>
      </c>
      <c r="D86" s="9" t="str">
        <f>[11]DBD!D91</f>
        <v>VARCHAR2</v>
      </c>
      <c r="E86" s="9">
        <f>[11]DBD!E91</f>
        <v>2</v>
      </c>
      <c r="F86" s="9">
        <f>[11]DBD!F91</f>
        <v>0</v>
      </c>
      <c r="G86" s="9">
        <f>[11]DBD!G91</f>
        <v>0</v>
      </c>
      <c r="H86" s="15" t="s">
        <v>259</v>
      </c>
      <c r="I86" s="15" t="s">
        <v>209</v>
      </c>
      <c r="J86" s="15"/>
      <c r="K86" s="15"/>
      <c r="L86" s="15"/>
      <c r="M86" s="15"/>
      <c r="N86" s="15"/>
    </row>
    <row r="87" spans="1:14">
      <c r="A87" s="9">
        <f>[11]DBD!A92</f>
        <v>83</v>
      </c>
      <c r="B87" s="9" t="str">
        <f>[11]DBD!B92</f>
        <v>Fullname</v>
      </c>
      <c r="C87" s="9" t="str">
        <f>[11]DBD!C92</f>
        <v>姓名</v>
      </c>
      <c r="D87" s="9" t="str">
        <f>[11]DBD!D92</f>
        <v>NVARCHAR2</v>
      </c>
      <c r="E87" s="9">
        <f>[11]DBD!E92</f>
        <v>40</v>
      </c>
      <c r="F87" s="9">
        <f>[11]DBD!F92</f>
        <v>0</v>
      </c>
      <c r="G87" s="9" t="str">
        <f>[11]DBD!G92</f>
        <v>姓名</v>
      </c>
      <c r="H87" s="15" t="s">
        <v>259</v>
      </c>
      <c r="I87" s="15" t="s">
        <v>210</v>
      </c>
      <c r="J87" s="15"/>
      <c r="K87" s="15"/>
      <c r="L87" s="15"/>
      <c r="M87" s="15"/>
      <c r="N87" s="15"/>
    </row>
    <row r="88" spans="1:14">
      <c r="A88" s="9">
        <f>[11]DBD!A93</f>
        <v>84</v>
      </c>
      <c r="B88" s="9" t="str">
        <f>[11]DBD!B93</f>
        <v>Birth</v>
      </c>
      <c r="C88" s="9" t="str">
        <f>[11]DBD!C93</f>
        <v>出生年月日</v>
      </c>
      <c r="D88" s="9" t="str">
        <f>[11]DBD!D93</f>
        <v>decimalD</v>
      </c>
      <c r="E88" s="9">
        <f>[11]DBD!E93</f>
        <v>8</v>
      </c>
      <c r="F88" s="9">
        <f>[11]DBD!F93</f>
        <v>0</v>
      </c>
      <c r="G88" s="9">
        <f>[11]DBD!G93</f>
        <v>0</v>
      </c>
      <c r="H88" s="15" t="s">
        <v>259</v>
      </c>
      <c r="I88" s="15" t="s">
        <v>211</v>
      </c>
      <c r="J88" s="15"/>
      <c r="K88" s="15"/>
      <c r="L88" s="15"/>
      <c r="M88" s="15"/>
      <c r="N88" s="15"/>
    </row>
    <row r="89" spans="1:14">
      <c r="A89" s="9">
        <f>[11]DBD!A94</f>
        <v>85</v>
      </c>
      <c r="B89" s="9" t="str">
        <f>[11]DBD!B94</f>
        <v>Education</v>
      </c>
      <c r="C89" s="9" t="str">
        <f>[11]DBD!C94</f>
        <v>學歷</v>
      </c>
      <c r="D89" s="9" t="str">
        <f>[11]DBD!D94</f>
        <v>VARCHAR2</v>
      </c>
      <c r="E89" s="9">
        <f>[11]DBD!E94</f>
        <v>1</v>
      </c>
      <c r="F89" s="9">
        <f>[11]DBD!F94</f>
        <v>0</v>
      </c>
      <c r="G89" s="9">
        <f>[11]DBD!G94</f>
        <v>0</v>
      </c>
      <c r="H89" s="15" t="s">
        <v>259</v>
      </c>
      <c r="I89" s="15" t="s">
        <v>212</v>
      </c>
      <c r="J89" s="15"/>
      <c r="K89" s="15"/>
      <c r="L89" s="15"/>
      <c r="M89" s="15"/>
      <c r="N89" s="15"/>
    </row>
    <row r="90" spans="1:14">
      <c r="A90" s="9">
        <f>[11]DBD!A95</f>
        <v>86</v>
      </c>
      <c r="B90" s="9" t="str">
        <f>[11]DBD!B95</f>
        <v>LrInd</v>
      </c>
      <c r="C90" s="9" t="str">
        <f>[11]DBD!C95</f>
        <v>勞退狀況</v>
      </c>
      <c r="D90" s="9" t="str">
        <f>[11]DBD!D95</f>
        <v>VARCHAR2</v>
      </c>
      <c r="E90" s="9">
        <f>[11]DBD!E95</f>
        <v>1</v>
      </c>
      <c r="F90" s="9">
        <f>[11]DBD!F95</f>
        <v>0</v>
      </c>
      <c r="G90" s="9">
        <f>[11]DBD!G95</f>
        <v>0</v>
      </c>
      <c r="H90" s="15" t="s">
        <v>259</v>
      </c>
      <c r="I90" s="15" t="s">
        <v>213</v>
      </c>
      <c r="J90" s="15"/>
      <c r="K90" s="15"/>
      <c r="L90" s="15"/>
      <c r="M90" s="15"/>
      <c r="N90" s="15"/>
    </row>
    <row r="91" spans="1:14">
      <c r="A91" s="9">
        <f>[11]DBD!A96</f>
        <v>87</v>
      </c>
      <c r="B91" s="9" t="str">
        <f>[11]DBD!B96</f>
        <v>ProceccDate</v>
      </c>
      <c r="C91" s="9" t="str">
        <f>[11]DBD!C96</f>
        <v>資料處理時間</v>
      </c>
      <c r="D91" s="9" t="str">
        <f>[11]DBD!D96</f>
        <v>decimalD</v>
      </c>
      <c r="E91" s="9">
        <f>[11]DBD!E96</f>
        <v>8</v>
      </c>
      <c r="F91" s="9">
        <f>[11]DBD!F96</f>
        <v>0</v>
      </c>
      <c r="G91" s="9">
        <f>[11]DBD!G96</f>
        <v>0</v>
      </c>
      <c r="H91" s="15" t="s">
        <v>259</v>
      </c>
      <c r="I91" s="15" t="s">
        <v>214</v>
      </c>
      <c r="J91" s="15"/>
      <c r="K91" s="15"/>
      <c r="L91" s="15"/>
      <c r="M91" s="15"/>
      <c r="N91" s="15"/>
    </row>
    <row r="92" spans="1:14">
      <c r="A92" s="9">
        <f>[11]DBD!A97</f>
        <v>88</v>
      </c>
      <c r="B92" s="9" t="str">
        <f>[11]DBD!B97</f>
        <v>QuitDate</v>
      </c>
      <c r="C92" s="9" t="str">
        <f>[11]DBD!C97</f>
        <v>離職/停約日</v>
      </c>
      <c r="D92" s="9" t="str">
        <f>[11]DBD!D97</f>
        <v>decimalD</v>
      </c>
      <c r="E92" s="9">
        <f>[11]DBD!E97</f>
        <v>8</v>
      </c>
      <c r="F92" s="9">
        <f>[11]DBD!F97</f>
        <v>0</v>
      </c>
      <c r="G92" s="9" t="str">
        <f>[11]DBD!G97</f>
        <v>西元年</v>
      </c>
      <c r="H92" s="15" t="s">
        <v>259</v>
      </c>
      <c r="I92" s="15" t="s">
        <v>215</v>
      </c>
      <c r="J92" s="15"/>
      <c r="K92" s="15"/>
      <c r="L92" s="15"/>
      <c r="M92" s="15"/>
      <c r="N92" s="15"/>
    </row>
    <row r="93" spans="1:14">
      <c r="A93" s="9">
        <f>[11]DBD!A98</f>
        <v>89</v>
      </c>
      <c r="B93" s="9" t="str">
        <f>[11]DBD!B98</f>
        <v>CenterShortName</v>
      </c>
      <c r="C93" s="9" t="str">
        <f>[11]DBD!C98</f>
        <v>單位簡稱</v>
      </c>
      <c r="D93" s="9" t="str">
        <f>[11]DBD!D98</f>
        <v>NVARCHAR2</v>
      </c>
      <c r="E93" s="9">
        <f>[11]DBD!E98</f>
        <v>10</v>
      </c>
      <c r="F93" s="9">
        <f>[11]DBD!F98</f>
        <v>0</v>
      </c>
      <c r="G93" s="9">
        <f>[11]DBD!G98</f>
        <v>0</v>
      </c>
      <c r="H93" s="15" t="s">
        <v>259</v>
      </c>
      <c r="I93" s="15" t="s">
        <v>216</v>
      </c>
      <c r="J93" s="15"/>
      <c r="K93" s="15"/>
      <c r="L93" s="15"/>
      <c r="M93" s="15"/>
      <c r="N93" s="15"/>
    </row>
    <row r="94" spans="1:14">
      <c r="A94" s="9">
        <f>[11]DBD!A99</f>
        <v>90</v>
      </c>
      <c r="B94" s="9" t="str">
        <f>[11]DBD!B99</f>
        <v>CenterCodeName</v>
      </c>
      <c r="C94" s="9" t="str">
        <f>[11]DBD!C99</f>
        <v>單位名稱</v>
      </c>
      <c r="D94" s="9" t="str">
        <f>[11]DBD!D99</f>
        <v>NVARCHAR2</v>
      </c>
      <c r="E94" s="9">
        <f>[11]DBD!E99</f>
        <v>20</v>
      </c>
      <c r="F94" s="9">
        <f>[11]DBD!F99</f>
        <v>0</v>
      </c>
      <c r="G94" s="9" t="str">
        <f>[11]DBD!G99</f>
        <v>單位名稱UnitItem</v>
      </c>
      <c r="H94" s="15" t="s">
        <v>259</v>
      </c>
      <c r="I94" s="15" t="s">
        <v>217</v>
      </c>
      <c r="J94" s="15"/>
      <c r="K94" s="15"/>
      <c r="L94" s="15"/>
      <c r="M94" s="15"/>
      <c r="N94" s="15"/>
    </row>
    <row r="95" spans="1:14">
      <c r="A95" s="9">
        <f>[11]DBD!A100</f>
        <v>91</v>
      </c>
      <c r="B95" s="9" t="str">
        <f>[11]DBD!B100</f>
        <v>CenterCode1</v>
      </c>
      <c r="C95" s="9" t="str">
        <f>[11]DBD!C100</f>
        <v>區部代號</v>
      </c>
      <c r="D95" s="9" t="str">
        <f>[11]DBD!D100</f>
        <v>VARCHAR2</v>
      </c>
      <c r="E95" s="9">
        <f>[11]DBD!E100</f>
        <v>6</v>
      </c>
      <c r="F95" s="9">
        <f>[11]DBD!F100</f>
        <v>0</v>
      </c>
      <c r="G95" s="9">
        <f>[11]DBD!G100</f>
        <v>0</v>
      </c>
      <c r="H95" s="15" t="s">
        <v>259</v>
      </c>
      <c r="I95" s="15" t="s">
        <v>218</v>
      </c>
      <c r="J95" s="15"/>
      <c r="K95" s="15"/>
      <c r="L95" s="15"/>
      <c r="M95" s="15"/>
      <c r="N95" s="15"/>
    </row>
    <row r="96" spans="1:14">
      <c r="A96" s="9">
        <f>[11]DBD!A101</f>
        <v>92</v>
      </c>
      <c r="B96" s="9" t="str">
        <f>[11]DBD!B101</f>
        <v>CenterCode1Short</v>
      </c>
      <c r="C96" s="9" t="str">
        <f>[11]DBD!C101</f>
        <v>區部簡稱</v>
      </c>
      <c r="D96" s="9" t="str">
        <f>[11]DBD!D101</f>
        <v>NVARCHAR2</v>
      </c>
      <c r="E96" s="9">
        <f>[11]DBD!E101</f>
        <v>10</v>
      </c>
      <c r="F96" s="9">
        <f>[11]DBD!F101</f>
        <v>0</v>
      </c>
      <c r="G96" s="9">
        <f>[11]DBD!G101</f>
        <v>0</v>
      </c>
      <c r="H96" s="15" t="s">
        <v>259</v>
      </c>
      <c r="I96" s="15" t="s">
        <v>219</v>
      </c>
      <c r="J96" s="15"/>
      <c r="K96" s="15"/>
      <c r="L96" s="15"/>
      <c r="M96" s="15"/>
      <c r="N96" s="15"/>
    </row>
    <row r="97" spans="1:14">
      <c r="A97" s="9">
        <f>[11]DBD!A102</f>
        <v>93</v>
      </c>
      <c r="B97" s="9" t="str">
        <f>[11]DBD!B102</f>
        <v>CenterCode1Name</v>
      </c>
      <c r="C97" s="9" t="str">
        <f>[11]DBD!C102</f>
        <v>區部名稱</v>
      </c>
      <c r="D97" s="9" t="str">
        <f>[11]DBD!D102</f>
        <v>NVARCHAR2</v>
      </c>
      <c r="E97" s="9">
        <f>[11]DBD!E102</f>
        <v>20</v>
      </c>
      <c r="F97" s="9">
        <f>[11]DBD!F102</f>
        <v>0</v>
      </c>
      <c r="G97" s="9">
        <f>[11]DBD!G102</f>
        <v>0</v>
      </c>
      <c r="H97" s="15" t="s">
        <v>259</v>
      </c>
      <c r="I97" s="15" t="s">
        <v>220</v>
      </c>
      <c r="J97" s="15"/>
      <c r="K97" s="15"/>
      <c r="L97" s="15"/>
      <c r="M97" s="15"/>
      <c r="N97" s="15"/>
    </row>
    <row r="98" spans="1:14">
      <c r="A98" s="9">
        <f>[11]DBD!A103</f>
        <v>94</v>
      </c>
      <c r="B98" s="9" t="str">
        <f>[11]DBD!B103</f>
        <v>CenterCode2</v>
      </c>
      <c r="C98" s="9" t="str">
        <f>[11]DBD!C103</f>
        <v>部室代號</v>
      </c>
      <c r="D98" s="9" t="str">
        <f>[11]DBD!D103</f>
        <v>VARCHAR2</v>
      </c>
      <c r="E98" s="9">
        <f>[11]DBD!E103</f>
        <v>6</v>
      </c>
      <c r="F98" s="9">
        <f>[11]DBD!F103</f>
        <v>0</v>
      </c>
      <c r="G98" s="9" t="str">
        <f>[11]DBD!G103</f>
        <v>部室代號DeptCode</v>
      </c>
      <c r="H98" s="15" t="s">
        <v>259</v>
      </c>
      <c r="I98" s="15" t="s">
        <v>221</v>
      </c>
      <c r="J98" s="15"/>
      <c r="K98" s="15"/>
      <c r="L98" s="15"/>
      <c r="M98" s="15"/>
      <c r="N98" s="15"/>
    </row>
    <row r="99" spans="1:14">
      <c r="A99" s="9">
        <f>[11]DBD!A104</f>
        <v>95</v>
      </c>
      <c r="B99" s="9" t="str">
        <f>[11]DBD!B104</f>
        <v>CenterCode2Short</v>
      </c>
      <c r="C99" s="9" t="str">
        <f>[11]DBD!C104</f>
        <v>部室簡稱</v>
      </c>
      <c r="D99" s="9" t="str">
        <f>[11]DBD!D104</f>
        <v>NVARCHAR2</v>
      </c>
      <c r="E99" s="9">
        <f>[11]DBD!E104</f>
        <v>10</v>
      </c>
      <c r="F99" s="9">
        <f>[11]DBD!F104</f>
        <v>0</v>
      </c>
      <c r="G99" s="9">
        <f>[11]DBD!G104</f>
        <v>0</v>
      </c>
      <c r="H99" s="15" t="s">
        <v>259</v>
      </c>
      <c r="I99" s="15" t="s">
        <v>222</v>
      </c>
      <c r="J99" s="15"/>
      <c r="K99" s="15"/>
      <c r="L99" s="15"/>
      <c r="M99" s="15"/>
      <c r="N99" s="15"/>
    </row>
    <row r="100" spans="1:14">
      <c r="A100" s="9">
        <f>[11]DBD!A105</f>
        <v>96</v>
      </c>
      <c r="B100" s="9" t="str">
        <f>[11]DBD!B105</f>
        <v>CenterCode2Name</v>
      </c>
      <c r="C100" s="9" t="str">
        <f>[11]DBD!C105</f>
        <v>部室名稱</v>
      </c>
      <c r="D100" s="9" t="str">
        <f>[11]DBD!D105</f>
        <v>NVARCHAR2</v>
      </c>
      <c r="E100" s="9">
        <f>[11]DBD!E105</f>
        <v>20</v>
      </c>
      <c r="F100" s="9">
        <f>[11]DBD!F105</f>
        <v>0</v>
      </c>
      <c r="G100" s="9" t="str">
        <f>[11]DBD!G105</f>
        <v>部室名稱DeptItem</v>
      </c>
      <c r="H100" s="15" t="s">
        <v>259</v>
      </c>
      <c r="I100" s="15" t="s">
        <v>223</v>
      </c>
      <c r="J100" s="15"/>
      <c r="K100" s="15"/>
      <c r="L100" s="15"/>
      <c r="M100" s="15"/>
      <c r="N100" s="15"/>
    </row>
    <row r="101" spans="1:14" ht="32.4">
      <c r="A101" s="9">
        <f>[11]DBD!A106</f>
        <v>97</v>
      </c>
      <c r="B101" s="9" t="str">
        <f>[11]DBD!B106</f>
        <v>CenterCodeAcc1</v>
      </c>
      <c r="C101" s="9" t="str">
        <f>[11]DBD!C106</f>
        <v>區部代號(駐在單位)</v>
      </c>
      <c r="D101" s="9" t="str">
        <f>[11]DBD!D106</f>
        <v>VARCHAR2</v>
      </c>
      <c r="E101" s="9">
        <f>[11]DBD!E106</f>
        <v>6</v>
      </c>
      <c r="F101" s="9">
        <f>[11]DBD!F106</f>
        <v>0</v>
      </c>
      <c r="G101" s="9">
        <f>[11]DBD!G106</f>
        <v>0</v>
      </c>
      <c r="H101" s="15" t="s">
        <v>259</v>
      </c>
      <c r="I101" s="15" t="s">
        <v>224</v>
      </c>
      <c r="J101" s="15"/>
      <c r="K101" s="15"/>
      <c r="L101" s="15"/>
      <c r="M101" s="15"/>
      <c r="N101" s="15"/>
    </row>
    <row r="102" spans="1:14" ht="32.4">
      <c r="A102" s="9">
        <f>[11]DBD!A107</f>
        <v>98</v>
      </c>
      <c r="B102" s="9" t="str">
        <f>[11]DBD!B107</f>
        <v>CenterCodeAcc1Name</v>
      </c>
      <c r="C102" s="9" t="str">
        <f>[11]DBD!C107</f>
        <v>區部名稱(駐在單位)</v>
      </c>
      <c r="D102" s="9" t="str">
        <f>[11]DBD!D107</f>
        <v>NVARCHAR2</v>
      </c>
      <c r="E102" s="9">
        <f>[11]DBD!E107</f>
        <v>20</v>
      </c>
      <c r="F102" s="9">
        <f>[11]DBD!F107</f>
        <v>0</v>
      </c>
      <c r="G102" s="9">
        <f>[11]DBD!G107</f>
        <v>0</v>
      </c>
      <c r="H102" s="15" t="s">
        <v>259</v>
      </c>
      <c r="I102" s="15" t="s">
        <v>225</v>
      </c>
      <c r="J102" s="15"/>
      <c r="K102" s="15"/>
      <c r="L102" s="15"/>
      <c r="M102" s="15"/>
      <c r="N102" s="15"/>
    </row>
    <row r="103" spans="1:14" ht="32.4">
      <c r="A103" s="9">
        <f>[11]DBD!A108</f>
        <v>99</v>
      </c>
      <c r="B103" s="9" t="str">
        <f>[11]DBD!B108</f>
        <v>CenterCodeAcc2</v>
      </c>
      <c r="C103" s="9" t="str">
        <f>[11]DBD!C108</f>
        <v>部室代號(駐在單位)</v>
      </c>
      <c r="D103" s="9" t="str">
        <f>[11]DBD!D108</f>
        <v>VARCHAR2</v>
      </c>
      <c r="E103" s="9">
        <f>[11]DBD!E108</f>
        <v>6</v>
      </c>
      <c r="F103" s="9">
        <f>[11]DBD!F108</f>
        <v>0</v>
      </c>
      <c r="G103" s="9">
        <f>[11]DBD!G108</f>
        <v>0</v>
      </c>
      <c r="H103" s="15" t="s">
        <v>259</v>
      </c>
      <c r="I103" s="15" t="s">
        <v>226</v>
      </c>
      <c r="J103" s="15"/>
      <c r="K103" s="15"/>
      <c r="L103" s="15"/>
      <c r="M103" s="15"/>
      <c r="N103" s="15"/>
    </row>
    <row r="104" spans="1:14" ht="32.4">
      <c r="A104" s="9">
        <f>[11]DBD!A109</f>
        <v>100</v>
      </c>
      <c r="B104" s="9" t="str">
        <f>[11]DBD!B109</f>
        <v>CenterCodeAcc2Name</v>
      </c>
      <c r="C104" s="9" t="str">
        <f>[11]DBD!C109</f>
        <v>部室名稱(駐在單位)</v>
      </c>
      <c r="D104" s="9" t="str">
        <f>[11]DBD!D109</f>
        <v>NVARCHAR2</v>
      </c>
      <c r="E104" s="9">
        <f>[11]DBD!E109</f>
        <v>20</v>
      </c>
      <c r="F104" s="9">
        <f>[11]DBD!F109</f>
        <v>0</v>
      </c>
      <c r="G104" s="9">
        <f>[11]DBD!G109</f>
        <v>0</v>
      </c>
      <c r="H104" s="15" t="s">
        <v>259</v>
      </c>
      <c r="I104" s="15" t="s">
        <v>227</v>
      </c>
      <c r="J104" s="15"/>
      <c r="K104" s="15"/>
      <c r="L104" s="15"/>
      <c r="M104" s="15"/>
      <c r="N104" s="15"/>
    </row>
    <row r="105" spans="1:14">
      <c r="A105" s="9">
        <f>[11]DBD!A110</f>
        <v>101</v>
      </c>
      <c r="B105" s="9" t="str">
        <f>[11]DBD!B110</f>
        <v>AgPost</v>
      </c>
      <c r="C105" s="9" t="str">
        <f>[11]DBD!C110</f>
        <v>職務</v>
      </c>
      <c r="D105" s="9" t="str">
        <f>[11]DBD!D110</f>
        <v>VARCHAR2</v>
      </c>
      <c r="E105" s="9">
        <f>[11]DBD!E110</f>
        <v>2</v>
      </c>
      <c r="F105" s="9">
        <f>[11]DBD!F110</f>
        <v>0</v>
      </c>
      <c r="G105" s="9" t="str">
        <f>[11]DBD!G110</f>
        <v>職務</v>
      </c>
      <c r="H105" s="15" t="s">
        <v>259</v>
      </c>
      <c r="I105" s="15" t="s">
        <v>228</v>
      </c>
      <c r="J105" s="15"/>
      <c r="K105" s="15"/>
      <c r="L105" s="15"/>
      <c r="M105" s="15"/>
      <c r="N105" s="15"/>
    </row>
    <row r="106" spans="1:14">
      <c r="A106" s="9">
        <f>[11]DBD!A111</f>
        <v>102</v>
      </c>
      <c r="B106" s="9" t="str">
        <f>[11]DBD!B111</f>
        <v>LevelNameChs</v>
      </c>
      <c r="C106" s="9" t="str">
        <f>[11]DBD!C111</f>
        <v>職等中文</v>
      </c>
      <c r="D106" s="9" t="str">
        <f>[11]DBD!D111</f>
        <v>NVARCHAR2</v>
      </c>
      <c r="E106" s="9">
        <f>[11]DBD!E111</f>
        <v>10</v>
      </c>
      <c r="F106" s="9">
        <f>[11]DBD!F111</f>
        <v>0</v>
      </c>
      <c r="G106" s="9" t="str">
        <f>[11]DBD!G111</f>
        <v>職等中文</v>
      </c>
      <c r="H106" s="15" t="s">
        <v>259</v>
      </c>
      <c r="I106" s="15" t="s">
        <v>229</v>
      </c>
      <c r="J106" s="15"/>
      <c r="K106" s="15"/>
      <c r="L106" s="15"/>
      <c r="M106" s="15"/>
      <c r="N106" s="15"/>
    </row>
    <row r="107" spans="1:14">
      <c r="A107" s="9">
        <f>[11]DBD!A112</f>
        <v>103</v>
      </c>
      <c r="B107" s="9" t="str">
        <f>[11]DBD!B112</f>
        <v>LrSystemType</v>
      </c>
      <c r="C107" s="9" t="str">
        <f>[11]DBD!C112</f>
        <v>勞退碼</v>
      </c>
      <c r="D107" s="9" t="str">
        <f>[11]DBD!D112</f>
        <v>VARCHAR2</v>
      </c>
      <c r="E107" s="9">
        <f>[11]DBD!E112</f>
        <v>1</v>
      </c>
      <c r="F107" s="9">
        <f>[11]DBD!F112</f>
        <v>0</v>
      </c>
      <c r="G107" s="9">
        <f>[11]DBD!G112</f>
        <v>0</v>
      </c>
      <c r="H107" s="15" t="s">
        <v>259</v>
      </c>
      <c r="I107" s="15" t="s">
        <v>230</v>
      </c>
      <c r="J107" s="15"/>
      <c r="K107" s="15"/>
      <c r="L107" s="15"/>
      <c r="M107" s="15"/>
      <c r="N107" s="15"/>
    </row>
    <row r="108" spans="1:14">
      <c r="A108" s="9">
        <f>[11]DBD!A113</f>
        <v>104</v>
      </c>
      <c r="B108" s="9" t="str">
        <f>[11]DBD!B113</f>
        <v>SeniorityYY</v>
      </c>
      <c r="C108" s="9" t="str">
        <f>[11]DBD!C113</f>
        <v>年資_年</v>
      </c>
      <c r="D108" s="9" t="str">
        <f>[11]DBD!D113</f>
        <v>NUMBER</v>
      </c>
      <c r="E108" s="9">
        <f>[11]DBD!E113</f>
        <v>5</v>
      </c>
      <c r="F108" s="9">
        <f>[11]DBD!F113</f>
        <v>0</v>
      </c>
      <c r="G108" s="9">
        <f>[11]DBD!G113</f>
        <v>0</v>
      </c>
      <c r="H108" s="15" t="s">
        <v>259</v>
      </c>
      <c r="I108" s="15" t="s">
        <v>231</v>
      </c>
      <c r="J108" s="15"/>
      <c r="K108" s="15"/>
      <c r="L108" s="15"/>
      <c r="M108" s="15"/>
      <c r="N108" s="15"/>
    </row>
    <row r="109" spans="1:14">
      <c r="A109" s="9">
        <f>[11]DBD!A114</f>
        <v>105</v>
      </c>
      <c r="B109" s="9" t="str">
        <f>[11]DBD!B114</f>
        <v>SeniorityMM</v>
      </c>
      <c r="C109" s="9" t="str">
        <f>[11]DBD!C114</f>
        <v>年資_月</v>
      </c>
      <c r="D109" s="9" t="str">
        <f>[11]DBD!D114</f>
        <v>NUMBER</v>
      </c>
      <c r="E109" s="9">
        <f>[11]DBD!E114</f>
        <v>5</v>
      </c>
      <c r="F109" s="9">
        <f>[11]DBD!F114</f>
        <v>0</v>
      </c>
      <c r="G109" s="9">
        <f>[11]DBD!G114</f>
        <v>0</v>
      </c>
      <c r="H109" s="15" t="s">
        <v>259</v>
      </c>
      <c r="I109" s="15" t="s">
        <v>232</v>
      </c>
      <c r="J109" s="15"/>
      <c r="K109" s="15"/>
      <c r="L109" s="15"/>
      <c r="M109" s="15"/>
      <c r="N109" s="15"/>
    </row>
    <row r="110" spans="1:14">
      <c r="A110" s="9">
        <f>[11]DBD!A115</f>
        <v>106</v>
      </c>
      <c r="B110" s="9" t="str">
        <f>[11]DBD!B115</f>
        <v>SeniorityDD</v>
      </c>
      <c r="C110" s="9" t="str">
        <f>[11]DBD!C115</f>
        <v>年資_日</v>
      </c>
      <c r="D110" s="9" t="str">
        <f>[11]DBD!D115</f>
        <v>NUMBER</v>
      </c>
      <c r="E110" s="9">
        <f>[11]DBD!E115</f>
        <v>5</v>
      </c>
      <c r="F110" s="9">
        <f>[11]DBD!F115</f>
        <v>0</v>
      </c>
      <c r="G110" s="9">
        <f>[11]DBD!G115</f>
        <v>0</v>
      </c>
      <c r="H110" s="15" t="s">
        <v>259</v>
      </c>
      <c r="I110" s="15" t="s">
        <v>233</v>
      </c>
      <c r="J110" s="15"/>
      <c r="K110" s="15"/>
      <c r="L110" s="15"/>
      <c r="M110" s="15"/>
      <c r="N110" s="15"/>
    </row>
    <row r="111" spans="1:14">
      <c r="A111" s="9">
        <f>[11]DBD!A116</f>
        <v>107</v>
      </c>
      <c r="B111" s="9" t="str">
        <f>[11]DBD!B116</f>
        <v>AglaProcessInd</v>
      </c>
      <c r="C111" s="9" t="str">
        <f>[11]DBD!C116</f>
        <v>登錄處理事項</v>
      </c>
      <c r="D111" s="9" t="str">
        <f>[11]DBD!D116</f>
        <v>VARCHAR2</v>
      </c>
      <c r="E111" s="9">
        <f>[11]DBD!E116</f>
        <v>2</v>
      </c>
      <c r="F111" s="9">
        <f>[11]DBD!F116</f>
        <v>0</v>
      </c>
      <c r="G111" s="9">
        <f>[11]DBD!G116</f>
        <v>0</v>
      </c>
      <c r="H111" s="15" t="s">
        <v>259</v>
      </c>
      <c r="I111" s="15" t="s">
        <v>234</v>
      </c>
      <c r="J111" s="15"/>
      <c r="K111" s="15"/>
      <c r="L111" s="15"/>
      <c r="M111" s="15"/>
      <c r="N111" s="15"/>
    </row>
    <row r="112" spans="1:14">
      <c r="A112" s="9">
        <f>[11]DBD!A117</f>
        <v>108</v>
      </c>
      <c r="B112" s="9" t="str">
        <f>[11]DBD!B117</f>
        <v>StatusCode</v>
      </c>
      <c r="C112" s="9" t="str">
        <f>[11]DBD!C117</f>
        <v>登錄狀態</v>
      </c>
      <c r="D112" s="9" t="str">
        <f>[11]DBD!D117</f>
        <v>VARCHAR2</v>
      </c>
      <c r="E112" s="9">
        <f>[11]DBD!E117</f>
        <v>1</v>
      </c>
      <c r="F112" s="9">
        <f>[11]DBD!F117</f>
        <v>0</v>
      </c>
      <c r="G112" s="9">
        <f>[11]DBD!G117</f>
        <v>0</v>
      </c>
      <c r="H112" s="15" t="s">
        <v>259</v>
      </c>
      <c r="I112" s="15" t="s">
        <v>235</v>
      </c>
      <c r="J112" s="15"/>
      <c r="K112" s="15"/>
      <c r="L112" s="15"/>
      <c r="M112" s="15"/>
      <c r="N112" s="15"/>
    </row>
    <row r="113" spans="1:14">
      <c r="A113" s="9">
        <f>[11]DBD!A118</f>
        <v>109</v>
      </c>
      <c r="B113" s="9" t="str">
        <f>[11]DBD!B118</f>
        <v>AglaCancelReason</v>
      </c>
      <c r="C113" s="9" t="str">
        <f>[11]DBD!C118</f>
        <v>註銷原因</v>
      </c>
      <c r="D113" s="9" t="str">
        <f>[11]DBD!D118</f>
        <v>VARCHAR2</v>
      </c>
      <c r="E113" s="9">
        <f>[11]DBD!E118</f>
        <v>1</v>
      </c>
      <c r="F113" s="9">
        <f>[11]DBD!F118</f>
        <v>0</v>
      </c>
      <c r="G113" s="9">
        <f>[11]DBD!G118</f>
        <v>0</v>
      </c>
      <c r="H113" s="15" t="s">
        <v>259</v>
      </c>
      <c r="I113" s="15" t="s">
        <v>236</v>
      </c>
      <c r="J113" s="15"/>
      <c r="K113" s="15"/>
      <c r="L113" s="15"/>
      <c r="M113" s="15"/>
      <c r="N113" s="15"/>
    </row>
    <row r="114" spans="1:14">
      <c r="A114" s="9">
        <f>[11]DBD!A119</f>
        <v>110</v>
      </c>
      <c r="B114" s="9" t="str">
        <f>[11]DBD!B119</f>
        <v>ISAnnApplDate</v>
      </c>
      <c r="C114" s="9" t="str">
        <f>[11]DBD!C119</f>
        <v>利變年金通報日</v>
      </c>
      <c r="D114" s="9" t="str">
        <f>[11]DBD!D119</f>
        <v>decimalD</v>
      </c>
      <c r="E114" s="9">
        <f>[11]DBD!E119</f>
        <v>8</v>
      </c>
      <c r="F114" s="9">
        <f>[11]DBD!F119</f>
        <v>0</v>
      </c>
      <c r="G114" s="9">
        <f>[11]DBD!G119</f>
        <v>0</v>
      </c>
      <c r="H114" s="15" t="s">
        <v>259</v>
      </c>
      <c r="I114" s="15" t="s">
        <v>237</v>
      </c>
      <c r="J114" s="15"/>
      <c r="K114" s="15"/>
      <c r="L114" s="15"/>
      <c r="M114" s="15"/>
      <c r="N114" s="15"/>
    </row>
    <row r="115" spans="1:14">
      <c r="A115" s="9">
        <f>[11]DBD!A120</f>
        <v>111</v>
      </c>
      <c r="B115" s="9" t="str">
        <f>[11]DBD!B120</f>
        <v>RecordDateC</v>
      </c>
      <c r="C115" s="9" t="str">
        <f>[11]DBD!C120</f>
        <v>外幣保單登入日</v>
      </c>
      <c r="D115" s="9" t="str">
        <f>[11]DBD!D120</f>
        <v>decimalD</v>
      </c>
      <c r="E115" s="9">
        <f>[11]DBD!E120</f>
        <v>8</v>
      </c>
      <c r="F115" s="9">
        <f>[11]DBD!F120</f>
        <v>0</v>
      </c>
      <c r="G115" s="9">
        <f>[11]DBD!G120</f>
        <v>0</v>
      </c>
      <c r="H115" s="15" t="s">
        <v>259</v>
      </c>
      <c r="I115" s="15" t="s">
        <v>238</v>
      </c>
      <c r="J115" s="15"/>
      <c r="K115" s="15"/>
      <c r="L115" s="15"/>
      <c r="M115" s="15"/>
      <c r="N115" s="15"/>
    </row>
    <row r="116" spans="1:14">
      <c r="A116" s="9">
        <f>[11]DBD!A121</f>
        <v>112</v>
      </c>
      <c r="B116" s="9" t="str">
        <f>[11]DBD!B121</f>
        <v>StopReason</v>
      </c>
      <c r="C116" s="9" t="str">
        <f>[11]DBD!C121</f>
        <v>停招/撤銷原因</v>
      </c>
      <c r="D116" s="9" t="str">
        <f>[11]DBD!D121</f>
        <v>NVARCHAR2</v>
      </c>
      <c r="E116" s="9">
        <f>[11]DBD!E121</f>
        <v>20</v>
      </c>
      <c r="F116" s="9">
        <f>[11]DBD!F121</f>
        <v>0</v>
      </c>
      <c r="G116" s="9">
        <f>[11]DBD!G121</f>
        <v>0</v>
      </c>
      <c r="H116" s="15" t="s">
        <v>259</v>
      </c>
      <c r="I116" s="15" t="s">
        <v>239</v>
      </c>
      <c r="J116" s="15"/>
      <c r="K116" s="15"/>
      <c r="L116" s="15"/>
      <c r="M116" s="15"/>
      <c r="N116" s="15"/>
    </row>
    <row r="117" spans="1:14">
      <c r="A117" s="9">
        <f>[11]DBD!A122</f>
        <v>113</v>
      </c>
      <c r="B117" s="9" t="str">
        <f>[11]DBD!B122</f>
        <v>StopStrDate</v>
      </c>
      <c r="C117" s="9" t="str">
        <f>[11]DBD!C122</f>
        <v>停止招攬起日</v>
      </c>
      <c r="D117" s="9" t="str">
        <f>[11]DBD!D122</f>
        <v>decimalD</v>
      </c>
      <c r="E117" s="9">
        <f>[11]DBD!E122</f>
        <v>8</v>
      </c>
      <c r="F117" s="9">
        <f>[11]DBD!F122</f>
        <v>0</v>
      </c>
      <c r="G117" s="9">
        <f>[11]DBD!G122</f>
        <v>0</v>
      </c>
      <c r="H117" s="15" t="s">
        <v>259</v>
      </c>
      <c r="I117" s="15" t="s">
        <v>240</v>
      </c>
      <c r="J117" s="15"/>
      <c r="K117" s="15"/>
      <c r="L117" s="15"/>
      <c r="M117" s="15"/>
      <c r="N117" s="15"/>
    </row>
    <row r="118" spans="1:14">
      <c r="A118" s="9">
        <f>[11]DBD!A123</f>
        <v>114</v>
      </c>
      <c r="B118" s="9" t="str">
        <f>[11]DBD!B123</f>
        <v>StopEndDate</v>
      </c>
      <c r="C118" s="9" t="str">
        <f>[11]DBD!C123</f>
        <v>停止招攬迄日</v>
      </c>
      <c r="D118" s="9" t="str">
        <f>[11]DBD!D123</f>
        <v>decimalD</v>
      </c>
      <c r="E118" s="9">
        <f>[11]DBD!E123</f>
        <v>8</v>
      </c>
      <c r="F118" s="9">
        <f>[11]DBD!F123</f>
        <v>0</v>
      </c>
      <c r="G118" s="9">
        <f>[11]DBD!G123</f>
        <v>0</v>
      </c>
      <c r="H118" s="15" t="s">
        <v>259</v>
      </c>
      <c r="I118" s="15" t="s">
        <v>241</v>
      </c>
      <c r="J118" s="15"/>
      <c r="K118" s="15"/>
      <c r="L118" s="15"/>
      <c r="M118" s="15"/>
      <c r="N118" s="15"/>
    </row>
    <row r="119" spans="1:14">
      <c r="A119" s="9">
        <f>[11]DBD!A124</f>
        <v>115</v>
      </c>
      <c r="B119" s="9" t="str">
        <f>[11]DBD!B124</f>
        <v>IFPDate</v>
      </c>
      <c r="C119" s="9" t="str">
        <f>[11]DBD!C124</f>
        <v>IFP登錄日</v>
      </c>
      <c r="D119" s="9" t="str">
        <f>[11]DBD!D124</f>
        <v>decimalD</v>
      </c>
      <c r="E119" s="9">
        <f>[11]DBD!E124</f>
        <v>8</v>
      </c>
      <c r="F119" s="9">
        <f>[11]DBD!F124</f>
        <v>0</v>
      </c>
      <c r="G119" s="9">
        <f>[11]DBD!G124</f>
        <v>0</v>
      </c>
      <c r="H119" s="15" t="s">
        <v>259</v>
      </c>
      <c r="I119" s="15" t="s">
        <v>242</v>
      </c>
      <c r="J119" s="15"/>
      <c r="K119" s="15"/>
      <c r="L119" s="15"/>
      <c r="M119" s="15"/>
      <c r="N119" s="15"/>
    </row>
    <row r="120" spans="1:14">
      <c r="A120" s="9">
        <f>[11]DBD!A125</f>
        <v>116</v>
      </c>
      <c r="B120" s="9" t="str">
        <f>[11]DBD!B125</f>
        <v>EffectStrDate</v>
      </c>
      <c r="C120" s="9" t="str">
        <f>[11]DBD!C125</f>
        <v>撤銷起日</v>
      </c>
      <c r="D120" s="9" t="str">
        <f>[11]DBD!D125</f>
        <v>decimalD</v>
      </c>
      <c r="E120" s="9">
        <f>[11]DBD!E125</f>
        <v>8</v>
      </c>
      <c r="F120" s="9">
        <f>[11]DBD!F125</f>
        <v>0</v>
      </c>
      <c r="G120" s="9">
        <f>[11]DBD!G125</f>
        <v>0</v>
      </c>
      <c r="H120" s="15" t="s">
        <v>259</v>
      </c>
      <c r="I120" s="15" t="s">
        <v>243</v>
      </c>
      <c r="J120" s="15"/>
      <c r="K120" s="15"/>
      <c r="L120" s="15"/>
      <c r="M120" s="15"/>
      <c r="N120" s="15"/>
    </row>
    <row r="121" spans="1:14">
      <c r="A121" s="9">
        <f>[11]DBD!A126</f>
        <v>117</v>
      </c>
      <c r="B121" s="9" t="str">
        <f>[11]DBD!B126</f>
        <v>EffectEndDate</v>
      </c>
      <c r="C121" s="9" t="str">
        <f>[11]DBD!C126</f>
        <v>撤銷迄日</v>
      </c>
      <c r="D121" s="9" t="str">
        <f>[11]DBD!D126</f>
        <v>decimalD</v>
      </c>
      <c r="E121" s="9">
        <f>[11]DBD!E126</f>
        <v>8</v>
      </c>
      <c r="F121" s="9">
        <f>[11]DBD!F126</f>
        <v>0</v>
      </c>
      <c r="G121" s="9">
        <f>[11]DBD!G126</f>
        <v>0</v>
      </c>
      <c r="H121" s="15" t="s">
        <v>259</v>
      </c>
      <c r="I121" s="15" t="s">
        <v>244</v>
      </c>
      <c r="J121" s="15"/>
      <c r="K121" s="15"/>
      <c r="L121" s="15"/>
      <c r="M121" s="15"/>
      <c r="N121" s="15"/>
    </row>
    <row r="122" spans="1:14">
      <c r="A122" s="9">
        <f>[11]DBD!A127</f>
        <v>118</v>
      </c>
      <c r="B122" s="9" t="str">
        <f>[11]DBD!B127</f>
        <v>AnnApplDate</v>
      </c>
      <c r="C122" s="9" t="str">
        <f>[11]DBD!C127</f>
        <v>一般年金通報日</v>
      </c>
      <c r="D122" s="9" t="str">
        <f>[11]DBD!D127</f>
        <v>decimalD</v>
      </c>
      <c r="E122" s="9">
        <f>[11]DBD!E127</f>
        <v>8</v>
      </c>
      <c r="F122" s="9">
        <f>[11]DBD!F127</f>
        <v>0</v>
      </c>
      <c r="G122" s="9">
        <f>[11]DBD!G127</f>
        <v>0</v>
      </c>
      <c r="H122" s="15" t="s">
        <v>259</v>
      </c>
      <c r="I122" s="15" t="s">
        <v>245</v>
      </c>
      <c r="J122" s="15"/>
      <c r="K122" s="15"/>
      <c r="L122" s="15"/>
      <c r="M122" s="15"/>
      <c r="N122" s="15"/>
    </row>
    <row r="123" spans="1:14" ht="32.4">
      <c r="A123" s="9">
        <f>[11]DBD!A128</f>
        <v>119</v>
      </c>
      <c r="B123" s="9" t="str">
        <f>[11]DBD!B128</f>
        <v>CenterCodeAccName</v>
      </c>
      <c r="C123" s="9" t="str">
        <f>[11]DBD!C128</f>
        <v>單位名稱(駐在單位)</v>
      </c>
      <c r="D123" s="9" t="str">
        <f>[11]DBD!D128</f>
        <v>NVARCHAR2</v>
      </c>
      <c r="E123" s="9">
        <f>[11]DBD!E128</f>
        <v>20</v>
      </c>
      <c r="F123" s="9">
        <f>[11]DBD!F128</f>
        <v>0</v>
      </c>
      <c r="G123" s="9">
        <f>[11]DBD!G128</f>
        <v>0</v>
      </c>
      <c r="H123" s="15" t="s">
        <v>259</v>
      </c>
      <c r="I123" s="15" t="s">
        <v>246</v>
      </c>
      <c r="J123" s="15"/>
      <c r="K123" s="15"/>
      <c r="L123" s="15"/>
      <c r="M123" s="15"/>
      <c r="N123" s="15"/>
    </row>
    <row r="124" spans="1:14">
      <c r="A124" s="9">
        <f>[11]DBD!A129</f>
        <v>120</v>
      </c>
      <c r="B124" s="9" t="str">
        <f>[11]DBD!B129</f>
        <v>ReHireCode</v>
      </c>
      <c r="C124" s="9" t="str">
        <f>[11]DBD!C129</f>
        <v>重僱碼</v>
      </c>
      <c r="D124" s="9" t="str">
        <f>[11]DBD!D129</f>
        <v>VARCHAR2</v>
      </c>
      <c r="E124" s="9">
        <f>[11]DBD!E129</f>
        <v>1</v>
      </c>
      <c r="F124" s="9">
        <f>[11]DBD!F129</f>
        <v>0</v>
      </c>
      <c r="G124" s="9">
        <f>[11]DBD!G129</f>
        <v>0</v>
      </c>
      <c r="H124" s="15" t="s">
        <v>259</v>
      </c>
      <c r="I124" s="15" t="s">
        <v>247</v>
      </c>
      <c r="J124" s="15"/>
      <c r="K124" s="15"/>
      <c r="L124" s="15"/>
      <c r="M124" s="15"/>
      <c r="N124" s="15"/>
    </row>
    <row r="125" spans="1:14">
      <c r="A125" s="9">
        <f>[11]DBD!A130</f>
        <v>121</v>
      </c>
      <c r="B125" s="9" t="str">
        <f>[11]DBD!B130</f>
        <v>RSVDAdminCode</v>
      </c>
      <c r="C125" s="9" t="str">
        <f>[11]DBD!C130</f>
        <v>特別碼</v>
      </c>
      <c r="D125" s="9" t="str">
        <f>[11]DBD!D130</f>
        <v>VARCHAR2</v>
      </c>
      <c r="E125" s="9">
        <f>[11]DBD!E130</f>
        <v>1</v>
      </c>
      <c r="F125" s="9">
        <f>[11]DBD!F130</f>
        <v>0</v>
      </c>
      <c r="G125" s="9">
        <f>[11]DBD!G130</f>
        <v>0</v>
      </c>
      <c r="H125" s="15" t="s">
        <v>259</v>
      </c>
      <c r="I125" s="15" t="s">
        <v>248</v>
      </c>
      <c r="J125" s="15"/>
      <c r="K125" s="15"/>
      <c r="L125" s="15"/>
      <c r="M125" s="15"/>
      <c r="N125" s="15"/>
    </row>
    <row r="126" spans="1:14">
      <c r="A126" s="9">
        <f>[11]DBD!A131</f>
        <v>122</v>
      </c>
      <c r="B126" s="9" t="str">
        <f>[11]DBD!B131</f>
        <v>Account</v>
      </c>
      <c r="C126" s="9" t="str">
        <f>[11]DBD!C131</f>
        <v>帳號</v>
      </c>
      <c r="D126" s="9" t="str">
        <f>[11]DBD!D131</f>
        <v>VARCHAR2</v>
      </c>
      <c r="E126" s="9">
        <f>[11]DBD!E131</f>
        <v>16</v>
      </c>
      <c r="F126" s="9">
        <f>[11]DBD!F131</f>
        <v>0</v>
      </c>
      <c r="G126" s="9">
        <f>[11]DBD!G131</f>
        <v>0</v>
      </c>
      <c r="H126" s="15" t="s">
        <v>259</v>
      </c>
      <c r="I126" s="15" t="s">
        <v>249</v>
      </c>
      <c r="J126" s="15"/>
      <c r="K126" s="15"/>
      <c r="L126" s="15"/>
      <c r="M126" s="15"/>
      <c r="N126" s="15"/>
    </row>
    <row r="127" spans="1:14">
      <c r="A127" s="9">
        <f>[11]DBD!A132</f>
        <v>123</v>
      </c>
      <c r="B127" s="9" t="str">
        <f>[11]DBD!B132</f>
        <v>PRPDate</v>
      </c>
      <c r="C127" s="9" t="str">
        <f>[11]DBD!C132</f>
        <v>優體測驗通過日</v>
      </c>
      <c r="D127" s="9" t="str">
        <f>[11]DBD!D132</f>
        <v>VARCHAR2</v>
      </c>
      <c r="E127" s="9">
        <f>[11]DBD!E132</f>
        <v>15</v>
      </c>
      <c r="F127" s="9">
        <f>[11]DBD!F132</f>
        <v>0</v>
      </c>
      <c r="G127" s="9">
        <f>[11]DBD!G132</f>
        <v>0</v>
      </c>
      <c r="H127" s="15" t="s">
        <v>259</v>
      </c>
      <c r="I127" s="15" t="s">
        <v>250</v>
      </c>
      <c r="J127" s="15"/>
      <c r="K127" s="15"/>
      <c r="L127" s="15"/>
      <c r="M127" s="15"/>
      <c r="N127" s="15"/>
    </row>
    <row r="128" spans="1:14">
      <c r="A128" s="9">
        <f>[11]DBD!A133</f>
        <v>124</v>
      </c>
      <c r="B128" s="9" t="str">
        <f>[11]DBD!B133</f>
        <v>Zip</v>
      </c>
      <c r="C128" s="9" t="str">
        <f>[11]DBD!C133</f>
        <v>戶籍地址郵遞區號</v>
      </c>
      <c r="D128" s="9" t="str">
        <f>[11]DBD!D133</f>
        <v>VARCHAR2</v>
      </c>
      <c r="E128" s="9">
        <f>[11]DBD!E133</f>
        <v>5</v>
      </c>
      <c r="F128" s="9">
        <f>[11]DBD!F133</f>
        <v>0</v>
      </c>
      <c r="G128" s="9">
        <f>[11]DBD!G133</f>
        <v>0</v>
      </c>
      <c r="H128" s="15" t="s">
        <v>259</v>
      </c>
      <c r="I128" s="15" t="s">
        <v>251</v>
      </c>
      <c r="J128" s="15"/>
      <c r="K128" s="15"/>
      <c r="L128" s="15"/>
      <c r="M128" s="15"/>
      <c r="N128" s="15"/>
    </row>
    <row r="129" spans="1:14">
      <c r="A129" s="9">
        <f>[11]DBD!A134</f>
        <v>125</v>
      </c>
      <c r="B129" s="9" t="str">
        <f>[11]DBD!B134</f>
        <v>Address</v>
      </c>
      <c r="C129" s="9" t="str">
        <f>[11]DBD!C134</f>
        <v>戶籍地址</v>
      </c>
      <c r="D129" s="9" t="str">
        <f>[11]DBD!D134</f>
        <v>NVARCHAR2</v>
      </c>
      <c r="E129" s="9">
        <f>[11]DBD!E134</f>
        <v>80</v>
      </c>
      <c r="F129" s="9">
        <f>[11]DBD!F134</f>
        <v>0</v>
      </c>
      <c r="G129" s="9">
        <f>[11]DBD!G134</f>
        <v>0</v>
      </c>
      <c r="H129" s="15" t="s">
        <v>259</v>
      </c>
      <c r="I129" s="15" t="s">
        <v>252</v>
      </c>
      <c r="J129" s="15"/>
      <c r="K129" s="15"/>
      <c r="L129" s="15"/>
      <c r="M129" s="15"/>
      <c r="N129" s="15"/>
    </row>
    <row r="130" spans="1:14">
      <c r="A130" s="9">
        <f>[11]DBD!A135</f>
        <v>126</v>
      </c>
      <c r="B130" s="9" t="str">
        <f>[11]DBD!B135</f>
        <v>PhoneH</v>
      </c>
      <c r="C130" s="9" t="str">
        <f>[11]DBD!C135</f>
        <v>住家電話</v>
      </c>
      <c r="D130" s="9" t="str">
        <f>[11]DBD!D135</f>
        <v>VARCHAR2</v>
      </c>
      <c r="E130" s="9">
        <f>[11]DBD!E135</f>
        <v>30</v>
      </c>
      <c r="F130" s="9">
        <f>[11]DBD!F135</f>
        <v>0</v>
      </c>
      <c r="G130" s="9">
        <f>[11]DBD!G135</f>
        <v>0</v>
      </c>
      <c r="H130" s="15" t="s">
        <v>259</v>
      </c>
      <c r="I130" s="15" t="s">
        <v>253</v>
      </c>
      <c r="J130" s="15"/>
      <c r="K130" s="15"/>
      <c r="L130" s="15"/>
      <c r="M130" s="15"/>
      <c r="N130" s="15"/>
    </row>
    <row r="131" spans="1:14">
      <c r="A131" s="9">
        <f>[11]DBD!A136</f>
        <v>127</v>
      </c>
      <c r="B131" s="9" t="str">
        <f>[11]DBD!B136</f>
        <v>PhoneC</v>
      </c>
      <c r="C131" s="9" t="str">
        <f>[11]DBD!C136</f>
        <v>手機電話</v>
      </c>
      <c r="D131" s="9" t="str">
        <f>[11]DBD!D136</f>
        <v>VARCHAR2</v>
      </c>
      <c r="E131" s="9">
        <f>[11]DBD!E136</f>
        <v>30</v>
      </c>
      <c r="F131" s="9">
        <f>[11]DBD!F136</f>
        <v>0</v>
      </c>
      <c r="G131" s="9">
        <f>[11]DBD!G136</f>
        <v>0</v>
      </c>
      <c r="H131" s="15" t="s">
        <v>259</v>
      </c>
      <c r="I131" s="15" t="s">
        <v>254</v>
      </c>
      <c r="J131" s="15"/>
      <c r="K131" s="15"/>
      <c r="L131" s="15"/>
      <c r="M131" s="15"/>
      <c r="N131" s="15"/>
    </row>
    <row r="132" spans="1:14">
      <c r="A132" s="9">
        <f>[11]DBD!A137</f>
        <v>128</v>
      </c>
      <c r="B132" s="9" t="str">
        <f>[11]DBD!B137</f>
        <v>SalesQualInd</v>
      </c>
      <c r="C132" s="9" t="str">
        <f>[11]DBD!C137</f>
        <v>基金銷售資格碼</v>
      </c>
      <c r="D132" s="9" t="str">
        <f>[11]DBD!D137</f>
        <v>VARCHAR2</v>
      </c>
      <c r="E132" s="9">
        <f>[11]DBD!E137</f>
        <v>1</v>
      </c>
      <c r="F132" s="9">
        <f>[11]DBD!F137</f>
        <v>0</v>
      </c>
      <c r="G132" s="9">
        <f>[11]DBD!G137</f>
        <v>0</v>
      </c>
      <c r="H132" s="15" t="s">
        <v>259</v>
      </c>
      <c r="I132" s="15" t="s">
        <v>255</v>
      </c>
      <c r="J132" s="15"/>
      <c r="K132" s="15"/>
      <c r="L132" s="15"/>
      <c r="M132" s="15"/>
      <c r="N132" s="15"/>
    </row>
    <row r="133" spans="1:14">
      <c r="A133" s="9">
        <f>[11]DBD!A138</f>
        <v>129</v>
      </c>
      <c r="B133" s="9" t="str">
        <f>[11]DBD!B138</f>
        <v>AgsqStartDate</v>
      </c>
      <c r="C133" s="9" t="str">
        <f>[11]DBD!C138</f>
        <v>基金銷售資格日</v>
      </c>
      <c r="D133" s="9" t="str">
        <f>[11]DBD!D138</f>
        <v>decimalD</v>
      </c>
      <c r="E133" s="9">
        <f>[11]DBD!E138</f>
        <v>8</v>
      </c>
      <c r="F133" s="9">
        <f>[11]DBD!F138</f>
        <v>0</v>
      </c>
      <c r="G133" s="9">
        <f>[11]DBD!G138</f>
        <v>0</v>
      </c>
      <c r="H133" s="15" t="s">
        <v>259</v>
      </c>
      <c r="I133" s="15" t="s">
        <v>256</v>
      </c>
      <c r="J133" s="15"/>
      <c r="K133" s="15"/>
      <c r="L133" s="15"/>
      <c r="M133" s="15"/>
      <c r="N133" s="15"/>
    </row>
    <row r="134" spans="1:14" ht="32.4">
      <c r="A134" s="9">
        <f>[11]DBD!A139</f>
        <v>130</v>
      </c>
      <c r="B134" s="9" t="str">
        <f>[11]DBD!B139</f>
        <v>PinYinNameIndi</v>
      </c>
      <c r="C134" s="9" t="str">
        <f>[11]DBD!C139</f>
        <v>原住民羅馬拼音姓名</v>
      </c>
      <c r="D134" s="9" t="str">
        <f>[11]DBD!D139</f>
        <v>NVARCHAR2</v>
      </c>
      <c r="E134" s="9">
        <f>[11]DBD!E139</f>
        <v>50</v>
      </c>
      <c r="F134" s="9">
        <f>[11]DBD!F139</f>
        <v>0</v>
      </c>
      <c r="G134" s="9">
        <f>[11]DBD!G139</f>
        <v>0</v>
      </c>
      <c r="H134" s="15" t="s">
        <v>259</v>
      </c>
      <c r="I134" s="15" t="s">
        <v>257</v>
      </c>
      <c r="J134" s="15"/>
      <c r="K134" s="15"/>
      <c r="L134" s="15"/>
      <c r="M134" s="15"/>
      <c r="N134" s="15"/>
    </row>
  </sheetData>
  <mergeCells count="1">
    <mergeCell ref="A1:B1"/>
  </mergeCells>
  <phoneticPr fontId="1" type="noConversion"/>
  <hyperlinks>
    <hyperlink ref="E1" location="'L6'!A1" display="回首頁" xr:uid="{00000000-0004-0000-0B00-000000000000}"/>
  </hyperlinks>
  <pageMargins left="0.7" right="0.7" top="0.75" bottom="0.75" header="0.3" footer="0.3"/>
  <pageSetup paperSize="9"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4"/>
  <sheetViews>
    <sheetView tabSelected="1" topLeftCell="B7" zoomScaleNormal="100" workbookViewId="0">
      <selection activeCell="N10" sqref="N10"/>
    </sheetView>
  </sheetViews>
  <sheetFormatPr defaultColWidth="10.77734375" defaultRowHeight="16.2"/>
  <cols>
    <col min="1" max="1" width="5.21875" style="23" bestFit="1" customWidth="1"/>
    <col min="2" max="2" width="19" style="23" bestFit="1" customWidth="1"/>
    <col min="3" max="3" width="68.5546875" style="23" customWidth="1"/>
    <col min="4" max="4" width="12.88671875" style="23" bestFit="1" customWidth="1"/>
    <col min="5" max="5" width="8.21875" style="23" bestFit="1" customWidth="1"/>
    <col min="6" max="6" width="6.21875" style="23" bestFit="1" customWidth="1"/>
    <col min="7" max="7" width="23.88671875" style="23" bestFit="1" customWidth="1"/>
    <col min="8" max="8" width="12.5546875" style="23" bestFit="1" customWidth="1"/>
    <col min="9" max="10" width="11" style="23" bestFit="1" customWidth="1"/>
    <col min="11" max="13" width="6.21875" style="23" bestFit="1" customWidth="1"/>
    <col min="14" max="14" width="14.109375" style="23" bestFit="1" customWidth="1"/>
    <col min="15" max="16384" width="10.77734375" style="23"/>
  </cols>
  <sheetData>
    <row r="1" spans="1:14">
      <c r="A1" s="56" t="s">
        <v>9</v>
      </c>
      <c r="B1" s="57"/>
      <c r="C1" s="9" t="str">
        <f>[12]DBD!C1</f>
        <v>CdGseq</v>
      </c>
      <c r="D1" s="9" t="str">
        <f>[12]DBD!D1</f>
        <v>編號編碼檔</v>
      </c>
      <c r="E1" s="16" t="s">
        <v>38</v>
      </c>
      <c r="F1" s="10"/>
      <c r="G1" s="10"/>
    </row>
    <row r="2" spans="1:14" s="26" customFormat="1" ht="372.6">
      <c r="A2" s="31"/>
      <c r="B2" s="32" t="s">
        <v>316</v>
      </c>
      <c r="C2" s="9" t="s">
        <v>680</v>
      </c>
      <c r="D2" s="9"/>
      <c r="E2" s="16"/>
      <c r="F2" s="10"/>
      <c r="G2" s="10"/>
    </row>
    <row r="3" spans="1:14" s="26" customFormat="1">
      <c r="A3" s="31"/>
      <c r="B3" s="32"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[12]DBD!A9</f>
        <v>1</v>
      </c>
      <c r="B5" s="9" t="str">
        <f>[12]DBD!B9</f>
        <v xml:space="preserve">GseqDate   </v>
      </c>
      <c r="C5" s="9" t="str">
        <f>[12]DBD!C9</f>
        <v xml:space="preserve">編號日期       </v>
      </c>
      <c r="D5" s="9" t="str">
        <f>[12]DBD!D9</f>
        <v>DECIMAL</v>
      </c>
      <c r="E5" s="9">
        <f>[12]DBD!E9</f>
        <v>8</v>
      </c>
      <c r="F5" s="9"/>
      <c r="G5" s="9"/>
      <c r="H5" s="15" t="s">
        <v>681</v>
      </c>
      <c r="I5" s="15" t="s">
        <v>682</v>
      </c>
      <c r="J5" s="15" t="s">
        <v>683</v>
      </c>
      <c r="K5" s="15" t="s">
        <v>8</v>
      </c>
      <c r="L5" s="15">
        <v>7</v>
      </c>
      <c r="M5" s="15"/>
      <c r="N5" s="15" t="s">
        <v>693</v>
      </c>
    </row>
    <row r="6" spans="1:14" ht="32.4">
      <c r="A6" s="9">
        <f>[12]DBD!A10</f>
        <v>2</v>
      </c>
      <c r="B6" s="9" t="str">
        <f>[12]DBD!B10</f>
        <v>GseqCode</v>
      </c>
      <c r="C6" s="9" t="str">
        <f>[12]DBD!C10</f>
        <v xml:space="preserve">編號方式       </v>
      </c>
      <c r="D6" s="9" t="str">
        <f>[12]DBD!D10</f>
        <v>DECIMAL</v>
      </c>
      <c r="E6" s="9">
        <f>[12]DBD!E10</f>
        <v>1</v>
      </c>
      <c r="F6" s="9"/>
      <c r="G6" s="9" t="str">
        <f>[12]DBD!G10</f>
        <v xml:space="preserve">0:不分 1:年度編號  2:月份編號  3:日編號            </v>
      </c>
      <c r="H6" s="15"/>
      <c r="I6" s="15"/>
      <c r="J6" s="15"/>
      <c r="K6" s="15"/>
      <c r="L6" s="15"/>
      <c r="M6" s="15"/>
      <c r="N6" s="15"/>
    </row>
    <row r="7" spans="1:14" ht="32.4">
      <c r="A7" s="9">
        <f>[12]DBD!A11</f>
        <v>3</v>
      </c>
      <c r="B7" s="9" t="str">
        <f>[12]DBD!B11</f>
        <v>GseqType</v>
      </c>
      <c r="C7" s="9" t="str">
        <f>[12]DBD!C11</f>
        <v xml:space="preserve">業務類別       </v>
      </c>
      <c r="D7" s="9" t="str">
        <f>[12]DBD!D11</f>
        <v>VARCHAR2</v>
      </c>
      <c r="E7" s="9">
        <f>[12]DBD!E11</f>
        <v>2</v>
      </c>
      <c r="F7" s="9"/>
      <c r="G7" s="9" t="str">
        <f>[12]DBD!G11</f>
        <v xml:space="preserve">業務自行編制   例:L2-業務作業    </v>
      </c>
      <c r="H7" s="15"/>
      <c r="I7" s="15"/>
      <c r="J7" s="15"/>
      <c r="K7" s="15"/>
      <c r="L7" s="15"/>
      <c r="M7" s="15"/>
      <c r="N7" s="15"/>
    </row>
    <row r="8" spans="1:14" ht="81">
      <c r="A8" s="9">
        <f>[12]DBD!A12</f>
        <v>4</v>
      </c>
      <c r="B8" s="9" t="str">
        <f>[12]DBD!B12</f>
        <v>GseqKind</v>
      </c>
      <c r="C8" s="9" t="str">
        <f>[12]DBD!C12</f>
        <v xml:space="preserve">交易種類           </v>
      </c>
      <c r="D8" s="9" t="str">
        <f>[12]DBD!D12</f>
        <v>VARCHAR2</v>
      </c>
      <c r="E8" s="9">
        <f>[12]DBD!E12</f>
        <v>4</v>
      </c>
      <c r="F8" s="9"/>
      <c r="G8" s="9" t="str">
        <f>[12]DBD!G12</f>
        <v>業務自行編制   
例: 
GseqType="L2"
0001:戶號
0002:案件申請編號</v>
      </c>
      <c r="H8" s="15" t="s">
        <v>83</v>
      </c>
      <c r="I8" s="15" t="s">
        <v>685</v>
      </c>
      <c r="J8" s="15" t="s">
        <v>688</v>
      </c>
      <c r="K8" s="15" t="s">
        <v>684</v>
      </c>
      <c r="L8" s="15" t="s">
        <v>689</v>
      </c>
      <c r="M8" s="15"/>
      <c r="N8" s="15" t="s">
        <v>694</v>
      </c>
    </row>
    <row r="9" spans="1:14" ht="48.6">
      <c r="A9" s="9">
        <f>[12]DBD!A13</f>
        <v>5</v>
      </c>
      <c r="B9" s="9" t="str">
        <f>[12]DBD!B13</f>
        <v>Offset</v>
      </c>
      <c r="C9" s="9" t="str">
        <f>[12]DBD!C13</f>
        <v>有效值</v>
      </c>
      <c r="D9" s="9" t="str">
        <f>[12]DBD!D13</f>
        <v>DECIMAL</v>
      </c>
      <c r="E9" s="9">
        <f>[12]DBD!E13</f>
        <v>8</v>
      </c>
      <c r="F9" s="9"/>
      <c r="G9" s="9" t="str">
        <f>[12]DBD!G13</f>
        <v xml:space="preserve">例:有效值=999 , 流水號999時 , 下一個為001 </v>
      </c>
      <c r="H9" s="15"/>
      <c r="I9" s="15"/>
      <c r="J9" s="15"/>
      <c r="K9" s="15"/>
      <c r="L9" s="15"/>
      <c r="M9" s="15"/>
      <c r="N9" s="15"/>
    </row>
    <row r="10" spans="1:14" ht="113.4">
      <c r="A10" s="9">
        <f>[12]DBD!A14</f>
        <v>6</v>
      </c>
      <c r="B10" s="9" t="str">
        <f>[12]DBD!B14</f>
        <v>SeqNo</v>
      </c>
      <c r="C10" s="9" t="str">
        <f>[12]DBD!C14</f>
        <v xml:space="preserve">流水號         </v>
      </c>
      <c r="D10" s="9" t="str">
        <f>[12]DBD!D14</f>
        <v>DECIMAL</v>
      </c>
      <c r="E10" s="9">
        <f>[12]DBD!E14</f>
        <v>8</v>
      </c>
      <c r="F10" s="9"/>
      <c r="G10" s="9"/>
      <c r="H10" s="15" t="s">
        <v>686</v>
      </c>
      <c r="I10" s="15" t="s">
        <v>687</v>
      </c>
      <c r="J10" s="15" t="s">
        <v>690</v>
      </c>
      <c r="K10" s="15" t="s">
        <v>691</v>
      </c>
      <c r="L10" s="15" t="s">
        <v>692</v>
      </c>
      <c r="M10" s="15"/>
      <c r="N10" s="33" t="s">
        <v>695</v>
      </c>
    </row>
    <row r="11" spans="1:14">
      <c r="A11" s="9">
        <f>[12]DBD!A15</f>
        <v>7</v>
      </c>
      <c r="B11" s="9" t="str">
        <f>[12]DBD!B15</f>
        <v>CreateDate</v>
      </c>
      <c r="C11" s="9" t="str">
        <f>[12]DBD!C15</f>
        <v>建檔日期時間</v>
      </c>
      <c r="D11" s="9" t="str">
        <f>[12]DBD!D15</f>
        <v>DATE</v>
      </c>
      <c r="E11" s="9"/>
      <c r="F11" s="9"/>
      <c r="G11" s="9"/>
      <c r="H11" s="15"/>
      <c r="I11" s="15"/>
      <c r="J11" s="15"/>
      <c r="K11" s="15"/>
      <c r="L11" s="15"/>
      <c r="M11" s="15"/>
      <c r="N11" s="15"/>
    </row>
    <row r="12" spans="1:14">
      <c r="A12" s="9">
        <f>[12]DBD!A16</f>
        <v>8</v>
      </c>
      <c r="B12" s="9" t="str">
        <f>[12]DBD!B16</f>
        <v>CreateEmpNo</v>
      </c>
      <c r="C12" s="9" t="str">
        <f>[12]DBD!C16</f>
        <v>建檔人員</v>
      </c>
      <c r="D12" s="9" t="str">
        <f>[12]DBD!D16</f>
        <v>VARCHAR2</v>
      </c>
      <c r="E12" s="9">
        <f>[12]DBD!E16</f>
        <v>6</v>
      </c>
      <c r="F12" s="9"/>
      <c r="G12" s="9"/>
      <c r="H12" s="15"/>
      <c r="I12" s="15"/>
      <c r="J12" s="15"/>
      <c r="K12" s="15"/>
      <c r="L12" s="15"/>
      <c r="M12" s="15"/>
      <c r="N12" s="15"/>
    </row>
    <row r="13" spans="1:14">
      <c r="A13" s="9">
        <f>[12]DBD!A17</f>
        <v>9</v>
      </c>
      <c r="B13" s="9" t="str">
        <f>[12]DBD!B17</f>
        <v>LastUpdate</v>
      </c>
      <c r="C13" s="9" t="str">
        <f>[12]DBD!C17</f>
        <v>最後更新日期時間</v>
      </c>
      <c r="D13" s="9" t="str">
        <f>[12]DBD!D17</f>
        <v>DATE</v>
      </c>
      <c r="E13" s="9"/>
      <c r="F13" s="9"/>
      <c r="G13" s="9"/>
      <c r="H13" s="15"/>
      <c r="I13" s="15"/>
      <c r="J13" s="15"/>
      <c r="K13" s="15"/>
      <c r="L13" s="15"/>
      <c r="M13" s="15"/>
      <c r="N13" s="15"/>
    </row>
    <row r="14" spans="1:14">
      <c r="A14" s="9">
        <f>[12]DBD!A18</f>
        <v>10</v>
      </c>
      <c r="B14" s="9" t="str">
        <f>[12]DBD!B18</f>
        <v>LastUpdateEmpNo</v>
      </c>
      <c r="C14" s="9" t="str">
        <f>[12]DBD!C18</f>
        <v>最後更新人員</v>
      </c>
      <c r="D14" s="9" t="str">
        <f>[12]DBD!D18</f>
        <v>VARCHAR2</v>
      </c>
      <c r="E14" s="9">
        <f>[12]DBD!E18</f>
        <v>6</v>
      </c>
      <c r="F14" s="9"/>
      <c r="G14" s="9"/>
      <c r="H14" s="15"/>
      <c r="I14" s="15"/>
      <c r="J14" s="15"/>
      <c r="K14" s="15"/>
      <c r="L14" s="15"/>
      <c r="M14" s="15"/>
      <c r="N14" s="15"/>
    </row>
  </sheetData>
  <mergeCells count="1">
    <mergeCell ref="A1:B1"/>
  </mergeCells>
  <phoneticPr fontId="1" type="noConversion"/>
  <hyperlinks>
    <hyperlink ref="E1" location="'L6'!A1" display="回首頁" xr:uid="{00000000-0004-0000-0C00-000000000000}"/>
  </hyperlinks>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2"/>
  <sheetViews>
    <sheetView topLeftCell="A6" zoomScaleNormal="100" workbookViewId="0">
      <selection activeCell="N5" sqref="N5"/>
    </sheetView>
  </sheetViews>
  <sheetFormatPr defaultColWidth="10.77734375" defaultRowHeight="16.2"/>
  <cols>
    <col min="1" max="1" width="5.21875" style="23" bestFit="1" customWidth="1"/>
    <col min="2" max="2" width="19" style="23" bestFit="1" customWidth="1"/>
    <col min="3" max="3" width="27.5546875" style="23" bestFit="1" customWidth="1"/>
    <col min="4" max="4" width="20.21875" style="23" bestFit="1" customWidth="1"/>
    <col min="5" max="5" width="8.21875" style="23" bestFit="1" customWidth="1"/>
    <col min="6" max="6" width="6.21875" style="23" bestFit="1" customWidth="1"/>
    <col min="7" max="7" width="23.88671875" style="23" bestFit="1" customWidth="1"/>
    <col min="8" max="8" width="12.5546875" style="23" bestFit="1" customWidth="1"/>
    <col min="9" max="9" width="15.33203125" style="23" bestFit="1" customWidth="1"/>
    <col min="10" max="10" width="17.77734375" style="23" bestFit="1" customWidth="1"/>
    <col min="11" max="13" width="6.21875" style="23" bestFit="1" customWidth="1"/>
    <col min="14" max="14" width="14.109375" style="23" bestFit="1" customWidth="1"/>
    <col min="15" max="16384" width="10.77734375" style="23"/>
  </cols>
  <sheetData>
    <row r="1" spans="1:15">
      <c r="A1" s="56" t="s">
        <v>9</v>
      </c>
      <c r="B1" s="57"/>
      <c r="C1" s="9" t="str">
        <f>[13]DBD!C1</f>
        <v>CdGuarantor</v>
      </c>
      <c r="D1" s="9" t="str">
        <f>[13]DBD!D1</f>
        <v>保證人關係代碼檔</v>
      </c>
      <c r="E1" s="16" t="s">
        <v>38</v>
      </c>
      <c r="F1" s="10"/>
      <c r="G1" s="10"/>
    </row>
    <row r="2" spans="1:15" s="26" customFormat="1">
      <c r="A2" s="31"/>
      <c r="B2" s="32" t="s">
        <v>316</v>
      </c>
      <c r="C2" s="9" t="s">
        <v>536</v>
      </c>
      <c r="D2" s="9"/>
      <c r="E2" s="16"/>
      <c r="F2" s="10"/>
      <c r="G2" s="10"/>
    </row>
    <row r="3" spans="1:15" s="26" customFormat="1">
      <c r="A3" s="31"/>
      <c r="B3" s="32"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409.6">
      <c r="A5" s="9">
        <f>[13]DBD!A9</f>
        <v>1</v>
      </c>
      <c r="B5" s="9" t="str">
        <f>[13]DBD!B9</f>
        <v>GuaRelCode</v>
      </c>
      <c r="C5" s="9" t="str">
        <f>[13]DBD!C9</f>
        <v>保證人關係代碼</v>
      </c>
      <c r="D5" s="9" t="str">
        <f>[13]DBD!D9</f>
        <v>VARCHAR2</v>
      </c>
      <c r="E5" s="9">
        <f>[13]DBD!E9</f>
        <v>2</v>
      </c>
      <c r="F5" s="9">
        <f>[13]DBD!F9</f>
        <v>0</v>
      </c>
      <c r="G5" s="9" t="str">
        <f>[13]DBD!G9</f>
        <v>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v>
      </c>
      <c r="H5" s="15" t="s">
        <v>89</v>
      </c>
      <c r="I5" s="15" t="s">
        <v>92</v>
      </c>
      <c r="J5" s="15" t="s">
        <v>95</v>
      </c>
      <c r="K5" s="15" t="s">
        <v>28</v>
      </c>
      <c r="L5" s="15">
        <v>2</v>
      </c>
      <c r="M5" s="15"/>
      <c r="N5" s="15" t="s">
        <v>634</v>
      </c>
      <c r="O5" s="23" t="s">
        <v>537</v>
      </c>
    </row>
    <row r="6" spans="1:15">
      <c r="A6" s="9">
        <f>[13]DBD!A10</f>
        <v>2</v>
      </c>
      <c r="B6" s="9" t="str">
        <f>[13]DBD!B10</f>
        <v>GuaRelItem</v>
      </c>
      <c r="C6" s="9" t="str">
        <f>[13]DBD!C10</f>
        <v>保證人關係說明</v>
      </c>
      <c r="D6" s="9" t="str">
        <f>[13]DBD!D10</f>
        <v>NVARCHAR2</v>
      </c>
      <c r="E6" s="9">
        <f>[13]DBD!E10</f>
        <v>30</v>
      </c>
      <c r="F6" s="9">
        <f>[13]DBD!F10</f>
        <v>0</v>
      </c>
      <c r="G6" s="9" t="str">
        <f>[13]DBD!G10</f>
        <v xml:space="preserve"> </v>
      </c>
      <c r="H6" s="15" t="s">
        <v>89</v>
      </c>
      <c r="I6" s="15" t="s">
        <v>93</v>
      </c>
      <c r="J6" s="15" t="s">
        <v>96</v>
      </c>
      <c r="K6" s="15" t="s">
        <v>44</v>
      </c>
      <c r="L6" s="15">
        <v>32</v>
      </c>
      <c r="M6" s="15"/>
      <c r="N6" s="15"/>
    </row>
    <row r="7" spans="1:15">
      <c r="A7" s="9">
        <f>[13]DBD!A11</f>
        <v>3</v>
      </c>
      <c r="B7" s="9" t="str">
        <f>[13]DBD!B11</f>
        <v>GuaRelJcic</v>
      </c>
      <c r="C7" s="9" t="str">
        <f>[13]DBD!C11</f>
        <v xml:space="preserve">保證人關係ＪＣＩＣ代碼  </v>
      </c>
      <c r="D7" s="9" t="str">
        <f>[13]DBD!D11</f>
        <v>VARCHAR2</v>
      </c>
      <c r="E7" s="9">
        <f>[13]DBD!E11</f>
        <v>2</v>
      </c>
      <c r="F7" s="9">
        <f>[13]DBD!F11</f>
        <v>0</v>
      </c>
      <c r="G7" s="9" t="str">
        <f>[13]DBD!G11</f>
        <v xml:space="preserve"> </v>
      </c>
      <c r="H7" s="15" t="s">
        <v>89</v>
      </c>
      <c r="I7" s="15" t="s">
        <v>94</v>
      </c>
      <c r="J7" s="15" t="s">
        <v>97</v>
      </c>
      <c r="K7" s="15" t="s">
        <v>44</v>
      </c>
      <c r="L7" s="15">
        <v>2</v>
      </c>
      <c r="M7" s="15"/>
      <c r="N7" s="15"/>
    </row>
    <row r="8" spans="1:15">
      <c r="A8" s="9">
        <f>[13]DBD!A12</f>
        <v>4</v>
      </c>
      <c r="B8" s="9" t="str">
        <f>[13]DBD!B12</f>
        <v>CreateDate</v>
      </c>
      <c r="C8" s="9" t="str">
        <f>[13]DBD!C12</f>
        <v>建檔日期時間</v>
      </c>
      <c r="D8" s="9" t="str">
        <f>[13]DBD!D12</f>
        <v>DATE</v>
      </c>
      <c r="E8" s="9">
        <f>[13]DBD!E12</f>
        <v>0</v>
      </c>
      <c r="F8" s="9">
        <f>[13]DBD!F12</f>
        <v>0</v>
      </c>
      <c r="G8" s="9" t="str">
        <f>[13]DBD!G12</f>
        <v xml:space="preserve"> </v>
      </c>
      <c r="H8" s="15"/>
      <c r="I8" s="15"/>
      <c r="J8" s="15"/>
      <c r="K8" s="15"/>
      <c r="L8" s="15"/>
      <c r="M8" s="15"/>
      <c r="N8" s="15"/>
    </row>
    <row r="9" spans="1:15">
      <c r="A9" s="9">
        <f>[13]DBD!A13</f>
        <v>5</v>
      </c>
      <c r="B9" s="9" t="str">
        <f>[13]DBD!B13</f>
        <v>CreateEmpNo</v>
      </c>
      <c r="C9" s="9" t="str">
        <f>[13]DBD!C13</f>
        <v>建檔人員</v>
      </c>
      <c r="D9" s="9" t="str">
        <f>[13]DBD!D13</f>
        <v>VARCHAR2</v>
      </c>
      <c r="E9" s="9">
        <f>[13]DBD!E13</f>
        <v>6</v>
      </c>
      <c r="F9" s="9">
        <f>[13]DBD!F13</f>
        <v>0</v>
      </c>
      <c r="G9" s="9" t="str">
        <f>[13]DBD!G13</f>
        <v xml:space="preserve"> </v>
      </c>
      <c r="H9" s="15"/>
      <c r="I9" s="15"/>
      <c r="J9" s="15"/>
      <c r="K9" s="15"/>
      <c r="L9" s="15"/>
      <c r="M9" s="15"/>
      <c r="N9" s="15"/>
    </row>
    <row r="10" spans="1:15">
      <c r="A10" s="9">
        <f>[13]DBD!A14</f>
        <v>6</v>
      </c>
      <c r="B10" s="9" t="str">
        <f>[13]DBD!B14</f>
        <v>LastUpdate</v>
      </c>
      <c r="C10" s="9" t="str">
        <f>[13]DBD!C14</f>
        <v>最後更新日期時間</v>
      </c>
      <c r="D10" s="9" t="str">
        <f>[13]DBD!D14</f>
        <v>DATE</v>
      </c>
      <c r="E10" s="9">
        <f>[13]DBD!E14</f>
        <v>0</v>
      </c>
      <c r="F10" s="9">
        <f>[13]DBD!F14</f>
        <v>0</v>
      </c>
      <c r="G10" s="9" t="str">
        <f>[13]DBD!G14</f>
        <v xml:space="preserve"> </v>
      </c>
      <c r="H10" s="15"/>
      <c r="I10" s="15"/>
      <c r="J10" s="15"/>
      <c r="K10" s="15"/>
      <c r="L10" s="15"/>
      <c r="M10" s="15"/>
      <c r="N10" s="15"/>
    </row>
    <row r="11" spans="1:15">
      <c r="A11" s="9">
        <f>[13]DBD!A15</f>
        <v>7</v>
      </c>
      <c r="B11" s="9" t="str">
        <f>[13]DBD!B15</f>
        <v>LastUpdateEmpNo</v>
      </c>
      <c r="C11" s="9" t="str">
        <f>[13]DBD!C15</f>
        <v>最後更新人員</v>
      </c>
      <c r="D11" s="9" t="str">
        <f>[13]DBD!D15</f>
        <v>VARCHAR2</v>
      </c>
      <c r="E11" s="9">
        <f>[13]DBD!E15</f>
        <v>6</v>
      </c>
      <c r="F11" s="9">
        <f>[13]DBD!F15</f>
        <v>0</v>
      </c>
      <c r="G11" s="9" t="str">
        <f>[13]DBD!G15</f>
        <v xml:space="preserve"> </v>
      </c>
      <c r="H11" s="15"/>
      <c r="I11" s="15"/>
      <c r="J11" s="15"/>
      <c r="K11" s="15"/>
      <c r="L11" s="15"/>
      <c r="M11" s="15"/>
      <c r="N11" s="15"/>
    </row>
    <row r="12" spans="1:15">
      <c r="A12" s="9">
        <f>[13]DBD!A16</f>
        <v>0</v>
      </c>
      <c r="B12" s="9">
        <f>[13]DBD!B16</f>
        <v>0</v>
      </c>
      <c r="C12" s="9">
        <f>[13]DBD!C16</f>
        <v>0</v>
      </c>
      <c r="D12" s="9">
        <f>[13]DBD!D16</f>
        <v>0</v>
      </c>
      <c r="E12" s="9">
        <f>[13]DBD!E16</f>
        <v>0</v>
      </c>
      <c r="F12" s="9">
        <f>[13]DBD!F16</f>
        <v>0</v>
      </c>
      <c r="G12" s="9">
        <f>[13]DBD!G16</f>
        <v>0</v>
      </c>
      <c r="H12" s="15"/>
      <c r="I12" s="15"/>
      <c r="J12" s="15"/>
      <c r="K12" s="15"/>
      <c r="L12" s="15"/>
      <c r="M12" s="15"/>
      <c r="N12" s="15"/>
    </row>
  </sheetData>
  <mergeCells count="1">
    <mergeCell ref="A1:B1"/>
  </mergeCells>
  <phoneticPr fontId="1" type="noConversion"/>
  <hyperlinks>
    <hyperlink ref="E1" location="'L6'!A1" display="回首頁" xr:uid="{00000000-0004-0000-0D00-000000000000}"/>
  </hyperlinks>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6"/>
  <sheetViews>
    <sheetView topLeftCell="H10" zoomScaleNormal="100" workbookViewId="0">
      <selection activeCell="N10" sqref="N10"/>
    </sheetView>
  </sheetViews>
  <sheetFormatPr defaultColWidth="37.44140625" defaultRowHeight="16.2"/>
  <cols>
    <col min="1" max="1" width="5.21875" style="23" bestFit="1" customWidth="1"/>
    <col min="2" max="2" width="19" style="23" bestFit="1" customWidth="1"/>
    <col min="3" max="3" width="20.21875" style="23" bestFit="1" customWidth="1"/>
    <col min="4" max="4" width="17.77734375" style="23" bestFit="1" customWidth="1"/>
    <col min="5" max="5" width="8.21875" style="23" bestFit="1" customWidth="1"/>
    <col min="6" max="6" width="6.21875" style="23" bestFit="1" customWidth="1"/>
    <col min="7" max="7" width="47" style="23" bestFit="1" customWidth="1"/>
    <col min="8" max="8" width="12.5546875" style="23" bestFit="1" customWidth="1"/>
    <col min="9" max="9" width="11" style="23" bestFit="1" customWidth="1"/>
    <col min="10" max="10" width="17.77734375" style="23" bestFit="1" customWidth="1"/>
    <col min="11" max="13" width="6.21875" style="23" bestFit="1" customWidth="1"/>
    <col min="14" max="14" width="22.5546875" style="23" customWidth="1"/>
    <col min="15" max="16384" width="37.44140625" style="23"/>
  </cols>
  <sheetData>
    <row r="1" spans="1:15">
      <c r="A1" s="56" t="s">
        <v>9</v>
      </c>
      <c r="B1" s="57"/>
      <c r="C1" s="9" t="str">
        <f>[14]DBD!C1</f>
        <v>CdInsurer</v>
      </c>
      <c r="D1" s="9" t="str">
        <f>[14]DBD!D1</f>
        <v>保險公司資料檔</v>
      </c>
      <c r="E1" s="16" t="s">
        <v>38</v>
      </c>
      <c r="F1" s="10"/>
      <c r="G1" s="10"/>
    </row>
    <row r="2" spans="1:15" s="26" customFormat="1">
      <c r="A2" s="31"/>
      <c r="B2" s="32" t="s">
        <v>316</v>
      </c>
      <c r="C2" s="9" t="s">
        <v>539</v>
      </c>
      <c r="D2" s="9"/>
      <c r="E2" s="16"/>
      <c r="F2" s="10"/>
      <c r="G2" s="10"/>
    </row>
    <row r="3" spans="1:15" s="26" customFormat="1">
      <c r="A3" s="31"/>
      <c r="B3" s="32"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32.4">
      <c r="A5" s="9">
        <f>[14]DBD!A9</f>
        <v>1</v>
      </c>
      <c r="B5" s="9" t="str">
        <f>[14]DBD!B9</f>
        <v>InsurerType</v>
      </c>
      <c r="C5" s="9" t="str">
        <f>[14]DBD!C9</f>
        <v>公司種類</v>
      </c>
      <c r="D5" s="9" t="str">
        <f>[14]DBD!D9</f>
        <v>VARCHAR2</v>
      </c>
      <c r="E5" s="9">
        <f>[14]DBD!E9</f>
        <v>1</v>
      </c>
      <c r="F5" s="9">
        <f>[14]DBD!F9</f>
        <v>0</v>
      </c>
      <c r="G5" s="9" t="str">
        <f>[14]DBD!G9</f>
        <v>1:保險公司
2:鑑定公司</v>
      </c>
      <c r="H5" s="15" t="s">
        <v>98</v>
      </c>
      <c r="I5" s="15" t="s">
        <v>606</v>
      </c>
      <c r="J5" s="15" t="s">
        <v>99</v>
      </c>
      <c r="K5" s="15" t="s">
        <v>44</v>
      </c>
      <c r="L5" s="15">
        <v>1</v>
      </c>
      <c r="M5" s="15"/>
      <c r="N5" s="15"/>
    </row>
    <row r="6" spans="1:15" ht="259.2">
      <c r="A6" s="9">
        <f>[14]DBD!A10</f>
        <v>2</v>
      </c>
      <c r="B6" s="9" t="str">
        <f>[14]DBD!B10</f>
        <v>InsurerCode</v>
      </c>
      <c r="C6" s="9" t="str">
        <f>[14]DBD!C10</f>
        <v>公司代號</v>
      </c>
      <c r="D6" s="9" t="str">
        <f>[14]DBD!D10</f>
        <v>VARCHAR2</v>
      </c>
      <c r="E6" s="9">
        <f>[14]DBD!E10</f>
        <v>2</v>
      </c>
      <c r="F6" s="9">
        <f>[14]DBD!F10</f>
        <v>0</v>
      </c>
      <c r="G6" s="9" t="str">
        <f>[14]DBD!G10</f>
        <v>00:不設定
01:國泰
02:台產
03:明台
04:中國
05:新光
06:華僑
07:泰安
08:中央
09:太平
10:第一
11:國華
12:航聯
13:友聯
14:華南
15:其他</v>
      </c>
      <c r="H6" s="15" t="s">
        <v>98</v>
      </c>
      <c r="I6" s="15" t="s">
        <v>587</v>
      </c>
      <c r="J6" s="15" t="s">
        <v>100</v>
      </c>
      <c r="K6" s="15" t="s">
        <v>44</v>
      </c>
      <c r="L6" s="15">
        <v>2</v>
      </c>
      <c r="M6" s="15"/>
      <c r="N6" s="15"/>
    </row>
    <row r="7" spans="1:15">
      <c r="A7" s="9">
        <f>[14]DBD!A11</f>
        <v>3</v>
      </c>
      <c r="B7" s="9" t="str">
        <f>[14]DBD!B11</f>
        <v>InsurerItem</v>
      </c>
      <c r="C7" s="9" t="str">
        <f>[14]DBD!C11</f>
        <v>公司名稱</v>
      </c>
      <c r="D7" s="9" t="str">
        <f>[14]DBD!D11</f>
        <v>NVARCHAR2</v>
      </c>
      <c r="E7" s="9">
        <f>[14]DBD!E11</f>
        <v>40</v>
      </c>
      <c r="F7" s="9">
        <f>[14]DBD!F11</f>
        <v>0</v>
      </c>
      <c r="G7" s="9"/>
      <c r="H7" s="15" t="s">
        <v>98</v>
      </c>
      <c r="I7" s="15" t="s">
        <v>565</v>
      </c>
      <c r="J7" s="15" t="s">
        <v>101</v>
      </c>
      <c r="K7" s="15" t="s">
        <v>44</v>
      </c>
      <c r="L7" s="15">
        <v>42</v>
      </c>
      <c r="M7" s="15"/>
      <c r="N7" s="15"/>
    </row>
    <row r="8" spans="1:15">
      <c r="A8" s="9">
        <f>[14]DBD!A12</f>
        <v>4</v>
      </c>
      <c r="B8" s="9" t="str">
        <f>[14]DBD!B12</f>
        <v>InsurerShort</v>
      </c>
      <c r="C8" s="9" t="str">
        <f>[14]DBD!C12</f>
        <v>公司簡稱</v>
      </c>
      <c r="D8" s="9" t="str">
        <f>[14]DBD!D12</f>
        <v>NVARCHAR2</v>
      </c>
      <c r="E8" s="9">
        <f>[14]DBD!E12</f>
        <v>10</v>
      </c>
      <c r="F8" s="9">
        <f>[14]DBD!F12</f>
        <v>0</v>
      </c>
      <c r="G8" s="9"/>
      <c r="H8" s="15" t="s">
        <v>98</v>
      </c>
      <c r="I8" s="15" t="s">
        <v>588</v>
      </c>
      <c r="J8" s="15" t="s">
        <v>102</v>
      </c>
      <c r="K8" s="15" t="s">
        <v>44</v>
      </c>
      <c r="L8" s="15">
        <v>12</v>
      </c>
      <c r="M8" s="15"/>
      <c r="N8" s="15"/>
    </row>
    <row r="9" spans="1:15" ht="275.39999999999998">
      <c r="A9" s="9">
        <f>[14]DBD!A13</f>
        <v>5</v>
      </c>
      <c r="B9" s="9" t="str">
        <f>[14]DBD!B13</f>
        <v>TelArea</v>
      </c>
      <c r="C9" s="9" t="str">
        <f>[14]DBD!C13</f>
        <v>連絡電話區碼</v>
      </c>
      <c r="D9" s="9" t="str">
        <f>[14]DBD!D13</f>
        <v>VARCHAR2</v>
      </c>
      <c r="E9" s="9">
        <f>[14]DBD!E13</f>
        <v>5</v>
      </c>
      <c r="F9" s="9">
        <f>[14]DBD!F13</f>
        <v>0</v>
      </c>
      <c r="G9" s="9">
        <f>[14]DBD!G13</f>
        <v>0</v>
      </c>
      <c r="H9" s="15" t="s">
        <v>98</v>
      </c>
      <c r="I9" s="15" t="s">
        <v>589</v>
      </c>
      <c r="J9" s="15" t="s">
        <v>103</v>
      </c>
      <c r="K9" s="15" t="s">
        <v>44</v>
      </c>
      <c r="L9" s="15">
        <v>15</v>
      </c>
      <c r="M9" s="15"/>
      <c r="N9" s="33" t="s">
        <v>349</v>
      </c>
      <c r="O9" s="23" t="s">
        <v>607</v>
      </c>
    </row>
    <row r="10" spans="1:15" ht="340.2">
      <c r="A10" s="9">
        <f>[14]DBD!A14</f>
        <v>6</v>
      </c>
      <c r="B10" s="9" t="str">
        <f>[14]DBD!B14</f>
        <v>TelNo</v>
      </c>
      <c r="C10" s="9" t="str">
        <f>[14]DBD!C14</f>
        <v>連絡電話號碼</v>
      </c>
      <c r="D10" s="9" t="str">
        <f>[14]DBD!D14</f>
        <v>VARCHAR2</v>
      </c>
      <c r="E10" s="9">
        <f>[14]DBD!E14</f>
        <v>10</v>
      </c>
      <c r="F10" s="9">
        <f>[14]DBD!F14</f>
        <v>0</v>
      </c>
      <c r="G10" s="9">
        <f>[14]DBD!G14</f>
        <v>0</v>
      </c>
      <c r="H10" s="15" t="s">
        <v>98</v>
      </c>
      <c r="I10" s="15" t="s">
        <v>589</v>
      </c>
      <c r="J10" s="15" t="s">
        <v>103</v>
      </c>
      <c r="K10" s="15" t="s">
        <v>44</v>
      </c>
      <c r="L10" s="15">
        <v>15</v>
      </c>
      <c r="M10" s="15"/>
      <c r="N10" s="33" t="s">
        <v>350</v>
      </c>
      <c r="O10" s="23" t="s">
        <v>540</v>
      </c>
    </row>
    <row r="11" spans="1:15">
      <c r="A11" s="9">
        <f>[14]DBD!A15</f>
        <v>7</v>
      </c>
      <c r="B11" s="9" t="str">
        <f>[14]DBD!B15</f>
        <v>TelExt</v>
      </c>
      <c r="C11" s="9" t="str">
        <f>[14]DBD!C15</f>
        <v>連絡電話分機號碼</v>
      </c>
      <c r="D11" s="9" t="str">
        <f>[14]DBD!D15</f>
        <v>VARCHAR2</v>
      </c>
      <c r="E11" s="9">
        <f>[14]DBD!E15</f>
        <v>5</v>
      </c>
      <c r="F11" s="9">
        <f>[14]DBD!F15</f>
        <v>0</v>
      </c>
      <c r="G11" s="9">
        <f>[14]DBD!G15</f>
        <v>0</v>
      </c>
      <c r="H11" s="15"/>
      <c r="I11" s="15"/>
      <c r="J11" s="15"/>
      <c r="K11" s="15"/>
      <c r="L11" s="15"/>
      <c r="M11" s="15"/>
      <c r="N11" s="15" t="s">
        <v>351</v>
      </c>
      <c r="O11" s="50"/>
    </row>
    <row r="12" spans="1:15">
      <c r="A12" s="9">
        <f>[14]DBD!A16</f>
        <v>8</v>
      </c>
      <c r="B12" s="9" t="str">
        <f>[14]DBD!B16</f>
        <v>Enable</v>
      </c>
      <c r="C12" s="9" t="str">
        <f>[14]DBD!C16</f>
        <v>啟用記號</v>
      </c>
      <c r="D12" s="9" t="str">
        <f>[14]DBD!D16</f>
        <v>VARCHAR2</v>
      </c>
      <c r="E12" s="9">
        <f>[14]DBD!E16</f>
        <v>1</v>
      </c>
      <c r="F12" s="9">
        <f>[14]DBD!F16</f>
        <v>0</v>
      </c>
      <c r="G12" s="9" t="str">
        <f>[14]DBD!G16</f>
        <v>Y:啟用,N:未啟用</v>
      </c>
      <c r="H12" s="15"/>
      <c r="I12" s="15"/>
      <c r="J12" s="15"/>
      <c r="K12" s="15"/>
      <c r="L12" s="15"/>
      <c r="M12" s="15"/>
      <c r="N12" s="15" t="s">
        <v>352</v>
      </c>
      <c r="O12" s="50"/>
    </row>
    <row r="13" spans="1:15">
      <c r="A13" s="9">
        <f>[14]DBD!A17</f>
        <v>9</v>
      </c>
      <c r="B13" s="9" t="str">
        <f>[14]DBD!B17</f>
        <v>CreateDate</v>
      </c>
      <c r="C13" s="9" t="str">
        <f>[14]DBD!C17</f>
        <v>建檔日期時間</v>
      </c>
      <c r="D13" s="9" t="str">
        <f>[14]DBD!D17</f>
        <v>DATE</v>
      </c>
      <c r="E13" s="9"/>
      <c r="F13" s="9">
        <f>[14]DBD!F17</f>
        <v>0</v>
      </c>
      <c r="G13" s="9">
        <f>[14]DBD!G17</f>
        <v>0</v>
      </c>
      <c r="H13" s="15"/>
      <c r="I13" s="15"/>
      <c r="J13" s="15"/>
      <c r="K13" s="15"/>
      <c r="L13" s="15"/>
      <c r="M13" s="15"/>
      <c r="N13" s="15"/>
    </row>
    <row r="14" spans="1:15">
      <c r="A14" s="9">
        <f>[14]DBD!A18</f>
        <v>10</v>
      </c>
      <c r="B14" s="9" t="str">
        <f>[14]DBD!B18</f>
        <v>CreateEmpNo</v>
      </c>
      <c r="C14" s="9" t="str">
        <f>[14]DBD!C18</f>
        <v>建檔人員</v>
      </c>
      <c r="D14" s="9" t="str">
        <f>[14]DBD!D18</f>
        <v>VARCHAR2</v>
      </c>
      <c r="E14" s="9">
        <f>[14]DBD!E18</f>
        <v>6</v>
      </c>
      <c r="F14" s="9">
        <f>[14]DBD!F18</f>
        <v>0</v>
      </c>
      <c r="G14" s="9">
        <f>[14]DBD!G18</f>
        <v>0</v>
      </c>
      <c r="H14" s="15"/>
      <c r="I14" s="15"/>
      <c r="J14" s="15"/>
      <c r="K14" s="15"/>
      <c r="L14" s="15"/>
      <c r="M14" s="15"/>
      <c r="N14" s="15"/>
    </row>
    <row r="15" spans="1:15">
      <c r="A15" s="9">
        <f>[14]DBD!A19</f>
        <v>11</v>
      </c>
      <c r="B15" s="9" t="str">
        <f>[14]DBD!B19</f>
        <v>LastUpdate</v>
      </c>
      <c r="C15" s="9" t="str">
        <f>[14]DBD!C19</f>
        <v>最後更新日期時間</v>
      </c>
      <c r="D15" s="9" t="str">
        <f>[14]DBD!D19</f>
        <v>DATE</v>
      </c>
      <c r="E15" s="9"/>
      <c r="F15" s="9">
        <f>[14]DBD!F19</f>
        <v>0</v>
      </c>
      <c r="G15" s="9">
        <f>[14]DBD!G19</f>
        <v>0</v>
      </c>
      <c r="H15" s="15"/>
      <c r="I15" s="15"/>
      <c r="J15" s="15"/>
      <c r="K15" s="15"/>
      <c r="L15" s="15"/>
      <c r="M15" s="15"/>
      <c r="N15" s="15"/>
    </row>
    <row r="16" spans="1:15">
      <c r="A16" s="9">
        <f>[14]DBD!A20</f>
        <v>12</v>
      </c>
      <c r="B16" s="9" t="str">
        <f>[14]DBD!B20</f>
        <v>LastUpdateEmpNo</v>
      </c>
      <c r="C16" s="9" t="str">
        <f>[14]DBD!C20</f>
        <v>最後更新人員</v>
      </c>
      <c r="D16" s="9" t="str">
        <f>[14]DBD!D20</f>
        <v>VARCHAR2</v>
      </c>
      <c r="E16" s="9">
        <f>[14]DBD!E20</f>
        <v>6</v>
      </c>
      <c r="F16" s="9">
        <f>[14]DBD!F20</f>
        <v>0</v>
      </c>
      <c r="G16" s="9">
        <f>[14]DBD!G20</f>
        <v>0</v>
      </c>
      <c r="H16" s="15"/>
      <c r="I16" s="15"/>
      <c r="J16" s="15"/>
      <c r="K16" s="15"/>
      <c r="L16" s="15"/>
      <c r="M16" s="15"/>
      <c r="N16" s="15"/>
    </row>
  </sheetData>
  <mergeCells count="1">
    <mergeCell ref="A1:B1"/>
  </mergeCells>
  <phoneticPr fontId="1" type="noConversion"/>
  <hyperlinks>
    <hyperlink ref="E1" location="'L6'!A1" display="回首頁" xr:uid="{00000000-0004-0000-0E00-000000000000}"/>
  </hyperlinks>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3"/>
  <sheetViews>
    <sheetView zoomScaleNormal="100" workbookViewId="0">
      <selection activeCell="C1" sqref="C1:D1"/>
    </sheetView>
  </sheetViews>
  <sheetFormatPr defaultColWidth="37.44140625" defaultRowHeight="16.2"/>
  <cols>
    <col min="1" max="1" width="5.21875" style="24" bestFit="1" customWidth="1"/>
    <col min="2" max="2" width="19" style="24" bestFit="1" customWidth="1"/>
    <col min="3" max="3" width="20.21875" style="24" bestFit="1" customWidth="1"/>
    <col min="4" max="4" width="25.109375" style="24" bestFit="1" customWidth="1"/>
    <col min="5" max="5" width="8.21875" style="24" bestFit="1" customWidth="1"/>
    <col min="6" max="6" width="6.21875" style="24" bestFit="1" customWidth="1"/>
    <col min="7" max="7" width="32.44140625" style="24" bestFit="1" customWidth="1"/>
    <col min="8" max="8" width="12.5546875" style="24" bestFit="1" customWidth="1"/>
    <col min="9" max="9" width="15.33203125" style="24" bestFit="1" customWidth="1"/>
    <col min="10" max="10" width="12.88671875" style="24" bestFit="1" customWidth="1"/>
    <col min="11" max="13" width="6.21875" style="24" bestFit="1" customWidth="1"/>
    <col min="14" max="14" width="20.21875" style="24" bestFit="1" customWidth="1"/>
    <col min="15" max="16384" width="37.44140625" style="24"/>
  </cols>
  <sheetData>
    <row r="1" spans="1:14">
      <c r="A1" s="56" t="s">
        <v>9</v>
      </c>
      <c r="B1" s="57"/>
      <c r="C1" s="9" t="str">
        <f>[15]DBD!C1</f>
        <v>CdLandSection</v>
      </c>
      <c r="D1" s="9" t="str">
        <f>[15]DBD!D1</f>
        <v>地段代碼檔</v>
      </c>
      <c r="E1" s="16" t="s">
        <v>38</v>
      </c>
      <c r="F1" s="10"/>
      <c r="G1" s="10"/>
    </row>
    <row r="2" spans="1:14" s="26" customFormat="1">
      <c r="A2" s="31"/>
      <c r="B2" s="32" t="s">
        <v>316</v>
      </c>
      <c r="C2" s="9" t="s">
        <v>317</v>
      </c>
      <c r="D2" s="9"/>
      <c r="E2" s="16"/>
      <c r="F2" s="10"/>
      <c r="G2" s="10"/>
    </row>
    <row r="3" spans="1:14" s="26" customFormat="1">
      <c r="A3" s="31"/>
      <c r="B3" s="32" t="s">
        <v>318</v>
      </c>
      <c r="C3" s="9" t="s">
        <v>317</v>
      </c>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[15]DBD!A9</f>
        <v>1</v>
      </c>
      <c r="B5" s="9" t="str">
        <f>[15]DBD!B9</f>
        <v>CityCode</v>
      </c>
      <c r="C5" s="9" t="str">
        <f>[15]DBD!C9</f>
        <v>地區別</v>
      </c>
      <c r="D5" s="9" t="str">
        <f>[15]DBD!D9</f>
        <v>VARCHAR2</v>
      </c>
      <c r="E5" s="9">
        <f>[15]DBD!E9</f>
        <v>2</v>
      </c>
      <c r="F5" s="9">
        <f>[15]DBD!F9</f>
        <v>0</v>
      </c>
      <c r="G5" s="9" t="str">
        <f>[15]DBD!G9</f>
        <v>CdCity.CityCode</v>
      </c>
      <c r="H5" s="15" t="s">
        <v>105</v>
      </c>
      <c r="I5" s="9" t="s">
        <v>107</v>
      </c>
      <c r="J5" s="9" t="s">
        <v>104</v>
      </c>
      <c r="K5" s="9" t="s">
        <v>7</v>
      </c>
      <c r="L5" s="9">
        <v>4</v>
      </c>
      <c r="M5" s="15"/>
      <c r="N5" s="15" t="s">
        <v>113</v>
      </c>
    </row>
    <row r="6" spans="1:14">
      <c r="A6" s="9">
        <f>[15]DBD!A10</f>
        <v>2</v>
      </c>
      <c r="B6" s="9" t="str">
        <f>[15]DBD!B10</f>
        <v>AreaCode</v>
      </c>
      <c r="C6" s="9" t="str">
        <f>[15]DBD!C10</f>
        <v>鄉鎮區</v>
      </c>
      <c r="D6" s="9" t="str">
        <f>[15]DBD!D10</f>
        <v>VARCHAR2</v>
      </c>
      <c r="E6" s="9">
        <f>[15]DBD!E10</f>
        <v>2</v>
      </c>
      <c r="F6" s="9">
        <f>[15]DBD!F10</f>
        <v>0</v>
      </c>
      <c r="G6" s="9" t="str">
        <f>[15]DBD!G10</f>
        <v>CdArea.AreaCode</v>
      </c>
      <c r="H6" s="15" t="s">
        <v>105</v>
      </c>
      <c r="I6" s="9" t="s">
        <v>107</v>
      </c>
      <c r="J6" s="9" t="s">
        <v>104</v>
      </c>
      <c r="K6" s="9" t="s">
        <v>7</v>
      </c>
      <c r="L6" s="9">
        <v>4</v>
      </c>
      <c r="M6" s="15"/>
      <c r="N6" s="15" t="s">
        <v>113</v>
      </c>
    </row>
    <row r="7" spans="1:14">
      <c r="A7" s="9">
        <f>[15]DBD!A11</f>
        <v>3</v>
      </c>
      <c r="B7" s="9" t="str">
        <f>[15]DBD!B11</f>
        <v>IrCode</v>
      </c>
      <c r="C7" s="9" t="str">
        <f>[15]DBD!C11</f>
        <v>段小段代碼</v>
      </c>
      <c r="D7" s="9" t="str">
        <f>[15]DBD!D11</f>
        <v>VARCHAR2</v>
      </c>
      <c r="E7" s="9">
        <f>[15]DBD!E11</f>
        <v>5</v>
      </c>
      <c r="F7" s="9">
        <f>[15]DBD!F11</f>
        <v>0</v>
      </c>
      <c r="G7" s="9">
        <f>[15]DBD!G11</f>
        <v>0</v>
      </c>
      <c r="H7" s="15" t="s">
        <v>105</v>
      </c>
      <c r="I7" s="9" t="s">
        <v>108</v>
      </c>
      <c r="J7" s="9" t="s">
        <v>106</v>
      </c>
      <c r="K7" s="9" t="s">
        <v>8</v>
      </c>
      <c r="L7" s="9">
        <v>4</v>
      </c>
      <c r="M7" s="15"/>
      <c r="N7" s="15"/>
    </row>
    <row r="8" spans="1:14" ht="32.4">
      <c r="A8" s="9">
        <f>[15]DBD!A12</f>
        <v>4</v>
      </c>
      <c r="B8" s="9" t="str">
        <f>[15]DBD!B12</f>
        <v>IrItem</v>
      </c>
      <c r="C8" s="9" t="str">
        <f>[15]DBD!C12</f>
        <v>段小段名稱</v>
      </c>
      <c r="D8" s="9" t="str">
        <f>[15]DBD!D12</f>
        <v>NVARCHAR2</v>
      </c>
      <c r="E8" s="9">
        <f>[15]DBD!E12</f>
        <v>30</v>
      </c>
      <c r="F8" s="9">
        <f>[15]DBD!F12</f>
        <v>0</v>
      </c>
      <c r="G8" s="9">
        <f>[15]DBD!G12</f>
        <v>0</v>
      </c>
      <c r="H8" s="15" t="s">
        <v>105</v>
      </c>
      <c r="I8" s="9" t="s">
        <v>110</v>
      </c>
      <c r="J8" s="9" t="s">
        <v>109</v>
      </c>
      <c r="K8" s="9" t="s">
        <v>111</v>
      </c>
      <c r="L8" s="9" t="s">
        <v>112</v>
      </c>
      <c r="M8" s="15"/>
      <c r="N8" s="15"/>
    </row>
    <row r="9" spans="1:14">
      <c r="A9" s="9">
        <f>[15]DBD!A13</f>
        <v>5</v>
      </c>
      <c r="B9" s="9" t="str">
        <f>[15]DBD!B13</f>
        <v>LandOfficeCode</v>
      </c>
      <c r="C9" s="9" t="str">
        <f>[15]DBD!C13</f>
        <v>地所代碼</v>
      </c>
      <c r="D9" s="9" t="str">
        <f>[15]DBD!D13</f>
        <v>VARCHAR2</v>
      </c>
      <c r="E9" s="9">
        <f>[15]DBD!E13</f>
        <v>2</v>
      </c>
      <c r="F9" s="9">
        <f>[15]DBD!F13</f>
        <v>0</v>
      </c>
      <c r="G9" s="9" t="str">
        <f>[15]DBD!G13</f>
        <v>共用代碼檔</v>
      </c>
      <c r="H9" s="15"/>
      <c r="I9" s="9"/>
      <c r="J9" s="9"/>
      <c r="K9" s="9"/>
      <c r="L9" s="9"/>
      <c r="M9" s="15"/>
      <c r="N9" s="15"/>
    </row>
    <row r="10" spans="1:14">
      <c r="A10" s="9">
        <f>[15]DBD!A14</f>
        <v>6</v>
      </c>
      <c r="B10" s="9" t="str">
        <f>[15]DBD!B14</f>
        <v>CreateDate</v>
      </c>
      <c r="C10" s="9" t="str">
        <f>[15]DBD!C14</f>
        <v>建檔日期時間</v>
      </c>
      <c r="D10" s="9" t="str">
        <f>[15]DBD!D14</f>
        <v>DATE</v>
      </c>
      <c r="E10" s="9">
        <f>[15]DBD!E14</f>
        <v>0</v>
      </c>
      <c r="F10" s="9">
        <f>[15]DBD!F14</f>
        <v>0</v>
      </c>
      <c r="G10" s="9" t="str">
        <f>[15]DBD!G14</f>
        <v xml:space="preserve"> </v>
      </c>
      <c r="H10" s="15"/>
      <c r="I10" s="15"/>
      <c r="J10" s="15"/>
      <c r="K10" s="15"/>
      <c r="L10" s="15"/>
      <c r="M10" s="15"/>
      <c r="N10" s="15"/>
    </row>
    <row r="11" spans="1:14">
      <c r="A11" s="9">
        <f>[15]DBD!A15</f>
        <v>7</v>
      </c>
      <c r="B11" s="9" t="str">
        <f>[15]DBD!B15</f>
        <v>CreateEmpNo</v>
      </c>
      <c r="C11" s="9" t="str">
        <f>[15]DBD!C15</f>
        <v>建檔人員</v>
      </c>
      <c r="D11" s="9" t="str">
        <f>[15]DBD!D15</f>
        <v>VARCHAR2</v>
      </c>
      <c r="E11" s="9">
        <f>[15]DBD!E15</f>
        <v>6</v>
      </c>
      <c r="F11" s="9">
        <f>[15]DBD!F15</f>
        <v>0</v>
      </c>
      <c r="G11" s="9" t="str">
        <f>[15]DBD!G15</f>
        <v xml:space="preserve"> </v>
      </c>
      <c r="H11" s="15"/>
      <c r="I11" s="15"/>
      <c r="J11" s="15"/>
      <c r="K11" s="15"/>
      <c r="L11" s="15"/>
      <c r="M11" s="15"/>
      <c r="N11" s="15"/>
    </row>
    <row r="12" spans="1:14">
      <c r="A12" s="9">
        <f>[15]DBD!A16</f>
        <v>8</v>
      </c>
      <c r="B12" s="9" t="str">
        <f>[15]DBD!B16</f>
        <v>LastUpdate</v>
      </c>
      <c r="C12" s="9" t="str">
        <f>[15]DBD!C16</f>
        <v>最後更新日期時間</v>
      </c>
      <c r="D12" s="9" t="str">
        <f>[15]DBD!D16</f>
        <v>DATE</v>
      </c>
      <c r="E12" s="9">
        <f>[15]DBD!E16</f>
        <v>0</v>
      </c>
      <c r="F12" s="9">
        <f>[15]DBD!F16</f>
        <v>0</v>
      </c>
      <c r="G12" s="9" t="str">
        <f>[15]DBD!G16</f>
        <v xml:space="preserve"> </v>
      </c>
      <c r="H12" s="15"/>
      <c r="I12" s="15"/>
      <c r="J12" s="15"/>
      <c r="K12" s="15"/>
      <c r="L12" s="15"/>
      <c r="M12" s="15"/>
      <c r="N12" s="15"/>
    </row>
    <row r="13" spans="1:14">
      <c r="A13" s="9">
        <f>[15]DBD!A17</f>
        <v>9</v>
      </c>
      <c r="B13" s="9" t="str">
        <f>[15]DBD!B17</f>
        <v>LastUpdateEmpNo</v>
      </c>
      <c r="C13" s="9" t="str">
        <f>[15]DBD!C17</f>
        <v>最後更新人員</v>
      </c>
      <c r="D13" s="9" t="str">
        <f>[15]DBD!D17</f>
        <v>VARCHAR2</v>
      </c>
      <c r="E13" s="9">
        <f>[15]DBD!E17</f>
        <v>6</v>
      </c>
      <c r="F13" s="9">
        <f>[15]DBD!F17</f>
        <v>0</v>
      </c>
      <c r="G13" s="9" t="str">
        <f>[15]DBD!G17</f>
        <v xml:space="preserve"> </v>
      </c>
      <c r="H13" s="15"/>
      <c r="I13" s="15"/>
      <c r="J13" s="15"/>
      <c r="K13" s="15"/>
      <c r="L13" s="15"/>
      <c r="M13" s="15"/>
      <c r="N13" s="15"/>
    </row>
  </sheetData>
  <mergeCells count="1">
    <mergeCell ref="A1:B1"/>
  </mergeCells>
  <phoneticPr fontId="1" type="noConversion"/>
  <hyperlinks>
    <hyperlink ref="E1" location="'L6'!A1" display="回首頁" xr:uid="{00000000-0004-0000-0F00-000000000000}"/>
  </hyperlink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2"/>
  <sheetViews>
    <sheetView zoomScaleNormal="100" workbookViewId="0">
      <selection activeCell="N9" sqref="N9"/>
    </sheetView>
  </sheetViews>
  <sheetFormatPr defaultColWidth="37.44140625" defaultRowHeight="16.2"/>
  <cols>
    <col min="1" max="1" width="5.21875" style="25" bestFit="1" customWidth="1"/>
    <col min="2" max="2" width="19" style="25" bestFit="1" customWidth="1"/>
    <col min="3" max="3" width="20.21875" style="25" bestFit="1" customWidth="1"/>
    <col min="4" max="4" width="25.109375" style="25" bestFit="1" customWidth="1"/>
    <col min="5" max="5" width="8.21875" style="25" bestFit="1" customWidth="1"/>
    <col min="6" max="6" width="6.21875" style="25" bestFit="1" customWidth="1"/>
    <col min="7" max="7" width="32.44140625" style="25" bestFit="1" customWidth="1"/>
    <col min="8" max="8" width="12.88671875" style="25" customWidth="1"/>
    <col min="9" max="10" width="15.33203125" style="25" bestFit="1" customWidth="1"/>
    <col min="11" max="13" width="6.21875" style="25" bestFit="1" customWidth="1"/>
    <col min="14" max="14" width="20.21875" style="25" bestFit="1" customWidth="1"/>
    <col min="15" max="16384" width="37.44140625" style="25"/>
  </cols>
  <sheetData>
    <row r="1" spans="1:15">
      <c r="A1" s="56" t="s">
        <v>9</v>
      </c>
      <c r="B1" s="57"/>
      <c r="C1" s="9" t="str">
        <f>[16]DBD!C1</f>
        <v>CdOverdue</v>
      </c>
      <c r="D1" s="9" t="str">
        <f>[16]DBD!D1</f>
        <v>逾期新增減少原因檔</v>
      </c>
      <c r="E1" s="16" t="s">
        <v>38</v>
      </c>
      <c r="F1" s="10"/>
      <c r="G1" s="10"/>
    </row>
    <row r="2" spans="1:15" s="26" customFormat="1">
      <c r="A2" s="35"/>
      <c r="B2" s="36" t="s">
        <v>316</v>
      </c>
      <c r="C2" s="9" t="s">
        <v>353</v>
      </c>
      <c r="D2" s="9"/>
      <c r="E2" s="16"/>
      <c r="F2" s="10"/>
      <c r="G2" s="10"/>
    </row>
    <row r="3" spans="1:15" s="26" customFormat="1">
      <c r="A3" s="35"/>
      <c r="B3" s="36"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[16]DBD!A9</f>
        <v>1</v>
      </c>
      <c r="B5" s="9" t="str">
        <f>[16]DBD!B9</f>
        <v>OverdueSign</v>
      </c>
      <c r="C5" s="9" t="str">
        <f>[16]DBD!C9</f>
        <v>逾期增減碼</v>
      </c>
      <c r="D5" s="9" t="str">
        <f>[16]DBD!D9</f>
        <v>VARCHAR2</v>
      </c>
      <c r="E5" s="9">
        <f>[16]DBD!E9</f>
        <v>1</v>
      </c>
      <c r="F5" s="9">
        <f>[16]DBD!F9</f>
        <v>0</v>
      </c>
      <c r="G5" s="9" t="str">
        <f>[16]DBD!G9</f>
        <v>1: 增加 2: 減少</v>
      </c>
      <c r="H5" s="15" t="s">
        <v>114</v>
      </c>
      <c r="I5" s="15" t="s">
        <v>122</v>
      </c>
      <c r="J5" s="15" t="s">
        <v>115</v>
      </c>
      <c r="K5" s="15" t="s">
        <v>91</v>
      </c>
      <c r="L5" s="15">
        <v>1</v>
      </c>
      <c r="M5" s="15"/>
      <c r="N5" s="15"/>
    </row>
    <row r="6" spans="1:15">
      <c r="A6" s="9">
        <f>[16]DBD!A10</f>
        <v>2</v>
      </c>
      <c r="B6" s="9" t="str">
        <f>[16]DBD!B10</f>
        <v>OverdueCode</v>
      </c>
      <c r="C6" s="9" t="str">
        <f>[16]DBD!C10</f>
        <v>增減原因代號</v>
      </c>
      <c r="D6" s="9" t="str">
        <f>[16]DBD!D10</f>
        <v>VARCHAR2</v>
      </c>
      <c r="E6" s="9">
        <f>[16]DBD!E10</f>
        <v>4</v>
      </c>
      <c r="F6" s="9">
        <f>[16]DBD!F10</f>
        <v>0</v>
      </c>
      <c r="G6" s="9"/>
      <c r="H6" s="15" t="s">
        <v>114</v>
      </c>
      <c r="I6" s="15" t="s">
        <v>121</v>
      </c>
      <c r="J6" s="15" t="s">
        <v>116</v>
      </c>
      <c r="K6" s="15" t="s">
        <v>90</v>
      </c>
      <c r="L6" s="15">
        <v>4</v>
      </c>
      <c r="M6" s="15"/>
      <c r="N6" s="15"/>
    </row>
    <row r="7" spans="1:15">
      <c r="A7" s="9">
        <f>[16]DBD!A11</f>
        <v>3</v>
      </c>
      <c r="B7" s="9" t="str">
        <f>[16]DBD!B11</f>
        <v>OverdueItem</v>
      </c>
      <c r="C7" s="9" t="str">
        <f>[16]DBD!C11</f>
        <v>增減原因說明</v>
      </c>
      <c r="D7" s="9" t="str">
        <f>[16]DBD!D11</f>
        <v>NVARCHAR2</v>
      </c>
      <c r="E7" s="9">
        <f>[16]DBD!E11</f>
        <v>50</v>
      </c>
      <c r="F7" s="9">
        <f>[16]DBD!F11</f>
        <v>0</v>
      </c>
      <c r="G7" s="9">
        <f>[16]DBD!G11</f>
        <v>0</v>
      </c>
      <c r="H7" s="15" t="s">
        <v>119</v>
      </c>
      <c r="I7" s="15" t="s">
        <v>120</v>
      </c>
      <c r="J7" s="15" t="s">
        <v>117</v>
      </c>
      <c r="K7" s="15" t="s">
        <v>91</v>
      </c>
      <c r="L7" s="15">
        <v>52</v>
      </c>
      <c r="M7" s="15"/>
      <c r="N7" s="15"/>
    </row>
    <row r="8" spans="1:15">
      <c r="A8" s="9">
        <f>[16]DBD!A12</f>
        <v>4</v>
      </c>
      <c r="B8" s="9" t="str">
        <f>[16]DBD!B12</f>
        <v>Enable</v>
      </c>
      <c r="C8" s="9" t="str">
        <f>[16]DBD!C12</f>
        <v>啟用記號</v>
      </c>
      <c r="D8" s="9" t="str">
        <f>[16]DBD!D12</f>
        <v>VARCHAR2</v>
      </c>
      <c r="E8" s="9">
        <f>[16]DBD!E12</f>
        <v>1</v>
      </c>
      <c r="F8" s="9">
        <f>[16]DBD!F12</f>
        <v>0</v>
      </c>
      <c r="G8" s="9" t="str">
        <f>[16]DBD!G12</f>
        <v>Y:啟用 , N:未啟用</v>
      </c>
      <c r="H8" s="15"/>
      <c r="I8" s="9"/>
      <c r="J8" s="9"/>
      <c r="K8" s="9"/>
      <c r="L8" s="9"/>
      <c r="M8" s="15"/>
      <c r="N8" s="15" t="s">
        <v>118</v>
      </c>
      <c r="O8" s="50"/>
    </row>
    <row r="9" spans="1:15">
      <c r="A9" s="9">
        <f>[16]DBD!A13</f>
        <v>5</v>
      </c>
      <c r="B9" s="9" t="str">
        <f>[16]DBD!B13</f>
        <v>CreateDate</v>
      </c>
      <c r="C9" s="9" t="str">
        <f>[16]DBD!C13</f>
        <v>建檔日期時間</v>
      </c>
      <c r="D9" s="9" t="str">
        <f>[16]DBD!D13</f>
        <v>DATE</v>
      </c>
      <c r="E9" s="9">
        <f>[16]DBD!E13</f>
        <v>0</v>
      </c>
      <c r="F9" s="9">
        <f>[16]DBD!F13</f>
        <v>0</v>
      </c>
      <c r="G9" s="9">
        <f>[16]DBD!G13</f>
        <v>0</v>
      </c>
      <c r="H9" s="15"/>
      <c r="I9" s="9"/>
      <c r="J9" s="9"/>
      <c r="K9" s="9"/>
      <c r="L9" s="9"/>
      <c r="M9" s="15"/>
      <c r="N9" s="15"/>
    </row>
    <row r="10" spans="1:15">
      <c r="A10" s="9">
        <f>[16]DBD!A14</f>
        <v>6</v>
      </c>
      <c r="B10" s="9" t="str">
        <f>[16]DBD!B14</f>
        <v>CreateEmpNo</v>
      </c>
      <c r="C10" s="9" t="str">
        <f>[16]DBD!C14</f>
        <v>建檔人員</v>
      </c>
      <c r="D10" s="9" t="str">
        <f>[16]DBD!D14</f>
        <v>VARCHAR2</v>
      </c>
      <c r="E10" s="9">
        <f>[16]DBD!E14</f>
        <v>6</v>
      </c>
      <c r="F10" s="9">
        <f>[16]DBD!F14</f>
        <v>0</v>
      </c>
      <c r="G10" s="9">
        <f>[16]DBD!G14</f>
        <v>0</v>
      </c>
      <c r="H10" s="15"/>
      <c r="I10" s="15"/>
      <c r="J10" s="15"/>
      <c r="K10" s="15"/>
      <c r="L10" s="15"/>
      <c r="M10" s="15"/>
      <c r="N10" s="15"/>
    </row>
    <row r="11" spans="1:15">
      <c r="A11" s="9">
        <f>[16]DBD!A15</f>
        <v>7</v>
      </c>
      <c r="B11" s="9" t="str">
        <f>[16]DBD!B15</f>
        <v>LastUpdate</v>
      </c>
      <c r="C11" s="9" t="str">
        <f>[16]DBD!C15</f>
        <v>最後更新日期時間</v>
      </c>
      <c r="D11" s="9" t="str">
        <f>[16]DBD!D15</f>
        <v>DATE</v>
      </c>
      <c r="E11" s="9">
        <f>[16]DBD!E15</f>
        <v>0</v>
      </c>
      <c r="F11" s="9">
        <f>[16]DBD!F15</f>
        <v>0</v>
      </c>
      <c r="G11" s="9">
        <f>[16]DBD!G15</f>
        <v>0</v>
      </c>
      <c r="H11" s="15"/>
      <c r="I11" s="15"/>
      <c r="J11" s="15"/>
      <c r="K11" s="15"/>
      <c r="L11" s="15"/>
      <c r="M11" s="15"/>
      <c r="N11" s="15"/>
    </row>
    <row r="12" spans="1:15">
      <c r="A12" s="9">
        <f>[16]DBD!A16</f>
        <v>8</v>
      </c>
      <c r="B12" s="9" t="str">
        <f>[16]DBD!B16</f>
        <v>LastUpdateEmpNo</v>
      </c>
      <c r="C12" s="9" t="str">
        <f>[16]DBD!C16</f>
        <v>最後更新人員</v>
      </c>
      <c r="D12" s="9" t="str">
        <f>[16]DBD!D16</f>
        <v>VARCHAR2</v>
      </c>
      <c r="E12" s="9">
        <f>[16]DBD!E16</f>
        <v>6</v>
      </c>
      <c r="F12" s="9">
        <f>[16]DBD!F16</f>
        <v>0</v>
      </c>
      <c r="G12" s="9">
        <f>[16]DBD!G16</f>
        <v>0</v>
      </c>
      <c r="H12" s="15"/>
      <c r="I12" s="15"/>
      <c r="J12" s="15"/>
      <c r="K12" s="15"/>
      <c r="L12" s="15"/>
      <c r="M12" s="15"/>
      <c r="N12" s="15"/>
    </row>
  </sheetData>
  <mergeCells count="1">
    <mergeCell ref="A1:B1"/>
  </mergeCells>
  <phoneticPr fontId="1" type="noConversion"/>
  <hyperlinks>
    <hyperlink ref="E1" location="'L6'!A1" display="回首頁" xr:uid="{00000000-0004-0000-1000-000000000000}"/>
  </hyperlinks>
  <pageMargins left="0.7" right="0.7" top="0.75" bottom="0.75" header="0.3" footer="0.3"/>
  <pageSetup paperSize="9"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3"/>
  <sheetViews>
    <sheetView zoomScaleNormal="100" workbookViewId="0">
      <selection activeCell="C2" sqref="C2"/>
    </sheetView>
  </sheetViews>
  <sheetFormatPr defaultColWidth="37.44140625" defaultRowHeight="16.2"/>
  <cols>
    <col min="1" max="1" width="5.21875" style="26" bestFit="1" customWidth="1"/>
    <col min="2" max="2" width="19" style="26" bestFit="1" customWidth="1"/>
    <col min="3" max="3" width="20.21875" style="26" bestFit="1" customWidth="1"/>
    <col min="4" max="4" width="25.109375" style="26" bestFit="1" customWidth="1"/>
    <col min="5" max="5" width="8.21875" style="26" bestFit="1" customWidth="1"/>
    <col min="6" max="6" width="6.21875" style="26" bestFit="1" customWidth="1"/>
    <col min="7" max="7" width="32.44140625" style="26" bestFit="1" customWidth="1"/>
    <col min="8" max="8" width="12.5546875" style="26" bestFit="1" customWidth="1"/>
    <col min="9" max="10" width="15.33203125" style="26" bestFit="1" customWidth="1"/>
    <col min="11" max="13" width="6.21875" style="26" bestFit="1" customWidth="1"/>
    <col min="14" max="14" width="20.21875" style="26" bestFit="1" customWidth="1"/>
    <col min="15" max="16384" width="37.44140625" style="26"/>
  </cols>
  <sheetData>
    <row r="1" spans="1:14">
      <c r="A1" s="56" t="s">
        <v>9</v>
      </c>
      <c r="B1" s="57"/>
      <c r="C1" s="9" t="str">
        <f>[17]DBD!C1</f>
        <v>CdReport</v>
      </c>
      <c r="D1" s="9" t="str">
        <f>[17]DBD!D1</f>
        <v>報表代號對照檔</v>
      </c>
      <c r="E1" s="16" t="s">
        <v>38</v>
      </c>
      <c r="F1" s="10"/>
      <c r="G1" s="10"/>
    </row>
    <row r="2" spans="1:14">
      <c r="A2" s="35"/>
      <c r="B2" s="36" t="s">
        <v>316</v>
      </c>
      <c r="C2" s="9"/>
      <c r="D2" s="9"/>
      <c r="E2" s="16"/>
      <c r="F2" s="10"/>
      <c r="G2" s="10"/>
    </row>
    <row r="3" spans="1:14">
      <c r="A3" s="35"/>
      <c r="B3" s="36"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[17]DBD!A9</f>
        <v>1</v>
      </c>
      <c r="B5" s="9" t="str">
        <f>[17]DBD!B9</f>
        <v>FormNo</v>
      </c>
      <c r="C5" s="9" t="str">
        <f>[17]DBD!C9</f>
        <v>報表代號</v>
      </c>
      <c r="D5" s="9" t="str">
        <f>[17]DBD!D9</f>
        <v>VARCHAR2</v>
      </c>
      <c r="E5" s="9">
        <f>[17]DBD!E9</f>
        <v>10</v>
      </c>
      <c r="F5" s="9">
        <f>[17]DBD!F9</f>
        <v>0</v>
      </c>
      <c r="G5" s="9" t="str">
        <f>[17]DBD!G9</f>
        <v xml:space="preserve"> </v>
      </c>
      <c r="H5" s="15"/>
      <c r="I5" s="15"/>
      <c r="J5" s="15"/>
      <c r="K5" s="15"/>
      <c r="L5" s="15"/>
      <c r="M5" s="15"/>
      <c r="N5" s="15"/>
    </row>
    <row r="6" spans="1:14">
      <c r="A6" s="9">
        <f>[17]DBD!A10</f>
        <v>2</v>
      </c>
      <c r="B6" s="9" t="str">
        <f>[17]DBD!B10</f>
        <v>FormName</v>
      </c>
      <c r="C6" s="9" t="str">
        <f>[17]DBD!C10</f>
        <v>報表名稱</v>
      </c>
      <c r="D6" s="9" t="str">
        <f>[17]DBD!D10</f>
        <v>NVARCHAR2</v>
      </c>
      <c r="E6" s="9">
        <f>[17]DBD!E10</f>
        <v>40</v>
      </c>
      <c r="F6" s="9">
        <f>[17]DBD!F10</f>
        <v>0</v>
      </c>
      <c r="G6" s="9" t="str">
        <f>[17]DBD!G10</f>
        <v xml:space="preserve"> </v>
      </c>
      <c r="H6" s="15"/>
      <c r="I6" s="15"/>
      <c r="J6" s="15"/>
      <c r="K6" s="15"/>
      <c r="L6" s="15"/>
      <c r="M6" s="15"/>
      <c r="N6" s="15"/>
    </row>
    <row r="7" spans="1:14" ht="113.4">
      <c r="A7" s="9">
        <f>[17]DBD!A11</f>
        <v>3</v>
      </c>
      <c r="B7" s="9" t="str">
        <f>[17]DBD!B11</f>
        <v>Cycle</v>
      </c>
      <c r="C7" s="9" t="str">
        <f>[17]DBD!C11</f>
        <v>報表週期</v>
      </c>
      <c r="D7" s="9" t="str">
        <f>[17]DBD!D11</f>
        <v>DECIMAL</v>
      </c>
      <c r="E7" s="9">
        <f>[17]DBD!E11</f>
        <v>2</v>
      </c>
      <c r="F7" s="9">
        <f>[17]DBD!F11</f>
        <v>0</v>
      </c>
      <c r="G7" s="9" t="str">
        <f>[17]DBD!G11</f>
        <v>01.日報
02.月報
03.週報
04.季報
05.半年報
06.年報
07.隨機</v>
      </c>
      <c r="H7" s="15"/>
      <c r="I7" s="15"/>
      <c r="J7" s="15"/>
      <c r="K7" s="15"/>
      <c r="L7" s="15"/>
      <c r="M7" s="15"/>
      <c r="N7" s="15"/>
    </row>
    <row r="8" spans="1:14" ht="32.4">
      <c r="A8" s="9">
        <f>[17]DBD!A12</f>
        <v>4</v>
      </c>
      <c r="B8" s="9" t="str">
        <f>[17]DBD!B12</f>
        <v>SendCode</v>
      </c>
      <c r="C8" s="9" t="str">
        <f>[17]DBD!C12</f>
        <v>寄送記號</v>
      </c>
      <c r="D8" s="9" t="str">
        <f>[17]DBD!D12</f>
        <v>DECIMAL</v>
      </c>
      <c r="E8" s="9">
        <f>[17]DBD!E12</f>
        <v>1</v>
      </c>
      <c r="F8" s="9">
        <f>[17]DBD!F12</f>
        <v>0</v>
      </c>
      <c r="G8" s="9" t="str">
        <f>[17]DBD!G12</f>
        <v>0:不送 1:依利率調整通知方式
2:依設定優先序</v>
      </c>
      <c r="H8" s="15"/>
      <c r="I8" s="9"/>
      <c r="J8" s="9"/>
      <c r="K8" s="9"/>
      <c r="L8" s="9"/>
      <c r="M8" s="15"/>
      <c r="N8" s="15"/>
    </row>
    <row r="9" spans="1:14" ht="32.4">
      <c r="A9" s="9">
        <f>[17]DBD!A13</f>
        <v>5</v>
      </c>
      <c r="B9" s="9" t="str">
        <f>[17]DBD!B13</f>
        <v>Letter</v>
      </c>
      <c r="C9" s="9" t="str">
        <f>[17]DBD!C13</f>
        <v>書面寄送</v>
      </c>
      <c r="D9" s="9" t="str">
        <f>[17]DBD!D13</f>
        <v>DECIMAL</v>
      </c>
      <c r="E9" s="9">
        <f>[17]DBD!E13</f>
        <v>1</v>
      </c>
      <c r="F9" s="9">
        <f>[17]DBD!F13</f>
        <v>0</v>
      </c>
      <c r="G9" s="9" t="str">
        <f>[17]DBD!G13</f>
        <v>0:無 , 優先序1/2/3 ; 優先序同為1時則同時寄送</v>
      </c>
      <c r="H9" s="15"/>
      <c r="I9" s="9"/>
      <c r="J9" s="9"/>
      <c r="K9" s="9"/>
      <c r="L9" s="9"/>
      <c r="M9" s="15"/>
      <c r="N9" s="15"/>
    </row>
    <row r="10" spans="1:14" ht="32.4">
      <c r="A10" s="9">
        <f>[17]DBD!A14</f>
        <v>6</v>
      </c>
      <c r="B10" s="9" t="str">
        <f>[17]DBD!B14</f>
        <v>Message</v>
      </c>
      <c r="C10" s="9" t="str">
        <f>[17]DBD!C14</f>
        <v>簡訊寄送</v>
      </c>
      <c r="D10" s="9" t="str">
        <f>[17]DBD!D14</f>
        <v>DECIMAL</v>
      </c>
      <c r="E10" s="9">
        <f>[17]DBD!E14</f>
        <v>1</v>
      </c>
      <c r="F10" s="9">
        <f>[17]DBD!F14</f>
        <v>0</v>
      </c>
      <c r="G10" s="9" t="str">
        <f>[17]DBD!G14</f>
        <v>0:無 , 優先序1/2/3 ; 優先序同為1時則同時寄送</v>
      </c>
      <c r="H10" s="15"/>
      <c r="I10" s="15"/>
      <c r="J10" s="15"/>
      <c r="K10" s="15"/>
      <c r="L10" s="15"/>
      <c r="M10" s="15"/>
      <c r="N10" s="15"/>
    </row>
    <row r="11" spans="1:14" ht="32.4">
      <c r="A11" s="9">
        <f>[17]DBD!A15</f>
        <v>7</v>
      </c>
      <c r="B11" s="9" t="str">
        <f>[17]DBD!B15</f>
        <v>Email</v>
      </c>
      <c r="C11" s="9" t="str">
        <f>[17]DBD!C15</f>
        <v>電子郵件寄送</v>
      </c>
      <c r="D11" s="9" t="str">
        <f>[17]DBD!D15</f>
        <v>DECIMAL</v>
      </c>
      <c r="E11" s="9">
        <f>[17]DBD!E15</f>
        <v>1</v>
      </c>
      <c r="F11" s="9">
        <f>[17]DBD!F15</f>
        <v>0</v>
      </c>
      <c r="G11" s="9" t="str">
        <f>[17]DBD!G15</f>
        <v>0:無 , 優先序1/2/3 ; 優先序同為1時則同時寄送</v>
      </c>
      <c r="H11" s="15"/>
      <c r="I11" s="15"/>
      <c r="J11" s="15"/>
      <c r="K11" s="15"/>
      <c r="L11" s="15"/>
      <c r="M11" s="15"/>
      <c r="N11" s="15"/>
    </row>
    <row r="12" spans="1:14">
      <c r="A12" s="9">
        <f>[17]DBD!A16</f>
        <v>8</v>
      </c>
      <c r="B12" s="9" t="str">
        <f>[17]DBD!B16</f>
        <v>UsageDesc</v>
      </c>
      <c r="C12" s="9" t="str">
        <f>[17]DBD!C16</f>
        <v>用途說明</v>
      </c>
      <c r="D12" s="9" t="str">
        <f>[17]DBD!D16</f>
        <v>NVARCHAR2</v>
      </c>
      <c r="E12" s="9">
        <f>[17]DBD!E16</f>
        <v>40</v>
      </c>
      <c r="F12" s="9">
        <f>[17]DBD!F16</f>
        <v>0</v>
      </c>
      <c r="G12" s="9" t="str">
        <f>[17]DBD!G16</f>
        <v xml:space="preserve"> </v>
      </c>
      <c r="H12" s="15"/>
      <c r="I12" s="15"/>
      <c r="J12" s="15"/>
      <c r="K12" s="15"/>
      <c r="L12" s="15"/>
      <c r="M12" s="15"/>
      <c r="N12" s="15"/>
    </row>
    <row r="13" spans="1:14">
      <c r="A13" s="9">
        <f>[17]DBD!A17</f>
        <v>9</v>
      </c>
      <c r="B13" s="9" t="str">
        <f>[17]DBD!B17</f>
        <v>SignCode</v>
      </c>
      <c r="C13" s="9" t="str">
        <f>[17]DBD!C17</f>
        <v>簽核記號</v>
      </c>
      <c r="D13" s="9" t="str">
        <f>[17]DBD!D17</f>
        <v>DECIMAL</v>
      </c>
      <c r="E13" s="9">
        <f>[17]DBD!E17</f>
        <v>1</v>
      </c>
      <c r="F13" s="9">
        <f>[17]DBD!F17</f>
        <v>0</v>
      </c>
      <c r="G13" s="9" t="str">
        <f>[17]DBD!G17</f>
        <v>0:不需簽核  1:需簽核</v>
      </c>
      <c r="H13" s="15"/>
      <c r="I13" s="15"/>
      <c r="J13" s="15"/>
      <c r="K13" s="15"/>
      <c r="L13" s="15"/>
      <c r="M13" s="15"/>
      <c r="N13" s="15"/>
    </row>
  </sheetData>
  <mergeCells count="1">
    <mergeCell ref="A1:B1"/>
  </mergeCells>
  <phoneticPr fontId="1" type="noConversion"/>
  <hyperlinks>
    <hyperlink ref="E1" location="'L6'!A1" display="回首頁" xr:uid="{00000000-0004-0000-1100-000000000000}"/>
  </hyperlinks>
  <pageMargins left="0.7" right="0.7" top="0.75" bottom="0.75" header="0.3" footer="0.3"/>
  <pageSetup paperSize="9"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2"/>
  <sheetViews>
    <sheetView topLeftCell="D1" zoomScaleNormal="100" workbookViewId="0">
      <selection activeCell="N6" sqref="N6"/>
    </sheetView>
  </sheetViews>
  <sheetFormatPr defaultColWidth="37.44140625" defaultRowHeight="16.2"/>
  <cols>
    <col min="1" max="1" width="5.21875" style="26" bestFit="1" customWidth="1"/>
    <col min="2" max="2" width="19" style="26" bestFit="1" customWidth="1"/>
    <col min="3" max="3" width="20.21875" style="26" bestFit="1" customWidth="1"/>
    <col min="4" max="4" width="25.109375" style="26" bestFit="1" customWidth="1"/>
    <col min="5" max="5" width="8.21875" style="26" bestFit="1" customWidth="1"/>
    <col min="6" max="6" width="6.21875" style="26" bestFit="1" customWidth="1"/>
    <col min="7" max="7" width="32.44140625" style="26" bestFit="1" customWidth="1"/>
    <col min="8" max="8" width="12.5546875" style="26" bestFit="1" customWidth="1"/>
    <col min="9" max="10" width="15.33203125" style="26" bestFit="1" customWidth="1"/>
    <col min="11" max="13" width="6.21875" style="26" bestFit="1" customWidth="1"/>
    <col min="14" max="14" width="20.21875" style="26" bestFit="1" customWidth="1"/>
    <col min="15" max="16384" width="37.44140625" style="26"/>
  </cols>
  <sheetData>
    <row r="1" spans="1:15">
      <c r="A1" s="56" t="s">
        <v>9</v>
      </c>
      <c r="B1" s="57"/>
      <c r="C1" s="9" t="str">
        <f>[18]DBD!C1</f>
        <v>CdSupv</v>
      </c>
      <c r="D1" s="9" t="str">
        <f>[18]DBD!D1</f>
        <v>主管理由檔</v>
      </c>
      <c r="E1" s="16" t="s">
        <v>38</v>
      </c>
      <c r="F1" s="10"/>
      <c r="G1" s="10"/>
    </row>
    <row r="2" spans="1:15">
      <c r="A2" s="35"/>
      <c r="B2" s="36" t="s">
        <v>316</v>
      </c>
      <c r="C2" s="9" t="s">
        <v>354</v>
      </c>
      <c r="D2" s="9"/>
      <c r="E2" s="16"/>
      <c r="F2" s="10"/>
      <c r="G2" s="10"/>
    </row>
    <row r="3" spans="1:15">
      <c r="A3" s="35"/>
      <c r="B3" s="36"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[18]DBD!A9</f>
        <v>1</v>
      </c>
      <c r="B5" s="9" t="str">
        <f>[18]DBD!B9</f>
        <v>SupvReasonCode</v>
      </c>
      <c r="C5" s="9" t="str">
        <f>[18]DBD!C9</f>
        <v>理由代碼</v>
      </c>
      <c r="D5" s="9" t="str">
        <f>[18]DBD!D9</f>
        <v>VARCHAR2</v>
      </c>
      <c r="E5" s="9">
        <f>[18]DBD!E9</f>
        <v>4</v>
      </c>
      <c r="F5" s="9">
        <f>[18]DBD!F9</f>
        <v>0</v>
      </c>
      <c r="G5" s="9" t="str">
        <f>[18]DBD!G9</f>
        <v>現行資料長度只有3碼</v>
      </c>
      <c r="H5" s="15" t="s">
        <v>123</v>
      </c>
      <c r="I5" s="15" t="s">
        <v>590</v>
      </c>
      <c r="J5" s="15" t="s">
        <v>124</v>
      </c>
      <c r="K5" s="15" t="s">
        <v>90</v>
      </c>
      <c r="L5" s="15">
        <v>4</v>
      </c>
      <c r="M5" s="15"/>
      <c r="N5" s="15" t="s">
        <v>635</v>
      </c>
      <c r="O5" s="26" t="s">
        <v>541</v>
      </c>
    </row>
    <row r="6" spans="1:15">
      <c r="A6" s="9">
        <f>[18]DBD!A10</f>
        <v>2</v>
      </c>
      <c r="B6" s="9" t="str">
        <f>[18]DBD!B10</f>
        <v>SupvReasonItem</v>
      </c>
      <c r="C6" s="9" t="str">
        <f>[18]DBD!C10</f>
        <v>理由說明</v>
      </c>
      <c r="D6" s="9" t="str">
        <f>[18]DBD!D10</f>
        <v>NVARCHAR2</v>
      </c>
      <c r="E6" s="9">
        <f>[18]DBD!E10</f>
        <v>40</v>
      </c>
      <c r="F6" s="9">
        <f>[18]DBD!F10</f>
        <v>0</v>
      </c>
      <c r="G6" s="9" t="str">
        <f>[18]DBD!G10</f>
        <v xml:space="preserve"> </v>
      </c>
      <c r="H6" s="15" t="s">
        <v>123</v>
      </c>
      <c r="I6" s="15" t="s">
        <v>591</v>
      </c>
      <c r="J6" s="15" t="s">
        <v>125</v>
      </c>
      <c r="K6" s="15" t="s">
        <v>91</v>
      </c>
      <c r="L6" s="15">
        <v>30</v>
      </c>
      <c r="M6" s="15"/>
      <c r="N6" s="15"/>
    </row>
    <row r="7" spans="1:15" ht="81">
      <c r="A7" s="9">
        <f>[18]DBD!A11</f>
        <v>3</v>
      </c>
      <c r="B7" s="9" t="str">
        <f>[18]DBD!B11</f>
        <v>SupvReasonLevel</v>
      </c>
      <c r="C7" s="9" t="str">
        <f>[18]DBD!C11</f>
        <v>理由階層</v>
      </c>
      <c r="D7" s="9" t="str">
        <f>[18]DBD!D11</f>
        <v>VARCHAR2</v>
      </c>
      <c r="E7" s="9">
        <f>[18]DBD!E11</f>
        <v>1</v>
      </c>
      <c r="F7" s="9">
        <f>[18]DBD!F11</f>
        <v>0</v>
      </c>
      <c r="G7" s="9" t="str">
        <f>[18]DBD!G11</f>
        <v xml:space="preserve"> </v>
      </c>
      <c r="H7" s="15" t="s">
        <v>123</v>
      </c>
      <c r="I7" s="15" t="s">
        <v>592</v>
      </c>
      <c r="J7" s="15" t="s">
        <v>126</v>
      </c>
      <c r="K7" s="15" t="s">
        <v>91</v>
      </c>
      <c r="L7" s="15">
        <v>1</v>
      </c>
      <c r="M7" s="15"/>
      <c r="N7" s="33" t="s">
        <v>355</v>
      </c>
      <c r="O7" s="26" t="s">
        <v>542</v>
      </c>
    </row>
    <row r="8" spans="1:15">
      <c r="A8" s="9">
        <f>[18]DBD!A12</f>
        <v>4</v>
      </c>
      <c r="B8" s="9" t="str">
        <f>[18]DBD!B12</f>
        <v>Enable</v>
      </c>
      <c r="C8" s="9" t="str">
        <f>[18]DBD!C12</f>
        <v>啟用記號</v>
      </c>
      <c r="D8" s="9" t="str">
        <f>[18]DBD!D12</f>
        <v>VARCHAR2</v>
      </c>
      <c r="E8" s="9">
        <f>[18]DBD!E12</f>
        <v>1</v>
      </c>
      <c r="F8" s="9">
        <f>[18]DBD!F12</f>
        <v>0</v>
      </c>
      <c r="G8" s="9" t="str">
        <f>[18]DBD!G12</f>
        <v>Y:啟用 , N:未啟用</v>
      </c>
      <c r="H8" s="15"/>
      <c r="I8" s="9"/>
      <c r="J8" s="9"/>
      <c r="K8" s="9"/>
      <c r="L8" s="9"/>
      <c r="M8" s="15"/>
      <c r="N8" s="15" t="s">
        <v>356</v>
      </c>
      <c r="O8" s="50"/>
    </row>
    <row r="9" spans="1:15">
      <c r="A9" s="9">
        <f>[18]DBD!A13</f>
        <v>5</v>
      </c>
      <c r="B9" s="9" t="str">
        <f>[18]DBD!B13</f>
        <v>CreateDate</v>
      </c>
      <c r="C9" s="9" t="str">
        <f>[18]DBD!C13</f>
        <v>建檔日期時間</v>
      </c>
      <c r="D9" s="9" t="str">
        <f>[18]DBD!D13</f>
        <v>DATE</v>
      </c>
      <c r="E9" s="9">
        <f>[18]DBD!E13</f>
        <v>0</v>
      </c>
      <c r="F9" s="9">
        <f>[18]DBD!F13</f>
        <v>0</v>
      </c>
      <c r="G9" s="9" t="str">
        <f>[18]DBD!G13</f>
        <v xml:space="preserve"> </v>
      </c>
      <c r="H9" s="15"/>
      <c r="I9" s="9"/>
      <c r="J9" s="9"/>
      <c r="K9" s="9"/>
      <c r="L9" s="9"/>
      <c r="M9" s="15"/>
      <c r="N9" s="15"/>
    </row>
    <row r="10" spans="1:15">
      <c r="A10" s="9">
        <f>[18]DBD!A14</f>
        <v>6</v>
      </c>
      <c r="B10" s="9" t="str">
        <f>[18]DBD!B14</f>
        <v>CreateEmpNo</v>
      </c>
      <c r="C10" s="9" t="str">
        <f>[18]DBD!C14</f>
        <v>建檔人員</v>
      </c>
      <c r="D10" s="9" t="str">
        <f>[18]DBD!D14</f>
        <v>VARCHAR2</v>
      </c>
      <c r="E10" s="9">
        <f>[18]DBD!E14</f>
        <v>6</v>
      </c>
      <c r="F10" s="9">
        <f>[18]DBD!F14</f>
        <v>0</v>
      </c>
      <c r="G10" s="9" t="str">
        <f>[18]DBD!G14</f>
        <v xml:space="preserve"> </v>
      </c>
      <c r="H10" s="15"/>
      <c r="I10" s="15"/>
      <c r="J10" s="15"/>
      <c r="K10" s="15"/>
      <c r="L10" s="15"/>
      <c r="M10" s="15"/>
      <c r="N10" s="15"/>
    </row>
    <row r="11" spans="1:15">
      <c r="A11" s="9">
        <f>[18]DBD!A15</f>
        <v>7</v>
      </c>
      <c r="B11" s="9" t="str">
        <f>[18]DBD!B15</f>
        <v>LastUpdate</v>
      </c>
      <c r="C11" s="9" t="str">
        <f>[18]DBD!C15</f>
        <v>最後更新日期時間</v>
      </c>
      <c r="D11" s="9" t="str">
        <f>[18]DBD!D15</f>
        <v>DATE</v>
      </c>
      <c r="E11" s="9">
        <f>[18]DBD!E15</f>
        <v>0</v>
      </c>
      <c r="F11" s="9">
        <f>[18]DBD!F15</f>
        <v>0</v>
      </c>
      <c r="G11" s="9" t="str">
        <f>[18]DBD!G15</f>
        <v xml:space="preserve"> </v>
      </c>
      <c r="H11" s="15"/>
      <c r="I11" s="15"/>
      <c r="J11" s="15"/>
      <c r="K11" s="15"/>
      <c r="L11" s="15"/>
      <c r="M11" s="15"/>
      <c r="N11" s="15"/>
    </row>
    <row r="12" spans="1:15">
      <c r="A12" s="9">
        <f>[18]DBD!A16</f>
        <v>8</v>
      </c>
      <c r="B12" s="9" t="str">
        <f>[18]DBD!B16</f>
        <v>LastUpdateEmpNo</v>
      </c>
      <c r="C12" s="9" t="str">
        <f>[18]DBD!C16</f>
        <v>最後更新人員</v>
      </c>
      <c r="D12" s="9" t="str">
        <f>[18]DBD!D16</f>
        <v>VARCHAR2</v>
      </c>
      <c r="E12" s="9">
        <f>[18]DBD!E16</f>
        <v>6</v>
      </c>
      <c r="F12" s="9">
        <f>[18]DBD!F16</f>
        <v>0</v>
      </c>
      <c r="G12" s="9" t="str">
        <f>[18]DBD!G16</f>
        <v xml:space="preserve"> </v>
      </c>
      <c r="H12" s="15"/>
      <c r="I12" s="15"/>
      <c r="J12" s="15"/>
      <c r="K12" s="15"/>
      <c r="L12" s="15"/>
      <c r="M12" s="15"/>
      <c r="N12" s="15"/>
    </row>
  </sheetData>
  <mergeCells count="1">
    <mergeCell ref="A1:B1"/>
  </mergeCells>
  <phoneticPr fontId="1" type="noConversion"/>
  <hyperlinks>
    <hyperlink ref="E1" location="'L6'!A1" display="回首頁" xr:uid="{00000000-0004-0000-1200-000000000000}"/>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13"/>
  <sheetViews>
    <sheetView zoomScaleNormal="100" workbookViewId="0">
      <selection activeCell="C5" sqref="C5"/>
    </sheetView>
  </sheetViews>
  <sheetFormatPr defaultColWidth="10.77734375" defaultRowHeight="16.2"/>
  <cols>
    <col min="1" max="1" width="5.21875" style="11" bestFit="1" customWidth="1"/>
    <col min="2" max="2" width="19" style="11" bestFit="1" customWidth="1"/>
    <col min="3" max="3" width="20.21875" style="11" bestFit="1" customWidth="1"/>
    <col min="4" max="4" width="15.33203125" style="11" bestFit="1" customWidth="1"/>
    <col min="5" max="5" width="8.21875" style="11" bestFit="1" customWidth="1"/>
    <col min="6" max="6" width="6.21875" style="11" bestFit="1" customWidth="1"/>
    <col min="7" max="7" width="21.44140625" style="11" bestFit="1" customWidth="1"/>
    <col min="8" max="8" width="12.5546875" style="11" bestFit="1" customWidth="1"/>
    <col min="9" max="9" width="16.5546875" style="11" bestFit="1" customWidth="1"/>
    <col min="10" max="10" width="17.77734375" style="11" bestFit="1" customWidth="1"/>
    <col min="11" max="11" width="6.21875" style="11" bestFit="1" customWidth="1"/>
    <col min="12" max="12" width="7.109375" style="11" bestFit="1" customWidth="1"/>
    <col min="13" max="13" width="6.21875" style="11" bestFit="1" customWidth="1"/>
    <col min="14" max="14" width="34.88671875" style="11" bestFit="1" customWidth="1"/>
    <col min="15" max="15" width="20.44140625" style="11" customWidth="1"/>
    <col min="16" max="16384" width="10.77734375" style="11"/>
  </cols>
  <sheetData>
    <row r="1" spans="1:15">
      <c r="A1" s="56" t="s">
        <v>9</v>
      </c>
      <c r="B1" s="57"/>
      <c r="C1" s="9" t="str">
        <f>[1]DBD!C1</f>
        <v>CdCity</v>
      </c>
      <c r="D1" s="9" t="str">
        <f>[1]DBD!D1</f>
        <v>地區別代碼檔</v>
      </c>
      <c r="E1" s="16" t="s">
        <v>39</v>
      </c>
      <c r="F1" s="10"/>
      <c r="G1" s="10"/>
    </row>
    <row r="2" spans="1:15" s="26" customFormat="1">
      <c r="A2" s="27"/>
      <c r="B2" s="28" t="s">
        <v>316</v>
      </c>
      <c r="C2" s="9" t="s">
        <v>381</v>
      </c>
      <c r="D2" s="9"/>
      <c r="E2" s="16"/>
      <c r="F2" s="10"/>
      <c r="G2" s="10"/>
    </row>
    <row r="3" spans="1:15" s="26" customFormat="1">
      <c r="A3" s="27"/>
      <c r="B3" s="28" t="s">
        <v>318</v>
      </c>
      <c r="C3" s="9" t="s">
        <v>381</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528</v>
      </c>
    </row>
    <row r="5" spans="1:15">
      <c r="A5" s="9">
        <f>[1]DBD!A9</f>
        <v>2</v>
      </c>
      <c r="B5" s="9" t="str">
        <f>[1]DBD!B9</f>
        <v>CityItem</v>
      </c>
      <c r="C5" s="9" t="str">
        <f>[1]DBD!C9</f>
        <v>縣市名稱(地區別)</v>
      </c>
      <c r="D5" s="9" t="str">
        <f>[1]DBD!D9</f>
        <v>NVARCHAR2</v>
      </c>
      <c r="E5" s="9">
        <f>[1]DBD!E9</f>
        <v>10</v>
      </c>
      <c r="F5" s="9">
        <f>[1]DBD!F9</f>
        <v>0</v>
      </c>
      <c r="G5" s="9" t="str">
        <f>[1]DBD!G9</f>
        <v xml:space="preserve"> </v>
      </c>
      <c r="H5" s="15" t="s">
        <v>25</v>
      </c>
      <c r="I5" s="15" t="s">
        <v>26</v>
      </c>
      <c r="J5" s="15" t="s">
        <v>27</v>
      </c>
      <c r="K5" s="15" t="s">
        <v>28</v>
      </c>
      <c r="L5" s="15">
        <v>2</v>
      </c>
      <c r="M5" s="15"/>
      <c r="N5" s="15"/>
    </row>
    <row r="6" spans="1:15">
      <c r="A6" s="9">
        <f>[1]DBD!A10</f>
        <v>3</v>
      </c>
      <c r="B6" s="9" t="str">
        <f>[1]DBD!B10</f>
        <v>UnitCode</v>
      </c>
      <c r="C6" s="9" t="str">
        <f>[1]DBD!C10</f>
        <v>單位代號</v>
      </c>
      <c r="D6" s="9" t="str">
        <f>[1]DBD!D10</f>
        <v>VARCHAR2</v>
      </c>
      <c r="E6" s="9">
        <f>[1]DBD!E10</f>
        <v>6</v>
      </c>
      <c r="F6" s="9">
        <f>[1]DBD!F10</f>
        <v>0</v>
      </c>
      <c r="G6" s="9" t="str">
        <f>[1]DBD!G10</f>
        <v xml:space="preserve"> </v>
      </c>
      <c r="H6" s="15" t="s">
        <v>25</v>
      </c>
      <c r="I6" s="15" t="s">
        <v>29</v>
      </c>
      <c r="J6" s="15" t="s">
        <v>34</v>
      </c>
      <c r="K6" s="15" t="s">
        <v>7</v>
      </c>
      <c r="L6" s="15">
        <v>8</v>
      </c>
      <c r="M6" s="15"/>
      <c r="N6" s="15"/>
    </row>
    <row r="7" spans="1:15">
      <c r="A7" s="9">
        <f>[1]DBD!A11</f>
        <v>4</v>
      </c>
      <c r="B7" s="9" t="str">
        <f>[1]DBD!B11</f>
        <v>AccCollPsn</v>
      </c>
      <c r="C7" s="9" t="str">
        <f>[1]DBD!C11</f>
        <v>催收人員</v>
      </c>
      <c r="D7" s="9" t="str">
        <f>[1]DBD!D11</f>
        <v>VARCHAR2</v>
      </c>
      <c r="E7" s="9">
        <f>[1]DBD!E11</f>
        <v>6</v>
      </c>
      <c r="F7" s="9">
        <f>[1]DBD!F11</f>
        <v>0</v>
      </c>
      <c r="G7" s="9">
        <f>[1]DBD!G11</f>
        <v>0</v>
      </c>
      <c r="H7" s="15" t="s">
        <v>25</v>
      </c>
      <c r="I7" s="15" t="s">
        <v>30</v>
      </c>
      <c r="J7" s="15" t="s">
        <v>33</v>
      </c>
      <c r="K7" s="15" t="s">
        <v>7</v>
      </c>
      <c r="L7" s="15">
        <v>6</v>
      </c>
      <c r="M7" s="15"/>
      <c r="N7" s="15"/>
    </row>
    <row r="8" spans="1:15">
      <c r="A8" s="9">
        <f>[1]DBD!A12</f>
        <v>5</v>
      </c>
      <c r="B8" s="9" t="str">
        <f>[1]DBD!B12</f>
        <v>LegalPsn</v>
      </c>
      <c r="C8" s="9" t="str">
        <f>[1]DBD!C12</f>
        <v>法務人員</v>
      </c>
      <c r="D8" s="9" t="str">
        <f>[1]DBD!D12</f>
        <v>VARCHAR2</v>
      </c>
      <c r="E8" s="9">
        <f>[1]DBD!E12</f>
        <v>6</v>
      </c>
      <c r="F8" s="9">
        <f>[1]DBD!F12</f>
        <v>0</v>
      </c>
      <c r="G8" s="9">
        <f>[1]DBD!G12</f>
        <v>0</v>
      </c>
      <c r="H8" s="15" t="s">
        <v>25</v>
      </c>
      <c r="I8" s="15" t="s">
        <v>31</v>
      </c>
      <c r="J8" s="15" t="s">
        <v>32</v>
      </c>
      <c r="K8" s="15" t="s">
        <v>7</v>
      </c>
      <c r="L8" s="15">
        <v>150</v>
      </c>
      <c r="M8" s="15"/>
      <c r="N8" s="15"/>
    </row>
    <row r="9" spans="1:15">
      <c r="A9" s="9">
        <f>[1]DBD!A13</f>
        <v>6</v>
      </c>
      <c r="B9" s="9" t="str">
        <f>[1]DBD!B13</f>
        <v>IntRateIncr</v>
      </c>
      <c r="C9" s="9" t="str">
        <f>[1]DBD!C13</f>
        <v>利率加減碼</v>
      </c>
      <c r="D9" s="9" t="str">
        <f>[1]DBD!D13</f>
        <v>DECIMAL</v>
      </c>
      <c r="E9" s="9">
        <f>[1]DBD!E13</f>
        <v>6</v>
      </c>
      <c r="F9" s="9">
        <f>[1]DBD!F13</f>
        <v>4</v>
      </c>
      <c r="G9" s="9">
        <f>[1]DBD!G13</f>
        <v>0</v>
      </c>
      <c r="H9" s="15"/>
      <c r="I9" s="15"/>
      <c r="J9" s="15"/>
      <c r="K9" s="15"/>
      <c r="L9" s="15"/>
      <c r="M9" s="15"/>
      <c r="N9" s="15" t="s">
        <v>40</v>
      </c>
    </row>
    <row r="10" spans="1:15">
      <c r="A10" s="9">
        <f>[1]DBD!A14</f>
        <v>7</v>
      </c>
      <c r="B10" s="9" t="str">
        <f>[1]DBD!B14</f>
        <v>IntRateCeiling</v>
      </c>
      <c r="C10" s="9" t="str">
        <f>[1]DBD!C14</f>
        <v>利率上限</v>
      </c>
      <c r="D10" s="9" t="str">
        <f>[1]DBD!D14</f>
        <v>DECIMAL</v>
      </c>
      <c r="E10" s="9"/>
      <c r="F10" s="9">
        <f>[1]DBD!F14</f>
        <v>4</v>
      </c>
      <c r="G10" s="9">
        <f>[1]DBD!G14</f>
        <v>0</v>
      </c>
      <c r="H10" s="15"/>
      <c r="I10" s="15"/>
      <c r="J10" s="15"/>
      <c r="K10" s="15"/>
      <c r="L10" s="15"/>
      <c r="M10" s="15"/>
      <c r="N10" s="15"/>
    </row>
    <row r="11" spans="1:15">
      <c r="A11" s="9">
        <f>[1]DBD!A15</f>
        <v>8</v>
      </c>
      <c r="B11" s="9" t="str">
        <f>[1]DBD!B15</f>
        <v>IntRateFloor</v>
      </c>
      <c r="C11" s="9" t="str">
        <f>[1]DBD!C15</f>
        <v>利率下限</v>
      </c>
      <c r="D11" s="9" t="str">
        <f>[1]DBD!D15</f>
        <v>DECIMAL</v>
      </c>
      <c r="E11" s="9">
        <f>[1]DBD!E15</f>
        <v>6</v>
      </c>
      <c r="F11" s="9">
        <f>[1]DBD!F15</f>
        <v>4</v>
      </c>
      <c r="G11" s="9">
        <f>[1]DBD!G15</f>
        <v>0</v>
      </c>
      <c r="H11" s="15"/>
      <c r="I11" s="15"/>
      <c r="J11" s="15"/>
      <c r="K11" s="15"/>
      <c r="L11" s="15"/>
      <c r="M11" s="15"/>
      <c r="N11" s="15"/>
    </row>
    <row r="12" spans="1:15" ht="356.4">
      <c r="A12" s="9">
        <f>[1]DBD!A16</f>
        <v>10</v>
      </c>
      <c r="B12" s="9" t="str">
        <f>[1]DBD!B16</f>
        <v>JcicCityCode</v>
      </c>
      <c r="C12" s="9" t="str">
        <f>[1]DBD!C16</f>
        <v>聯徵用縣市代碼</v>
      </c>
      <c r="D12" s="9" t="str">
        <f>[1]DBD!D16</f>
        <v>VARCHAR2</v>
      </c>
      <c r="E12" s="9"/>
      <c r="F12" s="9">
        <f>[1]DBD!F16</f>
        <v>0</v>
      </c>
      <c r="G12" s="9" t="str">
        <f>[1]DBD!G16</f>
        <v>C:基隆市
A:台北市
F:新北市
H:桃園市
O:新竹市
J:新竹縣
K:苗栗縣
B:台中市
N:彰化縣
M:南投縣
P:雲林縣
I:嘉義市
Q:嘉義縣
D:台南市
E:高雄市
T:屏東縣
V:台東縣
U:花蓮縣
G:宜蘭縣
W:金門縣
X:澎湖縣
Z:連江縣</v>
      </c>
      <c r="H12" s="15"/>
      <c r="I12" s="15"/>
      <c r="J12" s="15"/>
      <c r="K12" s="15"/>
      <c r="L12" s="15"/>
      <c r="M12" s="15"/>
      <c r="N12" s="15"/>
    </row>
    <row r="13" spans="1:15">
      <c r="A13" s="9">
        <f>[1]DBD!A17</f>
        <v>11</v>
      </c>
      <c r="B13" s="9" t="str">
        <f>[1]DBD!B17</f>
        <v>CreateDate</v>
      </c>
      <c r="C13" s="9" t="str">
        <f>[1]DBD!C17</f>
        <v>建檔日期時間</v>
      </c>
      <c r="D13" s="9" t="str">
        <f>[1]DBD!D17</f>
        <v>DATE</v>
      </c>
      <c r="E13" s="9">
        <f>[1]DBD!E17</f>
        <v>0</v>
      </c>
      <c r="F13" s="9">
        <f>[1]DBD!F17</f>
        <v>0</v>
      </c>
      <c r="G13" s="9" t="str">
        <f>[1]DBD!G17</f>
        <v xml:space="preserve"> </v>
      </c>
      <c r="H13" s="15"/>
      <c r="I13" s="15"/>
      <c r="J13" s="15"/>
      <c r="K13" s="15"/>
      <c r="L13" s="15"/>
      <c r="M13" s="15"/>
      <c r="N13" s="15"/>
    </row>
  </sheetData>
  <mergeCells count="1">
    <mergeCell ref="A1:B1"/>
  </mergeCells>
  <phoneticPr fontId="1" type="noConversion"/>
  <hyperlinks>
    <hyperlink ref="E1" location="'L6'!A1" display="回首頁" xr:uid="{00000000-0004-0000-0100-000000000000}"/>
  </hyperlink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7"/>
  <sheetViews>
    <sheetView topLeftCell="G16" zoomScaleNormal="100" workbookViewId="0">
      <selection activeCell="O23" sqref="O23"/>
    </sheetView>
  </sheetViews>
  <sheetFormatPr defaultColWidth="36.33203125" defaultRowHeight="16.2"/>
  <cols>
    <col min="1" max="1" width="5.21875" style="26" bestFit="1" customWidth="1"/>
    <col min="2" max="2" width="19" style="26" bestFit="1" customWidth="1"/>
    <col min="3" max="3" width="20.21875" style="26" bestFit="1" customWidth="1"/>
    <col min="4" max="4" width="12.88671875" style="26" bestFit="1" customWidth="1"/>
    <col min="5" max="5" width="8.21875" style="26" bestFit="1" customWidth="1"/>
    <col min="6" max="6" width="6.21875" style="26" bestFit="1" customWidth="1"/>
    <col min="7" max="7" width="38.21875" style="26" customWidth="1"/>
    <col min="8" max="8" width="12.5546875" style="26" bestFit="1" customWidth="1"/>
    <col min="9" max="9" width="16.5546875" style="26" bestFit="1" customWidth="1"/>
    <col min="10" max="10" width="31.21875" style="26" bestFit="1" customWidth="1"/>
    <col min="11" max="13" width="6.21875" style="26" bestFit="1" customWidth="1"/>
    <col min="14" max="14" width="11" style="26" bestFit="1" customWidth="1"/>
    <col min="15" max="16384" width="36.33203125" style="26"/>
  </cols>
  <sheetData>
    <row r="1" spans="1:15">
      <c r="A1" s="56" t="s">
        <v>9</v>
      </c>
      <c r="B1" s="57"/>
      <c r="C1" s="9" t="str">
        <f>[19]DBD!C1</f>
        <v>AcMain</v>
      </c>
      <c r="D1" s="9" t="str">
        <f>[19]DBD!D1</f>
        <v>會計總帳檔</v>
      </c>
      <c r="E1" s="16" t="s">
        <v>38</v>
      </c>
      <c r="F1" s="10"/>
      <c r="G1" s="10"/>
    </row>
    <row r="2" spans="1:15" ht="388.8">
      <c r="A2" s="37"/>
      <c r="B2" s="38" t="s">
        <v>316</v>
      </c>
      <c r="C2" s="9" t="s">
        <v>597</v>
      </c>
      <c r="D2" s="9"/>
      <c r="E2" s="16"/>
      <c r="F2" s="10"/>
      <c r="G2" s="10"/>
    </row>
    <row r="3" spans="1:15" ht="145.80000000000001">
      <c r="A3" s="37"/>
      <c r="B3" s="38" t="s">
        <v>318</v>
      </c>
      <c r="C3" s="9" t="s">
        <v>598</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81">
      <c r="A5" s="9">
        <f>[19]DBD!A9</f>
        <v>1</v>
      </c>
      <c r="B5" s="9" t="str">
        <f>[19]DBD!B9</f>
        <v>AcBookCode</v>
      </c>
      <c r="C5" s="9" t="str">
        <f>[19]DBD!C9</f>
        <v xml:space="preserve">帳冊別  </v>
      </c>
      <c r="D5" s="9" t="str">
        <f>[19]DBD!D9</f>
        <v>VARCHAR2</v>
      </c>
      <c r="E5" s="9">
        <f>[19]DBD!E9</f>
        <v>3</v>
      </c>
      <c r="F5" s="9">
        <f>[19]DBD!F9</f>
        <v>0</v>
      </c>
      <c r="G5" s="9" t="str">
        <f>[19]DBD!G9</f>
        <v>1.&lt;000:全帳冊&gt;記到子目
2.細分帳冊別者另記一筆ex.&lt;201:利變年金&gt;
3.有細目者，另記細目為&lt;10H:放款帳冊&gt;</v>
      </c>
      <c r="H5" s="15"/>
      <c r="I5" s="15"/>
      <c r="J5" s="15"/>
      <c r="K5" s="15"/>
      <c r="L5" s="15"/>
      <c r="M5" s="15"/>
      <c r="N5" s="15" t="s">
        <v>357</v>
      </c>
    </row>
    <row r="6" spans="1:15">
      <c r="A6" s="9">
        <f>[19]DBD!A10</f>
        <v>2</v>
      </c>
      <c r="B6" s="9" t="str">
        <f>[19]DBD!B10</f>
        <v>BranchNo</v>
      </c>
      <c r="C6" s="9" t="str">
        <f>[19]DBD!C10</f>
        <v>單位別</v>
      </c>
      <c r="D6" s="9" t="str">
        <f>[19]DBD!D10</f>
        <v>VARCHAR2</v>
      </c>
      <c r="E6" s="9">
        <f>[19]DBD!E10</f>
        <v>4</v>
      </c>
      <c r="F6" s="9">
        <f>[19]DBD!F10</f>
        <v>0</v>
      </c>
      <c r="G6" s="9">
        <f>[19]DBD!G10</f>
        <v>0</v>
      </c>
      <c r="H6" s="15"/>
      <c r="I6" s="15"/>
      <c r="J6" s="15"/>
      <c r="K6" s="15"/>
      <c r="L6" s="15"/>
      <c r="M6" s="15"/>
      <c r="N6" s="15" t="s">
        <v>358</v>
      </c>
    </row>
    <row r="7" spans="1:15">
      <c r="A7" s="9">
        <f>[19]DBD!A11</f>
        <v>3</v>
      </c>
      <c r="B7" s="9" t="str">
        <f>[19]DBD!B11</f>
        <v>CurrencyCode</v>
      </c>
      <c r="C7" s="9" t="str">
        <f>[19]DBD!C11</f>
        <v>幣別</v>
      </c>
      <c r="D7" s="9" t="str">
        <f>[19]DBD!D11</f>
        <v>VARCHAR2</v>
      </c>
      <c r="E7" s="9">
        <f>[19]DBD!E11</f>
        <v>3</v>
      </c>
      <c r="F7" s="9">
        <f>[19]DBD!F11</f>
        <v>0</v>
      </c>
      <c r="G7" s="9">
        <f>[19]DBD!G11</f>
        <v>0</v>
      </c>
      <c r="H7" s="15"/>
      <c r="I7" s="15"/>
      <c r="J7" s="15"/>
      <c r="K7" s="15"/>
      <c r="L7" s="15"/>
      <c r="M7" s="15"/>
      <c r="N7" s="15" t="s">
        <v>359</v>
      </c>
    </row>
    <row r="8" spans="1:15">
      <c r="A8" s="9">
        <f>[19]DBD!A12</f>
        <v>4</v>
      </c>
      <c r="B8" s="9" t="str">
        <f>[19]DBD!B12</f>
        <v xml:space="preserve">AcNoCode      </v>
      </c>
      <c r="C8" s="9" t="str">
        <f>[19]DBD!C12</f>
        <v xml:space="preserve">科目代號        </v>
      </c>
      <c r="D8" s="9" t="str">
        <f>[19]DBD!D12</f>
        <v>VARCHAR2</v>
      </c>
      <c r="E8" s="9">
        <f>[19]DBD!E12</f>
        <v>8</v>
      </c>
      <c r="F8" s="9">
        <f>[19]DBD!F12</f>
        <v>0</v>
      </c>
      <c r="G8" s="9" t="str">
        <f>[19]DBD!G12</f>
        <v>CdAcCode會計科子細目設定檔</v>
      </c>
      <c r="H8" s="15" t="s">
        <v>363</v>
      </c>
      <c r="I8" s="9" t="s">
        <v>361</v>
      </c>
      <c r="J8" t="s">
        <v>366</v>
      </c>
      <c r="K8" t="s">
        <v>7</v>
      </c>
      <c r="L8">
        <v>8</v>
      </c>
      <c r="M8" s="15"/>
      <c r="N8" s="15"/>
      <c r="O8" s="26" t="s">
        <v>668</v>
      </c>
    </row>
    <row r="9" spans="1:15">
      <c r="A9" s="9">
        <f>[19]DBD!A13</f>
        <v>5</v>
      </c>
      <c r="B9" s="9" t="str">
        <f>[19]DBD!B13</f>
        <v xml:space="preserve">AcSubCode      </v>
      </c>
      <c r="C9" s="9" t="str">
        <f>[19]DBD!C13</f>
        <v xml:space="preserve">子目代號        </v>
      </c>
      <c r="D9" s="9" t="str">
        <f>[19]DBD!D13</f>
        <v>VARCHAR2</v>
      </c>
      <c r="E9" s="9">
        <f>[19]DBD!E13</f>
        <v>5</v>
      </c>
      <c r="F9" s="9">
        <f>[19]DBD!F13</f>
        <v>0</v>
      </c>
      <c r="G9" s="9" t="str">
        <f>[19]DBD!G13</f>
        <v>CdAcCode會計科子細目設定檔</v>
      </c>
      <c r="H9" s="15" t="s">
        <v>363</v>
      </c>
      <c r="I9" s="9" t="s">
        <v>362</v>
      </c>
      <c r="J9" t="s">
        <v>367</v>
      </c>
      <c r="K9" t="s">
        <v>7</v>
      </c>
      <c r="L9">
        <v>5</v>
      </c>
      <c r="M9" s="15"/>
      <c r="N9" s="15" t="s">
        <v>601</v>
      </c>
      <c r="O9" s="26" t="s">
        <v>599</v>
      </c>
    </row>
    <row r="10" spans="1:15">
      <c r="A10" s="9">
        <f>[19]DBD!A14</f>
        <v>6</v>
      </c>
      <c r="B10" s="9" t="str">
        <f>[19]DBD!B14</f>
        <v xml:space="preserve">AcDtlCode      </v>
      </c>
      <c r="C10" s="9" t="str">
        <f>[19]DBD!C14</f>
        <v xml:space="preserve">細目代號    </v>
      </c>
      <c r="D10" s="9" t="str">
        <f>[19]DBD!D14</f>
        <v>VARCHAR2</v>
      </c>
      <c r="E10" s="9">
        <f>[19]DBD!E14</f>
        <v>2</v>
      </c>
      <c r="F10" s="9">
        <f>[19]DBD!F14</f>
        <v>0</v>
      </c>
      <c r="G10" s="9" t="str">
        <f>[19]DBD!G14</f>
        <v>CdAcCode會計科子細目設定檔</v>
      </c>
      <c r="H10" s="15"/>
      <c r="I10" s="15"/>
      <c r="J10" s="15"/>
      <c r="K10" s="15"/>
      <c r="L10" s="15"/>
      <c r="M10" s="15"/>
      <c r="N10" s="15" t="s">
        <v>600</v>
      </c>
    </row>
    <row r="11" spans="1:15">
      <c r="A11" s="9">
        <f>[19]DBD!A15</f>
        <v>7</v>
      </c>
      <c r="B11" s="9" t="str">
        <f>[19]DBD!B15</f>
        <v>AcDate</v>
      </c>
      <c r="C11" s="9" t="str">
        <f>[19]DBD!C15</f>
        <v>會計日期</v>
      </c>
      <c r="D11" s="9" t="str">
        <f>[19]DBD!D15</f>
        <v>Decimald</v>
      </c>
      <c r="E11" s="9">
        <f>[19]DBD!E15</f>
        <v>8</v>
      </c>
      <c r="F11" s="9">
        <f>[19]DBD!F15</f>
        <v>0</v>
      </c>
      <c r="G11" s="9">
        <f>[19]DBD!G15</f>
        <v>0</v>
      </c>
      <c r="H11" s="15" t="s">
        <v>302</v>
      </c>
      <c r="I11" s="15" t="s">
        <v>291</v>
      </c>
      <c r="J11" s="15" t="s">
        <v>303</v>
      </c>
      <c r="K11" s="15" t="s">
        <v>8</v>
      </c>
      <c r="L11" s="15">
        <v>8</v>
      </c>
      <c r="M11" s="15"/>
      <c r="N11" s="15"/>
      <c r="O11" s="26" t="s">
        <v>650</v>
      </c>
    </row>
    <row r="12" spans="1:15" ht="113.4">
      <c r="A12" s="9">
        <f>[19]DBD!A16</f>
        <v>8</v>
      </c>
      <c r="B12" s="9" t="str">
        <f>[19]DBD!B16</f>
        <v>YdBal</v>
      </c>
      <c r="C12" s="9" t="str">
        <f>[19]DBD!C16</f>
        <v>前日餘額</v>
      </c>
      <c r="D12" s="9" t="str">
        <f>[19]DBD!D16</f>
        <v>DECIMAL</v>
      </c>
      <c r="E12" s="9">
        <f>[19]DBD!E16</f>
        <v>16</v>
      </c>
      <c r="F12" s="9" t="str">
        <f>[19]DBD!F16</f>
        <v>2</v>
      </c>
      <c r="G12" s="9">
        <f>[19]DBD!G16</f>
        <v>0</v>
      </c>
      <c r="H12" s="15" t="s">
        <v>302</v>
      </c>
      <c r="I12" s="15" t="s">
        <v>364</v>
      </c>
      <c r="J12" s="15" t="s">
        <v>365</v>
      </c>
      <c r="K12" s="15" t="s">
        <v>273</v>
      </c>
      <c r="L12" s="15">
        <v>11</v>
      </c>
      <c r="M12" s="15">
        <v>0</v>
      </c>
      <c r="N12" s="33" t="s">
        <v>368</v>
      </c>
      <c r="O12" s="26" t="s">
        <v>603</v>
      </c>
    </row>
    <row r="13" spans="1:15" ht="162">
      <c r="A13" s="9">
        <f>[19]DBD!A17</f>
        <v>9</v>
      </c>
      <c r="B13" s="9" t="str">
        <f>[19]DBD!B17</f>
        <v>TdBal</v>
      </c>
      <c r="C13" s="9" t="str">
        <f>[19]DBD!C17</f>
        <v>本日餘額</v>
      </c>
      <c r="D13" s="9" t="str">
        <f>[19]DBD!D17</f>
        <v>DECIMAL</v>
      </c>
      <c r="E13" s="9">
        <f>[19]DBD!E17</f>
        <v>16</v>
      </c>
      <c r="F13" s="9" t="str">
        <f>[19]DBD!F17</f>
        <v>2</v>
      </c>
      <c r="G13" s="9">
        <f>[19]DBD!G17</f>
        <v>0</v>
      </c>
      <c r="H13" s="15" t="s">
        <v>369</v>
      </c>
      <c r="I13" s="15" t="s">
        <v>373</v>
      </c>
      <c r="J13" s="15" t="s">
        <v>370</v>
      </c>
      <c r="K13" s="15" t="s">
        <v>371</v>
      </c>
      <c r="L13" s="15">
        <v>11</v>
      </c>
      <c r="M13" s="15">
        <v>0</v>
      </c>
      <c r="N13" s="33" t="s">
        <v>372</v>
      </c>
      <c r="O13" s="54" t="s">
        <v>602</v>
      </c>
    </row>
    <row r="14" spans="1:15">
      <c r="A14" s="9">
        <f>[19]DBD!A18</f>
        <v>10</v>
      </c>
      <c r="B14" s="9" t="str">
        <f>[19]DBD!B18</f>
        <v>DbCnt</v>
      </c>
      <c r="C14" s="9" t="str">
        <f>[19]DBD!C18</f>
        <v>借方筆數</v>
      </c>
      <c r="D14" s="9" t="str">
        <f>[19]DBD!D18</f>
        <v>DECIMAL</v>
      </c>
      <c r="E14" s="9">
        <f>[19]DBD!E18</f>
        <v>8</v>
      </c>
      <c r="F14" s="9">
        <f>[19]DBD!F18</f>
        <v>0</v>
      </c>
      <c r="G14" s="9">
        <f>[19]DBD!G18</f>
        <v>0</v>
      </c>
      <c r="H14" s="15"/>
      <c r="I14" s="15"/>
      <c r="J14" s="15"/>
      <c r="K14" s="15"/>
      <c r="L14" s="15"/>
      <c r="M14" s="15"/>
      <c r="N14" s="15" t="s">
        <v>374</v>
      </c>
    </row>
    <row r="15" spans="1:15">
      <c r="A15" s="9">
        <f>[19]DBD!A19</f>
        <v>11</v>
      </c>
      <c r="B15" s="9" t="str">
        <f>[19]DBD!B19</f>
        <v>DbAmt</v>
      </c>
      <c r="C15" s="9" t="str">
        <f>[19]DBD!C19</f>
        <v>借方金額</v>
      </c>
      <c r="D15" s="9" t="str">
        <f>[19]DBD!D19</f>
        <v>DECIMAL</v>
      </c>
      <c r="E15" s="9">
        <f>[19]DBD!E19</f>
        <v>16</v>
      </c>
      <c r="F15" s="9" t="str">
        <f>[19]DBD!F19</f>
        <v>2</v>
      </c>
      <c r="G15" s="9">
        <f>[19]DBD!G19</f>
        <v>0</v>
      </c>
      <c r="H15" s="15" t="s">
        <v>302</v>
      </c>
      <c r="I15" s="15" t="s">
        <v>304</v>
      </c>
      <c r="J15" s="15" t="s">
        <v>305</v>
      </c>
      <c r="K15" s="15" t="s">
        <v>273</v>
      </c>
      <c r="L15" s="15">
        <v>11</v>
      </c>
      <c r="M15" s="15">
        <v>0</v>
      </c>
      <c r="N15" s="15" t="s">
        <v>375</v>
      </c>
      <c r="O15" s="26" t="s">
        <v>669</v>
      </c>
    </row>
    <row r="16" spans="1:15">
      <c r="A16" s="9">
        <f>[19]DBD!A20</f>
        <v>12</v>
      </c>
      <c r="B16" s="9" t="str">
        <f>[19]DBD!B20</f>
        <v>CrCnt</v>
      </c>
      <c r="C16" s="9" t="str">
        <f>[19]DBD!C20</f>
        <v>貸方筆數</v>
      </c>
      <c r="D16" s="9" t="str">
        <f>[19]DBD!D20</f>
        <v>DECIMAL</v>
      </c>
      <c r="E16" s="9">
        <f>[19]DBD!E20</f>
        <v>8</v>
      </c>
      <c r="F16" s="9">
        <f>[19]DBD!F20</f>
        <v>0</v>
      </c>
      <c r="G16" s="9">
        <f>[19]DBD!G20</f>
        <v>0</v>
      </c>
      <c r="H16" s="15"/>
      <c r="I16" s="15"/>
      <c r="J16" s="15"/>
      <c r="K16" s="15"/>
      <c r="L16" s="15"/>
      <c r="M16" s="15"/>
      <c r="N16" s="15" t="s">
        <v>374</v>
      </c>
    </row>
    <row r="17" spans="1:15">
      <c r="A17" s="9">
        <f>[19]DBD!A21</f>
        <v>13</v>
      </c>
      <c r="B17" s="9" t="str">
        <f>[19]DBD!B21</f>
        <v>CrAmt</v>
      </c>
      <c r="C17" s="9" t="str">
        <f>[19]DBD!C21</f>
        <v>貸方金額</v>
      </c>
      <c r="D17" s="9" t="str">
        <f>[19]DBD!D21</f>
        <v>DECIMAL</v>
      </c>
      <c r="E17" s="9">
        <f>[19]DBD!E21</f>
        <v>16</v>
      </c>
      <c r="F17" s="9" t="str">
        <f>[19]DBD!F21</f>
        <v>2</v>
      </c>
      <c r="G17" s="9">
        <f>[19]DBD!G21</f>
        <v>0</v>
      </c>
      <c r="H17" s="15" t="s">
        <v>302</v>
      </c>
      <c r="I17" s="15" t="s">
        <v>306</v>
      </c>
      <c r="J17" s="15" t="s">
        <v>307</v>
      </c>
      <c r="K17" s="15" t="s">
        <v>273</v>
      </c>
      <c r="L17" s="15">
        <v>11</v>
      </c>
      <c r="M17" s="15">
        <v>0</v>
      </c>
      <c r="N17" s="15" t="s">
        <v>376</v>
      </c>
      <c r="O17" s="26" t="s">
        <v>670</v>
      </c>
    </row>
    <row r="18" spans="1:15" ht="81">
      <c r="A18" s="9">
        <f>[19]DBD!A22</f>
        <v>14</v>
      </c>
      <c r="B18" s="9" t="str">
        <f>[19]DBD!B22</f>
        <v>CoreDbCnt</v>
      </c>
      <c r="C18" s="9" t="str">
        <f>[19]DBD!C22</f>
        <v>核心借方筆數</v>
      </c>
      <c r="D18" s="9" t="str">
        <f>[19]DBD!D22</f>
        <v>DECIMAL</v>
      </c>
      <c r="E18" s="9">
        <f>[19]DBD!E22</f>
        <v>8</v>
      </c>
      <c r="F18" s="9">
        <f>[19]DBD!F22</f>
        <v>0</v>
      </c>
      <c r="G18" s="9" t="str">
        <f>[19]DBD!G22</f>
        <v>銷帳記號=2－準銷帳科目(入銷帳在核心系統與放款系統分開處理)，ex:暫付及待結轉帳項－火險保費，需將核心出帳的借方金額寫入，餘額才可正確計算。</v>
      </c>
      <c r="H18" s="15"/>
      <c r="I18" s="15"/>
      <c r="J18" s="15"/>
      <c r="K18" s="15"/>
      <c r="L18" s="15"/>
      <c r="M18" s="15"/>
      <c r="N18" s="15" t="s">
        <v>374</v>
      </c>
    </row>
    <row r="19" spans="1:15">
      <c r="A19" s="9">
        <f>[19]DBD!A23</f>
        <v>15</v>
      </c>
      <c r="B19" s="9" t="str">
        <f>[19]DBD!B23</f>
        <v>CoreDbAmt</v>
      </c>
      <c r="C19" s="9" t="str">
        <f>[19]DBD!C23</f>
        <v>核心借方金額</v>
      </c>
      <c r="D19" s="9" t="str">
        <f>[19]DBD!D23</f>
        <v>DECIMAL</v>
      </c>
      <c r="E19" s="9">
        <f>[19]DBD!E23</f>
        <v>16</v>
      </c>
      <c r="F19" s="9" t="str">
        <f>[19]DBD!F23</f>
        <v>2</v>
      </c>
      <c r="G19" s="9">
        <f>[19]DBD!G23</f>
        <v>0</v>
      </c>
      <c r="H19" s="15"/>
      <c r="I19" s="15"/>
      <c r="J19" s="15"/>
      <c r="K19" s="15"/>
      <c r="L19" s="15"/>
      <c r="M19" s="15"/>
      <c r="N19" s="15" t="s">
        <v>374</v>
      </c>
    </row>
    <row r="20" spans="1:15">
      <c r="A20" s="9">
        <f>[19]DBD!A24</f>
        <v>16</v>
      </c>
      <c r="B20" s="9" t="str">
        <f>[19]DBD!B24</f>
        <v>CoreCrCnt</v>
      </c>
      <c r="C20" s="9" t="str">
        <f>[19]DBD!C24</f>
        <v>核心貸方筆數</v>
      </c>
      <c r="D20" s="9" t="str">
        <f>[19]DBD!D24</f>
        <v>DECIMAL</v>
      </c>
      <c r="E20" s="9">
        <f>[19]DBD!E24</f>
        <v>8</v>
      </c>
      <c r="F20" s="9">
        <f>[19]DBD!F24</f>
        <v>0</v>
      </c>
      <c r="G20" s="9">
        <f>[19]DBD!G24</f>
        <v>0</v>
      </c>
      <c r="H20" s="15"/>
      <c r="I20" s="15"/>
      <c r="J20" s="15"/>
      <c r="K20" s="15"/>
      <c r="L20" s="15"/>
      <c r="M20" s="15"/>
      <c r="N20" s="15" t="s">
        <v>374</v>
      </c>
    </row>
    <row r="21" spans="1:15">
      <c r="A21" s="9">
        <f>[19]DBD!A25</f>
        <v>17</v>
      </c>
      <c r="B21" s="9" t="str">
        <f>[19]DBD!B25</f>
        <v>CoreCrAmt</v>
      </c>
      <c r="C21" s="9" t="str">
        <f>[19]DBD!C25</f>
        <v>核心貸方金額</v>
      </c>
      <c r="D21" s="9" t="str">
        <f>[19]DBD!D25</f>
        <v>DECIMAL</v>
      </c>
      <c r="E21" s="9">
        <f>[19]DBD!E25</f>
        <v>16</v>
      </c>
      <c r="F21" s="9" t="str">
        <f>[19]DBD!F25</f>
        <v>2</v>
      </c>
      <c r="G21" s="9">
        <f>[19]DBD!G25</f>
        <v>0</v>
      </c>
      <c r="H21" s="15"/>
      <c r="I21" s="15"/>
      <c r="J21" s="15"/>
      <c r="K21" s="15"/>
      <c r="L21" s="15"/>
      <c r="M21" s="15"/>
      <c r="N21" s="15" t="s">
        <v>374</v>
      </c>
    </row>
    <row r="22" spans="1:15" ht="32.4">
      <c r="A22" s="9">
        <f>[19]DBD!A26</f>
        <v>18</v>
      </c>
      <c r="B22" s="9" t="str">
        <f>[19]DBD!B26</f>
        <v>AcctCode</v>
      </c>
      <c r="C22" s="9" t="str">
        <f>[19]DBD!C26</f>
        <v xml:space="preserve">業務科目代號  </v>
      </c>
      <c r="D22" s="9" t="str">
        <f>[19]DBD!D26</f>
        <v>VARCHAR2</v>
      </c>
      <c r="E22" s="9">
        <f>[19]DBD!E26</f>
        <v>3</v>
      </c>
      <c r="F22" s="9">
        <f>[19]DBD!F26</f>
        <v>0</v>
      </c>
      <c r="G22" s="9" t="str">
        <f>[19]DBD!G26</f>
        <v>CdAcCode會計科子細目設定檔</v>
      </c>
      <c r="H22" s="15" t="s">
        <v>377</v>
      </c>
      <c r="I22" s="15" t="s">
        <v>378</v>
      </c>
      <c r="J22" s="40" t="s">
        <v>379</v>
      </c>
      <c r="K22" s="42" t="s">
        <v>339</v>
      </c>
      <c r="L22" s="41">
        <v>3</v>
      </c>
      <c r="M22" s="15"/>
      <c r="N22" s="15"/>
      <c r="O22" s="26" t="s">
        <v>671</v>
      </c>
    </row>
    <row r="23" spans="1:15" ht="32.4">
      <c r="A23" s="9">
        <f>[19]DBD!A27</f>
        <v>19</v>
      </c>
      <c r="B23" s="9" t="str">
        <f>[19]DBD!B27</f>
        <v>MonthEndYm</v>
      </c>
      <c r="C23" s="9" t="str">
        <f>[19]DBD!C27</f>
        <v xml:space="preserve">月底年月 </v>
      </c>
      <c r="D23" s="9" t="str">
        <f>[19]DBD!D27</f>
        <v>DECIMAL</v>
      </c>
      <c r="E23" s="9">
        <f>[19]DBD!E27</f>
        <v>6</v>
      </c>
      <c r="F23" s="9">
        <f>[19]DBD!F27</f>
        <v>0</v>
      </c>
      <c r="G23" s="9" t="str">
        <f>[19]DBD!G27</f>
        <v>平常日-&gt; 0, 月底日資料 -&gt; ex.202005</v>
      </c>
      <c r="H23" s="15"/>
      <c r="I23" s="15"/>
      <c r="J23" s="15"/>
      <c r="K23" s="15"/>
      <c r="L23" s="15"/>
      <c r="M23" s="15"/>
      <c r="N23" s="15" t="s">
        <v>374</v>
      </c>
    </row>
    <row r="24" spans="1:15">
      <c r="A24" s="9">
        <f>[19]DBD!A28</f>
        <v>20</v>
      </c>
      <c r="B24" s="9" t="str">
        <f>[19]DBD!B28</f>
        <v>CreateDate</v>
      </c>
      <c r="C24" s="9" t="str">
        <f>[19]DBD!C28</f>
        <v>建檔日期時間</v>
      </c>
      <c r="D24" s="9" t="str">
        <f>[19]DBD!D28</f>
        <v>DATE</v>
      </c>
      <c r="E24" s="9">
        <f>[19]DBD!E28</f>
        <v>0</v>
      </c>
      <c r="F24" s="9">
        <f>[19]DBD!F28</f>
        <v>0</v>
      </c>
      <c r="G24" s="9">
        <f>[19]DBD!G28</f>
        <v>0</v>
      </c>
      <c r="H24" s="15"/>
      <c r="I24" s="15"/>
      <c r="J24" s="15"/>
      <c r="K24" s="15"/>
      <c r="L24" s="15"/>
      <c r="M24" s="15"/>
      <c r="N24" s="15"/>
    </row>
    <row r="25" spans="1:15">
      <c r="A25" s="9">
        <f>[19]DBD!A29</f>
        <v>21</v>
      </c>
      <c r="B25" s="9" t="str">
        <f>[19]DBD!B29</f>
        <v>CreateEmpNo</v>
      </c>
      <c r="C25" s="9" t="str">
        <f>[19]DBD!C29</f>
        <v>建檔人員</v>
      </c>
      <c r="D25" s="9" t="str">
        <f>[19]DBD!D29</f>
        <v>VARCHAR2</v>
      </c>
      <c r="E25" s="9">
        <f>[19]DBD!E29</f>
        <v>6</v>
      </c>
      <c r="F25" s="9">
        <f>[19]DBD!F29</f>
        <v>0</v>
      </c>
      <c r="G25" s="9">
        <f>[19]DBD!G29</f>
        <v>0</v>
      </c>
      <c r="H25" s="15"/>
      <c r="I25" s="15"/>
      <c r="J25" s="15"/>
      <c r="K25" s="15"/>
      <c r="L25" s="15"/>
      <c r="M25" s="15"/>
      <c r="N25" s="15"/>
    </row>
    <row r="26" spans="1:15">
      <c r="A26" s="9">
        <f>[19]DBD!A30</f>
        <v>22</v>
      </c>
      <c r="B26" s="9" t="str">
        <f>[19]DBD!B30</f>
        <v>LastUpdate</v>
      </c>
      <c r="C26" s="9" t="str">
        <f>[19]DBD!C30</f>
        <v>最後更新日期時間</v>
      </c>
      <c r="D26" s="9" t="str">
        <f>[19]DBD!D30</f>
        <v>DATE</v>
      </c>
      <c r="E26" s="9">
        <f>[19]DBD!E30</f>
        <v>0</v>
      </c>
      <c r="F26" s="9">
        <f>[19]DBD!F30</f>
        <v>0</v>
      </c>
      <c r="G26" s="9">
        <f>[19]DBD!G30</f>
        <v>0</v>
      </c>
      <c r="H26" s="15"/>
      <c r="I26" s="15"/>
      <c r="J26" s="15"/>
      <c r="K26" s="15"/>
      <c r="L26" s="15"/>
      <c r="M26" s="15"/>
      <c r="N26" s="15"/>
    </row>
    <row r="27" spans="1:15">
      <c r="A27" s="9">
        <f>[19]DBD!A31</f>
        <v>23</v>
      </c>
      <c r="B27" s="9" t="str">
        <f>[19]DBD!B31</f>
        <v>LastUpdateEmpNo</v>
      </c>
      <c r="C27" s="9" t="str">
        <f>[19]DBD!C31</f>
        <v>最後更新人員</v>
      </c>
      <c r="D27" s="9" t="str">
        <f>[19]DBD!D31</f>
        <v>VARCHAR2</v>
      </c>
      <c r="E27" s="9">
        <f>[19]DBD!E31</f>
        <v>6</v>
      </c>
      <c r="F27" s="9">
        <f>[19]DBD!F31</f>
        <v>0</v>
      </c>
      <c r="G27" s="9">
        <f>[19]DBD!G31</f>
        <v>0</v>
      </c>
      <c r="H27" s="15"/>
      <c r="I27" s="15"/>
      <c r="J27" s="15"/>
      <c r="K27" s="15"/>
      <c r="L27" s="15"/>
      <c r="M27" s="15"/>
      <c r="N27" s="15"/>
    </row>
  </sheetData>
  <mergeCells count="1">
    <mergeCell ref="A1:B1"/>
  </mergeCells>
  <phoneticPr fontId="1" type="noConversion"/>
  <hyperlinks>
    <hyperlink ref="E1" location="'L6'!A1" display="回首頁" xr:uid="{00000000-0004-0000-1300-000000000000}"/>
  </hyperlinks>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44"/>
  <sheetViews>
    <sheetView topLeftCell="A3" zoomScaleNormal="100" workbookViewId="0">
      <selection activeCell="C4" sqref="C4"/>
    </sheetView>
  </sheetViews>
  <sheetFormatPr defaultColWidth="45.5546875" defaultRowHeight="16.2"/>
  <cols>
    <col min="1" max="1" width="5.21875" style="26" bestFit="1" customWidth="1"/>
    <col min="2" max="2" width="19" style="26" bestFit="1" customWidth="1"/>
    <col min="3" max="3" width="81.33203125" style="26" customWidth="1"/>
    <col min="4" max="4" width="17.77734375" style="26" bestFit="1" customWidth="1"/>
    <col min="5" max="5" width="8.21875" style="26" bestFit="1" customWidth="1"/>
    <col min="6" max="6" width="6.21875" style="26" bestFit="1" customWidth="1"/>
    <col min="7" max="7" width="33.109375" style="26" customWidth="1"/>
    <col min="8" max="8" width="12.5546875" style="26" bestFit="1" customWidth="1"/>
    <col min="9" max="10" width="11" style="26" bestFit="1" customWidth="1"/>
    <col min="11" max="13" width="6.21875" style="26" bestFit="1" customWidth="1"/>
    <col min="14" max="14" width="22" style="26" customWidth="1"/>
    <col min="15" max="16384" width="45.5546875" style="26"/>
  </cols>
  <sheetData>
    <row r="1" spans="1:15">
      <c r="A1" s="56" t="s">
        <v>9</v>
      </c>
      <c r="B1" s="57"/>
      <c r="C1" s="9" t="str">
        <f>[20]DBD!C1</f>
        <v>AcDetail</v>
      </c>
      <c r="D1" s="9" t="str">
        <f>[20]DBD!D1</f>
        <v>會計帳務明細檔</v>
      </c>
      <c r="E1" s="16" t="s">
        <v>38</v>
      </c>
      <c r="F1" s="10"/>
      <c r="G1" s="10"/>
    </row>
    <row r="2" spans="1:15" ht="409.6">
      <c r="A2" s="37"/>
      <c r="B2" s="38" t="s">
        <v>316</v>
      </c>
      <c r="C2" s="9" t="s">
        <v>676</v>
      </c>
      <c r="D2" s="9"/>
      <c r="E2" s="16"/>
      <c r="F2" s="10"/>
      <c r="G2" s="10"/>
    </row>
    <row r="3" spans="1:15" ht="81">
      <c r="A3" s="37"/>
      <c r="B3" s="38" t="s">
        <v>318</v>
      </c>
      <c r="C3" s="9" t="s">
        <v>677</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5">
      <c r="A5" s="9">
        <f>[20]DBD!A10</f>
        <v>1</v>
      </c>
      <c r="B5" s="9" t="str">
        <f>[20]DBD!B10</f>
        <v>RelDy</v>
      </c>
      <c r="C5" s="9" t="str">
        <f>[20]DBD!C10</f>
        <v>登放日期</v>
      </c>
      <c r="D5" s="9" t="str">
        <f>[20]DBD!D10</f>
        <v>Decimald</v>
      </c>
      <c r="E5" s="9">
        <f>[20]DBD!E10</f>
        <v>8</v>
      </c>
      <c r="F5" s="9">
        <f>[20]DBD!F10</f>
        <v>0</v>
      </c>
      <c r="G5" s="9">
        <f>[20]DBD!G10</f>
        <v>0</v>
      </c>
      <c r="H5" s="15" t="s">
        <v>301</v>
      </c>
      <c r="I5" s="15" t="s">
        <v>291</v>
      </c>
      <c r="J5" s="15" t="s">
        <v>292</v>
      </c>
      <c r="K5" s="15" t="s">
        <v>8</v>
      </c>
      <c r="L5" s="15">
        <v>8</v>
      </c>
      <c r="M5" s="15"/>
      <c r="N5" s="39"/>
      <c r="O5" s="26" t="s">
        <v>650</v>
      </c>
    </row>
    <row r="6" spans="1:15" ht="48.6">
      <c r="A6" s="9">
        <f>[20]DBD!A11</f>
        <v>2</v>
      </c>
      <c r="B6" s="9" t="str">
        <f>[20]DBD!B11</f>
        <v>RelTxseq</v>
      </c>
      <c r="C6" s="9" t="str">
        <f>[20]DBD!C11</f>
        <v>登放序號</v>
      </c>
      <c r="D6" s="9" t="str">
        <f>[20]DBD!D11</f>
        <v>VARCHAR2</v>
      </c>
      <c r="E6" s="9">
        <f>[20]DBD!E11</f>
        <v>18</v>
      </c>
      <c r="F6" s="9">
        <f>[20]DBD!F11</f>
        <v>0</v>
      </c>
      <c r="G6" s="9" t="str">
        <f>[20]DBD!G11</f>
        <v>單位別(4)+經辦(6)+交易序號(8)</v>
      </c>
      <c r="H6" s="15" t="s">
        <v>383</v>
      </c>
      <c r="I6" s="15" t="s">
        <v>384</v>
      </c>
      <c r="J6" s="15"/>
      <c r="K6" s="15"/>
      <c r="L6" s="15"/>
      <c r="M6" s="15"/>
      <c r="N6" s="55" t="s">
        <v>649</v>
      </c>
      <c r="O6" s="50" t="s">
        <v>667</v>
      </c>
    </row>
    <row r="7" spans="1:15" ht="97.2">
      <c r="A7" s="9">
        <f>[20]DBD!A12</f>
        <v>3</v>
      </c>
      <c r="B7" s="9" t="str">
        <f>[20]DBD!B12</f>
        <v>AcSeq</v>
      </c>
      <c r="C7" s="9" t="str">
        <f>[20]DBD!C12</f>
        <v>分錄序號</v>
      </c>
      <c r="D7" s="9" t="str">
        <f>[20]DBD!D12</f>
        <v>DECIMAL</v>
      </c>
      <c r="E7" s="9">
        <f>[20]DBD!E12</f>
        <v>4</v>
      </c>
      <c r="F7" s="9">
        <f>[20]DBD!F12</f>
        <v>0</v>
      </c>
      <c r="G7" s="9">
        <f>[20]DBD!G12</f>
        <v>0</v>
      </c>
      <c r="H7" s="15"/>
      <c r="I7" s="9"/>
      <c r="J7" s="9"/>
      <c r="K7" s="9"/>
      <c r="L7" s="9"/>
      <c r="M7" s="15"/>
      <c r="N7" s="33" t="s">
        <v>673</v>
      </c>
      <c r="O7" s="33" t="s">
        <v>672</v>
      </c>
    </row>
    <row r="8" spans="1:15">
      <c r="A8" s="9">
        <f>[20]DBD!A13</f>
        <v>4</v>
      </c>
      <c r="B8" s="9" t="str">
        <f>[20]DBD!B13</f>
        <v>AcDate</v>
      </c>
      <c r="C8" s="9" t="str">
        <f>[20]DBD!C13</f>
        <v>會計日期</v>
      </c>
      <c r="D8" s="9" t="str">
        <f>[20]DBD!D13</f>
        <v>Decimald</v>
      </c>
      <c r="E8" s="9">
        <f>[20]DBD!E13</f>
        <v>8</v>
      </c>
      <c r="F8" s="9">
        <f>[20]DBD!F13</f>
        <v>0</v>
      </c>
      <c r="G8" s="9">
        <f>[20]DBD!G13</f>
        <v>0</v>
      </c>
      <c r="H8" s="15" t="s">
        <v>301</v>
      </c>
      <c r="I8" s="15" t="s">
        <v>291</v>
      </c>
      <c r="J8" s="15" t="s">
        <v>292</v>
      </c>
      <c r="K8" s="15" t="s">
        <v>8</v>
      </c>
      <c r="L8" s="15">
        <v>8</v>
      </c>
      <c r="M8" s="15"/>
      <c r="N8" s="15"/>
      <c r="O8" s="26" t="s">
        <v>650</v>
      </c>
    </row>
    <row r="9" spans="1:15">
      <c r="A9" s="9">
        <f>[20]DBD!A14</f>
        <v>5</v>
      </c>
      <c r="B9" s="9" t="str">
        <f>[20]DBD!B14</f>
        <v>BranchNo</v>
      </c>
      <c r="C9" s="9" t="str">
        <f>[20]DBD!C14</f>
        <v>單位別</v>
      </c>
      <c r="D9" s="9" t="str">
        <f>[20]DBD!D14</f>
        <v>VARCHAR2</v>
      </c>
      <c r="E9" s="9">
        <f>[20]DBD!E14</f>
        <v>4</v>
      </c>
      <c r="F9" s="9">
        <f>[20]DBD!F14</f>
        <v>0</v>
      </c>
      <c r="G9" s="9">
        <f>[20]DBD!G14</f>
        <v>0</v>
      </c>
      <c r="H9" s="15" t="s">
        <v>301</v>
      </c>
      <c r="I9" s="15" t="s">
        <v>289</v>
      </c>
      <c r="J9" s="15" t="s">
        <v>290</v>
      </c>
      <c r="K9" s="15" t="s">
        <v>8</v>
      </c>
      <c r="L9" s="15">
        <v>4</v>
      </c>
      <c r="M9" s="15"/>
      <c r="N9" s="15"/>
      <c r="O9" s="26" t="s">
        <v>651</v>
      </c>
    </row>
    <row r="10" spans="1:15">
      <c r="A10" s="9">
        <f>[20]DBD!A15</f>
        <v>6</v>
      </c>
      <c r="B10" s="9" t="str">
        <f>[20]DBD!B15</f>
        <v>CurrencyCode</v>
      </c>
      <c r="C10" s="9" t="str">
        <f>[20]DBD!C15</f>
        <v>幣別</v>
      </c>
      <c r="D10" s="9" t="str">
        <f>[20]DBD!D15</f>
        <v>VARCHAR2</v>
      </c>
      <c r="E10" s="9">
        <f>[20]DBD!E15</f>
        <v>3</v>
      </c>
      <c r="F10" s="9">
        <f>[20]DBD!F15</f>
        <v>0</v>
      </c>
      <c r="G10" s="9">
        <f>[20]DBD!G15</f>
        <v>0</v>
      </c>
      <c r="H10" s="15"/>
      <c r="I10" s="15"/>
      <c r="J10" s="15"/>
      <c r="K10" s="15"/>
      <c r="L10" s="15"/>
      <c r="M10" s="15"/>
      <c r="N10" s="15" t="s">
        <v>359</v>
      </c>
    </row>
    <row r="11" spans="1:15">
      <c r="A11" s="9">
        <f>[20]DBD!A16</f>
        <v>7</v>
      </c>
      <c r="B11" s="9" t="str">
        <f>[20]DBD!B16</f>
        <v>AcNoCode</v>
      </c>
      <c r="C11" s="9" t="str">
        <f>[20]DBD!C16</f>
        <v xml:space="preserve">科目代號        </v>
      </c>
      <c r="D11" s="9" t="str">
        <f>[20]DBD!D16</f>
        <v>VARCHAR2</v>
      </c>
      <c r="E11" s="9">
        <f>[20]DBD!E16</f>
        <v>8</v>
      </c>
      <c r="F11" s="9">
        <f>[20]DBD!F16</f>
        <v>0</v>
      </c>
      <c r="G11" s="9" t="str">
        <f>[20]DBD!G16</f>
        <v>CdAcCode會計科子細目設定檔</v>
      </c>
      <c r="H11" s="15" t="s">
        <v>360</v>
      </c>
      <c r="I11" s="43" t="s">
        <v>399</v>
      </c>
      <c r="J11" s="43" t="s">
        <v>366</v>
      </c>
      <c r="K11" s="43" t="s">
        <v>7</v>
      </c>
      <c r="L11" s="43">
        <v>8</v>
      </c>
      <c r="M11" s="15"/>
      <c r="N11" s="15"/>
      <c r="O11" s="26" t="s">
        <v>652</v>
      </c>
    </row>
    <row r="12" spans="1:15">
      <c r="A12" s="9">
        <f>[20]DBD!A17</f>
        <v>8</v>
      </c>
      <c r="B12" s="9" t="str">
        <f>[20]DBD!B17</f>
        <v>AcSubCode</v>
      </c>
      <c r="C12" s="9" t="str">
        <f>[20]DBD!C17</f>
        <v xml:space="preserve">子目代號        </v>
      </c>
      <c r="D12" s="9" t="str">
        <f>[20]DBD!D17</f>
        <v>VARCHAR2</v>
      </c>
      <c r="E12" s="9">
        <f>[20]DBD!E17</f>
        <v>5</v>
      </c>
      <c r="F12" s="9">
        <f>[20]DBD!F17</f>
        <v>0</v>
      </c>
      <c r="G12" s="9" t="str">
        <f>[20]DBD!G17</f>
        <v>CdAcCode會計科子細目設定檔</v>
      </c>
      <c r="H12" s="15" t="s">
        <v>360</v>
      </c>
      <c r="I12" s="43" t="s">
        <v>400</v>
      </c>
      <c r="J12" s="43" t="s">
        <v>367</v>
      </c>
      <c r="K12" s="43" t="s">
        <v>7</v>
      </c>
      <c r="L12" s="43">
        <v>5</v>
      </c>
      <c r="M12" s="15"/>
      <c r="N12" s="15" t="s">
        <v>380</v>
      </c>
      <c r="O12" s="26" t="s">
        <v>653</v>
      </c>
    </row>
    <row r="13" spans="1:15">
      <c r="A13" s="9">
        <f>[20]DBD!A18</f>
        <v>9</v>
      </c>
      <c r="B13" s="9" t="str">
        <f>[20]DBD!B18</f>
        <v>AcDtlCode</v>
      </c>
      <c r="C13" s="9" t="str">
        <f>[20]DBD!C18</f>
        <v xml:space="preserve">細目代號    </v>
      </c>
      <c r="D13" s="9" t="str">
        <f>[20]DBD!D18</f>
        <v>VARCHAR2</v>
      </c>
      <c r="E13" s="9">
        <f>[20]DBD!E18</f>
        <v>2</v>
      </c>
      <c r="F13" s="9">
        <f>[20]DBD!F18</f>
        <v>0</v>
      </c>
      <c r="G13" s="9" t="str">
        <f>[20]DBD!G18</f>
        <v>CdAcCode會計科子細目設定檔</v>
      </c>
      <c r="H13" s="15"/>
      <c r="I13" s="15"/>
      <c r="J13" s="43" t="s">
        <v>367</v>
      </c>
      <c r="K13" s="15"/>
      <c r="L13" s="15"/>
      <c r="M13" s="15"/>
      <c r="N13" s="15" t="s">
        <v>385</v>
      </c>
    </row>
    <row r="14" spans="1:15" ht="32.4">
      <c r="A14" s="9">
        <f>[20]DBD!A19</f>
        <v>10</v>
      </c>
      <c r="B14" s="9" t="str">
        <f>[20]DBD!B19</f>
        <v>AcctCode</v>
      </c>
      <c r="C14" s="9" t="str">
        <f>[20]DBD!C19</f>
        <v xml:space="preserve">業務科目代號  </v>
      </c>
      <c r="D14" s="9" t="str">
        <f>[20]DBD!D19</f>
        <v>VARCHAR2</v>
      </c>
      <c r="E14" s="9">
        <f>[20]DBD!E19</f>
        <v>3</v>
      </c>
      <c r="F14" s="9">
        <f>[20]DBD!F19</f>
        <v>0</v>
      </c>
      <c r="G14" s="9" t="str">
        <f>[20]DBD!G19</f>
        <v>CdAcCode會計科子細目設定檔</v>
      </c>
      <c r="H14" s="15" t="s">
        <v>386</v>
      </c>
      <c r="I14" s="15" t="s">
        <v>378</v>
      </c>
      <c r="J14" s="44" t="s">
        <v>379</v>
      </c>
      <c r="K14" s="46" t="s">
        <v>339</v>
      </c>
      <c r="L14" s="45">
        <v>3</v>
      </c>
      <c r="M14" s="15"/>
      <c r="N14" s="15"/>
      <c r="O14" s="26" t="s">
        <v>654</v>
      </c>
    </row>
    <row r="15" spans="1:15">
      <c r="A15" s="9">
        <f>[20]DBD!A20</f>
        <v>11</v>
      </c>
      <c r="B15" s="9" t="str">
        <f>[20]DBD!B20</f>
        <v>DbCr</v>
      </c>
      <c r="C15" s="9" t="str">
        <f>[20]DBD!C20</f>
        <v xml:space="preserve">借貸別          </v>
      </c>
      <c r="D15" s="9" t="str">
        <f>[20]DBD!D20</f>
        <v>VARCHAR2</v>
      </c>
      <c r="E15" s="9">
        <f>[20]DBD!E20</f>
        <v>1</v>
      </c>
      <c r="F15" s="9">
        <f>[20]DBD!F20</f>
        <v>0</v>
      </c>
      <c r="G15" s="9" t="str">
        <f>[20]DBD!G20</f>
        <v>D-借，C-貸</v>
      </c>
      <c r="H15" s="15" t="s">
        <v>301</v>
      </c>
      <c r="I15" s="15" t="s">
        <v>295</v>
      </c>
      <c r="J15" s="15" t="s">
        <v>296</v>
      </c>
      <c r="K15" s="15" t="s">
        <v>7</v>
      </c>
      <c r="L15" s="15">
        <v>1</v>
      </c>
      <c r="M15" s="15"/>
      <c r="N15" s="15"/>
      <c r="O15" s="26" t="s">
        <v>655</v>
      </c>
    </row>
    <row r="16" spans="1:15" ht="81">
      <c r="A16" s="9">
        <f>[20]DBD!A21</f>
        <v>12</v>
      </c>
      <c r="B16" s="9" t="str">
        <f>[20]DBD!B21</f>
        <v>TxAmt</v>
      </c>
      <c r="C16" s="9" t="str">
        <f>[20]DBD!C21</f>
        <v>記帳金額</v>
      </c>
      <c r="D16" s="9" t="str">
        <f>[20]DBD!D21</f>
        <v>DECIMAL</v>
      </c>
      <c r="E16" s="9">
        <f>[20]DBD!E21</f>
        <v>16</v>
      </c>
      <c r="F16" s="9">
        <f>[20]DBD!F21</f>
        <v>2</v>
      </c>
      <c r="G16" s="9">
        <f>[20]DBD!G21</f>
        <v>0</v>
      </c>
      <c r="H16" s="15" t="s">
        <v>624</v>
      </c>
      <c r="I16" s="15" t="s">
        <v>626</v>
      </c>
      <c r="J16" s="15" t="s">
        <v>297</v>
      </c>
      <c r="K16" s="15" t="s">
        <v>273</v>
      </c>
      <c r="L16" s="15">
        <v>11</v>
      </c>
      <c r="M16" s="15"/>
      <c r="N16" s="54" t="s">
        <v>675</v>
      </c>
      <c r="O16" s="15" t="s">
        <v>674</v>
      </c>
    </row>
    <row r="17" spans="1:15" ht="32.4">
      <c r="A17" s="9">
        <f>[20]DBD!A22</f>
        <v>13</v>
      </c>
      <c r="B17" s="9" t="str">
        <f>[20]DBD!B22</f>
        <v>EntAc</v>
      </c>
      <c r="C17" s="9" t="str">
        <f>[20]DBD!C22</f>
        <v>入總帳記號</v>
      </c>
      <c r="D17" s="9" t="str">
        <f>[20]DBD!D22</f>
        <v>DECIMAL</v>
      </c>
      <c r="E17" s="9">
        <f>[20]DBD!E22</f>
        <v>1</v>
      </c>
      <c r="F17" s="9">
        <f>[20]DBD!F22</f>
        <v>0</v>
      </c>
      <c r="G17" s="9" t="str">
        <f>[20]DBD!G22</f>
        <v xml:space="preserve">0:未入帳 1:已入帳  2:被沖正(隔日訂正) 3.沖正(隔日訂正) </v>
      </c>
      <c r="H17" s="15" t="s">
        <v>301</v>
      </c>
      <c r="I17" s="15" t="s">
        <v>625</v>
      </c>
      <c r="J17" s="15" t="s">
        <v>298</v>
      </c>
      <c r="K17" s="15" t="s">
        <v>7</v>
      </c>
      <c r="L17" s="15">
        <v>1</v>
      </c>
      <c r="M17" s="15"/>
      <c r="N17" s="15" t="s">
        <v>387</v>
      </c>
      <c r="O17" s="26" t="s">
        <v>656</v>
      </c>
    </row>
    <row r="18" spans="1:15">
      <c r="A18" s="9">
        <f>[20]DBD!A23</f>
        <v>14</v>
      </c>
      <c r="B18" s="9" t="str">
        <f>[20]DBD!B23</f>
        <v>CustNo</v>
      </c>
      <c r="C18" s="9" t="str">
        <f>[20]DBD!C23</f>
        <v>戶號</v>
      </c>
      <c r="D18" s="9" t="str">
        <f>[20]DBD!D23</f>
        <v>DECIMAL</v>
      </c>
      <c r="E18" s="9">
        <f>[20]DBD!E23</f>
        <v>7</v>
      </c>
      <c r="F18" s="9">
        <f>[20]DBD!F23</f>
        <v>0</v>
      </c>
      <c r="G18" s="9">
        <f>[20]DBD!G23</f>
        <v>0</v>
      </c>
      <c r="H18" s="15" t="s">
        <v>388</v>
      </c>
      <c r="I18" s="15" t="s">
        <v>389</v>
      </c>
      <c r="J18" s="15" t="s">
        <v>401</v>
      </c>
      <c r="K18" s="15" t="s">
        <v>8</v>
      </c>
      <c r="L18" s="15">
        <v>7</v>
      </c>
      <c r="M18" s="15"/>
      <c r="N18" s="15" t="s">
        <v>390</v>
      </c>
      <c r="O18" s="26" t="s">
        <v>657</v>
      </c>
    </row>
    <row r="19" spans="1:15">
      <c r="A19" s="9">
        <f>[20]DBD!A24</f>
        <v>15</v>
      </c>
      <c r="B19" s="9" t="str">
        <f>[20]DBD!B24</f>
        <v>FacmNo</v>
      </c>
      <c r="C19" s="9" t="str">
        <f>[20]DBD!C24</f>
        <v>額度編號</v>
      </c>
      <c r="D19" s="9" t="str">
        <f>[20]DBD!D24</f>
        <v>DECIMAL</v>
      </c>
      <c r="E19" s="9">
        <f>[20]DBD!E24</f>
        <v>3</v>
      </c>
      <c r="F19" s="9">
        <f>[20]DBD!F24</f>
        <v>0</v>
      </c>
      <c r="G19" s="9">
        <f>[20]DBD!G24</f>
        <v>0</v>
      </c>
      <c r="H19" s="15" t="s">
        <v>388</v>
      </c>
      <c r="I19" s="15" t="s">
        <v>391</v>
      </c>
      <c r="J19" s="15" t="s">
        <v>402</v>
      </c>
      <c r="K19" s="15" t="s">
        <v>8</v>
      </c>
      <c r="L19" s="15">
        <v>3</v>
      </c>
      <c r="M19" s="15"/>
      <c r="N19" s="15" t="s">
        <v>390</v>
      </c>
      <c r="O19" s="26" t="s">
        <v>658</v>
      </c>
    </row>
    <row r="20" spans="1:15">
      <c r="A20" s="9">
        <f>[20]DBD!A25</f>
        <v>16</v>
      </c>
      <c r="B20" s="9" t="str">
        <f>[20]DBD!B25</f>
        <v>BormNo</v>
      </c>
      <c r="C20" s="9" t="str">
        <f>[20]DBD!C25</f>
        <v>撥款序號</v>
      </c>
      <c r="D20" s="9" t="str">
        <f>[20]DBD!D25</f>
        <v>DECIMAL</v>
      </c>
      <c r="E20" s="9">
        <f>[20]DBD!E25</f>
        <v>3</v>
      </c>
      <c r="F20" s="9">
        <f>[20]DBD!F25</f>
        <v>0</v>
      </c>
      <c r="G20" s="9">
        <f>[20]DBD!G25</f>
        <v>0</v>
      </c>
      <c r="H20" s="15" t="s">
        <v>388</v>
      </c>
      <c r="I20" s="15" t="s">
        <v>392</v>
      </c>
      <c r="J20" s="15" t="s">
        <v>403</v>
      </c>
      <c r="K20" s="15" t="s">
        <v>8</v>
      </c>
      <c r="L20" s="15">
        <v>3</v>
      </c>
      <c r="M20" s="15"/>
      <c r="N20" s="15" t="s">
        <v>390</v>
      </c>
      <c r="O20" s="26" t="s">
        <v>659</v>
      </c>
    </row>
    <row r="21" spans="1:15">
      <c r="A21" s="9">
        <f>[20]DBD!A26</f>
        <v>17</v>
      </c>
      <c r="B21" s="9" t="str">
        <f>[20]DBD!B26</f>
        <v>RvNo</v>
      </c>
      <c r="C21" s="9" t="str">
        <f>[20]DBD!C26</f>
        <v xml:space="preserve">銷帳編號 </v>
      </c>
      <c r="D21" s="9" t="str">
        <f>[20]DBD!D26</f>
        <v>VARCHAR2</v>
      </c>
      <c r="E21" s="9">
        <f>[20]DBD!E26</f>
        <v>30</v>
      </c>
      <c r="F21" s="9">
        <f>[20]DBD!F26</f>
        <v>0</v>
      </c>
      <c r="G21" s="9" t="str">
        <f>[20]DBD!G26</f>
        <v>AcReceivable 會計銷帳檔</v>
      </c>
      <c r="H21" s="15"/>
      <c r="I21" s="15"/>
      <c r="J21" s="15"/>
      <c r="K21" s="15"/>
      <c r="L21" s="15"/>
      <c r="M21" s="15"/>
      <c r="N21" s="15" t="s">
        <v>393</v>
      </c>
    </row>
    <row r="22" spans="1:15" ht="48.6">
      <c r="A22" s="9">
        <f>[20]DBD!A27</f>
        <v>18</v>
      </c>
      <c r="B22" s="9" t="str">
        <f>[20]DBD!B27</f>
        <v>AcctFlag</v>
      </c>
      <c r="C22" s="9" t="str">
        <f>[20]DBD!C27</f>
        <v xml:space="preserve">業務科目記號    </v>
      </c>
      <c r="D22" s="9" t="str">
        <f>[20]DBD!D27</f>
        <v>DECIMAL</v>
      </c>
      <c r="E22" s="9">
        <f>[20]DBD!E27</f>
        <v>1</v>
      </c>
      <c r="F22" s="9">
        <f>[20]DBD!F27</f>
        <v>0</v>
      </c>
      <c r="G22" s="9" t="str">
        <f>[20]DBD!G27</f>
        <v>0: 非業務科目
1: 資負明細科目（放款、催收款項..)</v>
      </c>
      <c r="H22" s="15" t="s">
        <v>386</v>
      </c>
      <c r="I22" s="15" t="s">
        <v>394</v>
      </c>
      <c r="J22" s="15" t="s">
        <v>404</v>
      </c>
      <c r="K22" s="15" t="s">
        <v>405</v>
      </c>
      <c r="L22" s="15">
        <v>1</v>
      </c>
      <c r="M22" s="15"/>
      <c r="N22" s="15" t="s">
        <v>387</v>
      </c>
      <c r="O22" s="26" t="s">
        <v>660</v>
      </c>
    </row>
    <row r="23" spans="1:15" ht="19.8" customHeight="1">
      <c r="A23" s="9">
        <f>[20]DBD!A28</f>
        <v>19</v>
      </c>
      <c r="B23" s="9" t="str">
        <f>[20]DBD!B28</f>
        <v>ReceivableFlag</v>
      </c>
      <c r="C23" s="9" t="str">
        <f>[20]DBD!C28</f>
        <v xml:space="preserve">銷帳科目記號    </v>
      </c>
      <c r="D23" s="9" t="str">
        <f>[20]DBD!D28</f>
        <v>DECIMAL</v>
      </c>
      <c r="E23" s="9">
        <f>[20]DBD!E28</f>
        <v>1</v>
      </c>
      <c r="F23" s="9">
        <f>[20]DBD!F28</f>
        <v>0</v>
      </c>
      <c r="G23" s="9" t="str">
        <f>[20]DBD!G28</f>
        <v>0－非銷帳科目
1－會計銷帳科目(會計科子細目設定檔)
2－業務銷帳科目(會計科子細目設定檔)
3－未收費用、4-短繳期金、5-另收欠款(業務設定)
8－核心銷帳碼科目，須以明細上傳核心(業務設定)</v>
      </c>
      <c r="H23" s="15" t="s">
        <v>386</v>
      </c>
      <c r="I23" s="15" t="s">
        <v>395</v>
      </c>
      <c r="J23" s="15" t="s">
        <v>406</v>
      </c>
      <c r="K23" s="15" t="s">
        <v>405</v>
      </c>
      <c r="L23" s="15">
        <v>1</v>
      </c>
      <c r="M23" s="15"/>
      <c r="N23" s="15" t="s">
        <v>390</v>
      </c>
      <c r="O23" s="26" t="s">
        <v>661</v>
      </c>
    </row>
    <row r="24" spans="1:15" ht="27" customHeight="1">
      <c r="A24" s="9">
        <f>[20]DBD!A29</f>
        <v>20</v>
      </c>
      <c r="B24" s="9" t="str">
        <f>[20]DBD!B29</f>
        <v>AcBookFlag</v>
      </c>
      <c r="C24" s="9" t="str">
        <f>[20]DBD!C29</f>
        <v xml:space="preserve">帳冊別記號      </v>
      </c>
      <c r="D24" s="9" t="str">
        <f>[20]DBD!D29</f>
        <v>DECIMAL</v>
      </c>
      <c r="E24" s="9">
        <f>[20]DBD!E29</f>
        <v>1</v>
      </c>
      <c r="F24" s="9">
        <f>[20]DBD!F29</f>
        <v>0</v>
      </c>
      <c r="G24" s="9" t="str">
        <f>[20]DBD!G29</f>
        <v>0: 不細分
1: 兼全帳冊與特殊帳冊
2: 特殊帳冊之應收調撥款，明細檔無(只寫入總帳檔)
   ※特殊帳冊之核心傳票媒體檔，應收調撥款科目係自動產生。
3: 指定帳冊
   ※L6201:其他傳票輸入、L618D各項提存</v>
      </c>
      <c r="H24" s="15" t="s">
        <v>386</v>
      </c>
      <c r="I24" s="15" t="s">
        <v>396</v>
      </c>
      <c r="J24" s="15" t="s">
        <v>407</v>
      </c>
      <c r="K24" s="15" t="s">
        <v>405</v>
      </c>
      <c r="L24" s="15">
        <v>1</v>
      </c>
      <c r="M24" s="15"/>
      <c r="N24" s="15" t="s">
        <v>390</v>
      </c>
      <c r="O24" s="26" t="s">
        <v>662</v>
      </c>
    </row>
    <row r="25" spans="1:15" ht="20.399999999999999" customHeight="1">
      <c r="A25" s="9">
        <f>[20]DBD!A30</f>
        <v>21</v>
      </c>
      <c r="B25" s="9" t="str">
        <f>[20]DBD!B30</f>
        <v>AcBookCode</v>
      </c>
      <c r="C25" s="9" t="str">
        <f>[20]DBD!C30</f>
        <v>帳冊別</v>
      </c>
      <c r="D25" s="9" t="str">
        <f>[20]DBD!D30</f>
        <v>VARCHAR2</v>
      </c>
      <c r="E25" s="9">
        <f>[20]DBD!E30</f>
        <v>3</v>
      </c>
      <c r="F25" s="9" t="str">
        <f>[20]DBD!F30</f>
        <v xml:space="preserve"> </v>
      </c>
      <c r="G25" s="9" t="str">
        <f>[20]DBD!G30</f>
        <v>共用代碼檔
201 :利變年金</v>
      </c>
      <c r="H25" s="15"/>
      <c r="I25" s="15"/>
      <c r="J25" s="15"/>
      <c r="K25" s="15"/>
      <c r="L25" s="15"/>
      <c r="M25" s="15"/>
      <c r="N25" s="15"/>
      <c r="O25" s="26" t="s">
        <v>663</v>
      </c>
    </row>
    <row r="26" spans="1:15" ht="20.399999999999999" customHeight="1">
      <c r="A26" s="9">
        <f>[20]DBD!A31</f>
        <v>22</v>
      </c>
      <c r="B26" s="9" t="str">
        <f>[20]DBD!B31</f>
        <v>SumNo</v>
      </c>
      <c r="C26" s="9" t="str">
        <f>[20]DBD!C31</f>
        <v>彙總別</v>
      </c>
      <c r="D26" s="9" t="str">
        <f>[20]DBD!D31</f>
        <v>VARCHAR2</v>
      </c>
      <c r="E26" s="9">
        <f>[20]DBD!E31</f>
        <v>3</v>
      </c>
      <c r="F26" s="9">
        <f>[20]DBD!F31</f>
        <v>0</v>
      </c>
      <c r="G26" s="9" t="str">
        <f>[20]DBD!G31</f>
        <v xml:space="preserve">撥還共用(0XX)／還款來源(1xx)／撥款方式(2xx)
090.暫收抵繳
091:借新還舊
092:暫收轉帳
093:抽退票
101.匯款轉帳
102.銀行扣款
103.員工扣款
104.支票兌現
105.法院扣薪
106.理賠金
107.代收款-債權協商
109.其他
111.匯款轉帳預先作業
201:整批匯款
202:單筆匯款
204:退款台新(存款憑條)
205:退款他行(整批匯款)
211:退款新光(存款憑條)
</v>
      </c>
      <c r="H26" s="15"/>
      <c r="I26" s="15"/>
      <c r="J26" s="15"/>
      <c r="K26" s="15"/>
      <c r="L26" s="15"/>
      <c r="M26" s="15"/>
      <c r="N26" s="15" t="s">
        <v>393</v>
      </c>
    </row>
    <row r="27" spans="1:15">
      <c r="A27" s="9">
        <f>[20]DBD!A32</f>
        <v>23</v>
      </c>
      <c r="B27" s="9" t="str">
        <f>[20]DBD!B32</f>
        <v>DscptCode</v>
      </c>
      <c r="C27" s="9" t="str">
        <f>[20]DBD!C32</f>
        <v>摘要代號</v>
      </c>
      <c r="D27" s="9" t="str">
        <f>[20]DBD!D32</f>
        <v>VARCHAR2</v>
      </c>
      <c r="E27" s="9">
        <f>[20]DBD!E32</f>
        <v>4</v>
      </c>
      <c r="F27" s="9">
        <f>[20]DBD!F32</f>
        <v>0</v>
      </c>
      <c r="G27" s="9">
        <f>[20]DBD!G32</f>
        <v>0</v>
      </c>
      <c r="K27" s="15"/>
      <c r="L27" s="15"/>
      <c r="M27" s="15"/>
      <c r="N27" s="15" t="s">
        <v>340</v>
      </c>
    </row>
    <row r="28" spans="1:15">
      <c r="A28" s="9">
        <f>[20]DBD!A33</f>
        <v>24</v>
      </c>
      <c r="B28" s="9" t="str">
        <f>[20]DBD!B33</f>
        <v>SlipNote</v>
      </c>
      <c r="C28" s="9" t="str">
        <f>[20]DBD!C33</f>
        <v>傳票摘要</v>
      </c>
      <c r="D28" s="9" t="str">
        <f>[20]DBD!D33</f>
        <v>NVARCHAR2</v>
      </c>
      <c r="E28" s="9">
        <f>[20]DBD!E33</f>
        <v>80</v>
      </c>
      <c r="F28" s="9">
        <f>[20]DBD!F33</f>
        <v>0</v>
      </c>
      <c r="G28" s="9">
        <f>[20]DBD!G33</f>
        <v>0</v>
      </c>
      <c r="H28" s="15"/>
      <c r="I28" s="15"/>
      <c r="J28" s="15"/>
      <c r="K28" s="15"/>
      <c r="L28" s="15"/>
      <c r="M28" s="15"/>
      <c r="N28" s="15" t="s">
        <v>385</v>
      </c>
    </row>
    <row r="29" spans="1:15" ht="113.4">
      <c r="A29" s="9">
        <f>[20]DBD!A34</f>
        <v>25</v>
      </c>
      <c r="B29" s="9" t="str">
        <f>[20]DBD!B34</f>
        <v>SlipBatNo</v>
      </c>
      <c r="C29" s="9" t="str">
        <f>[20]DBD!C34</f>
        <v>傳票批號</v>
      </c>
      <c r="D29" s="9" t="str">
        <f>[20]DBD!D34</f>
        <v>DECIMAL</v>
      </c>
      <c r="E29" s="9">
        <f>[20]DBD!E34</f>
        <v>2</v>
      </c>
      <c r="F29" s="9">
        <f>[20]DBD!F34</f>
        <v>0</v>
      </c>
      <c r="G29" s="9" t="str">
        <f>[20]DBD!G34</f>
        <v>01~10-關帳
11-支票繳款
90~99 提存帳務，不會更新AcMain總帳檔
99-利息提存 98-迴轉上月
96-放款承諾 97-迴轉上月
95-未付火險費提存 94-迴轉上月</v>
      </c>
      <c r="H29" s="15" t="s">
        <v>301</v>
      </c>
      <c r="I29" s="15" t="s">
        <v>299</v>
      </c>
      <c r="J29" s="15" t="s">
        <v>300</v>
      </c>
      <c r="K29" s="15" t="s">
        <v>8</v>
      </c>
      <c r="L29" s="15">
        <v>2</v>
      </c>
      <c r="M29" s="15"/>
      <c r="N29" s="15"/>
      <c r="O29" s="26" t="s">
        <v>664</v>
      </c>
    </row>
    <row r="30" spans="1:15">
      <c r="A30" s="9">
        <f>[20]DBD!A35</f>
        <v>26</v>
      </c>
      <c r="B30" s="9" t="str">
        <f>[20]DBD!B35</f>
        <v>SlipNo</v>
      </c>
      <c r="C30" s="9" t="str">
        <f>[20]DBD!C35</f>
        <v>傳票號碼</v>
      </c>
      <c r="D30" s="9" t="str">
        <f>[20]DBD!D35</f>
        <v>DECIMAL</v>
      </c>
      <c r="E30" s="9">
        <f>[20]DBD!E35</f>
        <v>6</v>
      </c>
      <c r="F30" s="9">
        <f>[20]DBD!F35</f>
        <v>0</v>
      </c>
      <c r="G30" s="9">
        <f>[20]DBD!G35</f>
        <v>0</v>
      </c>
      <c r="H30" s="15" t="s">
        <v>301</v>
      </c>
      <c r="I30" s="9" t="s">
        <v>293</v>
      </c>
      <c r="J30" s="9" t="s">
        <v>294</v>
      </c>
      <c r="K30" s="9" t="s">
        <v>8</v>
      </c>
      <c r="L30" s="9">
        <v>5</v>
      </c>
      <c r="M30" s="15"/>
      <c r="N30" s="15"/>
      <c r="O30" s="26" t="s">
        <v>665</v>
      </c>
    </row>
    <row r="31" spans="1:15">
      <c r="A31" s="9">
        <f>[20]DBD!A36</f>
        <v>27</v>
      </c>
      <c r="B31" s="9" t="str">
        <f>[20]DBD!B36</f>
        <v>TitaKinbr</v>
      </c>
      <c r="C31" s="9" t="str">
        <f>[20]DBD!C36</f>
        <v>登錄單位別</v>
      </c>
      <c r="D31" s="9" t="str">
        <f>[20]DBD!D36</f>
        <v>VARCHAR2</v>
      </c>
      <c r="E31" s="9">
        <f>[20]DBD!E36</f>
        <v>4</v>
      </c>
      <c r="F31" s="9">
        <f>[20]DBD!F36</f>
        <v>0</v>
      </c>
      <c r="G31" s="9">
        <f>[20]DBD!G36</f>
        <v>0</v>
      </c>
      <c r="H31" s="15"/>
      <c r="I31" s="15"/>
      <c r="J31" s="15"/>
      <c r="K31" s="15"/>
      <c r="L31" s="15"/>
      <c r="M31" s="15"/>
      <c r="N31" s="15" t="s">
        <v>393</v>
      </c>
    </row>
    <row r="32" spans="1:15">
      <c r="A32" s="9">
        <f>[20]DBD!A37</f>
        <v>28</v>
      </c>
      <c r="B32" s="9" t="str">
        <f>[20]DBD!B37</f>
        <v>TitaTlrNo</v>
      </c>
      <c r="C32" s="9" t="str">
        <f>[20]DBD!C37</f>
        <v>登錄經辦</v>
      </c>
      <c r="D32" s="9" t="str">
        <f>[20]DBD!D37</f>
        <v>VARCHAR2</v>
      </c>
      <c r="E32" s="9">
        <f>[20]DBD!E37</f>
        <v>6</v>
      </c>
      <c r="F32" s="9">
        <f>[20]DBD!F37</f>
        <v>0</v>
      </c>
      <c r="G32" s="9">
        <f>[20]DBD!G37</f>
        <v>0</v>
      </c>
      <c r="H32" s="15"/>
      <c r="I32" s="15"/>
      <c r="J32" s="15"/>
      <c r="K32" s="15"/>
      <c r="L32" s="15"/>
      <c r="M32" s="15"/>
      <c r="N32" s="15" t="s">
        <v>393</v>
      </c>
    </row>
    <row r="33" spans="1:15">
      <c r="A33" s="9">
        <f>[20]DBD!A38</f>
        <v>29</v>
      </c>
      <c r="B33" s="9" t="str">
        <f>[20]DBD!B38</f>
        <v>TitaTxtNo</v>
      </c>
      <c r="C33" s="9" t="str">
        <f>[20]DBD!C38</f>
        <v>登錄交易序號</v>
      </c>
      <c r="D33" s="9" t="str">
        <f>[20]DBD!D38</f>
        <v>DECIMAL</v>
      </c>
      <c r="E33" s="9">
        <f>[20]DBD!E38</f>
        <v>8</v>
      </c>
      <c r="F33" s="9">
        <f>[20]DBD!F38</f>
        <v>0</v>
      </c>
      <c r="G33" s="9">
        <f>[20]DBD!G38</f>
        <v>0</v>
      </c>
      <c r="H33" s="15"/>
      <c r="I33" s="15"/>
      <c r="J33" s="15"/>
      <c r="K33" s="15"/>
      <c r="L33" s="15"/>
      <c r="M33" s="15"/>
      <c r="N33" s="15" t="s">
        <v>398</v>
      </c>
    </row>
    <row r="34" spans="1:15" ht="340.2">
      <c r="A34" s="9">
        <f>[20]DBD!A39</f>
        <v>30</v>
      </c>
      <c r="B34" s="9" t="str">
        <f>[20]DBD!B39</f>
        <v>TitaTxCd</v>
      </c>
      <c r="C34" s="9" t="str">
        <f>[20]DBD!C39</f>
        <v>交易代號</v>
      </c>
      <c r="D34" s="9" t="str">
        <f>[20]DBD!D39</f>
        <v>VARCHAR2</v>
      </c>
      <c r="E34" s="9">
        <f>[20]DBD!E39</f>
        <v>5</v>
      </c>
      <c r="F34" s="9">
        <f>[20]DBD!F39</f>
        <v>0</v>
      </c>
      <c r="G34" s="9">
        <f>[20]DBD!G39</f>
        <v>0</v>
      </c>
      <c r="H34" s="15" t="s">
        <v>382</v>
      </c>
      <c r="I34" s="15" t="s">
        <v>397</v>
      </c>
      <c r="J34" s="15" t="s">
        <v>629</v>
      </c>
      <c r="K34" s="15" t="s">
        <v>7</v>
      </c>
      <c r="L34" s="15">
        <v>4</v>
      </c>
      <c r="M34" s="15"/>
      <c r="N34" s="33" t="s">
        <v>666</v>
      </c>
      <c r="O34" s="54" t="s">
        <v>619</v>
      </c>
    </row>
    <row r="35" spans="1:15">
      <c r="A35" s="9">
        <f>[20]DBD!A40</f>
        <v>31</v>
      </c>
      <c r="B35" s="9" t="str">
        <f>[20]DBD!B40</f>
        <v>TitaSecNo</v>
      </c>
      <c r="C35" s="9" t="str">
        <f>[20]DBD!C40</f>
        <v>業務類別</v>
      </c>
      <c r="D35" s="9" t="str">
        <f>[20]DBD!D40</f>
        <v>VARCHAR2</v>
      </c>
      <c r="E35" s="9">
        <f>[20]DBD!E40</f>
        <v>2</v>
      </c>
      <c r="F35" s="9">
        <f>[20]DBD!F40</f>
        <v>0</v>
      </c>
      <c r="G35" s="9">
        <f>[20]DBD!G40</f>
        <v>0</v>
      </c>
      <c r="H35" s="15"/>
      <c r="I35" s="15"/>
      <c r="J35" s="15"/>
      <c r="K35" s="15"/>
      <c r="L35" s="15"/>
      <c r="M35" s="15"/>
      <c r="N35" s="15" t="s">
        <v>393</v>
      </c>
    </row>
    <row r="36" spans="1:15">
      <c r="A36" s="9">
        <f>[20]DBD!A41</f>
        <v>32</v>
      </c>
      <c r="B36" s="9" t="str">
        <f>[20]DBD!B41</f>
        <v>TitaBatchNo</v>
      </c>
      <c r="C36" s="9" t="str">
        <f>[20]DBD!C41</f>
        <v>整批批號</v>
      </c>
      <c r="D36" s="9" t="str">
        <f>[20]DBD!D41</f>
        <v>VARCHAR2</v>
      </c>
      <c r="E36" s="9">
        <f>[20]DBD!E41</f>
        <v>6</v>
      </c>
      <c r="F36" s="9">
        <f>[20]DBD!F41</f>
        <v>0</v>
      </c>
      <c r="G36" s="9">
        <f>[20]DBD!G41</f>
        <v>0</v>
      </c>
      <c r="H36" s="15"/>
      <c r="I36" s="15"/>
      <c r="J36" s="15"/>
      <c r="K36" s="15"/>
      <c r="L36" s="15"/>
      <c r="M36" s="15"/>
      <c r="N36" s="15" t="s">
        <v>393</v>
      </c>
    </row>
    <row r="37" spans="1:15">
      <c r="A37" s="9">
        <f>[20]DBD!A42</f>
        <v>33</v>
      </c>
      <c r="B37" s="9" t="str">
        <f>[20]DBD!B42</f>
        <v>TitaBatchSeq</v>
      </c>
      <c r="C37" s="9" t="str">
        <f>[20]DBD!C42</f>
        <v>整批明細序號</v>
      </c>
      <c r="D37" s="9" t="str">
        <f>[20]DBD!D42</f>
        <v>VARCHAR2</v>
      </c>
      <c r="E37" s="9">
        <f>[20]DBD!E42</f>
        <v>6</v>
      </c>
      <c r="F37" s="9">
        <f>[20]DBD!F42</f>
        <v>0</v>
      </c>
      <c r="G37" s="9">
        <f>[20]DBD!G42</f>
        <v>0</v>
      </c>
      <c r="H37" s="15"/>
      <c r="I37" s="15"/>
      <c r="J37" s="15"/>
      <c r="K37" s="15"/>
      <c r="L37" s="15"/>
      <c r="M37" s="15"/>
      <c r="N37" s="15" t="s">
        <v>393</v>
      </c>
    </row>
    <row r="38" spans="1:15">
      <c r="A38" s="9">
        <f>[20]DBD!A43</f>
        <v>34</v>
      </c>
      <c r="B38" s="9" t="str">
        <f>[20]DBD!B43</f>
        <v>TitaSupNo</v>
      </c>
      <c r="C38" s="9" t="str">
        <f>[20]DBD!C43</f>
        <v>核准主管</v>
      </c>
      <c r="D38" s="9" t="str">
        <f>[20]DBD!D43</f>
        <v>VARCHAR2</v>
      </c>
      <c r="E38" s="9">
        <f>[20]DBD!E43</f>
        <v>6</v>
      </c>
      <c r="F38" s="9">
        <f>[20]DBD!F43</f>
        <v>0</v>
      </c>
      <c r="G38" s="9">
        <f>[20]DBD!G43</f>
        <v>0</v>
      </c>
      <c r="H38" s="15"/>
      <c r="I38" s="15"/>
      <c r="J38" s="15"/>
      <c r="K38" s="15"/>
      <c r="L38" s="15"/>
      <c r="M38" s="15"/>
      <c r="N38" s="15" t="s">
        <v>393</v>
      </c>
    </row>
    <row r="39" spans="1:15">
      <c r="A39" s="9">
        <f>[20]DBD!A44</f>
        <v>35</v>
      </c>
      <c r="B39" s="9" t="str">
        <f>[20]DBD!B44</f>
        <v>TitaRelCd</v>
      </c>
      <c r="C39" s="9" t="str">
        <f>[20]DBD!C44</f>
        <v>作業模式</v>
      </c>
      <c r="D39" s="9" t="str">
        <f>[20]DBD!D44</f>
        <v>DECIMAL</v>
      </c>
      <c r="E39" s="9">
        <f>[20]DBD!E44</f>
        <v>1</v>
      </c>
      <c r="F39" s="9">
        <f>[20]DBD!F44</f>
        <v>0</v>
      </c>
      <c r="G39" s="9" t="str">
        <f>[20]DBD!G44</f>
        <v>1一段式，2二段式，3三段式</v>
      </c>
      <c r="H39" s="15"/>
      <c r="I39" s="15"/>
      <c r="J39" s="15"/>
      <c r="K39" s="15"/>
      <c r="L39" s="15"/>
      <c r="M39" s="15"/>
      <c r="N39" s="15" t="s">
        <v>374</v>
      </c>
    </row>
    <row r="40" spans="1:15" ht="409.6">
      <c r="A40" s="9">
        <f>[20]DBD!A45</f>
        <v>36</v>
      </c>
      <c r="B40" s="9" t="str">
        <f>[20]DBD!B45</f>
        <v>JsonFields</v>
      </c>
      <c r="C40" s="9" t="str">
        <f>[20]DBD!C45</f>
        <v>jason格式紀錄欄</v>
      </c>
      <c r="D40" s="9" t="str">
        <f>[20]DBD!D45</f>
        <v>VARCHAR2</v>
      </c>
      <c r="E40" s="9">
        <f>[20]DBD!E45</f>
        <v>300</v>
      </c>
      <c r="F40" s="9">
        <f>[20]DBD!F45</f>
        <v>0</v>
      </c>
      <c r="G40" s="9">
        <f>[20]DBD!G45</f>
        <v>0</v>
      </c>
      <c r="H40" s="15"/>
      <c r="I40" s="15"/>
      <c r="J40" s="15"/>
      <c r="K40" s="15"/>
      <c r="L40" s="15"/>
      <c r="M40" s="15"/>
      <c r="N40" s="33" t="s">
        <v>618</v>
      </c>
      <c r="O40" s="33" t="s">
        <v>618</v>
      </c>
    </row>
    <row r="41" spans="1:15">
      <c r="A41" s="9">
        <f>[20]DBD!A46</f>
        <v>37</v>
      </c>
      <c r="B41" s="9" t="str">
        <f>[20]DBD!B46</f>
        <v>CreateDate</v>
      </c>
      <c r="C41" s="9" t="str">
        <f>[20]DBD!C46</f>
        <v>建檔日期時間</v>
      </c>
      <c r="D41" s="9" t="str">
        <f>[20]DBD!D46</f>
        <v>DATE</v>
      </c>
      <c r="E41" s="9">
        <f>[20]DBD!E46</f>
        <v>0</v>
      </c>
      <c r="F41" s="9">
        <f>[20]DBD!F46</f>
        <v>0</v>
      </c>
      <c r="G41" s="9">
        <f>[20]DBD!G46</f>
        <v>0</v>
      </c>
      <c r="H41" s="15"/>
      <c r="I41" s="15"/>
      <c r="J41" s="15"/>
      <c r="K41" s="15"/>
      <c r="L41" s="15"/>
      <c r="M41" s="15"/>
      <c r="N41" s="15"/>
    </row>
    <row r="42" spans="1:15">
      <c r="A42" s="9">
        <f>[20]DBD!A47</f>
        <v>38</v>
      </c>
      <c r="B42" s="9" t="str">
        <f>[20]DBD!B47</f>
        <v>CreateEmpNo</v>
      </c>
      <c r="C42" s="9" t="str">
        <f>[20]DBD!C47</f>
        <v>建檔人員</v>
      </c>
      <c r="D42" s="9" t="str">
        <f>[20]DBD!D47</f>
        <v>VARCHAR2</v>
      </c>
      <c r="E42" s="9">
        <f>[20]DBD!E47</f>
        <v>6</v>
      </c>
      <c r="F42" s="9">
        <f>[20]DBD!F47</f>
        <v>0</v>
      </c>
      <c r="G42" s="9">
        <f>[20]DBD!G47</f>
        <v>0</v>
      </c>
      <c r="H42" s="15"/>
      <c r="I42" s="15"/>
      <c r="J42" s="15"/>
      <c r="K42" s="15"/>
      <c r="L42" s="15"/>
      <c r="M42" s="15"/>
      <c r="N42" s="15"/>
    </row>
    <row r="43" spans="1:15">
      <c r="A43" s="9">
        <f>[20]DBD!A48</f>
        <v>39</v>
      </c>
      <c r="B43" s="9" t="str">
        <f>[20]DBD!B48</f>
        <v>LastUpdate</v>
      </c>
      <c r="C43" s="9" t="str">
        <f>[20]DBD!C48</f>
        <v>最後更新日期時間</v>
      </c>
      <c r="D43" s="9" t="str">
        <f>[20]DBD!D48</f>
        <v>DATE</v>
      </c>
      <c r="E43" s="9">
        <f>[20]DBD!E48</f>
        <v>0</v>
      </c>
      <c r="F43" s="9">
        <f>[20]DBD!F48</f>
        <v>0</v>
      </c>
      <c r="G43" s="9">
        <f>[20]DBD!G48</f>
        <v>0</v>
      </c>
      <c r="H43" s="15"/>
      <c r="I43" s="15"/>
      <c r="J43" s="15"/>
      <c r="K43" s="15"/>
      <c r="L43" s="15"/>
      <c r="M43" s="15"/>
      <c r="N43" s="15"/>
    </row>
    <row r="44" spans="1:15">
      <c r="A44" s="9">
        <f>[20]DBD!A49</f>
        <v>40</v>
      </c>
      <c r="B44" s="9" t="str">
        <f>[20]DBD!B49</f>
        <v>LastUpdateEmpNo</v>
      </c>
      <c r="C44" s="9" t="str">
        <f>[20]DBD!C49</f>
        <v>最後更新人員</v>
      </c>
      <c r="D44" s="9" t="str">
        <f>[20]DBD!D49</f>
        <v>VARCHAR2</v>
      </c>
      <c r="E44" s="9">
        <f>[20]DBD!E49</f>
        <v>6</v>
      </c>
      <c r="F44" s="9">
        <f>[20]DBD!F49</f>
        <v>0</v>
      </c>
      <c r="G44" s="9">
        <f>[20]DBD!G49</f>
        <v>0</v>
      </c>
      <c r="H44" s="15"/>
      <c r="I44" s="15"/>
      <c r="J44" s="15"/>
      <c r="K44" s="15"/>
      <c r="L44" s="15"/>
      <c r="M44" s="15"/>
      <c r="N44" s="15"/>
    </row>
  </sheetData>
  <mergeCells count="1">
    <mergeCell ref="A1:B1"/>
  </mergeCells>
  <phoneticPr fontId="1" type="noConversion"/>
  <hyperlinks>
    <hyperlink ref="E1" location="'L6'!A1" display="回首頁" xr:uid="{00000000-0004-0000-1400-000000000000}"/>
  </hyperlinks>
  <pageMargins left="0.7" right="0.7" top="0.75" bottom="0.75" header="0.3" footer="0.3"/>
  <pageSetup paperSize="9"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1"/>
  <sheetViews>
    <sheetView topLeftCell="C4" zoomScaleNormal="100" workbookViewId="0">
      <selection activeCell="K9" sqref="K9"/>
    </sheetView>
  </sheetViews>
  <sheetFormatPr defaultColWidth="45.5546875" defaultRowHeight="16.2"/>
  <cols>
    <col min="1" max="1" width="5.21875" style="26" bestFit="1" customWidth="1"/>
    <col min="2" max="2" width="15.33203125" style="26" bestFit="1" customWidth="1"/>
    <col min="3" max="3" width="38.21875" style="26" customWidth="1"/>
    <col min="4" max="4" width="17.77734375" style="26" bestFit="1" customWidth="1"/>
    <col min="5" max="5" width="8.21875" style="26" bestFit="1" customWidth="1"/>
    <col min="6" max="6" width="6.21875" style="26" bestFit="1" customWidth="1"/>
    <col min="7" max="7" width="11" style="26" bestFit="1" customWidth="1"/>
    <col min="8" max="8" width="12.5546875" style="26" bestFit="1" customWidth="1"/>
    <col min="9" max="10" width="15.33203125" style="26" bestFit="1" customWidth="1"/>
    <col min="11" max="13" width="6.21875" style="26" bestFit="1" customWidth="1"/>
    <col min="14" max="14" width="11" style="26" bestFit="1" customWidth="1"/>
    <col min="15" max="16384" width="45.5546875" style="26"/>
  </cols>
  <sheetData>
    <row r="1" spans="1:15">
      <c r="A1" s="56" t="s">
        <v>9</v>
      </c>
      <c r="B1" s="57"/>
      <c r="C1" s="9" t="str">
        <f>[21]DBD!C1</f>
        <v>AcAcctCheck</v>
      </c>
      <c r="D1" s="9" t="str">
        <f>[21]DBD!D1</f>
        <v>會計業務檢核檔</v>
      </c>
      <c r="E1" s="16" t="s">
        <v>38</v>
      </c>
      <c r="F1" s="10"/>
      <c r="G1" s="10"/>
    </row>
    <row r="2" spans="1:15" ht="194.4">
      <c r="A2" s="37"/>
      <c r="B2" s="38" t="s">
        <v>316</v>
      </c>
      <c r="C2" s="9" t="s">
        <v>609</v>
      </c>
      <c r="D2" s="9"/>
      <c r="E2" s="16"/>
      <c r="F2" s="10"/>
      <c r="G2" s="10"/>
    </row>
    <row r="3" spans="1:15" ht="48.6">
      <c r="A3" s="37"/>
      <c r="B3" s="38" t="s">
        <v>318</v>
      </c>
      <c r="C3" s="9" t="s">
        <v>610</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528</v>
      </c>
    </row>
    <row r="5" spans="1:15">
      <c r="A5" s="9">
        <f>[21]DBD!A9</f>
        <v>1</v>
      </c>
      <c r="B5" s="9" t="str">
        <f>[21]DBD!B9</f>
        <v>AcDate</v>
      </c>
      <c r="C5" s="9" t="str">
        <f>[21]DBD!C9</f>
        <v>會計日期</v>
      </c>
      <c r="D5" s="9" t="str">
        <f>[21]DBD!D9</f>
        <v>Decimald</v>
      </c>
      <c r="E5" s="9">
        <f>[21]DBD!E9</f>
        <v>8</v>
      </c>
      <c r="F5" s="9">
        <f>[21]DBD!F9</f>
        <v>0</v>
      </c>
      <c r="G5" s="9">
        <f>[21]DBD!G9</f>
        <v>0</v>
      </c>
      <c r="H5" s="15" t="s">
        <v>302</v>
      </c>
      <c r="I5" s="15" t="s">
        <v>563</v>
      </c>
      <c r="J5" s="15" t="s">
        <v>303</v>
      </c>
      <c r="K5" s="15" t="s">
        <v>8</v>
      </c>
      <c r="L5" s="15">
        <v>8</v>
      </c>
      <c r="M5" s="15"/>
      <c r="N5" s="15"/>
    </row>
    <row r="6" spans="1:15">
      <c r="A6" s="9">
        <f>[21]DBD!A10</f>
        <v>2</v>
      </c>
      <c r="B6" s="9" t="str">
        <f>[21]DBD!B10</f>
        <v>BranchNo</v>
      </c>
      <c r="C6" s="9" t="str">
        <f>[21]DBD!C10</f>
        <v>單位別</v>
      </c>
      <c r="D6" s="9" t="str">
        <f>[21]DBD!D10</f>
        <v>VARCHAR2</v>
      </c>
      <c r="E6" s="9">
        <f>[21]DBD!E10</f>
        <v>4</v>
      </c>
      <c r="F6" s="9">
        <f>[21]DBD!F10</f>
        <v>0</v>
      </c>
      <c r="G6" s="9">
        <f>[21]DBD!G10</f>
        <v>0</v>
      </c>
      <c r="H6" s="15"/>
      <c r="I6" s="15"/>
      <c r="J6" s="15"/>
      <c r="K6" s="15"/>
      <c r="L6" s="15"/>
      <c r="M6" s="15"/>
      <c r="N6" s="15" t="s">
        <v>408</v>
      </c>
      <c r="O6" s="50"/>
    </row>
    <row r="7" spans="1:15">
      <c r="A7" s="9">
        <f>[21]DBD!A11</f>
        <v>3</v>
      </c>
      <c r="B7" s="9" t="str">
        <f>[21]DBD!B11</f>
        <v>CurrencyCode</v>
      </c>
      <c r="C7" s="9" t="str">
        <f>[21]DBD!C11</f>
        <v>幣別</v>
      </c>
      <c r="D7" s="9" t="str">
        <f>[21]DBD!D11</f>
        <v>VARCHAR2</v>
      </c>
      <c r="E7" s="9">
        <f>[21]DBD!E11</f>
        <v>3</v>
      </c>
      <c r="F7" s="9">
        <f>[21]DBD!F11</f>
        <v>0</v>
      </c>
      <c r="G7" s="9">
        <f>[21]DBD!G11</f>
        <v>0</v>
      </c>
      <c r="J7" s="15"/>
      <c r="K7" s="15"/>
      <c r="L7" s="15"/>
      <c r="M7" s="15"/>
      <c r="N7" s="15" t="s">
        <v>409</v>
      </c>
      <c r="O7" s="50"/>
    </row>
    <row r="8" spans="1:15" ht="32.4">
      <c r="A8" s="9">
        <f>[21]DBD!A12</f>
        <v>4</v>
      </c>
      <c r="B8" s="9" t="str">
        <f>[21]DBD!B12</f>
        <v>AcctCode</v>
      </c>
      <c r="C8" s="9" t="str">
        <f>[21]DBD!C12</f>
        <v xml:space="preserve">業務科目代號  </v>
      </c>
      <c r="D8" s="9" t="str">
        <f>[21]DBD!D12</f>
        <v>VARCHAR2</v>
      </c>
      <c r="E8" s="9">
        <f>[21]DBD!E12</f>
        <v>3</v>
      </c>
      <c r="F8" s="9">
        <f>[21]DBD!F12</f>
        <v>0</v>
      </c>
      <c r="G8" s="9">
        <f>[21]DBD!G12</f>
        <v>0</v>
      </c>
      <c r="H8" s="15" t="s">
        <v>377</v>
      </c>
      <c r="I8" s="15" t="s">
        <v>378</v>
      </c>
      <c r="J8" s="9" t="s">
        <v>379</v>
      </c>
      <c r="K8" s="9" t="s">
        <v>339</v>
      </c>
      <c r="L8" s="9">
        <v>3</v>
      </c>
      <c r="M8" s="15"/>
      <c r="N8" s="15"/>
      <c r="O8" s="50"/>
    </row>
    <row r="9" spans="1:15" ht="48.6">
      <c r="A9" s="9">
        <f>[21]DBD!A13</f>
        <v>5</v>
      </c>
      <c r="B9" s="9" t="str">
        <f>[21]DBD!B13</f>
        <v xml:space="preserve">AcctItem </v>
      </c>
      <c r="C9" s="9" t="str">
        <f>[21]DBD!C13</f>
        <v xml:space="preserve">業務科目名稱     </v>
      </c>
      <c r="D9" s="9" t="str">
        <f>[21]DBD!D13</f>
        <v xml:space="preserve">NVARCHAR2 </v>
      </c>
      <c r="E9" s="9">
        <f>[21]DBD!E13</f>
        <v>20</v>
      </c>
      <c r="F9" s="9">
        <f>[21]DBD!F13</f>
        <v>0</v>
      </c>
      <c r="G9" s="9">
        <f>[21]DBD!G13</f>
        <v>0</v>
      </c>
      <c r="H9" s="15" t="s">
        <v>377</v>
      </c>
      <c r="I9" s="9" t="s">
        <v>611</v>
      </c>
      <c r="J9" s="9" t="s">
        <v>616</v>
      </c>
      <c r="K9" s="9" t="s">
        <v>617</v>
      </c>
      <c r="L9" s="9">
        <v>20</v>
      </c>
      <c r="M9" s="15"/>
      <c r="N9" s="15"/>
      <c r="O9" s="50"/>
    </row>
    <row r="10" spans="1:15">
      <c r="A10" s="9">
        <f>[21]DBD!A14</f>
        <v>6</v>
      </c>
      <c r="B10" s="9" t="str">
        <f>[21]DBD!B14</f>
        <v>TdBal</v>
      </c>
      <c r="C10" s="9" t="str">
        <f>[21]DBD!C14</f>
        <v>本日餘額</v>
      </c>
      <c r="D10" s="9" t="str">
        <f>[21]DBD!D14</f>
        <v>DECIMAL</v>
      </c>
      <c r="E10" s="9">
        <f>[21]DBD!E14</f>
        <v>18</v>
      </c>
      <c r="F10" s="9" t="str">
        <f>[21]DBD!F14</f>
        <v>2</v>
      </c>
      <c r="G10" s="9">
        <f>[21]DBD!G14</f>
        <v>0</v>
      </c>
      <c r="H10" s="15"/>
      <c r="I10" s="15"/>
      <c r="J10" s="15"/>
      <c r="K10" s="15"/>
      <c r="L10" s="15"/>
      <c r="M10" s="15"/>
      <c r="N10" s="15" t="s">
        <v>410</v>
      </c>
    </row>
    <row r="11" spans="1:15">
      <c r="A11" s="9">
        <f>[21]DBD!A15</f>
        <v>7</v>
      </c>
      <c r="B11" s="9" t="str">
        <f>[21]DBD!B15</f>
        <v>TdCnt</v>
      </c>
      <c r="C11" s="9" t="str">
        <f>[21]DBD!C15</f>
        <v>本日件數</v>
      </c>
      <c r="D11" s="9" t="str">
        <f>[21]DBD!D15</f>
        <v>DECIMAL</v>
      </c>
      <c r="E11" s="9">
        <f>[21]DBD!E15</f>
        <v>8</v>
      </c>
      <c r="F11" s="9">
        <f>[21]DBD!F15</f>
        <v>0</v>
      </c>
      <c r="G11" s="9">
        <f>[21]DBD!G15</f>
        <v>0</v>
      </c>
      <c r="H11" s="15"/>
      <c r="I11" s="15"/>
      <c r="J11" s="15"/>
      <c r="K11" s="15"/>
      <c r="L11" s="15"/>
      <c r="M11" s="15"/>
      <c r="N11" s="15" t="s">
        <v>410</v>
      </c>
    </row>
    <row r="12" spans="1:15">
      <c r="A12" s="9">
        <f>[21]DBD!A16</f>
        <v>8</v>
      </c>
      <c r="B12" s="9" t="str">
        <f>[21]DBD!B16</f>
        <v>TdNewCnt</v>
      </c>
      <c r="C12" s="9" t="str">
        <f>[21]DBD!C16</f>
        <v>本日開戶件數</v>
      </c>
      <c r="D12" s="9" t="str">
        <f>[21]DBD!D16</f>
        <v>DECIMAL</v>
      </c>
      <c r="E12" s="9">
        <f>[21]DBD!E16</f>
        <v>8</v>
      </c>
      <c r="F12" s="9">
        <f>[21]DBD!F16</f>
        <v>0</v>
      </c>
      <c r="G12" s="9">
        <f>[21]DBD!G16</f>
        <v>0</v>
      </c>
      <c r="H12" s="15" t="s">
        <v>302</v>
      </c>
      <c r="I12" s="15" t="s">
        <v>308</v>
      </c>
      <c r="J12" s="15" t="s">
        <v>309</v>
      </c>
      <c r="K12" s="15" t="s">
        <v>273</v>
      </c>
      <c r="L12" s="15">
        <v>5</v>
      </c>
      <c r="M12" s="15">
        <v>0</v>
      </c>
      <c r="N12" s="15"/>
      <c r="O12" s="26" t="s">
        <v>612</v>
      </c>
    </row>
    <row r="13" spans="1:15">
      <c r="A13" s="9">
        <f>[21]DBD!A17</f>
        <v>9</v>
      </c>
      <c r="B13" s="9" t="str">
        <f>[21]DBD!B17</f>
        <v>TdClsCnt</v>
      </c>
      <c r="C13" s="9" t="str">
        <f>[21]DBD!C17</f>
        <v>本日結清件數</v>
      </c>
      <c r="D13" s="9" t="str">
        <f>[21]DBD!D17</f>
        <v>DECIMAL</v>
      </c>
      <c r="E13" s="9">
        <f>[21]DBD!E17</f>
        <v>8</v>
      </c>
      <c r="F13" s="9">
        <f>[21]DBD!F17</f>
        <v>0</v>
      </c>
      <c r="G13" s="9">
        <f>[21]DBD!G17</f>
        <v>0</v>
      </c>
      <c r="H13" s="15" t="s">
        <v>302</v>
      </c>
      <c r="I13" s="15" t="s">
        <v>310</v>
      </c>
      <c r="J13" s="15" t="s">
        <v>311</v>
      </c>
      <c r="K13" s="15" t="s">
        <v>273</v>
      </c>
      <c r="L13" s="15">
        <v>5</v>
      </c>
      <c r="M13" s="15">
        <v>0</v>
      </c>
      <c r="N13" s="15"/>
      <c r="O13" s="26" t="s">
        <v>613</v>
      </c>
    </row>
    <row r="14" spans="1:15">
      <c r="A14" s="9">
        <f>[21]DBD!A18</f>
        <v>10</v>
      </c>
      <c r="B14" s="9" t="str">
        <f>[21]DBD!B18</f>
        <v>TdExtCnt</v>
      </c>
      <c r="C14" s="9" t="str">
        <f>[21]DBD!C18</f>
        <v>本日展期件數</v>
      </c>
      <c r="D14" s="9" t="str">
        <f>[21]DBD!D18</f>
        <v>DECIMAL</v>
      </c>
      <c r="E14" s="9">
        <f>[21]DBD!E18</f>
        <v>8</v>
      </c>
      <c r="F14" s="9">
        <f>[21]DBD!F18</f>
        <v>0</v>
      </c>
      <c r="G14" s="9">
        <f>[21]DBD!G18</f>
        <v>0</v>
      </c>
      <c r="H14" s="15" t="s">
        <v>302</v>
      </c>
      <c r="I14" s="15" t="s">
        <v>312</v>
      </c>
      <c r="J14" s="15" t="s">
        <v>313</v>
      </c>
      <c r="K14" s="15" t="s">
        <v>273</v>
      </c>
      <c r="L14" s="15">
        <v>5</v>
      </c>
      <c r="M14" s="15">
        <v>0</v>
      </c>
      <c r="N14" s="15"/>
      <c r="O14" s="26" t="s">
        <v>614</v>
      </c>
    </row>
    <row r="15" spans="1:15">
      <c r="A15" s="9">
        <f>[21]DBD!A19</f>
        <v>11</v>
      </c>
      <c r="B15" s="9" t="str">
        <f>[21]DBD!B19</f>
        <v>TdExtAmt</v>
      </c>
      <c r="C15" s="9" t="str">
        <f>[21]DBD!C19</f>
        <v>本日展期金額</v>
      </c>
      <c r="D15" s="9" t="str">
        <f>[21]DBD!D19</f>
        <v>DECIMAL</v>
      </c>
      <c r="E15" s="9">
        <f>[21]DBD!E19</f>
        <v>18</v>
      </c>
      <c r="F15" s="9" t="str">
        <f>[21]DBD!F19</f>
        <v>2</v>
      </c>
      <c r="G15" s="9">
        <f>[21]DBD!G19</f>
        <v>0</v>
      </c>
      <c r="H15" s="15" t="s">
        <v>302</v>
      </c>
      <c r="I15" s="15" t="s">
        <v>314</v>
      </c>
      <c r="J15" s="15" t="s">
        <v>315</v>
      </c>
      <c r="K15" s="15" t="s">
        <v>273</v>
      </c>
      <c r="L15" s="15">
        <v>11</v>
      </c>
      <c r="M15" s="15">
        <v>0</v>
      </c>
      <c r="N15" s="15"/>
      <c r="O15" s="26" t="s">
        <v>615</v>
      </c>
    </row>
    <row r="16" spans="1:15">
      <c r="A16" s="9">
        <f>[21]DBD!A20</f>
        <v>12</v>
      </c>
      <c r="B16" s="9" t="str">
        <f>[21]DBD!B20</f>
        <v>ReceivableBal</v>
      </c>
      <c r="C16" s="9" t="str">
        <f>[21]DBD!C20</f>
        <v>銷帳檔餘額</v>
      </c>
      <c r="D16" s="9" t="str">
        <f>[21]DBD!D20</f>
        <v>DECIMAL</v>
      </c>
      <c r="E16" s="9">
        <f>[21]DBD!E20</f>
        <v>18</v>
      </c>
      <c r="F16" s="9" t="str">
        <f>[21]DBD!F20</f>
        <v>2</v>
      </c>
      <c r="G16" s="9">
        <f>[21]DBD!G20</f>
        <v>0</v>
      </c>
      <c r="H16" s="15"/>
      <c r="I16" s="15"/>
      <c r="J16" s="15"/>
      <c r="K16" s="15"/>
      <c r="L16" s="15"/>
      <c r="M16" s="15"/>
      <c r="N16" s="15" t="s">
        <v>410</v>
      </c>
    </row>
    <row r="17" spans="1:14">
      <c r="A17" s="9">
        <f>[21]DBD!A21</f>
        <v>13</v>
      </c>
      <c r="B17" s="9" t="str">
        <f>[21]DBD!B21</f>
        <v>AcctMasterBal</v>
      </c>
      <c r="C17" s="9" t="str">
        <f>[21]DBD!C21</f>
        <v>業務檔餘額</v>
      </c>
      <c r="D17" s="9" t="str">
        <f>[21]DBD!D21</f>
        <v>DECIMAL</v>
      </c>
      <c r="E17" s="9">
        <f>[21]DBD!E21</f>
        <v>18</v>
      </c>
      <c r="F17" s="9" t="str">
        <f>[21]DBD!F21</f>
        <v>2</v>
      </c>
      <c r="G17" s="9">
        <f>[21]DBD!G21</f>
        <v>0</v>
      </c>
      <c r="H17" s="9"/>
      <c r="I17" s="9"/>
      <c r="J17" s="15"/>
      <c r="K17" s="15"/>
      <c r="L17" s="15"/>
      <c r="M17" s="15"/>
      <c r="N17" s="15" t="s">
        <v>374</v>
      </c>
    </row>
    <row r="18" spans="1:14">
      <c r="A18" s="9">
        <f>[21]DBD!A22</f>
        <v>14</v>
      </c>
      <c r="B18" s="9" t="str">
        <f>[21]DBD!B22</f>
        <v>CreateEmpNo</v>
      </c>
      <c r="C18" s="9" t="str">
        <f>[21]DBD!C22</f>
        <v>建檔人員</v>
      </c>
      <c r="D18" s="9" t="str">
        <f>[21]DBD!D22</f>
        <v>VARCHAR2</v>
      </c>
      <c r="E18" s="9">
        <f>[21]DBD!E22</f>
        <v>6</v>
      </c>
      <c r="F18" s="9">
        <f>[21]DBD!F22</f>
        <v>0</v>
      </c>
      <c r="G18" s="9">
        <f>[21]DBD!G22</f>
        <v>0</v>
      </c>
      <c r="H18" s="9"/>
      <c r="I18" s="9"/>
      <c r="J18" s="15"/>
      <c r="K18" s="15"/>
      <c r="L18" s="15"/>
      <c r="M18" s="15"/>
      <c r="N18" s="15"/>
    </row>
    <row r="19" spans="1:14">
      <c r="A19" s="9">
        <f>[21]DBD!A23</f>
        <v>15</v>
      </c>
      <c r="B19" s="9" t="str">
        <f>[21]DBD!B23</f>
        <v>CreateDate</v>
      </c>
      <c r="C19" s="9" t="str">
        <f>[21]DBD!C23</f>
        <v>建檔日期</v>
      </c>
      <c r="D19" s="9" t="str">
        <f>[21]DBD!D23</f>
        <v>DATE</v>
      </c>
      <c r="E19" s="9">
        <f>[21]DBD!E23</f>
        <v>0</v>
      </c>
      <c r="F19" s="9">
        <f>[21]DBD!F23</f>
        <v>0</v>
      </c>
      <c r="G19" s="9">
        <f>[21]DBD!G23</f>
        <v>0</v>
      </c>
      <c r="H19" s="9"/>
      <c r="I19" s="9"/>
      <c r="J19" s="15"/>
      <c r="K19" s="15"/>
      <c r="L19" s="15"/>
      <c r="M19" s="15"/>
      <c r="N19" s="15"/>
    </row>
    <row r="20" spans="1:14" ht="32.4">
      <c r="A20" s="9">
        <f>[21]DBD!A24</f>
        <v>16</v>
      </c>
      <c r="B20" s="9" t="str">
        <f>[21]DBD!B24</f>
        <v>LastUpdateEmpNo</v>
      </c>
      <c r="C20" s="9" t="str">
        <f>[21]DBD!C24</f>
        <v>最後維護人員</v>
      </c>
      <c r="D20" s="9" t="str">
        <f>[21]DBD!D24</f>
        <v>VARCHAR2</v>
      </c>
      <c r="E20" s="9">
        <f>[21]DBD!E24</f>
        <v>6</v>
      </c>
      <c r="F20" s="9">
        <f>[21]DBD!F24</f>
        <v>0</v>
      </c>
      <c r="G20" s="9">
        <f>[21]DBD!G24</f>
        <v>0</v>
      </c>
      <c r="H20" s="9"/>
      <c r="I20" s="9"/>
      <c r="J20" s="15"/>
      <c r="K20" s="15"/>
      <c r="L20" s="15"/>
      <c r="M20" s="15"/>
      <c r="N20" s="15"/>
    </row>
    <row r="21" spans="1:14">
      <c r="A21" s="9">
        <f>[21]DBD!A25</f>
        <v>17</v>
      </c>
      <c r="B21" s="9" t="str">
        <f>[21]DBD!B25</f>
        <v>LastUpdate</v>
      </c>
      <c r="C21" s="9" t="str">
        <f>[21]DBD!C25</f>
        <v>最後維護日期</v>
      </c>
      <c r="D21" s="9" t="str">
        <f>[21]DBD!D25</f>
        <v>DATE</v>
      </c>
      <c r="E21" s="9">
        <f>[21]DBD!E25</f>
        <v>0</v>
      </c>
      <c r="F21" s="9">
        <f>[21]DBD!F25</f>
        <v>0</v>
      </c>
      <c r="G21" s="9">
        <f>[21]DBD!G25</f>
        <v>0</v>
      </c>
      <c r="H21" s="9"/>
      <c r="I21" s="9"/>
      <c r="J21" s="15"/>
      <c r="K21" s="15"/>
      <c r="L21" s="15"/>
      <c r="M21" s="15"/>
      <c r="N21" s="15"/>
    </row>
  </sheetData>
  <mergeCells count="1">
    <mergeCell ref="A1:B1"/>
  </mergeCells>
  <phoneticPr fontId="1" type="noConversion"/>
  <hyperlinks>
    <hyperlink ref="E1" location="'L6'!A1" display="回首頁" xr:uid="{00000000-0004-0000-1500-000000000000}"/>
  </hyperlinks>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33"/>
  <sheetViews>
    <sheetView topLeftCell="A22" zoomScaleNormal="100" workbookViewId="0">
      <selection activeCell="J22" sqref="J22"/>
    </sheetView>
  </sheetViews>
  <sheetFormatPr defaultColWidth="40.5546875" defaultRowHeight="16.2"/>
  <cols>
    <col min="1" max="1" width="5.21875" style="26" bestFit="1" customWidth="1"/>
    <col min="2" max="2" width="19" style="26" bestFit="1" customWidth="1"/>
    <col min="3" max="3" width="15.33203125" style="26" bestFit="1" customWidth="1"/>
    <col min="4" max="4" width="12.88671875" style="26" bestFit="1" customWidth="1"/>
    <col min="5" max="5" width="8.21875" style="26" bestFit="1" customWidth="1"/>
    <col min="6" max="6" width="6.21875" style="26" bestFit="1" customWidth="1"/>
    <col min="7" max="7" width="39.77734375" style="26" bestFit="1" customWidth="1"/>
    <col min="8" max="8" width="14.109375" style="26" bestFit="1" customWidth="1"/>
    <col min="9" max="9" width="11" style="26" bestFit="1" customWidth="1"/>
    <col min="10" max="10" width="15.33203125" style="26" bestFit="1" customWidth="1"/>
    <col min="11" max="13" width="6.21875" style="26" bestFit="1" customWidth="1"/>
    <col min="14" max="14" width="32.44140625" style="26" customWidth="1"/>
    <col min="15" max="16384" width="40.5546875" style="26"/>
  </cols>
  <sheetData>
    <row r="1" spans="1:14">
      <c r="A1" s="56" t="s">
        <v>9</v>
      </c>
      <c r="B1" s="57"/>
      <c r="C1" s="9" t="str">
        <f>[22]DBD!C1</f>
        <v>AcReceivable</v>
      </c>
      <c r="D1" s="9" t="str">
        <f>[22]DBD!D1</f>
        <v>會計銷帳檔</v>
      </c>
      <c r="E1" s="16" t="s">
        <v>38</v>
      </c>
      <c r="F1" s="10"/>
      <c r="G1" s="10"/>
    </row>
    <row r="2" spans="1:14">
      <c r="A2" s="37"/>
      <c r="B2" s="38" t="s">
        <v>316</v>
      </c>
      <c r="C2" s="9" t="s">
        <v>411</v>
      </c>
      <c r="D2" s="9"/>
      <c r="E2" s="16"/>
      <c r="F2" s="10"/>
      <c r="G2" s="10"/>
    </row>
    <row r="3" spans="1:14">
      <c r="A3" s="37"/>
      <c r="B3" s="38" t="s">
        <v>318</v>
      </c>
      <c r="C3" s="9" t="s">
        <v>411</v>
      </c>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ht="409.6">
      <c r="A5" s="9">
        <f>[22]DBD!A9</f>
        <v>1</v>
      </c>
      <c r="B5" s="9" t="str">
        <f>[22]DBD!B9</f>
        <v>AcctCode</v>
      </c>
      <c r="C5" s="9" t="str">
        <f>[22]DBD!C9</f>
        <v xml:space="preserve">業務科目代號  </v>
      </c>
      <c r="D5" s="9" t="str">
        <f>[22]DBD!D9</f>
        <v>VARCHAR2</v>
      </c>
      <c r="E5" s="9">
        <f>[22]DBD!E9</f>
        <v>3</v>
      </c>
      <c r="F5" s="9"/>
      <c r="G5" s="9"/>
      <c r="H5" s="15" t="s">
        <v>439</v>
      </c>
      <c r="I5" s="15" t="s">
        <v>456</v>
      </c>
      <c r="J5" s="15" t="s">
        <v>455</v>
      </c>
      <c r="K5" s="15" t="s">
        <v>457</v>
      </c>
      <c r="L5" s="15" t="s">
        <v>458</v>
      </c>
      <c r="M5" s="15" t="s">
        <v>459</v>
      </c>
      <c r="N5" s="33" t="s">
        <v>449</v>
      </c>
    </row>
    <row r="6" spans="1:14" ht="388.8">
      <c r="A6" s="9">
        <f>[22]DBD!A10</f>
        <v>2</v>
      </c>
      <c r="B6" s="9" t="str">
        <f>[22]DBD!B10</f>
        <v>CustNo</v>
      </c>
      <c r="C6" s="9" t="str">
        <f>[22]DBD!C10</f>
        <v>戶號</v>
      </c>
      <c r="D6" s="9" t="str">
        <f>[22]DBD!D10</f>
        <v>DECIMAL</v>
      </c>
      <c r="E6" s="9">
        <f>[22]DBD!E10</f>
        <v>7</v>
      </c>
      <c r="F6" s="9"/>
      <c r="G6" s="9"/>
      <c r="H6" s="15" t="s">
        <v>450</v>
      </c>
      <c r="I6" s="15" t="s">
        <v>426</v>
      </c>
      <c r="J6" s="15" t="s">
        <v>460</v>
      </c>
      <c r="K6" s="15" t="s">
        <v>461</v>
      </c>
      <c r="L6" s="15" t="s">
        <v>462</v>
      </c>
      <c r="M6" s="15"/>
      <c r="N6" s="33" t="s">
        <v>451</v>
      </c>
    </row>
    <row r="7" spans="1:14" ht="388.8">
      <c r="A7" s="9">
        <f>[22]DBD!A11</f>
        <v>3</v>
      </c>
      <c r="B7" s="9" t="str">
        <f>[22]DBD!B11</f>
        <v>FacmNo</v>
      </c>
      <c r="C7" s="9" t="str">
        <f>[22]DBD!C11</f>
        <v>額度編號</v>
      </c>
      <c r="D7" s="9" t="str">
        <f>[22]DBD!D11</f>
        <v>DECIMAL</v>
      </c>
      <c r="E7" s="9">
        <f>[22]DBD!E11</f>
        <v>3</v>
      </c>
      <c r="F7" s="9"/>
      <c r="G7" s="9"/>
      <c r="H7" s="15" t="s">
        <v>440</v>
      </c>
      <c r="I7" s="15" t="s">
        <v>452</v>
      </c>
      <c r="J7" s="15" t="s">
        <v>463</v>
      </c>
      <c r="K7" s="15" t="s">
        <v>464</v>
      </c>
      <c r="L7" s="15" t="s">
        <v>465</v>
      </c>
      <c r="M7" s="15"/>
      <c r="N7" s="33" t="s">
        <v>438</v>
      </c>
    </row>
    <row r="8" spans="1:14" ht="409.6">
      <c r="A8" s="9">
        <f>[22]DBD!A12</f>
        <v>4</v>
      </c>
      <c r="B8" s="9" t="str">
        <f>[22]DBD!B12</f>
        <v>RvNo</v>
      </c>
      <c r="C8" s="9" t="str">
        <f>[22]DBD!C12</f>
        <v xml:space="preserve">銷帳編號 </v>
      </c>
      <c r="D8" s="9" t="str">
        <f>[22]DBD!D12</f>
        <v>VARCHAR2</v>
      </c>
      <c r="E8" s="9">
        <f>[22]DBD!E12</f>
        <v>30</v>
      </c>
      <c r="F8" s="9"/>
      <c r="G8" s="9" t="str">
        <f>[22]DBD!G12</f>
        <v>1.暫收款－可抵繳 : ''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8.短繳期金、另收欠款：撥款序號(3)
9.暫付、催收法務費：記錄號碼(8)
10.'FacmNo'+額度編號(暫收款－借新還舊)</v>
      </c>
      <c r="H8" s="15" t="s">
        <v>441</v>
      </c>
      <c r="I8" s="9" t="s">
        <v>471</v>
      </c>
      <c r="J8" s="9" t="s">
        <v>467</v>
      </c>
      <c r="K8" s="9" t="s">
        <v>468</v>
      </c>
      <c r="L8" s="9" t="s">
        <v>470</v>
      </c>
      <c r="M8" s="15" t="s">
        <v>469</v>
      </c>
      <c r="N8" s="33" t="s">
        <v>466</v>
      </c>
    </row>
    <row r="9" spans="1:14" ht="409.6">
      <c r="A9" s="9">
        <f>[22]DBD!A13</f>
        <v>5</v>
      </c>
      <c r="B9" s="9" t="str">
        <f>[22]DBD!B13</f>
        <v xml:space="preserve">AcNoCode      </v>
      </c>
      <c r="C9" s="9" t="str">
        <f>[22]DBD!C13</f>
        <v xml:space="preserve">科目代號        </v>
      </c>
      <c r="D9" s="9" t="str">
        <f>[22]DBD!D13</f>
        <v>VARCHAR2</v>
      </c>
      <c r="E9" s="9">
        <f>[22]DBD!E13</f>
        <v>8</v>
      </c>
      <c r="F9" s="9"/>
      <c r="G9" s="9" t="str">
        <f>[22]DBD!G13</f>
        <v>CdAcCode會計科子細目設定檔，銷帳科目記號&gt;=3放空白</v>
      </c>
      <c r="H9" s="15" t="s">
        <v>412</v>
      </c>
      <c r="I9" s="9" t="s">
        <v>413</v>
      </c>
      <c r="J9" s="9" t="s">
        <v>472</v>
      </c>
      <c r="K9" s="9" t="s">
        <v>339</v>
      </c>
      <c r="L9" s="9">
        <v>8</v>
      </c>
      <c r="M9" s="15"/>
      <c r="N9" s="33" t="s">
        <v>431</v>
      </c>
    </row>
    <row r="10" spans="1:14" ht="409.6">
      <c r="A10" s="9">
        <f>[22]DBD!A14</f>
        <v>6</v>
      </c>
      <c r="B10" s="9" t="str">
        <f>[22]DBD!B14</f>
        <v xml:space="preserve">AcSubCode      </v>
      </c>
      <c r="C10" s="9" t="str">
        <f>[22]DBD!C14</f>
        <v xml:space="preserve">子目代號        </v>
      </c>
      <c r="D10" s="9" t="str">
        <f>[22]DBD!D14</f>
        <v>VARCHAR2</v>
      </c>
      <c r="E10" s="9">
        <f>[22]DBD!E14</f>
        <v>5</v>
      </c>
      <c r="F10" s="9"/>
      <c r="G10" s="9" t="str">
        <f>[22]DBD!G14</f>
        <v>CdAcCode會計科子細目設定檔</v>
      </c>
      <c r="H10" s="15" t="s">
        <v>412</v>
      </c>
      <c r="I10" s="15" t="s">
        <v>414</v>
      </c>
      <c r="J10" s="15" t="s">
        <v>473</v>
      </c>
      <c r="K10" s="15" t="s">
        <v>339</v>
      </c>
      <c r="L10" s="15">
        <v>5</v>
      </c>
      <c r="M10" s="15"/>
      <c r="N10" s="33" t="s">
        <v>427</v>
      </c>
    </row>
    <row r="11" spans="1:14" ht="409.6">
      <c r="A11" s="9">
        <f>[22]DBD!A15</f>
        <v>7</v>
      </c>
      <c r="B11" s="9" t="str">
        <f>[22]DBD!B15</f>
        <v xml:space="preserve">AcDtlCode      </v>
      </c>
      <c r="C11" s="9" t="str">
        <f>[22]DBD!C15</f>
        <v xml:space="preserve">細目代號    </v>
      </c>
      <c r="D11" s="9" t="str">
        <f>[22]DBD!D15</f>
        <v>VARCHAR2</v>
      </c>
      <c r="E11" s="9">
        <f>[22]DBD!E15</f>
        <v>2</v>
      </c>
      <c r="F11" s="9"/>
      <c r="G11" s="9" t="str">
        <f>[22]DBD!G15</f>
        <v>CdAcCode會計科子細目設定檔</v>
      </c>
      <c r="H11" s="15" t="s">
        <v>415</v>
      </c>
      <c r="I11" s="15" t="s">
        <v>416</v>
      </c>
      <c r="J11" s="15" t="s">
        <v>474</v>
      </c>
      <c r="K11" s="15" t="s">
        <v>339</v>
      </c>
      <c r="L11" s="15">
        <v>2</v>
      </c>
      <c r="M11" s="15"/>
      <c r="N11" s="33" t="s">
        <v>432</v>
      </c>
    </row>
    <row r="12" spans="1:14">
      <c r="A12" s="9">
        <f>[22]DBD!A16</f>
        <v>8</v>
      </c>
      <c r="B12" s="9" t="str">
        <f>[22]DBD!B16</f>
        <v>BranchNo</v>
      </c>
      <c r="C12" s="9" t="str">
        <f>[22]DBD!C16</f>
        <v>單位別</v>
      </c>
      <c r="D12" s="9" t="str">
        <f>[22]DBD!D16</f>
        <v>VARCHAR2</v>
      </c>
      <c r="E12" s="9">
        <f>[22]DBD!E16</f>
        <v>4</v>
      </c>
      <c r="F12" s="9"/>
      <c r="G12" s="9"/>
      <c r="H12" s="15"/>
      <c r="I12" s="15"/>
      <c r="J12" s="15"/>
      <c r="K12" s="15"/>
      <c r="L12" s="15"/>
      <c r="M12" s="15"/>
      <c r="N12" s="33" t="s">
        <v>433</v>
      </c>
    </row>
    <row r="13" spans="1:14">
      <c r="A13" s="9">
        <f>[22]DBD!A17</f>
        <v>9</v>
      </c>
      <c r="B13" s="9" t="str">
        <f>[22]DBD!B17</f>
        <v>CurrencyCode</v>
      </c>
      <c r="C13" s="9" t="str">
        <f>[22]DBD!C17</f>
        <v>幣別</v>
      </c>
      <c r="D13" s="9" t="str">
        <f>[22]DBD!D17</f>
        <v>VARCHAR2</v>
      </c>
      <c r="E13" s="9">
        <f>[22]DBD!E17</f>
        <v>3</v>
      </c>
      <c r="F13" s="9"/>
      <c r="G13" s="9"/>
      <c r="H13" s="15"/>
      <c r="I13" s="15"/>
      <c r="J13" s="15"/>
      <c r="K13" s="15"/>
      <c r="L13" s="15"/>
      <c r="M13" s="15"/>
      <c r="N13" s="33" t="s">
        <v>359</v>
      </c>
    </row>
    <row r="14" spans="1:14" ht="409.6">
      <c r="A14" s="9">
        <f>[22]DBD!A18</f>
        <v>10</v>
      </c>
      <c r="B14" s="9" t="str">
        <f>[22]DBD!B18</f>
        <v>ClsFlag</v>
      </c>
      <c r="C14" s="9" t="str">
        <f>[22]DBD!C18</f>
        <v>銷帳記號</v>
      </c>
      <c r="D14" s="9" t="str">
        <f>[22]DBD!D18</f>
        <v>DECIMAL</v>
      </c>
      <c r="E14" s="9">
        <f>[22]DBD!E18</f>
        <v>1</v>
      </c>
      <c r="F14" s="9"/>
      <c r="G14" s="9" t="str">
        <f>[22]DBD!G18</f>
        <v>0.未銷、1.已銷</v>
      </c>
      <c r="H14" s="15" t="s">
        <v>437</v>
      </c>
      <c r="I14" s="15" t="s">
        <v>417</v>
      </c>
      <c r="J14" s="15" t="s">
        <v>475</v>
      </c>
      <c r="K14" s="15" t="s">
        <v>476</v>
      </c>
      <c r="L14" s="15" t="s">
        <v>477</v>
      </c>
      <c r="M14" s="15" t="s">
        <v>478</v>
      </c>
      <c r="N14" s="33" t="s">
        <v>445</v>
      </c>
    </row>
    <row r="15" spans="1:14" ht="409.6">
      <c r="A15" s="9">
        <f>[22]DBD!A19</f>
        <v>11</v>
      </c>
      <c r="B15" s="9" t="str">
        <f>[22]DBD!B19</f>
        <v>AcctFlag</v>
      </c>
      <c r="C15" s="9" t="str">
        <f>[22]DBD!C19</f>
        <v xml:space="preserve">業務科目記號    </v>
      </c>
      <c r="D15" s="9" t="str">
        <f>[22]DBD!D19</f>
        <v>DECIMAL</v>
      </c>
      <c r="E15" s="9">
        <f>[22]DBD!E19</f>
        <v>1</v>
      </c>
      <c r="F15" s="9"/>
      <c r="G15" s="9" t="str">
        <f>[22]DBD!G19</f>
        <v>0: 一般科目
1: 資負明細科目</v>
      </c>
      <c r="H15" s="15" t="s">
        <v>418</v>
      </c>
      <c r="I15" s="15" t="s">
        <v>394</v>
      </c>
      <c r="J15" s="15" t="s">
        <v>404</v>
      </c>
      <c r="K15" s="15" t="s">
        <v>405</v>
      </c>
      <c r="L15" s="15">
        <v>1</v>
      </c>
      <c r="M15" s="15"/>
      <c r="N15" s="33" t="s">
        <v>479</v>
      </c>
    </row>
    <row r="16" spans="1:14" ht="409.6">
      <c r="A16" s="9">
        <f>[22]DBD!A20</f>
        <v>12</v>
      </c>
      <c r="B16" s="9" t="str">
        <f>[22]DBD!B20</f>
        <v>ReceivableFlag</v>
      </c>
      <c r="C16" s="9" t="str">
        <f>[22]DBD!C20</f>
        <v xml:space="preserve">銷帳科目記號    </v>
      </c>
      <c r="D16" s="9" t="str">
        <f>[22]DBD!D20</f>
        <v>DECIMAL</v>
      </c>
      <c r="E16" s="9">
        <f>[22]DBD!E20</f>
        <v>1</v>
      </c>
      <c r="F16" s="9"/>
      <c r="G16" s="9" t="str">
        <f>[22]DBD!G20</f>
        <v>1:會計銷帳科目
2:業務銷帳科目
3:未收費用
4:短繳期金
5.另收欠款</v>
      </c>
      <c r="H16" s="15" t="s">
        <v>422</v>
      </c>
      <c r="I16" s="15" t="s">
        <v>480</v>
      </c>
      <c r="J16" s="15" t="s">
        <v>482</v>
      </c>
      <c r="K16" s="15" t="s">
        <v>483</v>
      </c>
      <c r="L16" s="15" t="s">
        <v>484</v>
      </c>
      <c r="M16" s="15" t="s">
        <v>485</v>
      </c>
      <c r="N16" s="33" t="s">
        <v>481</v>
      </c>
    </row>
    <row r="17" spans="1:14" ht="409.6">
      <c r="A17" s="9">
        <f>[22]DBD!A21</f>
        <v>13</v>
      </c>
      <c r="B17" s="9" t="str">
        <f>[22]DBD!B21</f>
        <v>RvAmt</v>
      </c>
      <c r="C17" s="9" t="str">
        <f>[22]DBD!C21</f>
        <v>起帳總額</v>
      </c>
      <c r="D17" s="9" t="str">
        <f>[22]DBD!D21</f>
        <v>DECIMAL</v>
      </c>
      <c r="E17" s="9">
        <f>[22]DBD!E21</f>
        <v>16</v>
      </c>
      <c r="F17" s="9">
        <f>[22]DBD!F21</f>
        <v>2</v>
      </c>
      <c r="G17" s="9"/>
      <c r="H17" s="15" t="s">
        <v>442</v>
      </c>
      <c r="I17" s="15" t="s">
        <v>486</v>
      </c>
      <c r="J17" s="15" t="s">
        <v>487</v>
      </c>
      <c r="K17" s="15" t="s">
        <v>488</v>
      </c>
      <c r="L17" s="15" t="s">
        <v>489</v>
      </c>
      <c r="M17" s="15" t="s">
        <v>490</v>
      </c>
      <c r="N17" s="33" t="s">
        <v>446</v>
      </c>
    </row>
    <row r="18" spans="1:14" ht="409.6">
      <c r="A18" s="9">
        <f>[22]DBD!A22</f>
        <v>14</v>
      </c>
      <c r="B18" s="9" t="str">
        <f>[22]DBD!B22</f>
        <v>RvBal</v>
      </c>
      <c r="C18" s="9" t="str">
        <f>[22]DBD!C22</f>
        <v xml:space="preserve">未銷餘額 </v>
      </c>
      <c r="D18" s="9" t="str">
        <f>[22]DBD!D22</f>
        <v>DECIMAL</v>
      </c>
      <c r="E18" s="9">
        <f>[22]DBD!E22</f>
        <v>16</v>
      </c>
      <c r="F18" s="9">
        <f>[22]DBD!F22</f>
        <v>2</v>
      </c>
      <c r="G18" s="9" t="str">
        <f>[22]DBD!G22</f>
        <v>含次日</v>
      </c>
      <c r="H18" s="15" t="s">
        <v>443</v>
      </c>
      <c r="I18" s="15" t="s">
        <v>428</v>
      </c>
      <c r="J18" s="15" t="s">
        <v>491</v>
      </c>
      <c r="K18" s="15" t="s">
        <v>492</v>
      </c>
      <c r="L18" s="15" t="s">
        <v>493</v>
      </c>
      <c r="M18" s="15" t="s">
        <v>494</v>
      </c>
      <c r="N18" s="33" t="s">
        <v>448</v>
      </c>
    </row>
    <row r="19" spans="1:14" ht="409.6">
      <c r="A19" s="9">
        <f>[22]DBD!A23</f>
        <v>15</v>
      </c>
      <c r="B19" s="9" t="str">
        <f>[22]DBD!B23</f>
        <v>AcBal</v>
      </c>
      <c r="C19" s="9" t="str">
        <f>[22]DBD!C23</f>
        <v xml:space="preserve">會計日餘額 </v>
      </c>
      <c r="D19" s="9" t="str">
        <f>[22]DBD!D23</f>
        <v>DECIMAL</v>
      </c>
      <c r="E19" s="9">
        <f>[22]DBD!E23</f>
        <v>16</v>
      </c>
      <c r="F19" s="9">
        <f>[22]DBD!F23</f>
        <v>2</v>
      </c>
      <c r="G19" s="9" t="str">
        <f>[22]DBD!G23</f>
        <v>不含次日</v>
      </c>
      <c r="H19" s="15" t="s">
        <v>443</v>
      </c>
      <c r="I19" s="15" t="s">
        <v>428</v>
      </c>
      <c r="J19" s="15" t="s">
        <v>491</v>
      </c>
      <c r="K19" s="15" t="s">
        <v>492</v>
      </c>
      <c r="L19" s="15" t="s">
        <v>493</v>
      </c>
      <c r="M19" s="15" t="s">
        <v>494</v>
      </c>
      <c r="N19" s="33" t="s">
        <v>447</v>
      </c>
    </row>
    <row r="20" spans="1:14" ht="409.6">
      <c r="A20" s="9">
        <f>[22]DBD!A24</f>
        <v>16</v>
      </c>
      <c r="B20" s="9" t="str">
        <f>[22]DBD!B24</f>
        <v>SlipNote</v>
      </c>
      <c r="C20" s="9" t="str">
        <f>[22]DBD!C24</f>
        <v>傳票摘要</v>
      </c>
      <c r="D20" s="9" t="str">
        <f>[22]DBD!D24</f>
        <v>NVARCHAR2</v>
      </c>
      <c r="E20" s="9">
        <f>[22]DBD!E24</f>
        <v>80</v>
      </c>
      <c r="F20" s="9"/>
      <c r="G20" s="9"/>
      <c r="H20" s="15" t="s">
        <v>425</v>
      </c>
      <c r="I20" s="15" t="s">
        <v>424</v>
      </c>
      <c r="J20" s="15" t="s">
        <v>495</v>
      </c>
      <c r="K20" s="15" t="s">
        <v>7</v>
      </c>
      <c r="L20" s="15">
        <v>2</v>
      </c>
      <c r="M20" s="15"/>
      <c r="N20" s="33" t="s">
        <v>496</v>
      </c>
    </row>
    <row r="21" spans="1:14" ht="405">
      <c r="A21" s="9">
        <f>[22]DBD!A25</f>
        <v>17</v>
      </c>
      <c r="B21" s="9" t="str">
        <f>[22]DBD!B25</f>
        <v>AcBookCode</v>
      </c>
      <c r="C21" s="9" t="str">
        <f>[22]DBD!C25</f>
        <v>帳冊別</v>
      </c>
      <c r="D21" s="9" t="str">
        <f>[22]DBD!D25</f>
        <v>VARCHAR2</v>
      </c>
      <c r="E21" s="9">
        <f>[22]DBD!E25</f>
        <v>3</v>
      </c>
      <c r="F21" s="9"/>
      <c r="G21" s="9" t="str">
        <f>[22]DBD!G25</f>
        <v>共用代碼檔
201 :利變年金</v>
      </c>
      <c r="H21" s="15" t="s">
        <v>419</v>
      </c>
      <c r="I21" s="15" t="s">
        <v>420</v>
      </c>
      <c r="J21" s="15"/>
      <c r="K21" s="15"/>
      <c r="L21" s="15"/>
      <c r="M21" s="15"/>
      <c r="N21" s="33" t="s">
        <v>434</v>
      </c>
    </row>
    <row r="22" spans="1:14" ht="409.6">
      <c r="A22" s="9">
        <f>[22]DBD!A26</f>
        <v>18</v>
      </c>
      <c r="B22" s="9" t="str">
        <f>[22]DBD!B26</f>
        <v>OpenAcDate</v>
      </c>
      <c r="C22" s="9" t="str">
        <f>[22]DBD!C26</f>
        <v>起帳日期</v>
      </c>
      <c r="D22" s="9" t="str">
        <f>[22]DBD!D26</f>
        <v>Decimald</v>
      </c>
      <c r="E22" s="9">
        <f>[22]DBD!E26</f>
        <v>8</v>
      </c>
      <c r="F22" s="9"/>
      <c r="G22" s="9"/>
      <c r="H22" s="15" t="s">
        <v>444</v>
      </c>
      <c r="I22" s="15" t="s">
        <v>497</v>
      </c>
      <c r="J22" s="15" t="s">
        <v>498</v>
      </c>
      <c r="K22" s="15" t="s">
        <v>499</v>
      </c>
      <c r="L22" s="15" t="s">
        <v>500</v>
      </c>
      <c r="M22" s="15" t="s">
        <v>501</v>
      </c>
      <c r="N22" s="33" t="s">
        <v>454</v>
      </c>
    </row>
    <row r="23" spans="1:14" ht="409.6">
      <c r="A23" s="9">
        <f>[22]DBD!A27</f>
        <v>19</v>
      </c>
      <c r="B23" s="9" t="str">
        <f>[22]DBD!B27</f>
        <v>LastAcDate</v>
      </c>
      <c r="C23" s="9" t="str">
        <f>[22]DBD!C27</f>
        <v>最後作帳日</v>
      </c>
      <c r="D23" s="9" t="str">
        <f>[22]DBD!D27</f>
        <v>Decimald</v>
      </c>
      <c r="E23" s="9">
        <f>[22]DBD!E27</f>
        <v>8</v>
      </c>
      <c r="F23" s="9"/>
      <c r="G23" s="9"/>
      <c r="H23" s="15" t="s">
        <v>502</v>
      </c>
      <c r="I23" s="15" t="s">
        <v>421</v>
      </c>
      <c r="J23" s="15" t="s">
        <v>503</v>
      </c>
      <c r="K23" s="15" t="s">
        <v>504</v>
      </c>
      <c r="L23" s="15" t="s">
        <v>505</v>
      </c>
      <c r="M23" s="15" t="s">
        <v>506</v>
      </c>
      <c r="N23" s="33" t="s">
        <v>430</v>
      </c>
    </row>
    <row r="24" spans="1:14" ht="409.6">
      <c r="A24" s="9">
        <f>[22]DBD!A28</f>
        <v>20</v>
      </c>
      <c r="B24" s="9" t="str">
        <f>[22]DBD!B28</f>
        <v>LastTxDate</v>
      </c>
      <c r="C24" s="9" t="str">
        <f>[22]DBD!C28</f>
        <v>最後交易日</v>
      </c>
      <c r="D24" s="9" t="str">
        <f>[22]DBD!D28</f>
        <v>Decimald</v>
      </c>
      <c r="E24" s="9">
        <f>[22]DBD!E28</f>
        <v>8</v>
      </c>
      <c r="F24" s="9"/>
      <c r="G24" s="9" t="str">
        <f>[22]DBD!G28</f>
        <v>含次日交易</v>
      </c>
      <c r="H24" s="15" t="s">
        <v>502</v>
      </c>
      <c r="I24" s="15" t="s">
        <v>421</v>
      </c>
      <c r="J24" s="15" t="s">
        <v>503</v>
      </c>
      <c r="K24" s="15" t="s">
        <v>504</v>
      </c>
      <c r="L24" s="15" t="s">
        <v>505</v>
      </c>
      <c r="M24" s="15" t="s">
        <v>506</v>
      </c>
      <c r="N24" s="33" t="s">
        <v>429</v>
      </c>
    </row>
    <row r="25" spans="1:14">
      <c r="A25" s="9">
        <f>[22]DBD!A29</f>
        <v>21</v>
      </c>
      <c r="B25" s="9" t="str">
        <f>[22]DBD!B29</f>
        <v>TitaTxCd</v>
      </c>
      <c r="C25" s="9" t="str">
        <f>[22]DBD!C29</f>
        <v>交易代號</v>
      </c>
      <c r="D25" s="9" t="str">
        <f>[22]DBD!D29</f>
        <v>VARCHAR2</v>
      </c>
      <c r="E25" s="9">
        <f>[22]DBD!E29</f>
        <v>5</v>
      </c>
      <c r="F25" s="9"/>
      <c r="G25" s="9" t="str">
        <f>[22]DBD!G29</f>
        <v>起帳</v>
      </c>
      <c r="H25" s="15"/>
      <c r="I25" s="15"/>
      <c r="J25" s="15"/>
      <c r="K25" s="15"/>
      <c r="L25" s="15"/>
      <c r="M25" s="15"/>
      <c r="N25" s="33" t="s">
        <v>340</v>
      </c>
    </row>
    <row r="26" spans="1:14">
      <c r="A26" s="9">
        <f>[22]DBD!A30</f>
        <v>22</v>
      </c>
      <c r="B26" s="9" t="str">
        <f>[22]DBD!B30</f>
        <v>TitaKinBr</v>
      </c>
      <c r="C26" s="9" t="str">
        <f>[22]DBD!C30</f>
        <v>單位別</v>
      </c>
      <c r="D26" s="9" t="str">
        <f>[22]DBD!D30</f>
        <v>VARCHAR2</v>
      </c>
      <c r="E26" s="9">
        <f>[22]DBD!E30</f>
        <v>4</v>
      </c>
      <c r="F26" s="9"/>
      <c r="G26" s="9"/>
      <c r="H26" s="15"/>
      <c r="I26" s="15"/>
      <c r="J26" s="15"/>
      <c r="K26" s="15"/>
      <c r="L26" s="15"/>
      <c r="M26" s="15"/>
      <c r="N26" s="33" t="s">
        <v>435</v>
      </c>
    </row>
    <row r="27" spans="1:14">
      <c r="A27" s="9">
        <f>[22]DBD!A31</f>
        <v>23</v>
      </c>
      <c r="B27" s="9" t="str">
        <f>[22]DBD!B31</f>
        <v>TitaTlrNo</v>
      </c>
      <c r="C27" s="9" t="str">
        <f>[22]DBD!C31</f>
        <v>經辦</v>
      </c>
      <c r="D27" s="9" t="str">
        <f>[22]DBD!D31</f>
        <v>VARCHAR2</v>
      </c>
      <c r="E27" s="9">
        <f>[22]DBD!E31</f>
        <v>6</v>
      </c>
      <c r="F27" s="9"/>
      <c r="G27" s="9"/>
      <c r="H27" s="15"/>
      <c r="I27" s="15"/>
      <c r="J27" s="15"/>
      <c r="K27" s="15"/>
      <c r="L27" s="15"/>
      <c r="M27" s="15"/>
      <c r="N27" s="33" t="s">
        <v>436</v>
      </c>
    </row>
    <row r="28" spans="1:14">
      <c r="A28" s="9">
        <f>[22]DBD!A32</f>
        <v>24</v>
      </c>
      <c r="B28" s="9" t="str">
        <f>[22]DBD!B32</f>
        <v>TitaTxtNo</v>
      </c>
      <c r="C28" s="9" t="str">
        <f>[22]DBD!C32</f>
        <v>交易序號</v>
      </c>
      <c r="D28" s="9" t="str">
        <f>[22]DBD!D32</f>
        <v>DECIMAL</v>
      </c>
      <c r="E28" s="9">
        <f>[22]DBD!E32</f>
        <v>8</v>
      </c>
      <c r="F28" s="9"/>
      <c r="G28" s="9"/>
      <c r="H28" s="15"/>
      <c r="I28" s="15"/>
      <c r="J28" s="15"/>
      <c r="K28" s="15"/>
      <c r="L28" s="15"/>
      <c r="M28" s="15"/>
      <c r="N28" s="33" t="s">
        <v>374</v>
      </c>
    </row>
    <row r="29" spans="1:14" ht="405">
      <c r="A29" s="9">
        <f>[22]DBD!A33</f>
        <v>25</v>
      </c>
      <c r="B29" s="9" t="str">
        <f>[22]DBD!B33</f>
        <v>JsonFields</v>
      </c>
      <c r="C29" s="9" t="str">
        <f>[22]DBD!C33</f>
        <v>jason格式紀錄欄</v>
      </c>
      <c r="D29" s="9" t="str">
        <f>[22]DBD!D33</f>
        <v>VARCHAR2</v>
      </c>
      <c r="E29" s="9">
        <f>[22]DBD!E33</f>
        <v>300</v>
      </c>
      <c r="F29" s="9"/>
      <c r="G29" s="9"/>
      <c r="H29" s="15" t="s">
        <v>423</v>
      </c>
      <c r="I29" s="15" t="s">
        <v>424</v>
      </c>
      <c r="J29" s="15" t="s">
        <v>495</v>
      </c>
      <c r="K29" s="15" t="s">
        <v>507</v>
      </c>
      <c r="L29" s="15">
        <v>2</v>
      </c>
      <c r="M29" s="15"/>
      <c r="N29" s="33" t="s">
        <v>453</v>
      </c>
    </row>
    <row r="30" spans="1:14">
      <c r="A30" s="9">
        <f>[22]DBD!A34</f>
        <v>26</v>
      </c>
      <c r="B30" s="9" t="str">
        <f>[22]DBD!B34</f>
        <v>CreateEmpNo</v>
      </c>
      <c r="C30" s="9" t="str">
        <f>[22]DBD!C34</f>
        <v>建檔人員</v>
      </c>
      <c r="D30" s="9" t="str">
        <f>[22]DBD!D34</f>
        <v>VARCHAR2</v>
      </c>
      <c r="E30" s="9"/>
      <c r="F30" s="9"/>
      <c r="G30" s="9"/>
      <c r="H30" s="15"/>
      <c r="I30" s="15"/>
      <c r="J30" s="15"/>
      <c r="K30" s="15"/>
      <c r="L30" s="15"/>
      <c r="M30" s="15"/>
      <c r="N30" s="15"/>
    </row>
    <row r="31" spans="1:14">
      <c r="A31" s="9">
        <f>[22]DBD!A35</f>
        <v>27</v>
      </c>
      <c r="B31" s="9" t="str">
        <f>[22]DBD!B35</f>
        <v>CreateDate</v>
      </c>
      <c r="C31" s="9" t="str">
        <f>[22]DBD!C35</f>
        <v>建檔日期</v>
      </c>
      <c r="D31" s="9" t="str">
        <f>[22]DBD!D35</f>
        <v>DATE</v>
      </c>
      <c r="E31" s="9">
        <f>[22]DBD!E35</f>
        <v>0</v>
      </c>
      <c r="F31" s="9"/>
      <c r="G31" s="9"/>
      <c r="H31" s="15"/>
      <c r="I31" s="15"/>
      <c r="J31" s="15"/>
      <c r="K31" s="15"/>
      <c r="L31" s="15"/>
      <c r="M31" s="15"/>
      <c r="N31" s="15"/>
    </row>
    <row r="32" spans="1:14">
      <c r="A32" s="9">
        <f>[22]DBD!A36</f>
        <v>28</v>
      </c>
      <c r="B32" s="9" t="str">
        <f>[22]DBD!B36</f>
        <v>LastUpdateEmpNo</v>
      </c>
      <c r="C32" s="9" t="str">
        <f>[22]DBD!C36</f>
        <v>最後維護人員</v>
      </c>
      <c r="D32" s="9" t="str">
        <f>[22]DBD!D36</f>
        <v>VARCHAR2</v>
      </c>
      <c r="E32" s="9"/>
      <c r="F32" s="9"/>
      <c r="G32" s="9"/>
      <c r="H32" s="15"/>
      <c r="I32" s="15"/>
      <c r="J32" s="15"/>
      <c r="K32" s="15"/>
      <c r="L32" s="15"/>
      <c r="M32" s="15"/>
      <c r="N32" s="15"/>
    </row>
    <row r="33" spans="1:14">
      <c r="A33" s="9">
        <f>[22]DBD!A37</f>
        <v>29</v>
      </c>
      <c r="B33" s="9" t="str">
        <f>[22]DBD!B37</f>
        <v>LastUpdate</v>
      </c>
      <c r="C33" s="9" t="str">
        <f>[22]DBD!C37</f>
        <v>最後維護日期</v>
      </c>
      <c r="D33" s="9" t="str">
        <f>[22]DBD!D37</f>
        <v>DATE</v>
      </c>
      <c r="E33" s="9"/>
      <c r="F33" s="9"/>
      <c r="G33" s="9"/>
      <c r="H33" s="15"/>
      <c r="I33" s="15"/>
      <c r="J33" s="15"/>
      <c r="K33" s="15"/>
      <c r="L33" s="15"/>
      <c r="M33" s="15"/>
      <c r="N33" s="15"/>
    </row>
  </sheetData>
  <mergeCells count="1">
    <mergeCell ref="A1:B1"/>
  </mergeCells>
  <phoneticPr fontId="1" type="noConversion"/>
  <hyperlinks>
    <hyperlink ref="E1" location="'L6'!A1" display="回首頁" xr:uid="{00000000-0004-0000-1600-000000000000}"/>
  </hyperlinks>
  <pageMargins left="0.7" right="0.7" top="0.75" bottom="0.75" header="0.3" footer="0.3"/>
  <pageSetup paperSize="9"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5"/>
  <sheetViews>
    <sheetView topLeftCell="A4" zoomScaleNormal="100" workbookViewId="0">
      <selection activeCell="N12" sqref="N12"/>
    </sheetView>
  </sheetViews>
  <sheetFormatPr defaultColWidth="40.5546875" defaultRowHeight="16.2"/>
  <cols>
    <col min="1" max="1" width="5.21875" style="26" bestFit="1" customWidth="1"/>
    <col min="2" max="2" width="19" style="26" bestFit="1" customWidth="1"/>
    <col min="3" max="3" width="15.33203125" style="26" bestFit="1" customWidth="1"/>
    <col min="4" max="4" width="17.77734375" style="26" bestFit="1" customWidth="1"/>
    <col min="5" max="5" width="8.21875" style="26" bestFit="1" customWidth="1"/>
    <col min="6" max="6" width="6.21875" style="26" bestFit="1" customWidth="1"/>
    <col min="7" max="7" width="32.44140625" style="26" bestFit="1" customWidth="1"/>
    <col min="8" max="8" width="14.109375" style="26" bestFit="1" customWidth="1"/>
    <col min="9" max="9" width="11" style="26" bestFit="1" customWidth="1"/>
    <col min="10" max="10" width="15.33203125" style="26" bestFit="1" customWidth="1"/>
    <col min="11" max="13" width="6.21875" style="26" bestFit="1" customWidth="1"/>
    <col min="14" max="14" width="18.6640625" style="26" customWidth="1"/>
    <col min="15" max="16384" width="40.5546875" style="26"/>
  </cols>
  <sheetData>
    <row r="1" spans="1:14">
      <c r="A1" s="56" t="s">
        <v>9</v>
      </c>
      <c r="B1" s="57"/>
      <c r="C1" s="9" t="str">
        <f>[23]DBD!C1</f>
        <v>AcLoanRenew</v>
      </c>
      <c r="D1" s="9" t="str">
        <f>[23]DBD!D1</f>
        <v>會計借新還舊檔</v>
      </c>
      <c r="E1" s="16" t="s">
        <v>38</v>
      </c>
      <c r="F1" s="10"/>
      <c r="G1" s="10"/>
    </row>
    <row r="2" spans="1:14" ht="409.6">
      <c r="A2" s="37"/>
      <c r="B2" s="38" t="s">
        <v>316</v>
      </c>
      <c r="C2" s="9" t="s">
        <v>620</v>
      </c>
      <c r="D2" s="9"/>
      <c r="E2" s="16"/>
      <c r="F2" s="10"/>
      <c r="G2" s="10"/>
    </row>
    <row r="3" spans="1:14">
      <c r="A3" s="37"/>
      <c r="B3" s="38"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[23]DBD!A9</f>
        <v>1</v>
      </c>
      <c r="B5" s="9" t="str">
        <f>[23]DBD!B9</f>
        <v>CustNo</v>
      </c>
      <c r="C5" s="9" t="str">
        <f>[23]DBD!C9</f>
        <v>戶號</v>
      </c>
      <c r="D5" s="9" t="str">
        <f>[23]DBD!D9</f>
        <v>DECIMAL</v>
      </c>
      <c r="E5" s="9">
        <f>[23]DBD!E9</f>
        <v>7</v>
      </c>
      <c r="F5" s="9">
        <f>[23]DBD!F9</f>
        <v>0</v>
      </c>
      <c r="G5" s="9">
        <f>[23]DBD!G9</f>
        <v>0</v>
      </c>
      <c r="H5" s="15" t="s">
        <v>268</v>
      </c>
      <c r="I5" s="15" t="s">
        <v>264</v>
      </c>
      <c r="J5" s="15" t="s">
        <v>265</v>
      </c>
      <c r="K5" s="15" t="s">
        <v>8</v>
      </c>
      <c r="L5" s="15">
        <v>7</v>
      </c>
      <c r="M5" s="15"/>
      <c r="N5" s="15"/>
    </row>
    <row r="6" spans="1:14">
      <c r="A6" s="9">
        <f>[23]DBD!A10</f>
        <v>2</v>
      </c>
      <c r="B6" s="9" t="str">
        <f>[23]DBD!B10</f>
        <v>NewFacmNo</v>
      </c>
      <c r="C6" s="9" t="str">
        <f>[23]DBD!C10</f>
        <v xml:space="preserve">新額度編號 </v>
      </c>
      <c r="D6" s="9" t="str">
        <f>[23]DBD!D10</f>
        <v>DECIMAL</v>
      </c>
      <c r="E6" s="9">
        <f>[23]DBD!E10</f>
        <v>3</v>
      </c>
      <c r="F6" s="9">
        <f>[23]DBD!F10</f>
        <v>0</v>
      </c>
      <c r="G6" s="9">
        <f>[23]DBD!G10</f>
        <v>0</v>
      </c>
      <c r="H6" s="15" t="s">
        <v>268</v>
      </c>
      <c r="I6" s="15" t="s">
        <v>266</v>
      </c>
      <c r="J6" s="15" t="s">
        <v>261</v>
      </c>
      <c r="K6" s="15" t="s">
        <v>8</v>
      </c>
      <c r="L6" s="15">
        <v>3</v>
      </c>
      <c r="M6" s="15"/>
      <c r="N6" s="15"/>
    </row>
    <row r="7" spans="1:14">
      <c r="A7" s="9">
        <f>[23]DBD!A11</f>
        <v>3</v>
      </c>
      <c r="B7" s="9" t="str">
        <f>[23]DBD!B11</f>
        <v>NewBormNo</v>
      </c>
      <c r="C7" s="9" t="str">
        <f>[23]DBD!C11</f>
        <v>新撥款序號</v>
      </c>
      <c r="D7" s="9" t="str">
        <f>[23]DBD!D11</f>
        <v>DECIMAL</v>
      </c>
      <c r="E7" s="9">
        <f>[23]DBD!E11</f>
        <v>3</v>
      </c>
      <c r="F7" s="9">
        <f>[23]DBD!F11</f>
        <v>0</v>
      </c>
      <c r="G7" s="9">
        <f>[23]DBD!G11</f>
        <v>0</v>
      </c>
      <c r="H7" s="15" t="s">
        <v>268</v>
      </c>
      <c r="I7" s="15" t="s">
        <v>267</v>
      </c>
      <c r="J7" s="15" t="s">
        <v>263</v>
      </c>
      <c r="K7" s="15" t="s">
        <v>8</v>
      </c>
      <c r="L7" s="15">
        <v>3</v>
      </c>
      <c r="M7" s="15"/>
      <c r="N7" s="15"/>
    </row>
    <row r="8" spans="1:14">
      <c r="A8" s="9">
        <f>[23]DBD!A12</f>
        <v>4</v>
      </c>
      <c r="B8" s="9" t="str">
        <f>[23]DBD!B12</f>
        <v>OldFacmNo</v>
      </c>
      <c r="C8" s="9" t="str">
        <f>[23]DBD!C12</f>
        <v>舊額度編號</v>
      </c>
      <c r="D8" s="9" t="str">
        <f>[23]DBD!D12</f>
        <v>DECIMAL</v>
      </c>
      <c r="E8" s="9">
        <f>[23]DBD!E12</f>
        <v>3</v>
      </c>
      <c r="F8" s="9">
        <f>[23]DBD!F12</f>
        <v>0</v>
      </c>
      <c r="G8" s="9">
        <f>[23]DBD!G12</f>
        <v>0</v>
      </c>
      <c r="H8" s="15" t="s">
        <v>268</v>
      </c>
      <c r="I8" s="9" t="s">
        <v>260</v>
      </c>
      <c r="J8" s="9" t="s">
        <v>261</v>
      </c>
      <c r="K8" s="9" t="s">
        <v>8</v>
      </c>
      <c r="L8" s="9">
        <v>3</v>
      </c>
      <c r="M8" s="15"/>
      <c r="N8" s="15"/>
    </row>
    <row r="9" spans="1:14">
      <c r="A9" s="9">
        <f>[23]DBD!A13</f>
        <v>5</v>
      </c>
      <c r="B9" s="9" t="str">
        <f>[23]DBD!B13</f>
        <v>OldBormNo</v>
      </c>
      <c r="C9" s="9" t="str">
        <f>[23]DBD!C13</f>
        <v>舊撥款序號</v>
      </c>
      <c r="D9" s="9" t="str">
        <f>[23]DBD!D13</f>
        <v>DECIMAL</v>
      </c>
      <c r="E9" s="9">
        <f>[23]DBD!E13</f>
        <v>3</v>
      </c>
      <c r="F9" s="9">
        <f>[23]DBD!F13</f>
        <v>0</v>
      </c>
      <c r="G9" s="9">
        <f>[23]DBD!G13</f>
        <v>0</v>
      </c>
      <c r="H9" s="15" t="s">
        <v>268</v>
      </c>
      <c r="I9" s="9" t="s">
        <v>262</v>
      </c>
      <c r="J9" s="9" t="s">
        <v>263</v>
      </c>
      <c r="K9" s="9" t="s">
        <v>8</v>
      </c>
      <c r="L9" s="9">
        <v>3</v>
      </c>
      <c r="M9" s="15"/>
      <c r="N9" s="15"/>
    </row>
    <row r="10" spans="1:14" ht="81">
      <c r="A10" s="9">
        <f>[23]DBD!A14</f>
        <v>6</v>
      </c>
      <c r="B10" s="9" t="str">
        <f>[23]DBD!B14</f>
        <v>RenewCode</v>
      </c>
      <c r="C10" s="9" t="str">
        <f>[23]DBD!C14</f>
        <v>展期記號</v>
      </c>
      <c r="D10" s="9" t="str">
        <f>[23]DBD!D14</f>
        <v>VARCHAR2</v>
      </c>
      <c r="E10" s="9">
        <f>[23]DBD!E14</f>
        <v>1</v>
      </c>
      <c r="F10" s="9">
        <f>[23]DBD!F14</f>
        <v>0</v>
      </c>
      <c r="G10" s="9" t="str">
        <f>[23]DBD!G14</f>
        <v xml:space="preserve">1.一般 2.協議
</v>
      </c>
      <c r="H10" s="15" t="s">
        <v>508</v>
      </c>
      <c r="I10" s="15" t="s">
        <v>509</v>
      </c>
      <c r="J10" s="15" t="s">
        <v>510</v>
      </c>
      <c r="K10" s="15" t="s">
        <v>8</v>
      </c>
      <c r="L10" s="15">
        <v>7</v>
      </c>
      <c r="M10" s="15"/>
      <c r="N10" s="33" t="s">
        <v>604</v>
      </c>
    </row>
    <row r="11" spans="1:14" ht="178.2">
      <c r="A11" s="9">
        <f>[23]DBD!A15</f>
        <v>7</v>
      </c>
      <c r="B11" s="9" t="str">
        <f>[23]DBD!B15</f>
        <v>MainFlag</v>
      </c>
      <c r="C11" s="9" t="str">
        <f>[23]DBD!C15</f>
        <v>主要記號</v>
      </c>
      <c r="D11" s="9" t="str">
        <f>[23]DBD!D15</f>
        <v>VARCHAR2</v>
      </c>
      <c r="E11" s="9">
        <f>[23]DBD!E15</f>
        <v>1</v>
      </c>
      <c r="F11" s="9">
        <f>[23]DBD!F15</f>
        <v>0</v>
      </c>
      <c r="G11" s="9" t="str">
        <f>[23]DBD!G15</f>
        <v xml:space="preserve">Y.新撥款對應舊撥款展期來源金額最高者
</v>
      </c>
      <c r="H11" s="15"/>
      <c r="I11" s="15"/>
      <c r="J11" s="15"/>
      <c r="K11" s="15"/>
      <c r="L11" s="15"/>
      <c r="M11" s="15"/>
      <c r="N11" s="33" t="s">
        <v>623</v>
      </c>
    </row>
    <row r="12" spans="1:14">
      <c r="A12" s="9">
        <f>[23]DBD!A16</f>
        <v>8</v>
      </c>
      <c r="B12" s="9" t="str">
        <f>[23]DBD!B16</f>
        <v>AcDate</v>
      </c>
      <c r="C12" s="9" t="str">
        <f>[23]DBD!C16</f>
        <v>會計日期</v>
      </c>
      <c r="D12" s="9" t="str">
        <f>[23]DBD!D16</f>
        <v>DECIMAL</v>
      </c>
      <c r="E12" s="9">
        <f>[23]DBD!E16</f>
        <v>8</v>
      </c>
      <c r="F12" s="9">
        <f>[23]DBD!F16</f>
        <v>0</v>
      </c>
      <c r="G12" s="9">
        <f>[23]DBD!G16</f>
        <v>0</v>
      </c>
      <c r="H12" s="15" t="s">
        <v>342</v>
      </c>
      <c r="I12" s="15" t="s">
        <v>621</v>
      </c>
      <c r="J12" s="15" t="s">
        <v>622</v>
      </c>
      <c r="K12" s="15" t="s">
        <v>8</v>
      </c>
      <c r="L12" s="15">
        <v>8</v>
      </c>
      <c r="M12" s="15"/>
      <c r="N12" s="15" t="s">
        <v>387</v>
      </c>
    </row>
    <row r="13" spans="1:14">
      <c r="A13" s="9">
        <f>[23]DBD!A17</f>
        <v>9</v>
      </c>
      <c r="B13" s="9" t="str">
        <f>[23]DBD!B17</f>
        <v>CreateEmpNo</v>
      </c>
      <c r="C13" s="9" t="str">
        <f>[23]DBD!C17</f>
        <v>建檔人員</v>
      </c>
      <c r="D13" s="9" t="str">
        <f>[23]DBD!D17</f>
        <v>VARCHAR2</v>
      </c>
      <c r="E13" s="9">
        <f>[23]DBD!E17</f>
        <v>6</v>
      </c>
      <c r="F13" s="9">
        <f>[23]DBD!F17</f>
        <v>0</v>
      </c>
      <c r="G13" s="9">
        <f>[23]DBD!G17</f>
        <v>0</v>
      </c>
      <c r="H13" s="15"/>
      <c r="I13" s="15"/>
      <c r="J13" s="15"/>
      <c r="K13" s="15"/>
      <c r="L13" s="15"/>
      <c r="M13" s="15"/>
      <c r="N13" s="15"/>
    </row>
    <row r="14" spans="1:14">
      <c r="A14" s="9">
        <f>[23]DBD!A18</f>
        <v>10</v>
      </c>
      <c r="B14" s="9" t="str">
        <f>[23]DBD!B18</f>
        <v>CreateDate</v>
      </c>
      <c r="C14" s="9" t="str">
        <f>[23]DBD!C18</f>
        <v>建檔日期</v>
      </c>
      <c r="D14" s="9" t="str">
        <f>[23]DBD!D18</f>
        <v>DATE</v>
      </c>
      <c r="E14" s="9">
        <f>[23]DBD!E18</f>
        <v>0</v>
      </c>
      <c r="F14" s="9">
        <f>[23]DBD!F18</f>
        <v>0</v>
      </c>
      <c r="G14" s="9">
        <f>[23]DBD!G18</f>
        <v>0</v>
      </c>
      <c r="H14" s="15"/>
      <c r="I14" s="15"/>
      <c r="J14" s="15"/>
      <c r="K14" s="15"/>
      <c r="L14" s="15"/>
      <c r="M14" s="15"/>
      <c r="N14" s="15"/>
    </row>
    <row r="15" spans="1:14">
      <c r="A15" s="9">
        <f>[23]DBD!A19</f>
        <v>11</v>
      </c>
      <c r="B15" s="9" t="str">
        <f>[23]DBD!B19</f>
        <v>LastUpdateEmpNo</v>
      </c>
      <c r="C15" s="9" t="str">
        <f>[23]DBD!C19</f>
        <v>最後維護人員</v>
      </c>
      <c r="D15" s="9" t="str">
        <f>[23]DBD!D19</f>
        <v>VARCHAR2</v>
      </c>
      <c r="E15" s="9">
        <f>[23]DBD!E19</f>
        <v>6</v>
      </c>
      <c r="F15" s="9">
        <f>[23]DBD!F19</f>
        <v>0</v>
      </c>
      <c r="G15" s="9">
        <f>[23]DBD!G19</f>
        <v>0</v>
      </c>
      <c r="H15" s="15"/>
      <c r="I15" s="15"/>
      <c r="J15" s="15"/>
      <c r="K15" s="15"/>
      <c r="L15" s="15"/>
      <c r="M15" s="15"/>
      <c r="N15" s="15"/>
    </row>
  </sheetData>
  <mergeCells count="1">
    <mergeCell ref="A1:B1"/>
  </mergeCells>
  <phoneticPr fontId="1" type="noConversion"/>
  <hyperlinks>
    <hyperlink ref="E1" location="'L6'!A1" display="回首頁" xr:uid="{00000000-0004-0000-1700-000000000000}"/>
  </hyperlinks>
  <pageMargins left="0.7" right="0.7" top="0.75" bottom="0.75" header="0.3" footer="0.3"/>
  <pageSetup paperSize="9"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4"/>
  <sheetViews>
    <sheetView topLeftCell="A4" zoomScaleNormal="100" workbookViewId="0">
      <selection activeCell="C2" sqref="C2"/>
    </sheetView>
  </sheetViews>
  <sheetFormatPr defaultColWidth="40.5546875" defaultRowHeight="16.2"/>
  <cols>
    <col min="1" max="1" width="5.21875" style="26" bestFit="1" customWidth="1"/>
    <col min="2" max="2" width="19" style="26" bestFit="1" customWidth="1"/>
    <col min="3" max="3" width="15.33203125" style="26" bestFit="1" customWidth="1"/>
    <col min="4" max="4" width="12.88671875" style="26" bestFit="1" customWidth="1"/>
    <col min="5" max="5" width="8.21875" style="26" bestFit="1" customWidth="1"/>
    <col min="6" max="6" width="6.21875" style="26" bestFit="1" customWidth="1"/>
    <col min="7" max="7" width="19" style="26" bestFit="1" customWidth="1"/>
    <col min="8" max="8" width="12.5546875" style="26" bestFit="1" customWidth="1"/>
    <col min="9" max="10" width="11" style="26" bestFit="1" customWidth="1"/>
    <col min="11" max="13" width="6.21875" style="26" bestFit="1" customWidth="1"/>
    <col min="14" max="14" width="11" style="26" bestFit="1" customWidth="1"/>
    <col min="15" max="16384" width="40.5546875" style="26"/>
  </cols>
  <sheetData>
    <row r="1" spans="1:14">
      <c r="A1" s="56" t="s">
        <v>9</v>
      </c>
      <c r="B1" s="57"/>
      <c r="C1" s="9" t="str">
        <f>[24]DBD!C1</f>
        <v>CdBaseRate</v>
      </c>
      <c r="D1" s="9" t="str">
        <f>[24]DBD!D1</f>
        <v>指標利率檔</v>
      </c>
      <c r="E1" s="16" t="s">
        <v>38</v>
      </c>
      <c r="F1" s="10"/>
      <c r="G1" s="10"/>
    </row>
    <row r="2" spans="1:14" ht="64.8">
      <c r="A2" s="47"/>
      <c r="B2" s="48" t="s">
        <v>316</v>
      </c>
      <c r="C2" s="9" t="s">
        <v>517</v>
      </c>
      <c r="D2" s="9"/>
      <c r="E2" s="16"/>
      <c r="F2" s="10"/>
      <c r="G2" s="10"/>
    </row>
    <row r="3" spans="1:14" ht="64.8">
      <c r="A3" s="47"/>
      <c r="B3" s="48" t="s">
        <v>318</v>
      </c>
      <c r="C3" s="9" t="s">
        <v>518</v>
      </c>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ht="32.4">
      <c r="A5" s="9">
        <f>[24]DBD!A9</f>
        <v>1</v>
      </c>
      <c r="B5" s="9" t="str">
        <f>[24]DBD!B9</f>
        <v>CurrencyCode</v>
      </c>
      <c r="C5" s="9" t="str">
        <f>[24]DBD!C9</f>
        <v>幣別</v>
      </c>
      <c r="D5" s="9" t="str">
        <f>[24]DBD!D9</f>
        <v>VARCHAR2</v>
      </c>
      <c r="E5" s="9">
        <f>[24]DBD!E9</f>
        <v>3</v>
      </c>
      <c r="F5" s="9">
        <f>[24]DBD!F9</f>
        <v>0</v>
      </c>
      <c r="G5" s="9" t="str">
        <f>[24]DBD!G9</f>
        <v>共用代碼檔
TWD: 新台幣</v>
      </c>
      <c r="H5" s="15"/>
      <c r="I5" s="15"/>
      <c r="J5" s="15"/>
      <c r="K5" s="15"/>
      <c r="L5" s="15"/>
      <c r="M5" s="15"/>
      <c r="N5" s="15" t="s">
        <v>274</v>
      </c>
    </row>
    <row r="6" spans="1:14" ht="129.6">
      <c r="A6" s="9">
        <f>[24]DBD!A10</f>
        <v>2</v>
      </c>
      <c r="B6" s="9" t="str">
        <f>[24]DBD!B10</f>
        <v>BaseRateCode</v>
      </c>
      <c r="C6" s="9" t="str">
        <f>[24]DBD!C10</f>
        <v>利率代碼</v>
      </c>
      <c r="D6" s="9" t="str">
        <f>[24]DBD!D10</f>
        <v>VARCHAR2</v>
      </c>
      <c r="E6" s="9">
        <f>[24]DBD!E10</f>
        <v>2</v>
      </c>
      <c r="F6" s="9">
        <f>[24]DBD!F10</f>
        <v>0</v>
      </c>
      <c r="G6" s="9" t="str">
        <f>[24]DBD!G10</f>
        <v>共用代碼檔從 L6301 維護代碼
01:保單分紅利率
02:郵政儲金利率</v>
      </c>
      <c r="H6" s="15"/>
      <c r="I6" s="15"/>
      <c r="J6" s="15"/>
      <c r="K6" s="15"/>
      <c r="L6" s="15"/>
      <c r="M6" s="15"/>
      <c r="N6" s="33" t="s">
        <v>514</v>
      </c>
    </row>
    <row r="7" spans="1:14">
      <c r="A7" s="9">
        <f>[24]DBD!A11</f>
        <v>3</v>
      </c>
      <c r="B7" s="9" t="str">
        <f>[24]DBD!B11</f>
        <v>EffectDate</v>
      </c>
      <c r="C7" s="9" t="str">
        <f>[24]DBD!C11</f>
        <v>生效日期</v>
      </c>
      <c r="D7" s="9" t="str">
        <f>[24]DBD!D11</f>
        <v>DECIMALD</v>
      </c>
      <c r="E7" s="9">
        <f>[24]DBD!E11</f>
        <v>8</v>
      </c>
      <c r="F7" s="9">
        <f>[24]DBD!F11</f>
        <v>0</v>
      </c>
      <c r="G7" s="9">
        <f>[24]DBD!G11</f>
        <v>0</v>
      </c>
      <c r="H7" s="15" t="s">
        <v>511</v>
      </c>
      <c r="I7" s="15" t="s">
        <v>269</v>
      </c>
      <c r="J7" s="15" t="s">
        <v>270</v>
      </c>
      <c r="K7" s="15" t="s">
        <v>8</v>
      </c>
      <c r="L7" s="15">
        <v>8</v>
      </c>
      <c r="M7" s="15">
        <v>0</v>
      </c>
      <c r="N7" s="15" t="s">
        <v>513</v>
      </c>
    </row>
    <row r="8" spans="1:14">
      <c r="A8" s="9">
        <f>[24]DBD!A12</f>
        <v>4</v>
      </c>
      <c r="B8" s="9" t="str">
        <f>[24]DBD!B12</f>
        <v>BaseRate</v>
      </c>
      <c r="C8" s="9" t="str">
        <f>[24]DBD!C12</f>
        <v>利率</v>
      </c>
      <c r="D8" s="9" t="str">
        <f>[24]DBD!D12</f>
        <v>DECIMAL</v>
      </c>
      <c r="E8" s="9">
        <f>[24]DBD!E12</f>
        <v>6</v>
      </c>
      <c r="F8" s="9">
        <f>[24]DBD!F12</f>
        <v>4</v>
      </c>
      <c r="G8" s="9">
        <f>[24]DBD!G12</f>
        <v>0</v>
      </c>
      <c r="H8" s="15" t="s">
        <v>512</v>
      </c>
      <c r="I8" s="9" t="s">
        <v>271</v>
      </c>
      <c r="J8" s="9" t="s">
        <v>272</v>
      </c>
      <c r="K8" s="9" t="s">
        <v>273</v>
      </c>
      <c r="L8" s="9">
        <v>5</v>
      </c>
      <c r="M8" s="15">
        <v>3</v>
      </c>
      <c r="N8" s="15" t="s">
        <v>515</v>
      </c>
    </row>
    <row r="9" spans="1:14">
      <c r="A9" s="9">
        <f>[24]DBD!A13</f>
        <v>5</v>
      </c>
      <c r="B9" s="9" t="str">
        <f>[24]DBD!B13</f>
        <v>Remark</v>
      </c>
      <c r="C9" s="9" t="str">
        <f>[24]DBD!C13</f>
        <v>備註</v>
      </c>
      <c r="D9" s="9" t="str">
        <f>[24]DBD!D13</f>
        <v>NVARCHAR2</v>
      </c>
      <c r="E9" s="9">
        <f>[24]DBD!E13</f>
        <v>40</v>
      </c>
      <c r="F9" s="9">
        <f>[24]DBD!F13</f>
        <v>0</v>
      </c>
      <c r="G9" s="9">
        <f>[24]DBD!G13</f>
        <v>0</v>
      </c>
      <c r="H9" s="15"/>
      <c r="I9" s="15"/>
      <c r="J9" s="15"/>
      <c r="K9" s="15"/>
      <c r="L9" s="15"/>
      <c r="M9" s="15"/>
      <c r="N9" s="15" t="s">
        <v>275</v>
      </c>
    </row>
    <row r="10" spans="1:14" ht="48.6">
      <c r="A10" s="9">
        <f>[24]DBD!A14</f>
        <v>6</v>
      </c>
      <c r="B10" s="9" t="str">
        <f>[24]DBD!B14</f>
        <v>EffectFlag</v>
      </c>
      <c r="C10" s="9" t="str">
        <f>[24]DBD!C14</f>
        <v>生效記號</v>
      </c>
      <c r="D10" s="9" t="str">
        <f>[24]DBD!D14</f>
        <v>DECIMAL</v>
      </c>
      <c r="E10" s="9">
        <f>[24]DBD!E14</f>
        <v>1</v>
      </c>
      <c r="F10" s="9">
        <f>[24]DBD!F14</f>
        <v>0</v>
      </c>
      <c r="G10" s="9" t="str">
        <f>[24]DBD!G14</f>
        <v>0:已放行 
1:已生效不可刪除
2:未放行</v>
      </c>
      <c r="H10" s="15"/>
      <c r="I10" s="15"/>
      <c r="J10" s="15"/>
      <c r="K10" s="15"/>
      <c r="L10" s="15"/>
      <c r="M10" s="15"/>
      <c r="N10" s="33" t="s">
        <v>516</v>
      </c>
    </row>
    <row r="11" spans="1:14">
      <c r="A11" s="9">
        <f>[24]DBD!A15</f>
        <v>7</v>
      </c>
      <c r="B11" s="9" t="str">
        <f>[24]DBD!B15</f>
        <v>CreateDate</v>
      </c>
      <c r="C11" s="9" t="str">
        <f>[24]DBD!C15</f>
        <v>建檔日期時間</v>
      </c>
      <c r="D11" s="9" t="str">
        <f>[24]DBD!D15</f>
        <v>DATE</v>
      </c>
      <c r="E11" s="9">
        <f>[24]DBD!E15</f>
        <v>0</v>
      </c>
      <c r="F11" s="9">
        <f>[24]DBD!F15</f>
        <v>0</v>
      </c>
      <c r="G11" s="9">
        <f>[24]DBD!G15</f>
        <v>0</v>
      </c>
      <c r="H11" s="15"/>
      <c r="I11" s="15"/>
      <c r="J11" s="15"/>
      <c r="K11" s="15"/>
      <c r="L11" s="15"/>
      <c r="M11" s="15"/>
      <c r="N11" s="15"/>
    </row>
    <row r="12" spans="1:14">
      <c r="A12" s="9">
        <f>[24]DBD!A16</f>
        <v>8</v>
      </c>
      <c r="B12" s="9" t="str">
        <f>[24]DBD!B16</f>
        <v>CreateEmpNo</v>
      </c>
      <c r="C12" s="9" t="str">
        <f>[24]DBD!C16</f>
        <v>建檔人員</v>
      </c>
      <c r="D12" s="9" t="str">
        <f>[24]DBD!D16</f>
        <v>VARCHAR2</v>
      </c>
      <c r="E12" s="9">
        <f>[24]DBD!E16</f>
        <v>6</v>
      </c>
      <c r="F12" s="9">
        <f>[24]DBD!F16</f>
        <v>0</v>
      </c>
      <c r="G12" s="9">
        <f>[24]DBD!G16</f>
        <v>0</v>
      </c>
      <c r="H12" s="15"/>
      <c r="I12" s="15"/>
      <c r="J12" s="15"/>
      <c r="K12" s="15"/>
      <c r="L12" s="15"/>
      <c r="M12" s="15"/>
      <c r="N12" s="15"/>
    </row>
    <row r="13" spans="1:14" ht="32.4">
      <c r="A13" s="9">
        <f>[24]DBD!A17</f>
        <v>9</v>
      </c>
      <c r="B13" s="9" t="str">
        <f>[24]DBD!B17</f>
        <v>LastUpdate</v>
      </c>
      <c r="C13" s="9" t="str">
        <f>[24]DBD!C17</f>
        <v>最後更新日期時間</v>
      </c>
      <c r="D13" s="9" t="str">
        <f>[24]DBD!D17</f>
        <v>DATE</v>
      </c>
      <c r="E13" s="9">
        <f>[24]DBD!E17</f>
        <v>0</v>
      </c>
      <c r="F13" s="9">
        <f>[24]DBD!F17</f>
        <v>0</v>
      </c>
      <c r="G13" s="9">
        <f>[24]DBD!G17</f>
        <v>0</v>
      </c>
      <c r="H13" s="15"/>
      <c r="I13" s="15"/>
      <c r="J13" s="15"/>
      <c r="K13" s="15"/>
      <c r="L13" s="15"/>
      <c r="M13" s="15"/>
      <c r="N13" s="15"/>
    </row>
    <row r="14" spans="1:14">
      <c r="A14" s="9">
        <f>[24]DBD!A18</f>
        <v>10</v>
      </c>
      <c r="B14" s="9" t="str">
        <f>[24]DBD!B18</f>
        <v>LastUpdateEmpNo</v>
      </c>
      <c r="C14" s="9" t="str">
        <f>[24]DBD!C18</f>
        <v>最後更新人員</v>
      </c>
      <c r="D14" s="9" t="str">
        <f>[24]DBD!D18</f>
        <v>VARCHAR2</v>
      </c>
      <c r="E14" s="9">
        <f>[24]DBD!E18</f>
        <v>6</v>
      </c>
      <c r="F14" s="9">
        <f>[24]DBD!F18</f>
        <v>0</v>
      </c>
      <c r="G14" s="9">
        <f>[24]DBD!G18</f>
        <v>0</v>
      </c>
      <c r="H14" s="15"/>
      <c r="I14" s="15"/>
      <c r="J14" s="15"/>
      <c r="K14" s="15"/>
      <c r="L14" s="15"/>
      <c r="M14" s="15"/>
      <c r="N14" s="15"/>
    </row>
  </sheetData>
  <mergeCells count="1">
    <mergeCell ref="A1:B1"/>
  </mergeCells>
  <phoneticPr fontId="1" type="noConversion"/>
  <hyperlinks>
    <hyperlink ref="E1" location="'L6'!A1" display="回首頁" xr:uid="{00000000-0004-0000-1800-000000000000}"/>
  </hyperlinks>
  <pageMargins left="0.7" right="0.7" top="0.75" bottom="0.75" header="0.3" footer="0.3"/>
  <pageSetup paperSize="9"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0"/>
  <sheetViews>
    <sheetView zoomScaleNormal="100" workbookViewId="0">
      <selection activeCell="A9" sqref="A9"/>
    </sheetView>
  </sheetViews>
  <sheetFormatPr defaultColWidth="40.5546875" defaultRowHeight="16.2"/>
  <cols>
    <col min="1" max="1" width="5.21875" style="26" bestFit="1" customWidth="1"/>
    <col min="2" max="2" width="19" style="26" bestFit="1" customWidth="1"/>
    <col min="3" max="3" width="15.33203125" style="26" bestFit="1" customWidth="1"/>
    <col min="4" max="4" width="32.44140625" style="26" bestFit="1" customWidth="1"/>
    <col min="5" max="5" width="8.21875" style="26" bestFit="1" customWidth="1"/>
    <col min="6" max="6" width="6.21875" style="26" bestFit="1" customWidth="1"/>
    <col min="7" max="7" width="19" style="26" bestFit="1" customWidth="1"/>
    <col min="8" max="8" width="12.5546875" style="26" bestFit="1" customWidth="1"/>
    <col min="9" max="10" width="11" style="26" bestFit="1" customWidth="1"/>
    <col min="11" max="13" width="6.21875" style="26" bestFit="1" customWidth="1"/>
    <col min="14" max="14" width="12.5546875" style="26" customWidth="1"/>
    <col min="15" max="16384" width="40.5546875" style="26"/>
  </cols>
  <sheetData>
    <row r="1" spans="1:15">
      <c r="A1" s="56" t="s">
        <v>9</v>
      </c>
      <c r="B1" s="57"/>
      <c r="C1" s="9" t="str">
        <f>[25]DBD!C1</f>
        <v>CdAoDept</v>
      </c>
      <c r="D1" s="9" t="str">
        <f>[25]DBD!D1</f>
        <v>放款專員所屬業務部室對照檔</v>
      </c>
      <c r="E1" s="16" t="s">
        <v>38</v>
      </c>
      <c r="F1" s="10"/>
      <c r="G1" s="10"/>
    </row>
    <row r="2" spans="1:15">
      <c r="A2" s="47"/>
      <c r="B2" s="48" t="s">
        <v>316</v>
      </c>
      <c r="C2" s="9" t="s">
        <v>519</v>
      </c>
      <c r="D2" s="9"/>
      <c r="E2" s="16"/>
      <c r="F2" s="10"/>
      <c r="G2" s="10"/>
    </row>
    <row r="3" spans="1:15">
      <c r="A3" s="47"/>
      <c r="B3" s="48"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32.4">
      <c r="A5" s="9">
        <f>[25]DBD!A9</f>
        <v>1</v>
      </c>
      <c r="B5" s="9" t="str">
        <f>[25]DBD!B9</f>
        <v>EmployeeNo</v>
      </c>
      <c r="C5" s="9" t="str">
        <f>[25]DBD!C9</f>
        <v>員工編號</v>
      </c>
      <c r="D5" s="9" t="str">
        <f>[25]DBD!D9</f>
        <v>VARCHAR2</v>
      </c>
      <c r="E5" s="9">
        <f>[25]DBD!E9</f>
        <v>6</v>
      </c>
      <c r="F5" s="9">
        <f>[25]DBD!F9</f>
        <v>0</v>
      </c>
      <c r="G5" s="9"/>
      <c r="H5" s="15" t="s">
        <v>520</v>
      </c>
      <c r="I5" s="15" t="s">
        <v>522</v>
      </c>
      <c r="J5" s="49" t="s">
        <v>524</v>
      </c>
      <c r="K5" s="49" t="s">
        <v>339</v>
      </c>
      <c r="L5" s="49">
        <v>10</v>
      </c>
      <c r="M5" s="15"/>
      <c r="N5" s="15"/>
    </row>
    <row r="6" spans="1:15">
      <c r="A6" s="9">
        <f>[25]DBD!A10</f>
        <v>2</v>
      </c>
      <c r="B6" s="9" t="str">
        <f>[25]DBD!B10</f>
        <v>DeptCode</v>
      </c>
      <c r="C6" s="9" t="str">
        <f>[25]DBD!C10</f>
        <v>部室代號</v>
      </c>
      <c r="D6" s="9" t="str">
        <f>[25]DBD!D10</f>
        <v>VARCHAR2</v>
      </c>
      <c r="E6" s="9">
        <f>[25]DBD!E10</f>
        <v>6</v>
      </c>
      <c r="F6" s="9">
        <f>[25]DBD!F10</f>
        <v>0</v>
      </c>
      <c r="G6" s="9" t="str">
        <f>[25]DBD!G10</f>
        <v xml:space="preserve"> </v>
      </c>
      <c r="H6" s="15" t="s">
        <v>521</v>
      </c>
      <c r="I6" s="15" t="s">
        <v>523</v>
      </c>
      <c r="J6" s="15" t="s">
        <v>525</v>
      </c>
      <c r="K6" s="15" t="s">
        <v>339</v>
      </c>
      <c r="L6" s="15">
        <v>6</v>
      </c>
      <c r="M6" s="15"/>
      <c r="N6" s="15"/>
    </row>
    <row r="7" spans="1:15">
      <c r="A7" s="9">
        <f>[25]DBD!A11</f>
        <v>3</v>
      </c>
      <c r="B7" s="9" t="str">
        <f>[25]DBD!B11</f>
        <v>CreateDate</v>
      </c>
      <c r="C7" s="9" t="str">
        <f>[25]DBD!C11</f>
        <v>建檔日期時間</v>
      </c>
      <c r="D7" s="9" t="str">
        <f>[25]DBD!D11</f>
        <v>DATE</v>
      </c>
      <c r="E7" s="9">
        <f>[25]DBD!E11</f>
        <v>0</v>
      </c>
      <c r="F7" s="9">
        <f>[25]DBD!F11</f>
        <v>0</v>
      </c>
      <c r="G7" s="9" t="str">
        <f>[25]DBD!G11</f>
        <v xml:space="preserve"> </v>
      </c>
      <c r="H7" s="15"/>
      <c r="I7" s="15"/>
      <c r="J7" s="15"/>
      <c r="K7" s="15"/>
      <c r="L7" s="15"/>
      <c r="M7" s="15"/>
      <c r="N7" s="15"/>
    </row>
    <row r="8" spans="1:15">
      <c r="A8" s="9">
        <f>[25]DBD!A12</f>
        <v>4</v>
      </c>
      <c r="B8" s="9" t="str">
        <f>[25]DBD!B12</f>
        <v>CreateEmpNo</v>
      </c>
      <c r="C8" s="9" t="str">
        <f>[25]DBD!C12</f>
        <v>建檔人員</v>
      </c>
      <c r="D8" s="9" t="str">
        <f>[25]DBD!D12</f>
        <v>VARCHAR2</v>
      </c>
      <c r="E8" s="9">
        <f>[25]DBD!E12</f>
        <v>6</v>
      </c>
      <c r="F8" s="9">
        <f>[25]DBD!F12</f>
        <v>0</v>
      </c>
      <c r="G8" s="9" t="str">
        <f>[25]DBD!G12</f>
        <v xml:space="preserve"> </v>
      </c>
      <c r="H8" s="15"/>
      <c r="I8" s="9"/>
      <c r="J8" s="9"/>
      <c r="K8" s="9"/>
      <c r="L8" s="9"/>
      <c r="M8" s="15"/>
      <c r="N8" s="15"/>
    </row>
    <row r="9" spans="1:15" ht="32.4">
      <c r="A9" s="9">
        <f>[25]DBD!A13</f>
        <v>5</v>
      </c>
      <c r="B9" s="9" t="str">
        <f>[25]DBD!B13</f>
        <v>LastUpdate</v>
      </c>
      <c r="C9" s="9" t="str">
        <f>[25]DBD!C13</f>
        <v>最後更新日期時間</v>
      </c>
      <c r="D9" s="9" t="str">
        <f>[25]DBD!D13</f>
        <v>DATE</v>
      </c>
      <c r="E9" s="9">
        <f>[25]DBD!E13</f>
        <v>0</v>
      </c>
      <c r="F9" s="9">
        <f>[25]DBD!F13</f>
        <v>0</v>
      </c>
      <c r="G9" s="9" t="str">
        <f>[25]DBD!G13</f>
        <v xml:space="preserve"> </v>
      </c>
      <c r="H9" s="15"/>
      <c r="I9" s="9"/>
      <c r="J9" s="9"/>
      <c r="K9" s="9"/>
      <c r="L9" s="9"/>
      <c r="M9" s="15"/>
      <c r="N9" s="15"/>
    </row>
    <row r="10" spans="1:15">
      <c r="A10" s="9">
        <f>[25]DBD!A14</f>
        <v>6</v>
      </c>
      <c r="B10" s="9" t="str">
        <f>[25]DBD!B14</f>
        <v>LastUpdateEmpNo</v>
      </c>
      <c r="C10" s="9" t="str">
        <f>[25]DBD!C14</f>
        <v>最後更新人員</v>
      </c>
      <c r="D10" s="9" t="str">
        <f>[25]DBD!D14</f>
        <v>VARCHAR2</v>
      </c>
      <c r="E10" s="9">
        <f>[25]DBD!E14</f>
        <v>6</v>
      </c>
      <c r="F10" s="9">
        <f>[25]DBD!F14</f>
        <v>0</v>
      </c>
      <c r="G10" s="9" t="str">
        <f>[25]DBD!G14</f>
        <v xml:space="preserve"> </v>
      </c>
      <c r="H10" s="15"/>
      <c r="I10" s="15"/>
      <c r="J10" s="15"/>
      <c r="K10" s="15"/>
      <c r="L10" s="15"/>
      <c r="M10" s="15"/>
      <c r="N10" s="15"/>
    </row>
  </sheetData>
  <mergeCells count="1">
    <mergeCell ref="A1:B1"/>
  </mergeCells>
  <phoneticPr fontId="1" type="noConversion"/>
  <hyperlinks>
    <hyperlink ref="E1" location="'L6'!A1" display="回首頁" xr:uid="{00000000-0004-0000-1900-000000000000}"/>
  </hyperlinks>
  <pageMargins left="0.7" right="0.7" top="0.75" bottom="0.75" header="0.3" footer="0.3"/>
  <pageSetup paperSize="9"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1"/>
  <sheetViews>
    <sheetView zoomScaleNormal="100" workbookViewId="0">
      <selection activeCell="I11" sqref="I11"/>
    </sheetView>
  </sheetViews>
  <sheetFormatPr defaultColWidth="10.77734375" defaultRowHeight="16.2"/>
  <cols>
    <col min="1" max="1" width="5.21875" style="26" bestFit="1" customWidth="1"/>
    <col min="2" max="2" width="19" style="26" bestFit="1" customWidth="1"/>
    <col min="3" max="3" width="20.21875" style="26" bestFit="1" customWidth="1"/>
    <col min="4" max="4" width="12.88671875" style="26" bestFit="1" customWidth="1"/>
    <col min="5" max="5" width="8.21875" style="26" bestFit="1" customWidth="1"/>
    <col min="6" max="6" width="6.21875" style="26" bestFit="1" customWidth="1"/>
    <col min="7" max="7" width="11" style="26" bestFit="1" customWidth="1"/>
    <col min="8" max="8" width="12.5546875" style="26" bestFit="1" customWidth="1"/>
    <col min="9" max="9" width="11" style="26" bestFit="1" customWidth="1"/>
    <col min="10" max="10" width="12.88671875" style="26" bestFit="1" customWidth="1"/>
    <col min="11" max="13" width="6.21875" style="26" bestFit="1" customWidth="1"/>
    <col min="14" max="14" width="14.109375" style="26" bestFit="1" customWidth="1"/>
    <col min="15" max="16384" width="10.77734375" style="26"/>
  </cols>
  <sheetData>
    <row r="1" spans="1:15">
      <c r="A1" s="56" t="s">
        <v>9</v>
      </c>
      <c r="B1" s="57"/>
      <c r="C1" s="9" t="str">
        <f>[26]DBD!C1</f>
        <v>CdAppraiser</v>
      </c>
      <c r="D1" s="9" t="str">
        <f>[26]DBD!D1</f>
        <v>估價人員檔</v>
      </c>
      <c r="E1" s="16" t="s">
        <v>38</v>
      </c>
      <c r="F1" s="10"/>
      <c r="G1" s="10"/>
    </row>
    <row r="2" spans="1:15">
      <c r="A2" s="47"/>
      <c r="B2" s="48" t="s">
        <v>316</v>
      </c>
      <c r="C2" s="9" t="s">
        <v>526</v>
      </c>
      <c r="D2" s="9"/>
      <c r="E2" s="16"/>
      <c r="F2" s="10"/>
      <c r="G2" s="10"/>
    </row>
    <row r="3" spans="1:15">
      <c r="A3" s="47"/>
      <c r="B3" s="48"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[26]DBD!A9</f>
        <v>1</v>
      </c>
      <c r="B5" s="9" t="str">
        <f>[26]DBD!B9</f>
        <v>AppraiserCode</v>
      </c>
      <c r="C5" s="9" t="str">
        <f>[26]DBD!C9</f>
        <v>估價人員代號</v>
      </c>
      <c r="D5" s="9" t="str">
        <f>[26]DBD!D9</f>
        <v>VARCHAR2</v>
      </c>
      <c r="E5" s="9">
        <f>[26]DBD!E9</f>
        <v>6</v>
      </c>
      <c r="F5" s="9">
        <f>[26]DBD!F9</f>
        <v>0</v>
      </c>
      <c r="G5" s="9">
        <f>[26]DBD!G9</f>
        <v>0</v>
      </c>
      <c r="H5" s="15" t="s">
        <v>277</v>
      </c>
      <c r="I5" s="15" t="s">
        <v>608</v>
      </c>
      <c r="J5" s="15" t="s">
        <v>278</v>
      </c>
      <c r="K5" s="15" t="s">
        <v>7</v>
      </c>
      <c r="L5" s="15">
        <v>6</v>
      </c>
      <c r="M5" s="15"/>
      <c r="N5" s="15"/>
    </row>
    <row r="6" spans="1:15">
      <c r="A6" s="9">
        <f>[26]DBD!A10</f>
        <v>2</v>
      </c>
      <c r="B6" s="9" t="str">
        <f>[26]DBD!B10</f>
        <v>AppraiserItem</v>
      </c>
      <c r="C6" s="9" t="str">
        <f>[26]DBD!C10</f>
        <v>估價人員姓名</v>
      </c>
      <c r="D6" s="9" t="str">
        <f>[26]DBD!D10</f>
        <v>NVARCHAR2</v>
      </c>
      <c r="E6" s="9">
        <f>[26]DBD!E10</f>
        <v>100</v>
      </c>
      <c r="F6" s="9">
        <f>[26]DBD!F10</f>
        <v>0</v>
      </c>
      <c r="G6" s="9" t="str">
        <f>[26]DBD!G10</f>
        <v xml:space="preserve"> </v>
      </c>
      <c r="H6" s="15" t="s">
        <v>277</v>
      </c>
      <c r="I6" s="15" t="s">
        <v>564</v>
      </c>
      <c r="J6" s="15" t="s">
        <v>279</v>
      </c>
      <c r="K6" s="15" t="s">
        <v>7</v>
      </c>
      <c r="L6" s="15">
        <v>12</v>
      </c>
      <c r="M6" s="15"/>
      <c r="N6" s="15"/>
    </row>
    <row r="7" spans="1:15">
      <c r="A7" s="9">
        <f>[26]DBD!A11</f>
        <v>3</v>
      </c>
      <c r="B7" s="9" t="str">
        <f>[26]DBD!B11</f>
        <v>Company</v>
      </c>
      <c r="C7" s="9" t="str">
        <f>[26]DBD!C11</f>
        <v>公司名稱</v>
      </c>
      <c r="D7" s="9" t="str">
        <f>[26]DBD!D11</f>
        <v>NVARCHAR2</v>
      </c>
      <c r="E7" s="9">
        <f>[26]DBD!E11</f>
        <v>100</v>
      </c>
      <c r="F7" s="9">
        <f>[26]DBD!F11</f>
        <v>0</v>
      </c>
      <c r="G7" s="9" t="str">
        <f>[26]DBD!G11</f>
        <v xml:space="preserve"> </v>
      </c>
      <c r="H7" s="15" t="s">
        <v>277</v>
      </c>
      <c r="I7" s="15" t="s">
        <v>565</v>
      </c>
      <c r="J7" s="15" t="s">
        <v>280</v>
      </c>
      <c r="K7" s="15" t="s">
        <v>7</v>
      </c>
      <c r="L7" s="15">
        <v>42</v>
      </c>
      <c r="M7" s="15"/>
      <c r="N7" s="15"/>
    </row>
    <row r="8" spans="1:15">
      <c r="A8" s="9">
        <f>[26]DBD!A12</f>
        <v>4</v>
      </c>
      <c r="B8" s="9" t="str">
        <f>[26]DBD!B12</f>
        <v>CreateDate</v>
      </c>
      <c r="C8" s="9" t="str">
        <f>[26]DBD!C12</f>
        <v>建檔日期時間</v>
      </c>
      <c r="D8" s="9" t="str">
        <f>[26]DBD!D12</f>
        <v>DATE</v>
      </c>
      <c r="E8" s="9">
        <f>[26]DBD!E12</f>
        <v>0</v>
      </c>
      <c r="F8" s="9">
        <f>[26]DBD!F12</f>
        <v>0</v>
      </c>
      <c r="G8" s="9" t="str">
        <f>[26]DBD!G12</f>
        <v xml:space="preserve"> </v>
      </c>
      <c r="H8" s="15"/>
      <c r="I8" s="15"/>
      <c r="J8" s="15"/>
      <c r="K8" s="15"/>
      <c r="L8" s="15"/>
      <c r="M8" s="15"/>
      <c r="N8" s="15"/>
    </row>
    <row r="9" spans="1:15">
      <c r="A9" s="9">
        <f>[26]DBD!A13</f>
        <v>5</v>
      </c>
      <c r="B9" s="9" t="str">
        <f>[26]DBD!B13</f>
        <v>CreateEmpNo</v>
      </c>
      <c r="C9" s="9" t="str">
        <f>[26]DBD!C13</f>
        <v>建檔人員</v>
      </c>
      <c r="D9" s="9" t="str">
        <f>[26]DBD!D13</f>
        <v>VARCHAR2</v>
      </c>
      <c r="E9" s="9">
        <f>[26]DBD!E13</f>
        <v>6</v>
      </c>
      <c r="F9" s="9">
        <f>[26]DBD!F13</f>
        <v>0</v>
      </c>
      <c r="G9" s="9" t="str">
        <f>[26]DBD!G13</f>
        <v xml:space="preserve"> </v>
      </c>
      <c r="H9" s="15"/>
      <c r="I9" s="15"/>
      <c r="J9" s="15"/>
      <c r="K9" s="15"/>
      <c r="L9" s="15"/>
      <c r="M9" s="15"/>
      <c r="N9" s="15"/>
    </row>
    <row r="10" spans="1:15">
      <c r="A10" s="9">
        <f>[26]DBD!A14</f>
        <v>6</v>
      </c>
      <c r="B10" s="9" t="str">
        <f>[26]DBD!B14</f>
        <v>LastUpdate</v>
      </c>
      <c r="C10" s="9" t="str">
        <f>[26]DBD!C14</f>
        <v>最後更新日期時間</v>
      </c>
      <c r="D10" s="9" t="str">
        <f>[26]DBD!D14</f>
        <v>DATE</v>
      </c>
      <c r="E10" s="9">
        <f>[26]DBD!E14</f>
        <v>0</v>
      </c>
      <c r="F10" s="9">
        <f>[26]DBD!F14</f>
        <v>0</v>
      </c>
      <c r="G10" s="9" t="str">
        <f>[26]DBD!G14</f>
        <v xml:space="preserve"> </v>
      </c>
      <c r="H10" s="15"/>
      <c r="I10" s="15"/>
      <c r="J10" s="15"/>
      <c r="K10" s="15"/>
      <c r="L10" s="15"/>
      <c r="M10" s="15"/>
      <c r="N10" s="15"/>
    </row>
    <row r="11" spans="1:15">
      <c r="A11" s="9">
        <f>[26]DBD!A15</f>
        <v>7</v>
      </c>
      <c r="B11" s="9" t="str">
        <f>[26]DBD!B15</f>
        <v>LastUpdateEmpNo</v>
      </c>
      <c r="C11" s="9" t="str">
        <f>[26]DBD!C15</f>
        <v>最後更新人員</v>
      </c>
      <c r="D11" s="9" t="str">
        <f>[26]DBD!D15</f>
        <v>VARCHAR2</v>
      </c>
      <c r="E11" s="9">
        <f>[26]DBD!E15</f>
        <v>6</v>
      </c>
      <c r="F11" s="9">
        <f>[26]DBD!F15</f>
        <v>0</v>
      </c>
      <c r="G11" s="9" t="str">
        <f>[26]DBD!G15</f>
        <v xml:space="preserve"> </v>
      </c>
      <c r="H11" s="15"/>
      <c r="I11" s="15"/>
      <c r="J11" s="15"/>
      <c r="K11" s="15"/>
      <c r="L11" s="15"/>
      <c r="M11" s="15"/>
      <c r="N11" s="15"/>
    </row>
  </sheetData>
  <mergeCells count="1">
    <mergeCell ref="A1:B1"/>
  </mergeCells>
  <phoneticPr fontId="1" type="noConversion"/>
  <hyperlinks>
    <hyperlink ref="E1" location="'L6'!A1" display="回首頁" xr:uid="{00000000-0004-0000-1A00-000000000000}"/>
  </hyperlinks>
  <pageMargins left="0.7" right="0.7" top="0.75" bottom="0.75" header="0.3" footer="0.3"/>
  <pageSetup paperSize="9"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0"/>
  <sheetViews>
    <sheetView zoomScaleNormal="100" workbookViewId="0">
      <selection activeCell="I5" sqref="I5"/>
    </sheetView>
  </sheetViews>
  <sheetFormatPr defaultColWidth="10.77734375" defaultRowHeight="16.2"/>
  <cols>
    <col min="1" max="1" width="5.21875" style="26" bestFit="1" customWidth="1"/>
    <col min="2" max="2" width="19" style="26" bestFit="1" customWidth="1"/>
    <col min="3" max="3" width="20.21875" style="26" bestFit="1" customWidth="1"/>
    <col min="4" max="4" width="12.88671875" style="26" bestFit="1" customWidth="1"/>
    <col min="5" max="5" width="8.21875" style="26" bestFit="1" customWidth="1"/>
    <col min="6" max="6" width="6.21875" style="26" bestFit="1" customWidth="1"/>
    <col min="7" max="7" width="11" style="26" bestFit="1" customWidth="1"/>
    <col min="8" max="8" width="12.5546875" style="26" bestFit="1" customWidth="1"/>
    <col min="9" max="9" width="11" style="26" bestFit="1" customWidth="1"/>
    <col min="10" max="10" width="12.88671875" style="26" bestFit="1" customWidth="1"/>
    <col min="11" max="13" width="6.21875" style="26" bestFit="1" customWidth="1"/>
    <col min="14" max="14" width="14.109375" style="26" bestFit="1" customWidth="1"/>
    <col min="15" max="15" width="18.44140625" style="26" customWidth="1"/>
    <col min="16" max="16384" width="10.77734375" style="26"/>
  </cols>
  <sheetData>
    <row r="1" spans="1:15" ht="32.4">
      <c r="A1" s="56" t="s">
        <v>9</v>
      </c>
      <c r="B1" s="57"/>
      <c r="C1" s="9" t="str">
        <f>[27]DBD!C1</f>
        <v>CdAppraisalCompany</v>
      </c>
      <c r="D1" s="9" t="str">
        <f>[27]DBD!D1</f>
        <v>估價公司檔</v>
      </c>
      <c r="E1" s="16" t="s">
        <v>38</v>
      </c>
      <c r="F1" s="10"/>
      <c r="G1" s="10"/>
    </row>
    <row r="2" spans="1:15">
      <c r="A2" s="47"/>
      <c r="B2" s="48" t="s">
        <v>316</v>
      </c>
      <c r="C2" s="9" t="s">
        <v>527</v>
      </c>
      <c r="D2" s="9"/>
      <c r="E2" s="16"/>
      <c r="F2" s="10"/>
      <c r="G2" s="10"/>
    </row>
    <row r="3" spans="1:15">
      <c r="A3" s="47"/>
      <c r="B3" s="48"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[27]DBD!A9</f>
        <v>1</v>
      </c>
      <c r="B5" s="9" t="str">
        <f>[27]DBD!B9</f>
        <v>AppraisalCompany</v>
      </c>
      <c r="C5" s="9" t="str">
        <f>[27]DBD!C9</f>
        <v>估價公司代號</v>
      </c>
      <c r="D5" s="9" t="str">
        <f>[27]DBD!D9</f>
        <v>VARCHAR2</v>
      </c>
      <c r="E5" s="9">
        <f>[27]DBD!E9</f>
        <v>30</v>
      </c>
      <c r="F5" s="9">
        <f>[27]DBD!F9</f>
        <v>0</v>
      </c>
      <c r="G5" s="9">
        <f>[27]DBD!G9</f>
        <v>0</v>
      </c>
      <c r="H5" s="15" t="s">
        <v>283</v>
      </c>
      <c r="I5" s="15" t="s">
        <v>561</v>
      </c>
      <c r="J5" s="15" t="s">
        <v>281</v>
      </c>
      <c r="K5" s="15" t="s">
        <v>7</v>
      </c>
      <c r="L5" s="15">
        <v>24</v>
      </c>
      <c r="M5" s="15"/>
      <c r="N5" s="15"/>
    </row>
    <row r="6" spans="1:15">
      <c r="A6" s="9">
        <f>[27]DBD!A10</f>
        <v>2</v>
      </c>
      <c r="B6" s="9" t="str">
        <f>[27]DBD!B10</f>
        <v>Company</v>
      </c>
      <c r="C6" s="9" t="str">
        <f>[27]DBD!C10</f>
        <v>公司名稱</v>
      </c>
      <c r="D6" s="9" t="str">
        <f>[27]DBD!D10</f>
        <v>NVARCHAR2</v>
      </c>
      <c r="E6" s="9">
        <f>[27]DBD!E10</f>
        <v>100</v>
      </c>
      <c r="F6" s="9">
        <f>[27]DBD!F10</f>
        <v>0</v>
      </c>
      <c r="G6" s="9" t="str">
        <f>[27]DBD!G10</f>
        <v xml:space="preserve"> </v>
      </c>
      <c r="H6" s="15" t="s">
        <v>283</v>
      </c>
      <c r="I6" s="15" t="s">
        <v>562</v>
      </c>
      <c r="J6" s="15" t="s">
        <v>282</v>
      </c>
      <c r="K6" s="15" t="s">
        <v>7</v>
      </c>
      <c r="L6" s="15">
        <v>50</v>
      </c>
      <c r="M6" s="15"/>
      <c r="N6" s="15"/>
    </row>
    <row r="7" spans="1:15">
      <c r="A7" s="9">
        <f>[27]DBD!A11</f>
        <v>3</v>
      </c>
      <c r="B7" s="9" t="str">
        <f>[27]DBD!B11</f>
        <v>CreateDate</v>
      </c>
      <c r="C7" s="9" t="str">
        <f>[27]DBD!C11</f>
        <v>建檔日期時間</v>
      </c>
      <c r="D7" s="9" t="str">
        <f>[27]DBD!D11</f>
        <v>DATE</v>
      </c>
      <c r="E7" s="9">
        <f>[27]DBD!E11</f>
        <v>0</v>
      </c>
      <c r="F7" s="9">
        <f>[27]DBD!F11</f>
        <v>0</v>
      </c>
      <c r="G7" s="9" t="str">
        <f>[27]DBD!G11</f>
        <v xml:space="preserve"> </v>
      </c>
      <c r="H7" s="15"/>
      <c r="I7" s="15"/>
      <c r="J7" s="15"/>
      <c r="K7" s="15"/>
      <c r="L7" s="15"/>
      <c r="M7" s="15"/>
      <c r="N7" s="15"/>
    </row>
    <row r="8" spans="1:15">
      <c r="A8" s="9">
        <f>[27]DBD!A12</f>
        <v>4</v>
      </c>
      <c r="B8" s="9" t="str">
        <f>[27]DBD!B12</f>
        <v>CreateEmpNo</v>
      </c>
      <c r="C8" s="9" t="str">
        <f>[27]DBD!C12</f>
        <v>建檔人員</v>
      </c>
      <c r="D8" s="9" t="str">
        <f>[27]DBD!D12</f>
        <v>VARCHAR2</v>
      </c>
      <c r="E8" s="9">
        <f>[27]DBD!E12</f>
        <v>6</v>
      </c>
      <c r="F8" s="9">
        <f>[27]DBD!F12</f>
        <v>0</v>
      </c>
      <c r="G8" s="9" t="str">
        <f>[27]DBD!G12</f>
        <v xml:space="preserve"> </v>
      </c>
      <c r="H8" s="15"/>
      <c r="I8" s="15"/>
      <c r="J8" s="15"/>
      <c r="K8" s="15"/>
      <c r="L8" s="15"/>
      <c r="M8" s="15"/>
      <c r="N8" s="15"/>
    </row>
    <row r="9" spans="1:15">
      <c r="A9" s="9">
        <f>[27]DBD!A13</f>
        <v>5</v>
      </c>
      <c r="B9" s="9" t="str">
        <f>[27]DBD!B13</f>
        <v>LastUpdate</v>
      </c>
      <c r="C9" s="9" t="str">
        <f>[27]DBD!C13</f>
        <v>最後更新日期時間</v>
      </c>
      <c r="D9" s="9" t="str">
        <f>[27]DBD!D13</f>
        <v>DATE</v>
      </c>
      <c r="E9" s="9">
        <f>[27]DBD!E13</f>
        <v>0</v>
      </c>
      <c r="F9" s="9">
        <f>[27]DBD!F13</f>
        <v>0</v>
      </c>
      <c r="G9" s="9" t="str">
        <f>[27]DBD!G13</f>
        <v xml:space="preserve"> </v>
      </c>
      <c r="H9" s="15"/>
      <c r="I9" s="15"/>
      <c r="J9" s="15"/>
      <c r="K9" s="15"/>
      <c r="L9" s="15"/>
      <c r="M9" s="15"/>
      <c r="N9" s="15"/>
    </row>
    <row r="10" spans="1:15">
      <c r="A10" s="9">
        <f>[27]DBD!A14</f>
        <v>6</v>
      </c>
      <c r="B10" s="9" t="str">
        <f>[27]DBD!B14</f>
        <v>LastUpdateEmpNo</v>
      </c>
      <c r="C10" s="9" t="str">
        <f>[27]DBD!C14</f>
        <v>最後更新人員</v>
      </c>
      <c r="D10" s="9" t="str">
        <f>[27]DBD!D14</f>
        <v>VARCHAR2</v>
      </c>
      <c r="E10" s="9">
        <f>[27]DBD!E14</f>
        <v>6</v>
      </c>
      <c r="F10" s="9">
        <f>[27]DBD!F14</f>
        <v>0</v>
      </c>
      <c r="G10" s="9" t="str">
        <f>[27]DBD!G14</f>
        <v xml:space="preserve"> </v>
      </c>
      <c r="H10" s="15"/>
      <c r="I10" s="15"/>
      <c r="J10" s="15"/>
      <c r="K10" s="15"/>
      <c r="L10" s="15"/>
      <c r="M10" s="15"/>
      <c r="N10" s="15"/>
    </row>
  </sheetData>
  <mergeCells count="1">
    <mergeCell ref="A1:B1"/>
  </mergeCells>
  <phoneticPr fontId="1" type="noConversion"/>
  <hyperlinks>
    <hyperlink ref="E1" location="'L6'!A1" display="回首頁" xr:uid="{00000000-0004-0000-1B00-000000000000}"/>
  </hyperlinks>
  <pageMargins left="0.7" right="0.7" top="0.75" bottom="0.75" header="0.3" footer="0.3"/>
  <pageSetup paperSize="9"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C810-8E34-4F0D-B712-F426A47AEABC}">
  <dimension ref="A1:O10"/>
  <sheetViews>
    <sheetView zoomScaleNormal="100" workbookViewId="0">
      <selection sqref="A1:B1"/>
    </sheetView>
  </sheetViews>
  <sheetFormatPr defaultColWidth="10.77734375" defaultRowHeight="16.2"/>
  <cols>
    <col min="1" max="1" width="5.21875" style="26" bestFit="1" customWidth="1"/>
    <col min="2" max="2" width="19" style="26" bestFit="1" customWidth="1"/>
    <col min="3" max="3" width="20.21875" style="26" bestFit="1" customWidth="1"/>
    <col min="4" max="4" width="12.88671875" style="26" bestFit="1" customWidth="1"/>
    <col min="5" max="5" width="8.21875" style="26" bestFit="1" customWidth="1"/>
    <col min="6" max="6" width="6.21875" style="26" bestFit="1" customWidth="1"/>
    <col min="7" max="7" width="11" style="26" bestFit="1" customWidth="1"/>
    <col min="8" max="8" width="12.5546875" style="26" bestFit="1" customWidth="1"/>
    <col min="9" max="9" width="11" style="26" bestFit="1" customWidth="1"/>
    <col min="10" max="10" width="12.88671875" style="26" bestFit="1" customWidth="1"/>
    <col min="11" max="13" width="6.21875" style="26" bestFit="1" customWidth="1"/>
    <col min="14" max="14" width="14.109375" style="26" bestFit="1" customWidth="1"/>
    <col min="15" max="15" width="18.44140625" style="26" customWidth="1"/>
    <col min="16" max="16384" width="10.77734375" style="26"/>
  </cols>
  <sheetData>
    <row r="1" spans="1:15" ht="32.4">
      <c r="A1" s="56" t="s">
        <v>9</v>
      </c>
      <c r="B1" s="57"/>
      <c r="C1" s="9" t="str">
        <f>[28]DBD!C1</f>
        <v>CdWorkMonth</v>
      </c>
      <c r="D1" s="9" t="str">
        <f>[28]DBD!D1</f>
        <v>放款業績工作月對照檔</v>
      </c>
      <c r="E1" s="16" t="s">
        <v>38</v>
      </c>
      <c r="F1" s="10"/>
      <c r="G1" s="10"/>
    </row>
    <row r="2" spans="1:15">
      <c r="A2" s="52"/>
      <c r="B2" s="53" t="s">
        <v>316</v>
      </c>
      <c r="C2" s="9" t="s">
        <v>544</v>
      </c>
      <c r="D2" s="9"/>
      <c r="E2" s="16"/>
      <c r="F2" s="10"/>
      <c r="G2" s="10"/>
    </row>
    <row r="3" spans="1:15">
      <c r="A3" s="52"/>
      <c r="B3" s="53"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[28]DBD!A9</f>
        <v>1</v>
      </c>
      <c r="B5" s="9" t="str">
        <f>[28]DBD!B9</f>
        <v>Year</v>
      </c>
      <c r="C5" s="9" t="str">
        <f>[28]DBD!C9</f>
        <v>業績年度</v>
      </c>
      <c r="D5" s="9" t="str">
        <f>[28]DBD!D9</f>
        <v>Decimal</v>
      </c>
      <c r="E5" s="9">
        <f>[28]DBD!E9</f>
        <v>4</v>
      </c>
      <c r="F5" s="9">
        <f>[28]DBD!F9</f>
        <v>0</v>
      </c>
      <c r="G5" s="9">
        <f>[28]DBD!G9</f>
        <v>0</v>
      </c>
      <c r="H5" s="15" t="s">
        <v>545</v>
      </c>
      <c r="I5" s="15" t="s">
        <v>546</v>
      </c>
      <c r="J5" s="15" t="s">
        <v>594</v>
      </c>
      <c r="K5" s="15" t="s">
        <v>8</v>
      </c>
      <c r="L5" s="15">
        <v>6</v>
      </c>
      <c r="M5" s="15"/>
      <c r="N5" s="15" t="s">
        <v>550</v>
      </c>
      <c r="O5" s="26" t="s">
        <v>547</v>
      </c>
    </row>
    <row r="6" spans="1:15">
      <c r="A6" s="9">
        <f>[28]DBD!A10</f>
        <v>2</v>
      </c>
      <c r="B6" s="9" t="str">
        <f>[28]DBD!B10</f>
        <v>Month</v>
      </c>
      <c r="C6" s="9" t="str">
        <f>[28]DBD!C10</f>
        <v>工作月份</v>
      </c>
      <c r="D6" s="9" t="str">
        <f>[28]DBD!D10</f>
        <v>Decimal</v>
      </c>
      <c r="E6" s="9">
        <f>[28]DBD!E10</f>
        <v>2</v>
      </c>
      <c r="F6" s="9">
        <f>[28]DBD!F10</f>
        <v>0</v>
      </c>
      <c r="G6" s="9" t="str">
        <f>[28]DBD!G10</f>
        <v>13個月</v>
      </c>
      <c r="H6" s="15" t="s">
        <v>545</v>
      </c>
      <c r="I6" s="15" t="s">
        <v>546</v>
      </c>
      <c r="J6" s="15" t="s">
        <v>594</v>
      </c>
      <c r="K6" s="15" t="s">
        <v>8</v>
      </c>
      <c r="L6" s="15">
        <v>6</v>
      </c>
      <c r="M6" s="15"/>
      <c r="N6" s="15" t="s">
        <v>593</v>
      </c>
      <c r="O6" s="26" t="s">
        <v>636</v>
      </c>
    </row>
    <row r="7" spans="1:15">
      <c r="A7" s="9">
        <f>[28]DBD!A11</f>
        <v>3</v>
      </c>
      <c r="B7" s="9" t="str">
        <f>[28]DBD!B11</f>
        <v>StartDate</v>
      </c>
      <c r="C7" s="9" t="str">
        <f>[28]DBD!C11</f>
        <v>開始日期</v>
      </c>
      <c r="D7" s="9" t="str">
        <f>[28]DBD!D11</f>
        <v>DecimalD</v>
      </c>
      <c r="E7" s="9">
        <f>[28]DBD!E11</f>
        <v>8</v>
      </c>
      <c r="F7" s="9">
        <f>[28]DBD!F11</f>
        <v>0</v>
      </c>
      <c r="G7" s="9">
        <f>[28]DBD!G11</f>
        <v>0</v>
      </c>
      <c r="H7" s="15" t="s">
        <v>545</v>
      </c>
      <c r="I7" s="15" t="s">
        <v>595</v>
      </c>
      <c r="J7" s="15" t="s">
        <v>548</v>
      </c>
      <c r="K7" s="15" t="s">
        <v>8</v>
      </c>
      <c r="L7" s="15">
        <v>8</v>
      </c>
      <c r="M7" s="15"/>
      <c r="N7" s="15"/>
    </row>
    <row r="8" spans="1:15">
      <c r="A8" s="9">
        <f>[28]DBD!A12</f>
        <v>4</v>
      </c>
      <c r="B8" s="9" t="str">
        <f>[28]DBD!B12</f>
        <v>EndDate</v>
      </c>
      <c r="C8" s="9" t="str">
        <f>[28]DBD!C12</f>
        <v>終止日期</v>
      </c>
      <c r="D8" s="9" t="str">
        <f>[28]DBD!D12</f>
        <v>DecimalD</v>
      </c>
      <c r="E8" s="9">
        <f>[28]DBD!E12</f>
        <v>8</v>
      </c>
      <c r="F8" s="9">
        <f>[28]DBD!F12</f>
        <v>0</v>
      </c>
      <c r="G8" s="9">
        <f>[28]DBD!G12</f>
        <v>0</v>
      </c>
      <c r="H8" s="15" t="s">
        <v>545</v>
      </c>
      <c r="I8" s="15" t="s">
        <v>596</v>
      </c>
      <c r="J8" s="15" t="s">
        <v>549</v>
      </c>
      <c r="K8" s="15" t="s">
        <v>8</v>
      </c>
      <c r="L8" s="15">
        <v>8</v>
      </c>
      <c r="M8" s="15"/>
      <c r="N8" s="15"/>
    </row>
    <row r="9" spans="1:15">
      <c r="A9" s="9">
        <f>[28]DBD!A13</f>
        <v>5</v>
      </c>
      <c r="B9" s="9" t="str">
        <f>[28]DBD!B13</f>
        <v>CreateDate</v>
      </c>
      <c r="C9" s="9" t="str">
        <f>[28]DBD!C13</f>
        <v>建檔日期時間</v>
      </c>
      <c r="D9" s="9" t="str">
        <f>[28]DBD!D13</f>
        <v>DATE</v>
      </c>
      <c r="E9" s="9">
        <f>[28]DBD!E13</f>
        <v>0</v>
      </c>
      <c r="F9" s="9">
        <f>[28]DBD!F13</f>
        <v>0</v>
      </c>
      <c r="G9" s="9" t="str">
        <f>[28]DBD!G13</f>
        <v xml:space="preserve"> </v>
      </c>
      <c r="H9" s="15"/>
      <c r="I9" s="15"/>
      <c r="J9" s="15"/>
      <c r="K9" s="15"/>
      <c r="L9" s="15"/>
      <c r="M9" s="15"/>
      <c r="N9" s="15"/>
    </row>
    <row r="10" spans="1:15">
      <c r="A10" s="9">
        <f>[28]DBD!A14</f>
        <v>6</v>
      </c>
      <c r="B10" s="9" t="str">
        <f>[28]DBD!B14</f>
        <v>CreateEmpNo</v>
      </c>
      <c r="C10" s="9" t="str">
        <f>[28]DBD!C14</f>
        <v>建檔人員</v>
      </c>
      <c r="D10" s="9" t="str">
        <f>[28]DBD!D14</f>
        <v>VARCHAR2</v>
      </c>
      <c r="E10" s="9">
        <f>[28]DBD!E14</f>
        <v>6</v>
      </c>
      <c r="F10" s="9">
        <f>[28]DBD!F14</f>
        <v>0</v>
      </c>
      <c r="G10" s="9" t="str">
        <f>[28]DBD!G14</f>
        <v xml:space="preserve"> </v>
      </c>
      <c r="H10" s="15"/>
      <c r="I10" s="15"/>
      <c r="J10" s="15"/>
      <c r="K10" s="15"/>
      <c r="L10" s="15"/>
      <c r="M10" s="15"/>
      <c r="N10" s="15"/>
    </row>
  </sheetData>
  <mergeCells count="1">
    <mergeCell ref="A1:B1"/>
  </mergeCells>
  <phoneticPr fontId="1" type="noConversion"/>
  <hyperlinks>
    <hyperlink ref="E1" location="'L6'!A1" display="回首頁" xr:uid="{5A813500-2B39-4D18-A8D5-52732FFC7865}"/>
  </hyperlink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9"/>
  <sheetViews>
    <sheetView topLeftCell="A4" zoomScaleNormal="100" workbookViewId="0">
      <selection activeCell="B10" sqref="B10:F10"/>
    </sheetView>
  </sheetViews>
  <sheetFormatPr defaultColWidth="10.77734375" defaultRowHeight="16.2"/>
  <cols>
    <col min="1" max="1" width="5.21875" style="11" bestFit="1" customWidth="1"/>
    <col min="2" max="2" width="19" style="11" bestFit="1" customWidth="1"/>
    <col min="3" max="3" width="20.21875" style="11" bestFit="1" customWidth="1"/>
    <col min="4" max="4" width="25.109375" style="11" bestFit="1" customWidth="1"/>
    <col min="5" max="5" width="8.21875" style="11" bestFit="1" customWidth="1"/>
    <col min="6" max="6" width="6.21875" style="11" bestFit="1" customWidth="1"/>
    <col min="7" max="7" width="21.44140625" style="11" bestFit="1" customWidth="1"/>
    <col min="8" max="8" width="12.5546875" style="11" bestFit="1" customWidth="1"/>
    <col min="9" max="9" width="16.5546875" style="11" bestFit="1" customWidth="1"/>
    <col min="10" max="10" width="17.77734375" style="11" bestFit="1" customWidth="1"/>
    <col min="11" max="11" width="6.21875" style="11" bestFit="1" customWidth="1"/>
    <col min="12" max="12" width="7.109375" style="11" bestFit="1" customWidth="1"/>
    <col min="13" max="13" width="6.21875" style="11" bestFit="1" customWidth="1"/>
    <col min="14" max="14" width="34.88671875" style="11" bestFit="1" customWidth="1"/>
    <col min="15" max="15" width="23.77734375" style="11" customWidth="1"/>
    <col min="16" max="16384" width="10.77734375" style="11"/>
  </cols>
  <sheetData>
    <row r="1" spans="1:15">
      <c r="A1" s="56" t="s">
        <v>9</v>
      </c>
      <c r="B1" s="57"/>
      <c r="C1" s="9" t="str">
        <f>[2]DBD!C1</f>
        <v>CdArea</v>
      </c>
      <c r="D1" s="9" t="str">
        <f>[2]DBD!D1</f>
        <v>縣市與鄉鎮區對照檔</v>
      </c>
      <c r="E1" s="16" t="s">
        <v>38</v>
      </c>
      <c r="F1" s="10"/>
      <c r="G1" s="10"/>
    </row>
    <row r="2" spans="1:15" s="26" customFormat="1" ht="210.6">
      <c r="A2" s="29"/>
      <c r="B2" s="30" t="s">
        <v>316</v>
      </c>
      <c r="C2" s="9" t="s">
        <v>556</v>
      </c>
      <c r="D2" s="9"/>
      <c r="E2" s="16"/>
      <c r="F2" s="10"/>
      <c r="G2" s="10"/>
    </row>
    <row r="3" spans="1:15" s="26" customFormat="1" ht="194.4">
      <c r="A3" s="29"/>
      <c r="B3" s="30" t="s">
        <v>318</v>
      </c>
      <c r="C3" s="9" t="s">
        <v>557</v>
      </c>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528</v>
      </c>
    </row>
    <row r="5" spans="1:15" ht="32.4">
      <c r="A5" s="9">
        <f>[2]DBD!A9</f>
        <v>1</v>
      </c>
      <c r="B5" s="9" t="str">
        <f>[2]DBD!B9</f>
        <v>CityCode</v>
      </c>
      <c r="C5" s="9" t="str">
        <f>[2]DBD!C9</f>
        <v>縣市別代碼</v>
      </c>
      <c r="D5" s="9" t="str">
        <f>[2]DBD!D9</f>
        <v>VARCHAR2</v>
      </c>
      <c r="E5" s="9">
        <f>[2]DBD!E9</f>
        <v>2</v>
      </c>
      <c r="F5" s="9">
        <f>[2]DBD!F9</f>
        <v>0</v>
      </c>
      <c r="G5" s="9"/>
      <c r="H5" s="15" t="s">
        <v>319</v>
      </c>
      <c r="I5" s="15" t="s">
        <v>320</v>
      </c>
      <c r="J5" s="34" t="s">
        <v>338</v>
      </c>
      <c r="K5" s="34" t="s">
        <v>339</v>
      </c>
      <c r="L5" s="34">
        <v>2</v>
      </c>
      <c r="M5" s="15"/>
      <c r="N5" s="33"/>
    </row>
    <row r="6" spans="1:15">
      <c r="A6" s="9">
        <f>[2]DBD!A10</f>
        <v>2</v>
      </c>
      <c r="B6" s="9" t="str">
        <f>[2]DBD!B10</f>
        <v>AreaCode</v>
      </c>
      <c r="C6" s="9" t="str">
        <f>[2]DBD!C10</f>
        <v>鄉鎮區代碼</v>
      </c>
      <c r="D6" s="9" t="str">
        <f>[2]DBD!D10</f>
        <v>VARCHAR2</v>
      </c>
      <c r="E6" s="9">
        <f>[2]DBD!E10</f>
        <v>2</v>
      </c>
      <c r="F6" s="9">
        <f>[2]DBD!F10</f>
        <v>0</v>
      </c>
      <c r="G6" s="9" t="str">
        <f>[2]DBD!G10</f>
        <v xml:space="preserve"> </v>
      </c>
      <c r="H6" s="15" t="s">
        <v>35</v>
      </c>
      <c r="I6" s="15" t="s">
        <v>327</v>
      </c>
      <c r="J6" s="15" t="s">
        <v>328</v>
      </c>
      <c r="K6" s="15" t="s">
        <v>329</v>
      </c>
      <c r="L6" s="15">
        <v>2</v>
      </c>
      <c r="M6" s="15"/>
      <c r="N6" s="15" t="s">
        <v>552</v>
      </c>
      <c r="O6" s="15" t="s">
        <v>551</v>
      </c>
    </row>
    <row r="7" spans="1:15">
      <c r="A7" s="9">
        <f>[2]DBD!A11</f>
        <v>3</v>
      </c>
      <c r="B7" s="9" t="str">
        <f>[2]DBD!B11</f>
        <v>AreaItem</v>
      </c>
      <c r="C7" s="9" t="str">
        <f>[2]DBD!C11</f>
        <v>鄉鎮區名稱</v>
      </c>
      <c r="D7" s="9" t="str">
        <f>[2]DBD!D11</f>
        <v>NVARCHAR2</v>
      </c>
      <c r="E7" s="9">
        <f>[2]DBD!E11</f>
        <v>12</v>
      </c>
      <c r="F7" s="9">
        <f>[2]DBD!F11</f>
        <v>0</v>
      </c>
      <c r="G7" s="9" t="str">
        <f>[2]DBD!G11</f>
        <v xml:space="preserve"> </v>
      </c>
      <c r="H7" s="15" t="s">
        <v>35</v>
      </c>
      <c r="I7" s="15" t="s">
        <v>37</v>
      </c>
      <c r="J7" s="15" t="s">
        <v>36</v>
      </c>
      <c r="K7" s="15" t="s">
        <v>7</v>
      </c>
      <c r="L7" s="15">
        <v>12</v>
      </c>
      <c r="M7" s="15"/>
      <c r="N7" s="15" t="s">
        <v>553</v>
      </c>
      <c r="O7" s="15" t="s">
        <v>553</v>
      </c>
    </row>
    <row r="8" spans="1:15">
      <c r="A8" s="9">
        <f>[2]DBD!A12</f>
        <v>4</v>
      </c>
      <c r="B8" s="9" t="str">
        <f>[2]DBD!B12</f>
        <v>CityShort</v>
      </c>
      <c r="C8" s="9" t="str">
        <f>[2]DBD!C12</f>
        <v>縣市簡稱</v>
      </c>
      <c r="D8" s="9" t="str">
        <f>[2]DBD!D12</f>
        <v>NVARCHAR2</v>
      </c>
      <c r="E8" s="9">
        <f>[2]DBD!E12</f>
        <v>6</v>
      </c>
      <c r="F8" s="9">
        <f>[2]DBD!F12</f>
        <v>0</v>
      </c>
      <c r="G8" s="9" t="str">
        <f>[2]DBD!G12</f>
        <v xml:space="preserve"> </v>
      </c>
      <c r="H8" s="15" t="s">
        <v>35</v>
      </c>
      <c r="I8" s="15" t="s">
        <v>321</v>
      </c>
      <c r="J8" s="15" t="s">
        <v>330</v>
      </c>
      <c r="K8" s="15" t="s">
        <v>331</v>
      </c>
      <c r="L8" s="15">
        <v>6</v>
      </c>
      <c r="M8" s="15"/>
      <c r="N8" s="15" t="s">
        <v>554</v>
      </c>
      <c r="O8" s="15" t="s">
        <v>554</v>
      </c>
    </row>
    <row r="9" spans="1:15">
      <c r="A9" s="9">
        <f>[2]DBD!A13</f>
        <v>5</v>
      </c>
      <c r="B9" s="9" t="str">
        <f>[2]DBD!B13</f>
        <v>AreaShort</v>
      </c>
      <c r="C9" s="9" t="str">
        <f>[2]DBD!C13</f>
        <v>鄉鎮簡稱</v>
      </c>
      <c r="D9" s="9" t="str">
        <f>[2]DBD!D13</f>
        <v>NVARCHAR2</v>
      </c>
      <c r="E9" s="9">
        <f>[2]DBD!E13</f>
        <v>8</v>
      </c>
      <c r="F9" s="9">
        <f>[2]DBD!F13</f>
        <v>0</v>
      </c>
      <c r="G9" s="9" t="str">
        <f>[2]DBD!G13</f>
        <v xml:space="preserve"> </v>
      </c>
      <c r="H9" s="15" t="s">
        <v>35</v>
      </c>
      <c r="I9" s="15" t="s">
        <v>322</v>
      </c>
      <c r="J9" s="15" t="s">
        <v>332</v>
      </c>
      <c r="K9" s="15" t="s">
        <v>333</v>
      </c>
      <c r="L9" s="15">
        <v>8</v>
      </c>
      <c r="M9" s="15"/>
      <c r="N9" s="15" t="s">
        <v>555</v>
      </c>
      <c r="O9" s="15" t="s">
        <v>555</v>
      </c>
    </row>
    <row r="10" spans="1:15">
      <c r="A10" s="9">
        <f>[2]DBD!A14</f>
        <v>6</v>
      </c>
      <c r="B10" s="9" t="str">
        <f>[2]DBD!B14</f>
        <v>CityType</v>
      </c>
      <c r="C10" s="9" t="str">
        <f>[2]DBD!C14</f>
        <v>地區類別</v>
      </c>
      <c r="D10" s="9" t="str">
        <f>[2]DBD!D14</f>
        <v>VARCHAR2</v>
      </c>
      <c r="E10" s="9">
        <f>[2]DBD!E14</f>
        <v>2</v>
      </c>
      <c r="F10" s="9">
        <f>[2]DBD!F14</f>
        <v>0</v>
      </c>
      <c r="G10" s="9" t="str">
        <f>[2]DBD!G14</f>
        <v xml:space="preserve"> </v>
      </c>
      <c r="H10" s="15" t="s">
        <v>35</v>
      </c>
      <c r="I10" s="15" t="s">
        <v>323</v>
      </c>
      <c r="J10" s="15" t="s">
        <v>627</v>
      </c>
      <c r="K10" s="15" t="s">
        <v>628</v>
      </c>
      <c r="L10" s="15">
        <v>2</v>
      </c>
      <c r="M10" s="15"/>
      <c r="N10" s="15"/>
    </row>
    <row r="11" spans="1:15">
      <c r="A11" s="9">
        <f>[2]DBD!A15</f>
        <v>7</v>
      </c>
      <c r="B11" s="9" t="str">
        <f>[2]DBD!B15</f>
        <v>Zip3</v>
      </c>
      <c r="C11" s="9" t="str">
        <f>[2]DBD!C15</f>
        <v>郵遞區號</v>
      </c>
      <c r="D11" s="9" t="str">
        <f>[2]DBD!D15</f>
        <v>VARCHAR2</v>
      </c>
      <c r="E11" s="9">
        <f>[2]DBD!E15</f>
        <v>3</v>
      </c>
      <c r="F11" s="9">
        <f>[2]DBD!F15</f>
        <v>0</v>
      </c>
      <c r="G11" s="9" t="str">
        <f>[2]DBD!G15</f>
        <v xml:space="preserve"> </v>
      </c>
      <c r="H11" s="15" t="s">
        <v>35</v>
      </c>
      <c r="I11" s="15" t="s">
        <v>324</v>
      </c>
      <c r="J11" s="15" t="s">
        <v>334</v>
      </c>
      <c r="K11" s="15" t="s">
        <v>335</v>
      </c>
      <c r="L11" s="15">
        <v>3</v>
      </c>
      <c r="M11" s="15"/>
      <c r="N11" s="15"/>
    </row>
    <row r="12" spans="1:15">
      <c r="A12" s="9">
        <f>[2]DBD!A16</f>
        <v>8</v>
      </c>
      <c r="B12" s="9" t="str">
        <f>[2]DBD!B16</f>
        <v>DepartCode</v>
      </c>
      <c r="C12" s="9" t="str">
        <f>[2]DBD!C16</f>
        <v>部室代號</v>
      </c>
      <c r="D12" s="9" t="str">
        <f>[2]DBD!D16</f>
        <v>VARCHAR2</v>
      </c>
      <c r="E12" s="9">
        <f>[2]DBD!E16</f>
        <v>6</v>
      </c>
      <c r="F12" s="9">
        <f>[2]DBD!F16</f>
        <v>0</v>
      </c>
      <c r="G12" s="9" t="str">
        <f>[2]DBD!G16</f>
        <v xml:space="preserve"> </v>
      </c>
      <c r="H12" s="15" t="s">
        <v>35</v>
      </c>
      <c r="I12" s="15" t="s">
        <v>325</v>
      </c>
      <c r="J12" s="15" t="s">
        <v>336</v>
      </c>
      <c r="K12" s="15" t="s">
        <v>333</v>
      </c>
      <c r="L12" s="15">
        <v>6</v>
      </c>
      <c r="M12" s="15"/>
      <c r="N12" s="15"/>
    </row>
    <row r="13" spans="1:15" ht="32.4">
      <c r="A13" s="9">
        <f>[2]DBD!A17</f>
        <v>9</v>
      </c>
      <c r="B13" s="9" t="str">
        <f>[2]DBD!B17</f>
        <v>CityGroup</v>
      </c>
      <c r="C13" s="9" t="str">
        <f>[2]DBD!C17</f>
        <v>組合地區別</v>
      </c>
      <c r="D13" s="9" t="str">
        <f>[2]DBD!D17</f>
        <v>VARCHAR2</v>
      </c>
      <c r="E13" s="9">
        <f>[2]DBD!E17</f>
        <v>1</v>
      </c>
      <c r="F13" s="9">
        <f>[2]DBD!F17</f>
        <v>0</v>
      </c>
      <c r="G13" s="9" t="str">
        <f>[2]DBD!G17</f>
        <v>A.北, B.中, C.南, D.東</v>
      </c>
      <c r="H13" s="15" t="s">
        <v>35</v>
      </c>
      <c r="I13" s="15" t="s">
        <v>326</v>
      </c>
      <c r="J13" s="15" t="s">
        <v>337</v>
      </c>
      <c r="K13" s="15" t="s">
        <v>331</v>
      </c>
      <c r="L13" s="15">
        <v>1</v>
      </c>
      <c r="M13" s="15"/>
      <c r="N13" s="15"/>
    </row>
    <row r="14" spans="1:15">
      <c r="A14" s="9">
        <f>[2]DBD!A18</f>
        <v>10</v>
      </c>
      <c r="B14" s="9" t="str">
        <f>[2]DBD!B18</f>
        <v>CreateDate</v>
      </c>
      <c r="C14" s="9" t="str">
        <f>[2]DBD!C18</f>
        <v>建檔日期時間</v>
      </c>
      <c r="D14" s="9" t="str">
        <f>[2]DBD!D18</f>
        <v>DATE</v>
      </c>
      <c r="E14" s="9">
        <f>[2]DBD!E18</f>
        <v>0</v>
      </c>
      <c r="F14" s="9">
        <f>[2]DBD!F18</f>
        <v>0</v>
      </c>
      <c r="G14" s="9" t="str">
        <f>[2]DBD!G18</f>
        <v xml:space="preserve"> </v>
      </c>
      <c r="H14" s="15"/>
      <c r="I14" s="15"/>
      <c r="J14" s="15"/>
      <c r="K14" s="15"/>
      <c r="L14" s="15"/>
      <c r="M14" s="15"/>
      <c r="N14" s="15"/>
    </row>
    <row r="15" spans="1:15">
      <c r="A15" s="9">
        <f>[2]DBD!A19</f>
        <v>11</v>
      </c>
      <c r="B15" s="9" t="str">
        <f>[2]DBD!B19</f>
        <v>CreateEmpNo</v>
      </c>
      <c r="C15" s="9" t="str">
        <f>[2]DBD!C19</f>
        <v>建檔人員</v>
      </c>
      <c r="D15" s="9" t="str">
        <f>[2]DBD!D19</f>
        <v>VARCHAR2</v>
      </c>
      <c r="E15" s="9">
        <f>[2]DBD!E19</f>
        <v>6</v>
      </c>
      <c r="F15" s="9">
        <f>[2]DBD!F19</f>
        <v>0</v>
      </c>
      <c r="G15" s="9" t="str">
        <f>[2]DBD!G19</f>
        <v xml:space="preserve"> </v>
      </c>
      <c r="H15" s="15"/>
      <c r="I15" s="15"/>
      <c r="J15" s="15"/>
      <c r="K15" s="15"/>
      <c r="L15" s="15"/>
      <c r="M15" s="15"/>
      <c r="N15" s="15"/>
    </row>
    <row r="16" spans="1:15">
      <c r="A16" s="9">
        <f>[2]DBD!A20</f>
        <v>12</v>
      </c>
      <c r="B16" s="9" t="str">
        <f>[2]DBD!B20</f>
        <v>LastUpdate</v>
      </c>
      <c r="C16" s="9" t="str">
        <f>[2]DBD!C20</f>
        <v>最後更新日期時間</v>
      </c>
      <c r="D16" s="9" t="str">
        <f>[2]DBD!D20</f>
        <v>DATE</v>
      </c>
      <c r="E16" s="9">
        <f>[2]DBD!E20</f>
        <v>0</v>
      </c>
      <c r="F16" s="9">
        <f>[2]DBD!F20</f>
        <v>0</v>
      </c>
      <c r="G16" s="9" t="str">
        <f>[2]DBD!G20</f>
        <v xml:space="preserve"> </v>
      </c>
      <c r="H16" s="15"/>
      <c r="I16" s="15"/>
      <c r="J16" s="15"/>
      <c r="K16" s="15"/>
      <c r="L16" s="15"/>
      <c r="M16" s="15"/>
      <c r="N16" s="15"/>
    </row>
    <row r="17" spans="1:14">
      <c r="A17" s="9">
        <f>[2]DBD!A21</f>
        <v>13</v>
      </c>
      <c r="B17" s="9" t="str">
        <f>[2]DBD!B21</f>
        <v>LastUpdateEmpNo</v>
      </c>
      <c r="C17" s="9" t="str">
        <f>[2]DBD!C21</f>
        <v>最後更新人員</v>
      </c>
      <c r="D17" s="9" t="str">
        <f>[2]DBD!D21</f>
        <v>VARCHAR2</v>
      </c>
      <c r="E17" s="9">
        <f>[2]DBD!E21</f>
        <v>6</v>
      </c>
      <c r="F17" s="9">
        <f>[2]DBD!F21</f>
        <v>0</v>
      </c>
      <c r="G17" s="9" t="str">
        <f>[2]DBD!G21</f>
        <v xml:space="preserve"> </v>
      </c>
      <c r="H17" s="15"/>
      <c r="I17" s="15"/>
      <c r="J17" s="15"/>
      <c r="K17" s="15"/>
      <c r="L17" s="15"/>
      <c r="M17" s="15"/>
      <c r="N17" s="15"/>
    </row>
    <row r="18" spans="1:14">
      <c r="A18" s="9">
        <f>[2]DBD!A22</f>
        <v>0</v>
      </c>
      <c r="B18" s="9">
        <f>[2]DBD!B22</f>
        <v>0</v>
      </c>
      <c r="C18" s="9">
        <f>[2]DBD!C22</f>
        <v>0</v>
      </c>
      <c r="D18" s="9">
        <f>[2]DBD!D22</f>
        <v>0</v>
      </c>
      <c r="E18" s="9">
        <f>[2]DBD!E22</f>
        <v>0</v>
      </c>
      <c r="F18" s="9">
        <f>[2]DBD!F22</f>
        <v>0</v>
      </c>
      <c r="G18" s="9">
        <f>[2]DBD!G22</f>
        <v>0</v>
      </c>
      <c r="H18" s="15"/>
      <c r="I18" s="15"/>
      <c r="J18" s="15"/>
      <c r="K18" s="15"/>
      <c r="L18" s="15"/>
      <c r="M18" s="15"/>
      <c r="N18" s="15"/>
    </row>
    <row r="19" spans="1:14">
      <c r="A19" s="9">
        <f>[2]DBD!A23</f>
        <v>0</v>
      </c>
      <c r="B19" s="9">
        <f>[2]DBD!B23</f>
        <v>0</v>
      </c>
      <c r="C19" s="9">
        <f>[2]DBD!C23</f>
        <v>0</v>
      </c>
      <c r="D19" s="9">
        <f>[2]DBD!D23</f>
        <v>0</v>
      </c>
      <c r="E19" s="9">
        <f>[2]DBD!E23</f>
        <v>0</v>
      </c>
      <c r="F19" s="9">
        <f>[2]DBD!F23</f>
        <v>0</v>
      </c>
      <c r="G19" s="9">
        <f>[2]DBD!G23</f>
        <v>0</v>
      </c>
      <c r="H19" s="15"/>
      <c r="I19" s="15"/>
      <c r="J19" s="15"/>
      <c r="K19" s="15"/>
      <c r="L19" s="15"/>
      <c r="M19" s="15"/>
      <c r="N19" s="15"/>
    </row>
  </sheetData>
  <mergeCells count="1">
    <mergeCell ref="A1:B1"/>
  </mergeCells>
  <phoneticPr fontId="1" type="noConversion"/>
  <hyperlinks>
    <hyperlink ref="E1" location="'L6'!A1" display="回首頁" xr:uid="{00000000-0004-0000-0200-000000000000}"/>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2"/>
  <sheetViews>
    <sheetView zoomScaleNormal="100" workbookViewId="0">
      <selection activeCell="N9" sqref="N9"/>
    </sheetView>
  </sheetViews>
  <sheetFormatPr defaultColWidth="10.77734375" defaultRowHeight="16.2"/>
  <cols>
    <col min="1" max="1" width="5.21875" style="11" bestFit="1" customWidth="1"/>
    <col min="2" max="2" width="19" style="11" bestFit="1" customWidth="1"/>
    <col min="3" max="3" width="20.21875" style="11" bestFit="1" customWidth="1"/>
    <col min="4" max="4" width="15.33203125" style="11" bestFit="1" customWidth="1"/>
    <col min="5" max="5" width="8.21875" style="11" bestFit="1" customWidth="1"/>
    <col min="6" max="6" width="6.21875" style="11" bestFit="1" customWidth="1"/>
    <col min="7" max="7" width="21.44140625" style="11" bestFit="1" customWidth="1"/>
    <col min="8" max="8" width="12.5546875" style="11" bestFit="1" customWidth="1"/>
    <col min="9" max="9" width="15.33203125" style="11" bestFit="1" customWidth="1"/>
    <col min="10" max="10" width="12.88671875" style="11" bestFit="1" customWidth="1"/>
    <col min="11" max="13" width="6.21875" style="11" bestFit="1" customWidth="1"/>
    <col min="14" max="14" width="11" style="11" bestFit="1" customWidth="1"/>
    <col min="15" max="16384" width="10.77734375" style="11"/>
  </cols>
  <sheetData>
    <row r="1" spans="1:15">
      <c r="A1" s="56" t="s">
        <v>9</v>
      </c>
      <c r="B1" s="57"/>
      <c r="C1" s="9" t="str">
        <f>[3]DBD!C1</f>
        <v>CdIndustry</v>
      </c>
      <c r="D1" s="9" t="str">
        <f>[3]DBD!D1</f>
        <v>行業別代號檔</v>
      </c>
      <c r="E1" s="16" t="s">
        <v>38</v>
      </c>
      <c r="F1" s="10"/>
      <c r="G1" s="10"/>
    </row>
    <row r="2" spans="1:15" s="26" customFormat="1">
      <c r="A2" s="29"/>
      <c r="B2" s="30" t="s">
        <v>316</v>
      </c>
      <c r="C2" s="9" t="s">
        <v>538</v>
      </c>
      <c r="D2" s="9"/>
      <c r="E2" s="16"/>
      <c r="F2" s="10"/>
      <c r="G2" s="10"/>
    </row>
    <row r="3" spans="1:15" s="26" customFormat="1">
      <c r="A3" s="29"/>
      <c r="B3" s="30"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c r="A5" s="9">
        <f>[3]DBD!A9</f>
        <v>1</v>
      </c>
      <c r="B5" s="9" t="str">
        <f>[3]DBD!B9</f>
        <v>IndustryCode</v>
      </c>
      <c r="C5" s="9" t="str">
        <f>[3]DBD!C9</f>
        <v>行業代號</v>
      </c>
      <c r="D5" s="9" t="str">
        <f>[3]DBD!D9</f>
        <v>VARCHAR2</v>
      </c>
      <c r="E5" s="9">
        <f>[3]DBD!E9</f>
        <v>6</v>
      </c>
      <c r="F5" s="9">
        <f>[3]DBD!F9</f>
        <v>0</v>
      </c>
      <c r="G5" s="9"/>
      <c r="H5" s="15" t="s">
        <v>288</v>
      </c>
      <c r="I5" s="15" t="s">
        <v>584</v>
      </c>
      <c r="J5" s="15" t="s">
        <v>285</v>
      </c>
      <c r="K5" s="15" t="s">
        <v>8</v>
      </c>
      <c r="L5" s="15">
        <v>6</v>
      </c>
      <c r="M5" s="15"/>
      <c r="N5" s="15"/>
    </row>
    <row r="6" spans="1:15">
      <c r="A6" s="9">
        <f>[3]DBD!A10</f>
        <v>2</v>
      </c>
      <c r="B6" s="9" t="str">
        <f>[3]DBD!B10</f>
        <v>IndustryItem</v>
      </c>
      <c r="C6" s="9" t="str">
        <f>[3]DBD!C10</f>
        <v>行業說明</v>
      </c>
      <c r="D6" s="9" t="str">
        <f>[3]DBD!D10</f>
        <v>NVARCHAR2</v>
      </c>
      <c r="E6" s="9">
        <f>[3]DBD!E10</f>
        <v>50</v>
      </c>
      <c r="F6" s="9">
        <f>[3]DBD!F10</f>
        <v>0</v>
      </c>
      <c r="G6" s="9" t="str">
        <f>[3]DBD!G10</f>
        <v xml:space="preserve"> </v>
      </c>
      <c r="H6" s="15" t="s">
        <v>288</v>
      </c>
      <c r="I6" s="15" t="s">
        <v>585</v>
      </c>
      <c r="J6" s="15" t="s">
        <v>286</v>
      </c>
      <c r="K6" s="15" t="s">
        <v>7</v>
      </c>
      <c r="L6" s="15">
        <v>30</v>
      </c>
      <c r="M6" s="15"/>
      <c r="N6" s="15"/>
    </row>
    <row r="7" spans="1:15">
      <c r="A7" s="9">
        <f>[3]DBD!A11</f>
        <v>3</v>
      </c>
      <c r="B7" s="9" t="str">
        <f>[3]DBD!B11</f>
        <v>MainType</v>
      </c>
      <c r="C7" s="9" t="str">
        <f>[3]DBD!C11</f>
        <v>主計處大類</v>
      </c>
      <c r="D7" s="9" t="str">
        <f>[3]DBD!D11</f>
        <v>VARCHAR2</v>
      </c>
      <c r="E7" s="9">
        <f>[3]DBD!E11</f>
        <v>1</v>
      </c>
      <c r="F7" s="9">
        <f>[3]DBD!F11</f>
        <v>0</v>
      </c>
      <c r="G7" s="9" t="str">
        <f>[3]DBD!G11</f>
        <v xml:space="preserve"> </v>
      </c>
      <c r="H7" s="15" t="s">
        <v>288</v>
      </c>
      <c r="I7" s="15" t="s">
        <v>586</v>
      </c>
      <c r="J7" s="15" t="s">
        <v>287</v>
      </c>
      <c r="K7" s="15" t="s">
        <v>7</v>
      </c>
      <c r="L7" s="15">
        <v>1</v>
      </c>
      <c r="M7" s="15"/>
      <c r="N7" s="15"/>
    </row>
    <row r="8" spans="1:15">
      <c r="A8" s="9">
        <f>[3]DBD!A12</f>
        <v>4</v>
      </c>
      <c r="B8" s="9" t="str">
        <f>[3]DBD!B12</f>
        <v>Enable</v>
      </c>
      <c r="C8" s="9" t="str">
        <f>[3]DBD!C12</f>
        <v>啟用記號</v>
      </c>
      <c r="D8" s="9" t="str">
        <f>[3]DBD!D12</f>
        <v>VARCHAR2</v>
      </c>
      <c r="E8" s="9">
        <f>[3]DBD!E12</f>
        <v>1</v>
      </c>
      <c r="F8" s="9">
        <f>[3]DBD!F12</f>
        <v>0</v>
      </c>
      <c r="G8" s="9" t="str">
        <f>[3]DBD!G12</f>
        <v>Y:啟用 , N:未啟用</v>
      </c>
      <c r="H8" s="15"/>
      <c r="I8" s="15"/>
      <c r="J8" s="15"/>
      <c r="K8" s="15"/>
      <c r="L8" s="15"/>
      <c r="M8" s="15"/>
      <c r="N8" s="15" t="s">
        <v>340</v>
      </c>
      <c r="O8" s="50"/>
    </row>
    <row r="9" spans="1:15">
      <c r="A9" s="9">
        <f>[3]DBD!A13</f>
        <v>5</v>
      </c>
      <c r="B9" s="9" t="str">
        <f>[3]DBD!B13</f>
        <v>CreateDate</v>
      </c>
      <c r="C9" s="9" t="str">
        <f>[3]DBD!C13</f>
        <v>建檔日期時間</v>
      </c>
      <c r="D9" s="9" t="str">
        <f>[3]DBD!D13</f>
        <v>DATE</v>
      </c>
      <c r="E9" s="9">
        <f>[3]DBD!E13</f>
        <v>0</v>
      </c>
      <c r="F9" s="9">
        <f>[3]DBD!F13</f>
        <v>0</v>
      </c>
      <c r="G9" s="9" t="str">
        <f>[3]DBD!G13</f>
        <v xml:space="preserve"> </v>
      </c>
      <c r="H9" s="15"/>
      <c r="I9" s="15"/>
      <c r="J9" s="15"/>
      <c r="K9" s="15"/>
      <c r="L9" s="15"/>
      <c r="M9" s="15"/>
      <c r="N9" s="15"/>
    </row>
    <row r="10" spans="1:15">
      <c r="A10" s="9">
        <f>[3]DBD!A14</f>
        <v>6</v>
      </c>
      <c r="B10" s="9" t="str">
        <f>[3]DBD!B14</f>
        <v>CreateEmpNo</v>
      </c>
      <c r="C10" s="9" t="str">
        <f>[3]DBD!C14</f>
        <v>建檔人員</v>
      </c>
      <c r="D10" s="9" t="str">
        <f>[3]DBD!D14</f>
        <v>VARCHAR2</v>
      </c>
      <c r="E10" s="9">
        <f>[3]DBD!E14</f>
        <v>6</v>
      </c>
      <c r="F10" s="9">
        <f>[3]DBD!F14</f>
        <v>0</v>
      </c>
      <c r="G10" s="9" t="str">
        <f>[3]DBD!G14</f>
        <v xml:space="preserve"> </v>
      </c>
      <c r="H10" s="15"/>
      <c r="I10" s="15"/>
      <c r="J10" s="15"/>
      <c r="K10" s="15"/>
      <c r="L10" s="15"/>
      <c r="M10" s="15"/>
      <c r="N10" s="15"/>
    </row>
    <row r="11" spans="1:15">
      <c r="A11" s="9">
        <f>[3]DBD!A15</f>
        <v>7</v>
      </c>
      <c r="B11" s="9" t="str">
        <f>[3]DBD!B15</f>
        <v>LastUpdate</v>
      </c>
      <c r="C11" s="9" t="str">
        <f>[3]DBD!C15</f>
        <v>最後更新日期時間</v>
      </c>
      <c r="D11" s="9" t="str">
        <f>[3]DBD!D15</f>
        <v>DATE</v>
      </c>
      <c r="E11" s="9">
        <f>[3]DBD!E15</f>
        <v>0</v>
      </c>
      <c r="F11" s="9">
        <f>[3]DBD!F15</f>
        <v>0</v>
      </c>
      <c r="G11" s="9" t="str">
        <f>[3]DBD!G15</f>
        <v xml:space="preserve"> </v>
      </c>
      <c r="H11" s="15"/>
      <c r="I11" s="15"/>
      <c r="J11" s="15"/>
      <c r="K11" s="15"/>
      <c r="L11" s="15"/>
      <c r="M11" s="15"/>
      <c r="N11" s="15"/>
    </row>
    <row r="12" spans="1:15">
      <c r="A12" s="9">
        <f>[3]DBD!A16</f>
        <v>8</v>
      </c>
      <c r="B12" s="9" t="str">
        <f>[3]DBD!B16</f>
        <v>LastUpdateEmpNo</v>
      </c>
      <c r="C12" s="9" t="str">
        <f>[3]DBD!C16</f>
        <v>最後更新人員</v>
      </c>
      <c r="D12" s="9" t="str">
        <f>[3]DBD!D16</f>
        <v>VARCHAR2</v>
      </c>
      <c r="E12" s="9">
        <f>[3]DBD!E16</f>
        <v>6</v>
      </c>
      <c r="F12" s="9">
        <f>[3]DBD!F16</f>
        <v>0</v>
      </c>
      <c r="G12" s="9" t="str">
        <f>[3]DBD!G16</f>
        <v xml:space="preserve"> </v>
      </c>
      <c r="H12" s="15"/>
      <c r="I12" s="15"/>
      <c r="J12" s="15"/>
      <c r="K12" s="15"/>
      <c r="L12" s="15"/>
      <c r="M12" s="15"/>
      <c r="N12" s="15"/>
    </row>
  </sheetData>
  <mergeCells count="1">
    <mergeCell ref="A1:B1"/>
  </mergeCells>
  <phoneticPr fontId="1" type="noConversion"/>
  <hyperlinks>
    <hyperlink ref="E1" location="'L6'!A1" display="回首頁" xr:uid="{00000000-0004-0000-0300-000000000000}"/>
  </hyperlink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2"/>
  <sheetViews>
    <sheetView topLeftCell="B1" zoomScaleNormal="100" workbookViewId="0">
      <selection activeCell="E6" sqref="E6"/>
    </sheetView>
  </sheetViews>
  <sheetFormatPr defaultColWidth="10.77734375" defaultRowHeight="16.2"/>
  <cols>
    <col min="1" max="1" width="5.21875" style="11" bestFit="1" customWidth="1"/>
    <col min="2" max="2" width="19" style="11" bestFit="1" customWidth="1"/>
    <col min="3" max="3" width="20.21875" style="11" bestFit="1" customWidth="1"/>
    <col min="4" max="4" width="25.109375" style="11" bestFit="1" customWidth="1"/>
    <col min="5" max="5" width="8.21875" style="11" bestFit="1" customWidth="1"/>
    <col min="6" max="6" width="6.21875" style="11" bestFit="1" customWidth="1"/>
    <col min="7" max="7" width="21.44140625" style="11" bestFit="1" customWidth="1"/>
    <col min="8" max="8" width="12.5546875" style="11" bestFit="1" customWidth="1"/>
    <col min="9" max="9" width="16.5546875" style="11" bestFit="1" customWidth="1"/>
    <col min="10" max="10" width="17.77734375" style="11" bestFit="1" customWidth="1"/>
    <col min="11" max="11" width="6.21875" style="11" bestFit="1" customWidth="1"/>
    <col min="12" max="12" width="7.109375" style="11" bestFit="1" customWidth="1"/>
    <col min="13" max="13" width="6.21875" style="11" bestFit="1" customWidth="1"/>
    <col min="14" max="14" width="34.88671875" style="11" bestFit="1" customWidth="1"/>
    <col min="15" max="16384" width="10.77734375" style="11"/>
  </cols>
  <sheetData>
    <row r="1" spans="1:14">
      <c r="A1" s="56" t="s">
        <v>9</v>
      </c>
      <c r="B1" s="57"/>
      <c r="C1" s="9" t="str">
        <f>[4]DBD!C1</f>
        <v>CdBank</v>
      </c>
      <c r="D1" s="9" t="str">
        <f>[4]DBD!D1</f>
        <v>行庫資料檔</v>
      </c>
      <c r="E1" s="16" t="s">
        <v>38</v>
      </c>
      <c r="F1" s="10"/>
      <c r="G1" s="10"/>
    </row>
    <row r="2" spans="1:14" s="26" customFormat="1">
      <c r="A2" s="29"/>
      <c r="B2" s="30" t="s">
        <v>316</v>
      </c>
      <c r="C2" s="9"/>
      <c r="D2" s="9"/>
      <c r="E2" s="16"/>
      <c r="F2" s="10"/>
      <c r="G2" s="10"/>
    </row>
    <row r="3" spans="1:14" s="26" customFormat="1">
      <c r="A3" s="29"/>
      <c r="B3" s="30"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[4]DBD!A9</f>
        <v>1</v>
      </c>
      <c r="B5" s="9" t="str">
        <f>[4]DBD!B9</f>
        <v>BankCode</v>
      </c>
      <c r="C5" s="9" t="str">
        <f>[4]DBD!C9</f>
        <v>行庫代號</v>
      </c>
      <c r="D5" s="9" t="str">
        <f>[4]DBD!D9</f>
        <v>VARCHAR2</v>
      </c>
      <c r="E5" s="9">
        <f>[4]DBD!E9</f>
        <v>3</v>
      </c>
      <c r="F5" s="9">
        <f>[4]DBD!F9</f>
        <v>0</v>
      </c>
      <c r="G5" s="9" t="str">
        <f>[4]DBD!G9</f>
        <v xml:space="preserve"> </v>
      </c>
      <c r="H5" s="15"/>
      <c r="I5" s="15"/>
      <c r="J5" s="15"/>
      <c r="K5" s="15"/>
      <c r="L5" s="15"/>
      <c r="M5" s="15"/>
      <c r="N5" s="15"/>
    </row>
    <row r="6" spans="1:14">
      <c r="A6" s="9">
        <f>[4]DBD!A10</f>
        <v>2</v>
      </c>
      <c r="B6" s="9" t="str">
        <f>[4]DBD!B10</f>
        <v>BranchCode</v>
      </c>
      <c r="C6" s="9" t="str">
        <f>[4]DBD!C10</f>
        <v>分行代號</v>
      </c>
      <c r="D6" s="9" t="str">
        <f>[4]DBD!D10</f>
        <v>VARCHAR2</v>
      </c>
      <c r="E6" s="9">
        <f>[4]DBD!E10</f>
        <v>4</v>
      </c>
      <c r="F6" s="9">
        <f>[4]DBD!F10</f>
        <v>0</v>
      </c>
      <c r="G6" s="9">
        <f>[4]DBD!G10</f>
        <v>0</v>
      </c>
      <c r="H6" s="15"/>
      <c r="I6" s="15"/>
      <c r="J6" s="15"/>
      <c r="K6" s="15"/>
      <c r="L6" s="15"/>
      <c r="M6" s="15"/>
      <c r="N6" s="15"/>
    </row>
    <row r="7" spans="1:14">
      <c r="A7" s="9">
        <f>[4]DBD!A11</f>
        <v>3</v>
      </c>
      <c r="B7" s="9" t="str">
        <f>[4]DBD!B11</f>
        <v>BankItem</v>
      </c>
      <c r="C7" s="9" t="str">
        <f>[4]DBD!C11</f>
        <v>行庫名稱</v>
      </c>
      <c r="D7" s="9" t="str">
        <f>[4]DBD!D11</f>
        <v>NVARCHAR2</v>
      </c>
      <c r="E7" s="9">
        <f>[4]DBD!E11</f>
        <v>50</v>
      </c>
      <c r="F7" s="9">
        <f>[4]DBD!F11</f>
        <v>0</v>
      </c>
      <c r="G7" s="9" t="str">
        <f>[4]DBD!G11</f>
        <v>參考bankno.csv</v>
      </c>
      <c r="H7" s="15"/>
      <c r="I7" s="15"/>
      <c r="J7" s="15"/>
      <c r="K7" s="15"/>
      <c r="L7" s="15"/>
      <c r="M7" s="15"/>
      <c r="N7" s="15"/>
    </row>
    <row r="8" spans="1:14">
      <c r="A8" s="9">
        <f>[4]DBD!A12</f>
        <v>4</v>
      </c>
      <c r="B8" s="9" t="str">
        <f>[4]DBD!B12</f>
        <v>BranchItem</v>
      </c>
      <c r="C8" s="9" t="str">
        <f>[4]DBD!C12</f>
        <v>分行名稱</v>
      </c>
      <c r="D8" s="9" t="str">
        <f>[4]DBD!D12</f>
        <v>NVARCHAR2</v>
      </c>
      <c r="E8" s="9">
        <f>[4]DBD!E12</f>
        <v>50</v>
      </c>
      <c r="F8" s="9">
        <f>[4]DBD!F12</f>
        <v>0</v>
      </c>
      <c r="G8" s="9" t="str">
        <f>[4]DBD!G12</f>
        <v xml:space="preserve"> </v>
      </c>
      <c r="H8" s="15"/>
      <c r="I8" s="15"/>
      <c r="J8" s="15"/>
      <c r="K8" s="15"/>
      <c r="L8" s="15"/>
      <c r="M8" s="15"/>
      <c r="N8" s="15"/>
    </row>
    <row r="9" spans="1:14">
      <c r="A9" s="9">
        <f>[4]DBD!A13</f>
        <v>5</v>
      </c>
      <c r="B9" s="9" t="str">
        <f>[4]DBD!B13</f>
        <v>CreateDate</v>
      </c>
      <c r="C9" s="9" t="str">
        <f>[4]DBD!C13</f>
        <v>建檔日期時間</v>
      </c>
      <c r="D9" s="9" t="str">
        <f>[4]DBD!D13</f>
        <v>DATE</v>
      </c>
      <c r="E9" s="9">
        <f>[4]DBD!E13</f>
        <v>0</v>
      </c>
      <c r="F9" s="9">
        <f>[4]DBD!F13</f>
        <v>0</v>
      </c>
      <c r="G9" s="9" t="str">
        <f>[4]DBD!G13</f>
        <v xml:space="preserve"> </v>
      </c>
      <c r="H9" s="15"/>
      <c r="I9" s="15"/>
      <c r="J9" s="15"/>
      <c r="K9" s="15"/>
      <c r="L9" s="15"/>
      <c r="M9" s="15"/>
      <c r="N9" s="15"/>
    </row>
    <row r="10" spans="1:14">
      <c r="A10" s="9">
        <f>[4]DBD!A14</f>
        <v>6</v>
      </c>
      <c r="B10" s="9" t="str">
        <f>[4]DBD!B14</f>
        <v>CreateEmpNo</v>
      </c>
      <c r="C10" s="9" t="str">
        <f>[4]DBD!C14</f>
        <v>建檔人員</v>
      </c>
      <c r="D10" s="9" t="str">
        <f>[4]DBD!D14</f>
        <v>VARCHAR2</v>
      </c>
      <c r="E10" s="9">
        <f>[4]DBD!E14</f>
        <v>6</v>
      </c>
      <c r="F10" s="9">
        <f>[4]DBD!F14</f>
        <v>0</v>
      </c>
      <c r="G10" s="9" t="str">
        <f>[4]DBD!G14</f>
        <v xml:space="preserve"> </v>
      </c>
      <c r="H10" s="15"/>
      <c r="I10" s="15"/>
      <c r="J10" s="15"/>
      <c r="K10" s="15"/>
      <c r="L10" s="15"/>
      <c r="M10" s="15"/>
      <c r="N10" s="15"/>
    </row>
    <row r="11" spans="1:14">
      <c r="A11" s="9">
        <f>[4]DBD!A15</f>
        <v>7</v>
      </c>
      <c r="B11" s="9" t="str">
        <f>[4]DBD!B15</f>
        <v>LastUpdate</v>
      </c>
      <c r="C11" s="9" t="str">
        <f>[4]DBD!C15</f>
        <v>最後更新日期時間</v>
      </c>
      <c r="D11" s="9" t="str">
        <f>[4]DBD!D15</f>
        <v>DATE</v>
      </c>
      <c r="E11" s="9">
        <f>[4]DBD!E15</f>
        <v>0</v>
      </c>
      <c r="F11" s="9">
        <f>[4]DBD!F15</f>
        <v>0</v>
      </c>
      <c r="G11" s="9" t="str">
        <f>[4]DBD!G15</f>
        <v xml:space="preserve"> </v>
      </c>
      <c r="H11" s="15"/>
      <c r="I11" s="15"/>
      <c r="J11" s="15"/>
      <c r="K11" s="15"/>
      <c r="L11" s="15"/>
      <c r="M11" s="15"/>
      <c r="N11" s="15"/>
    </row>
    <row r="12" spans="1:14">
      <c r="A12" s="9">
        <f>[4]DBD!A16</f>
        <v>8</v>
      </c>
      <c r="B12" s="9" t="str">
        <f>[4]DBD!B16</f>
        <v>LastUpdateEmpNo</v>
      </c>
      <c r="C12" s="9" t="str">
        <f>[4]DBD!C16</f>
        <v>最後更新人員</v>
      </c>
      <c r="D12" s="9" t="str">
        <f>[4]DBD!D16</f>
        <v>VARCHAR2</v>
      </c>
      <c r="E12" s="9">
        <f>[4]DBD!E16</f>
        <v>6</v>
      </c>
      <c r="F12" s="9">
        <f>[4]DBD!F16</f>
        <v>0</v>
      </c>
      <c r="G12" s="9" t="str">
        <f>[4]DBD!G16</f>
        <v xml:space="preserve"> </v>
      </c>
      <c r="H12" s="15"/>
      <c r="I12" s="15"/>
      <c r="J12" s="15"/>
      <c r="K12" s="15"/>
      <c r="L12" s="15"/>
      <c r="M12" s="15"/>
      <c r="N12" s="15"/>
    </row>
  </sheetData>
  <mergeCells count="1">
    <mergeCell ref="A1:B1"/>
  </mergeCells>
  <phoneticPr fontId="1" type="noConversion"/>
  <hyperlinks>
    <hyperlink ref="E1" location="'L6'!A1" display="回首頁" xr:uid="{00000000-0004-0000-0400-000000000000}"/>
  </hyperlink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13"/>
  <sheetViews>
    <sheetView topLeftCell="C7" zoomScaleNormal="100" workbookViewId="0">
      <selection activeCell="I8" sqref="I8"/>
    </sheetView>
  </sheetViews>
  <sheetFormatPr defaultColWidth="10.77734375" defaultRowHeight="16.2"/>
  <cols>
    <col min="1" max="1" width="5.21875" style="11" bestFit="1" customWidth="1"/>
    <col min="2" max="2" width="19" style="11" bestFit="1" customWidth="1"/>
    <col min="3" max="3" width="20.21875" style="11" bestFit="1" customWidth="1"/>
    <col min="4" max="4" width="25.109375" style="11" bestFit="1" customWidth="1"/>
    <col min="5" max="5" width="8.21875" style="11" bestFit="1" customWidth="1"/>
    <col min="6" max="6" width="6.21875" style="11" bestFit="1" customWidth="1"/>
    <col min="7" max="7" width="21.44140625" style="11" bestFit="1" customWidth="1"/>
    <col min="8" max="8" width="12.5546875" style="11" bestFit="1" customWidth="1"/>
    <col min="9" max="9" width="16.5546875" style="11" bestFit="1" customWidth="1"/>
    <col min="10" max="10" width="17.77734375" style="11" bestFit="1" customWidth="1"/>
    <col min="11" max="11" width="6.21875" style="11" bestFit="1" customWidth="1"/>
    <col min="12" max="12" width="7.109375" style="11" bestFit="1" customWidth="1"/>
    <col min="13" max="13" width="6.21875" style="11" bestFit="1" customWidth="1"/>
    <col min="14" max="14" width="34.88671875" style="11" bestFit="1" customWidth="1"/>
    <col min="15" max="16384" width="10.77734375" style="11"/>
  </cols>
  <sheetData>
    <row r="1" spans="1:15">
      <c r="A1" s="56" t="s">
        <v>9</v>
      </c>
      <c r="B1" s="57"/>
      <c r="C1" s="9" t="str">
        <f>[5]DBD!C1</f>
        <v>CdAcBook</v>
      </c>
      <c r="D1" s="9" t="str">
        <f>[5]DBD!D1</f>
        <v>帳冊別金額設定檔</v>
      </c>
      <c r="E1" s="16" t="s">
        <v>38</v>
      </c>
      <c r="F1" s="10"/>
      <c r="G1" s="10"/>
    </row>
    <row r="2" spans="1:15" s="26" customFormat="1" ht="307.8">
      <c r="A2" s="29"/>
      <c r="B2" s="30" t="s">
        <v>316</v>
      </c>
      <c r="C2" s="9" t="s">
        <v>558</v>
      </c>
      <c r="D2" s="9"/>
      <c r="E2" s="16"/>
      <c r="F2" s="10"/>
      <c r="G2" s="10"/>
    </row>
    <row r="3" spans="1:15" s="26" customFormat="1">
      <c r="A3" s="29"/>
      <c r="B3" s="30"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32.4">
      <c r="A5" s="9">
        <f>[5]DBD!A9</f>
        <v>1</v>
      </c>
      <c r="B5" s="9" t="str">
        <f>[5]DBD!B9</f>
        <v>AcBookCode</v>
      </c>
      <c r="C5" s="9" t="str">
        <f>[5]DBD!C9</f>
        <v>帳冊別</v>
      </c>
      <c r="D5" s="9" t="str">
        <f>[5]DBD!D9</f>
        <v>VARCHAR2</v>
      </c>
      <c r="E5" s="9">
        <f>[5]DBD!E9</f>
        <v>3</v>
      </c>
      <c r="F5" s="9">
        <f>[5]DBD!F9</f>
        <v>0</v>
      </c>
      <c r="G5" s="9" t="str">
        <f>[5]DBD!G9</f>
        <v>共用代碼檔</v>
      </c>
      <c r="H5" s="15" t="s">
        <v>41</v>
      </c>
      <c r="I5" s="15" t="s">
        <v>42</v>
      </c>
      <c r="J5" s="15" t="s">
        <v>43</v>
      </c>
      <c r="K5" s="15" t="s">
        <v>44</v>
      </c>
      <c r="L5" s="15">
        <v>1</v>
      </c>
      <c r="M5" s="15"/>
      <c r="N5" s="33" t="s">
        <v>341</v>
      </c>
      <c r="O5" s="11" t="s">
        <v>559</v>
      </c>
    </row>
    <row r="6" spans="1:15">
      <c r="A6" s="9">
        <f>[5]DBD!A10</f>
        <v>2</v>
      </c>
      <c r="B6" s="9" t="str">
        <f>[5]DBD!B10</f>
        <v>CurrencyCode</v>
      </c>
      <c r="C6" s="9" t="str">
        <f>[5]DBD!C10</f>
        <v>幣別</v>
      </c>
      <c r="D6" s="9" t="str">
        <f>[5]DBD!D10</f>
        <v>VARCHAR2</v>
      </c>
      <c r="E6" s="9">
        <f>[5]DBD!E10</f>
        <v>3</v>
      </c>
      <c r="F6" s="9">
        <f>[5]DBD!F10</f>
        <v>0</v>
      </c>
      <c r="G6" s="9">
        <f>[5]DBD!G10</f>
        <v>0</v>
      </c>
      <c r="H6" s="15"/>
      <c r="I6" s="15"/>
      <c r="J6" s="15"/>
      <c r="K6" s="15"/>
      <c r="L6" s="15"/>
      <c r="M6" s="15"/>
      <c r="N6" s="15" t="s">
        <v>274</v>
      </c>
    </row>
    <row r="7" spans="1:15">
      <c r="A7" s="9">
        <f>[5]DBD!A11</f>
        <v>3</v>
      </c>
      <c r="B7" s="9" t="str">
        <f>[5]DBD!B11</f>
        <v>TargetAmt</v>
      </c>
      <c r="C7" s="9" t="str">
        <f>[5]DBD!C11</f>
        <v>放款目標金額</v>
      </c>
      <c r="D7" s="9" t="str">
        <f>[5]DBD!D11</f>
        <v>DECIMAL</v>
      </c>
      <c r="E7" s="9">
        <f>[5]DBD!E11</f>
        <v>16</v>
      </c>
      <c r="F7" s="9">
        <f>[5]DBD!F11</f>
        <v>2</v>
      </c>
      <c r="G7" s="9" t="str">
        <f>[5]DBD!G11</f>
        <v xml:space="preserve"> </v>
      </c>
      <c r="H7" s="15" t="s">
        <v>41</v>
      </c>
      <c r="I7" s="15" t="s">
        <v>45</v>
      </c>
      <c r="J7" s="15" t="s">
        <v>46</v>
      </c>
      <c r="K7" s="15" t="s">
        <v>47</v>
      </c>
      <c r="L7" s="15">
        <v>11</v>
      </c>
      <c r="M7" s="15"/>
      <c r="N7" s="15"/>
    </row>
    <row r="8" spans="1:15">
      <c r="A8" s="9">
        <f>[5]DBD!A12</f>
        <v>4</v>
      </c>
      <c r="B8" s="9" t="str">
        <f>[5]DBD!B12</f>
        <v>ActualAmt</v>
      </c>
      <c r="C8" s="9" t="str">
        <f>[5]DBD!C12</f>
        <v>放款實際金額</v>
      </c>
      <c r="D8" s="9" t="str">
        <f>[5]DBD!D12</f>
        <v>DECIMAL</v>
      </c>
      <c r="E8" s="9">
        <f>[5]DBD!E12</f>
        <v>16</v>
      </c>
      <c r="F8" s="9">
        <f>[5]DBD!F12</f>
        <v>2</v>
      </c>
      <c r="G8" s="9" t="str">
        <f>[5]DBD!G12</f>
        <v xml:space="preserve"> </v>
      </c>
      <c r="H8" s="15" t="s">
        <v>342</v>
      </c>
      <c r="I8" s="15" t="s">
        <v>343</v>
      </c>
      <c r="J8" t="s">
        <v>344</v>
      </c>
      <c r="K8" t="s">
        <v>345</v>
      </c>
      <c r="L8">
        <v>11</v>
      </c>
      <c r="M8">
        <v>0</v>
      </c>
      <c r="N8" s="15" t="s">
        <v>346</v>
      </c>
      <c r="O8" s="11" t="s">
        <v>560</v>
      </c>
    </row>
    <row r="9" spans="1:15">
      <c r="A9" s="9">
        <f>[5]DBD!A13</f>
        <v>5</v>
      </c>
      <c r="B9" s="9" t="str">
        <f>[5]DBD!B13</f>
        <v>AssignSeq</v>
      </c>
      <c r="C9" s="9" t="str">
        <f>[5]DBD!C13</f>
        <v xml:space="preserve">分配順序    </v>
      </c>
      <c r="D9" s="9" t="str">
        <f>[5]DBD!D13</f>
        <v>DECIMAL</v>
      </c>
      <c r="E9" s="9">
        <f>[5]DBD!E13</f>
        <v>2</v>
      </c>
      <c r="F9" s="9">
        <f>[5]DBD!F13</f>
        <v>0</v>
      </c>
      <c r="G9" s="9" t="str">
        <f>[5]DBD!G13</f>
        <v xml:space="preserve"> </v>
      </c>
      <c r="H9" s="15" t="s">
        <v>127</v>
      </c>
      <c r="I9" s="15" t="s">
        <v>48</v>
      </c>
      <c r="J9" s="15" t="s">
        <v>49</v>
      </c>
      <c r="K9" s="15" t="s">
        <v>50</v>
      </c>
      <c r="L9" s="15">
        <v>2</v>
      </c>
      <c r="M9" s="15"/>
      <c r="N9" s="15"/>
    </row>
    <row r="10" spans="1:15">
      <c r="A10" s="9">
        <f>[5]DBD!A14</f>
        <v>6</v>
      </c>
      <c r="B10" s="9" t="str">
        <f>[5]DBD!B14</f>
        <v>AcctSource</v>
      </c>
      <c r="C10" s="9" t="str">
        <f>[5]DBD!C14</f>
        <v xml:space="preserve">資金來源 </v>
      </c>
      <c r="D10" s="9" t="str">
        <f>[5]DBD!D14</f>
        <v>VARCHAR2</v>
      </c>
      <c r="E10" s="9">
        <f>[5]DBD!E14</f>
        <v>1</v>
      </c>
      <c r="F10" s="9">
        <f>[5]DBD!F14</f>
        <v>0</v>
      </c>
      <c r="G10" s="9" t="str">
        <f>[5]DBD!G14</f>
        <v xml:space="preserve"> </v>
      </c>
      <c r="H10" s="15"/>
      <c r="I10" s="15"/>
      <c r="J10" s="15"/>
      <c r="K10" s="15"/>
      <c r="L10" s="15"/>
      <c r="M10" s="15"/>
      <c r="N10" s="15" t="s">
        <v>347</v>
      </c>
    </row>
    <row r="11" spans="1:15">
      <c r="A11" s="9">
        <f>[5]DBD!A15</f>
        <v>7</v>
      </c>
      <c r="B11" s="9" t="str">
        <f>[5]DBD!B15</f>
        <v>CreateDate</v>
      </c>
      <c r="C11" s="9" t="str">
        <f>[5]DBD!C15</f>
        <v>建檔日期時間</v>
      </c>
      <c r="D11" s="9" t="str">
        <f>[5]DBD!D15</f>
        <v>DATE</v>
      </c>
      <c r="E11" s="9">
        <f>[5]DBD!E15</f>
        <v>0</v>
      </c>
      <c r="F11" s="9">
        <f>[5]DBD!F15</f>
        <v>0</v>
      </c>
      <c r="G11" s="9" t="str">
        <f>[5]DBD!G15</f>
        <v xml:space="preserve"> </v>
      </c>
      <c r="H11" s="15"/>
      <c r="I11" s="15"/>
      <c r="J11" s="15"/>
      <c r="K11" s="15"/>
      <c r="L11" s="15"/>
      <c r="M11" s="15"/>
      <c r="N11" s="15"/>
    </row>
    <row r="12" spans="1:15">
      <c r="A12" s="9">
        <f>[5]DBD!A16</f>
        <v>8</v>
      </c>
      <c r="B12" s="9" t="str">
        <f>[5]DBD!B16</f>
        <v>CreateEmpNo</v>
      </c>
      <c r="C12" s="9" t="str">
        <f>[5]DBD!C16</f>
        <v>建檔人員</v>
      </c>
      <c r="D12" s="9" t="str">
        <f>[5]DBD!D16</f>
        <v>VARCHAR2</v>
      </c>
      <c r="E12" s="9">
        <f>[5]DBD!E16</f>
        <v>6</v>
      </c>
      <c r="F12" s="9">
        <f>[5]DBD!F16</f>
        <v>0</v>
      </c>
      <c r="G12" s="9" t="str">
        <f>[5]DBD!G16</f>
        <v xml:space="preserve"> </v>
      </c>
      <c r="H12" s="15"/>
      <c r="I12" s="15"/>
      <c r="J12" s="15"/>
      <c r="K12" s="15"/>
      <c r="L12" s="15"/>
      <c r="M12" s="15"/>
      <c r="N12" s="15"/>
    </row>
    <row r="13" spans="1:15">
      <c r="A13" s="9">
        <f>[5]DBD!A17</f>
        <v>9</v>
      </c>
      <c r="B13" s="9" t="str">
        <f>[5]DBD!B17</f>
        <v>LastUpdate</v>
      </c>
      <c r="C13" s="9" t="str">
        <f>[5]DBD!C17</f>
        <v>最後更新日期時間</v>
      </c>
      <c r="D13" s="9" t="str">
        <f>[5]DBD!D17</f>
        <v>DATE</v>
      </c>
      <c r="E13" s="9">
        <f>[5]DBD!E17</f>
        <v>0</v>
      </c>
      <c r="F13" s="9">
        <f>[5]DBD!F17</f>
        <v>0</v>
      </c>
      <c r="G13" s="9" t="str">
        <f>[5]DBD!G17</f>
        <v xml:space="preserve"> </v>
      </c>
      <c r="H13" s="15"/>
      <c r="I13" s="15"/>
      <c r="J13" s="15"/>
      <c r="K13" s="15"/>
      <c r="L13" s="15"/>
      <c r="M13" s="15"/>
      <c r="N13" s="15"/>
    </row>
  </sheetData>
  <mergeCells count="1">
    <mergeCell ref="A1:B1"/>
  </mergeCells>
  <phoneticPr fontId="1" type="noConversion"/>
  <hyperlinks>
    <hyperlink ref="E1" location="'L6'!A1" display="回首頁" xr:uid="{00000000-0004-0000-0500-000000000000}"/>
  </hyperlink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21"/>
  <sheetViews>
    <sheetView topLeftCell="A7" zoomScaleNormal="100" workbookViewId="0">
      <selection activeCell="E8" sqref="E8"/>
    </sheetView>
  </sheetViews>
  <sheetFormatPr defaultColWidth="10.77734375" defaultRowHeight="16.2"/>
  <cols>
    <col min="1" max="1" width="5.21875" style="20" bestFit="1" customWidth="1"/>
    <col min="2" max="2" width="19" style="20" bestFit="1" customWidth="1"/>
    <col min="3" max="3" width="20.21875" style="20" bestFit="1" customWidth="1"/>
    <col min="4" max="4" width="22.6640625" style="20" bestFit="1" customWidth="1"/>
    <col min="5" max="5" width="8.21875" style="20" bestFit="1" customWidth="1"/>
    <col min="6" max="6" width="6.21875" style="20" bestFit="1" customWidth="1"/>
    <col min="7" max="7" width="88.5546875" style="20" bestFit="1" customWidth="1"/>
    <col min="8" max="8" width="12.5546875" style="20" bestFit="1" customWidth="1"/>
    <col min="9" max="10" width="15.33203125" style="20" bestFit="1" customWidth="1"/>
    <col min="11" max="13" width="6.21875" style="20" bestFit="1" customWidth="1"/>
    <col min="14" max="14" width="11" style="20" bestFit="1" customWidth="1"/>
    <col min="15" max="16384" width="10.77734375" style="20"/>
  </cols>
  <sheetData>
    <row r="1" spans="1:14">
      <c r="A1" s="56" t="s">
        <v>9</v>
      </c>
      <c r="B1" s="57"/>
      <c r="C1" s="9" t="str">
        <f>[6]DBD!C1</f>
        <v>CdAcCode</v>
      </c>
      <c r="D1" s="9" t="str">
        <f>[6]DBD!D1</f>
        <v>會計科子細目設定檔</v>
      </c>
      <c r="E1" s="16" t="s">
        <v>38</v>
      </c>
      <c r="F1" s="10"/>
      <c r="G1" s="10"/>
    </row>
    <row r="2" spans="1:14" s="26" customFormat="1">
      <c r="A2" s="29"/>
      <c r="B2" s="30" t="s">
        <v>316</v>
      </c>
      <c r="C2" s="9"/>
      <c r="D2" s="9"/>
      <c r="E2" s="16"/>
      <c r="F2" s="10"/>
      <c r="G2" s="10"/>
    </row>
    <row r="3" spans="1:14" s="26" customFormat="1">
      <c r="A3" s="29"/>
      <c r="B3" s="30"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c r="A5" s="9">
        <f>[6]DBD!A9</f>
        <v>1</v>
      </c>
      <c r="B5" s="9" t="str">
        <f>[6]DBD!B9</f>
        <v>AcNoCode</v>
      </c>
      <c r="C5" s="9" t="str">
        <f>[6]DBD!C9</f>
        <v>科目代號</v>
      </c>
      <c r="D5" s="9" t="str">
        <f>[6]DBD!D9</f>
        <v>VARCHAR2</v>
      </c>
      <c r="E5" s="9">
        <f>[6]DBD!E9</f>
        <v>8</v>
      </c>
      <c r="F5" s="9">
        <f>[6]DBD!F9</f>
        <v>0</v>
      </c>
      <c r="G5" s="9">
        <f>[6]DBD!G9</f>
        <v>0</v>
      </c>
      <c r="H5" s="15"/>
      <c r="I5" s="15"/>
      <c r="J5" s="15"/>
      <c r="K5" s="15"/>
      <c r="L5" s="15"/>
      <c r="M5" s="15"/>
      <c r="N5" s="15"/>
    </row>
    <row r="6" spans="1:14">
      <c r="A6" s="9">
        <f>[6]DBD!A10</f>
        <v>2</v>
      </c>
      <c r="B6" s="9" t="str">
        <f>[6]DBD!B10</f>
        <v>AcSubCode</v>
      </c>
      <c r="C6" s="9" t="str">
        <f>[6]DBD!C10</f>
        <v>子目代號</v>
      </c>
      <c r="D6" s="9" t="str">
        <f>[6]DBD!D10</f>
        <v>VARCHAR2</v>
      </c>
      <c r="E6" s="9">
        <f>[6]DBD!E10</f>
        <v>5</v>
      </c>
      <c r="F6" s="9"/>
      <c r="G6" s="9">
        <f>[6]DBD!G10</f>
        <v>0</v>
      </c>
      <c r="H6" s="15"/>
      <c r="I6" s="15"/>
      <c r="J6" s="15"/>
      <c r="K6" s="15"/>
      <c r="L6" s="15"/>
      <c r="M6" s="15"/>
      <c r="N6" s="15"/>
    </row>
    <row r="7" spans="1:14">
      <c r="A7" s="9">
        <f>[6]DBD!A11</f>
        <v>3</v>
      </c>
      <c r="B7" s="9" t="str">
        <f>[6]DBD!B11</f>
        <v>AcDtlCode</v>
      </c>
      <c r="C7" s="9" t="str">
        <f>[6]DBD!C11</f>
        <v>細目代號</v>
      </c>
      <c r="D7" s="9" t="str">
        <f>[6]DBD!D11</f>
        <v>VARCHAR2</v>
      </c>
      <c r="E7" s="9">
        <f>[6]DBD!E11</f>
        <v>2</v>
      </c>
      <c r="F7" s="9"/>
      <c r="G7" s="9">
        <f>[6]DBD!G11</f>
        <v>0</v>
      </c>
      <c r="H7" s="15"/>
      <c r="I7" s="15"/>
      <c r="J7" s="15"/>
      <c r="K7" s="15"/>
      <c r="L7" s="15"/>
      <c r="M7" s="15"/>
      <c r="N7" s="15"/>
    </row>
    <row r="8" spans="1:14">
      <c r="A8" s="9">
        <f>[6]DBD!A12</f>
        <v>4</v>
      </c>
      <c r="B8" s="9" t="str">
        <f>[6]DBD!B12</f>
        <v>AcNoItem</v>
      </c>
      <c r="C8" s="9" t="str">
        <f>[6]DBD!C12</f>
        <v>科子細目名稱</v>
      </c>
      <c r="D8" s="9" t="str">
        <f>[6]DBD!D12</f>
        <v>NVARCHAR2</v>
      </c>
      <c r="E8" s="9">
        <f>[6]DBD!E12</f>
        <v>40</v>
      </c>
      <c r="F8" s="9"/>
      <c r="G8" s="9">
        <f>[6]DBD!G12</f>
        <v>0</v>
      </c>
      <c r="H8" s="15"/>
      <c r="I8" s="15"/>
      <c r="J8" s="15"/>
      <c r="K8" s="15"/>
      <c r="L8" s="15"/>
      <c r="M8" s="15"/>
      <c r="N8" s="15"/>
    </row>
    <row r="9" spans="1:14">
      <c r="A9" s="9">
        <f>[6]DBD!A13</f>
        <v>5</v>
      </c>
      <c r="B9" s="9" t="str">
        <f>[6]DBD!B13</f>
        <v>AcctCode</v>
      </c>
      <c r="C9" s="9" t="str">
        <f>[6]DBD!C13</f>
        <v>業務科目代號</v>
      </c>
      <c r="D9" s="9" t="str">
        <f>[6]DBD!D13</f>
        <v>VARCHAR2</v>
      </c>
      <c r="E9" s="9">
        <f>[6]DBD!E13</f>
        <v>3</v>
      </c>
      <c r="F9" s="9"/>
      <c r="G9" s="9">
        <f>[6]DBD!G13</f>
        <v>0</v>
      </c>
      <c r="H9" s="15"/>
      <c r="I9" s="15"/>
      <c r="J9" s="15"/>
      <c r="K9" s="15"/>
      <c r="L9" s="15"/>
      <c r="M9" s="15"/>
      <c r="N9" s="15"/>
    </row>
    <row r="10" spans="1:14">
      <c r="A10" s="9">
        <f>[6]DBD!A14</f>
        <v>6</v>
      </c>
      <c r="B10" s="9" t="str">
        <f>[6]DBD!B14</f>
        <v>AcctItem</v>
      </c>
      <c r="C10" s="9" t="str">
        <f>[6]DBD!C14</f>
        <v>業務科目名稱</v>
      </c>
      <c r="D10" s="9" t="str">
        <f>[6]DBD!D14</f>
        <v>NVARCHAR2</v>
      </c>
      <c r="E10" s="9">
        <f>[6]DBD!E14</f>
        <v>20</v>
      </c>
      <c r="F10" s="9"/>
      <c r="G10" s="9">
        <f>[6]DBD!G14</f>
        <v>0</v>
      </c>
      <c r="H10" s="15"/>
      <c r="I10" s="15"/>
      <c r="J10" s="15"/>
      <c r="K10" s="15"/>
      <c r="L10" s="15"/>
      <c r="M10" s="15"/>
      <c r="N10" s="15"/>
    </row>
    <row r="11" spans="1:14" ht="32.4">
      <c r="A11" s="9">
        <f>[6]DBD!A15</f>
        <v>7</v>
      </c>
      <c r="B11" s="9" t="str">
        <f>[6]DBD!B15</f>
        <v>ClassCode</v>
      </c>
      <c r="C11" s="9" t="str">
        <f>[6]DBD!C15</f>
        <v>科子目級別</v>
      </c>
      <c r="D11" s="9" t="str">
        <f>[6]DBD!D15</f>
        <v>DECIMAL</v>
      </c>
      <c r="E11" s="9">
        <f>[6]DBD!E15</f>
        <v>1</v>
      </c>
      <c r="F11" s="9"/>
      <c r="G11" s="9" t="str">
        <f>[6]DBD!G15</f>
        <v>0:可入帳科目
1:下編子細目</v>
      </c>
      <c r="H11" s="15"/>
      <c r="I11" s="15"/>
      <c r="J11" s="15"/>
      <c r="K11" s="15"/>
      <c r="L11" s="15"/>
      <c r="M11" s="15"/>
      <c r="N11" s="15"/>
    </row>
    <row r="12" spans="1:14" ht="48.6">
      <c r="A12" s="9">
        <f>[6]DBD!A16</f>
        <v>8</v>
      </c>
      <c r="B12" s="9" t="str">
        <f>[6]DBD!B16</f>
        <v>AcBookFlag</v>
      </c>
      <c r="C12" s="9" t="str">
        <f>[6]DBD!C16</f>
        <v>帳冊別記號</v>
      </c>
      <c r="D12" s="9" t="str">
        <f>[6]DBD!D16</f>
        <v>DECIMAL</v>
      </c>
      <c r="E12" s="9">
        <f>[6]DBD!E16</f>
        <v>1</v>
      </c>
      <c r="F12" s="9"/>
      <c r="G12" s="9" t="str">
        <f>[6]DBD!G16</f>
        <v>0:不細分
1:細分
2:中介</v>
      </c>
      <c r="H12" s="15"/>
      <c r="I12" s="15"/>
      <c r="J12" s="15"/>
      <c r="K12" s="15"/>
      <c r="L12" s="15"/>
      <c r="M12" s="15"/>
      <c r="N12" s="15"/>
    </row>
    <row r="13" spans="1:14" ht="32.4">
      <c r="A13" s="9">
        <f>[6]DBD!A17</f>
        <v>9</v>
      </c>
      <c r="B13" s="9" t="str">
        <f>[6]DBD!B17</f>
        <v>DbCr</v>
      </c>
      <c r="C13" s="9" t="str">
        <f>[6]DBD!C17</f>
        <v>借貸別</v>
      </c>
      <c r="D13" s="9" t="str">
        <f>[6]DBD!D17</f>
        <v>VARCHAR2</v>
      </c>
      <c r="E13" s="9">
        <f>[6]DBD!E17</f>
        <v>1</v>
      </c>
      <c r="F13" s="9"/>
      <c r="G13" s="9" t="str">
        <f>[6]DBD!G17</f>
        <v>D:借(1,5,6,9)
C:貸(2,3,4,8)</v>
      </c>
      <c r="H13" s="15"/>
      <c r="I13" s="15"/>
      <c r="J13" s="15"/>
      <c r="K13" s="15"/>
      <c r="L13" s="15"/>
      <c r="M13" s="15"/>
      <c r="N13" s="15"/>
    </row>
    <row r="14" spans="1:14" ht="113.4">
      <c r="A14" s="9">
        <f>[6]DBD!A18</f>
        <v>10</v>
      </c>
      <c r="B14" s="9" t="str">
        <f>[6]DBD!B18</f>
        <v>AcctFlag</v>
      </c>
      <c r="C14" s="9" t="str">
        <f>[6]DBD!C18</f>
        <v>業務科目記號</v>
      </c>
      <c r="D14" s="9" t="str">
        <f>[6]DBD!D18</f>
        <v>DECIMAL</v>
      </c>
      <c r="E14" s="9">
        <f>[6]DBD!E18</f>
        <v>1</v>
      </c>
      <c r="F14" s="9"/>
      <c r="G14" s="9" t="str">
        <f>[6]DBD!G18</f>
        <v>0:非業務科目（可經由[其他傳票輸入]交易入帳）
1:資負明細科目（放款、催收款項...等，不可經由[其他傳票輸入]交易入帳)
※資負明細科目
1.列入[資負明細月報]項目
2.可由[未銷帳餘額明細]查詢未銷明細
3.列入[資負明細每日餘額檔(含所屬會科、帳冊別及利率)](資負明細業務科目)
4.列入[會計餘額檢核表(會計檔餘額、銷帳檔餘額、業務檔餘額)]項目</v>
      </c>
      <c r="H14" s="15"/>
      <c r="I14" s="15"/>
      <c r="J14" s="15"/>
      <c r="K14" s="15"/>
      <c r="L14" s="15"/>
      <c r="M14" s="15"/>
      <c r="N14" s="15"/>
    </row>
    <row r="15" spans="1:14" ht="48.6">
      <c r="A15" s="9">
        <f>[6]DBD!A19</f>
        <v>11</v>
      </c>
      <c r="B15" s="9" t="str">
        <f>[6]DBD!B19</f>
        <v>ReceivableFlag</v>
      </c>
      <c r="C15" s="9" t="str">
        <f>[6]DBD!C19</f>
        <v>銷帳科目記號</v>
      </c>
      <c r="D15" s="9" t="str">
        <f>[6]DBD!D19</f>
        <v>DECIMAL</v>
      </c>
      <c r="E15" s="9">
        <f>[6]DBD!E19</f>
        <v>1</v>
      </c>
      <c r="F15" s="9"/>
      <c r="G15" s="9" t="str">
        <f>[6]DBD!G19</f>
        <v>0－非銷帳科目
1－會計銷帳科目(銷帳編號由系統自編,ex:應收利息)
2－業務銷帳科目(銷帳編號由業務自編,ex:暫付及待結轉帳項－火險保費)</v>
      </c>
      <c r="H15" s="15"/>
      <c r="I15" s="15"/>
      <c r="J15" s="15"/>
      <c r="K15" s="15"/>
      <c r="L15" s="15"/>
      <c r="M15" s="15"/>
      <c r="N15" s="15"/>
    </row>
    <row r="16" spans="1:14" ht="97.2">
      <c r="A16" s="9">
        <f>[6]DBD!A20</f>
        <v>12</v>
      </c>
      <c r="B16" s="9" t="str">
        <f>[6]DBD!B20</f>
        <v>ClsChkFlag</v>
      </c>
      <c r="C16" s="9" t="str">
        <f>[6]DBD!C20</f>
        <v>日結餘額檢查記號</v>
      </c>
      <c r="D16" s="9" t="str">
        <f>[6]DBD!D20</f>
        <v>DECIMAL</v>
      </c>
      <c r="E16" s="9">
        <f>[6]DBD!E20</f>
        <v>1</v>
      </c>
      <c r="F16" s="9"/>
      <c r="G16" s="9" t="str">
        <f>[6]DBD!G20</f>
        <v xml:space="preserve">0－不檢查
1－不過餘額(借貸分由放款及核心系統出帳)
2－應&gt;=0
3－應=0
4－應&lt;=0
</v>
      </c>
      <c r="H16" s="15"/>
      <c r="I16" s="15"/>
      <c r="J16" s="15"/>
      <c r="K16" s="15"/>
      <c r="L16" s="15"/>
      <c r="M16" s="15"/>
      <c r="N16" s="15"/>
    </row>
    <row r="17" spans="1:14" ht="32.4">
      <c r="A17" s="9">
        <f>[6]DBD!A21</f>
        <v>13</v>
      </c>
      <c r="B17" s="9" t="str">
        <f>[6]DBD!B21</f>
        <v>InuseFlag</v>
      </c>
      <c r="C17" s="9" t="str">
        <f>[6]DBD!C21</f>
        <v>放款部使用記號</v>
      </c>
      <c r="D17" s="9" t="str">
        <f>[6]DBD!D21</f>
        <v>DECIMAL</v>
      </c>
      <c r="E17" s="9">
        <f>[6]DBD!E21</f>
        <v>1</v>
      </c>
      <c r="F17" s="9"/>
      <c r="G17" s="9" t="str">
        <f>[6]DBD!G21</f>
        <v>0:可以使用
1:不可使用</v>
      </c>
      <c r="H17" s="15"/>
      <c r="I17" s="15"/>
      <c r="J17" s="15"/>
      <c r="K17" s="15"/>
      <c r="L17" s="15"/>
      <c r="M17" s="15"/>
      <c r="N17" s="15"/>
    </row>
    <row r="18" spans="1:14">
      <c r="A18" s="9">
        <f>[6]DBD!A22</f>
        <v>14</v>
      </c>
      <c r="B18" s="9" t="str">
        <f>[6]DBD!B22</f>
        <v>CreateDate</v>
      </c>
      <c r="C18" s="9" t="str">
        <f>[6]DBD!C22</f>
        <v>建檔日期時間</v>
      </c>
      <c r="D18" s="9" t="str">
        <f>[6]DBD!D22</f>
        <v>DATE</v>
      </c>
      <c r="E18" s="9"/>
      <c r="F18" s="9"/>
      <c r="G18" s="9"/>
      <c r="H18" s="15"/>
      <c r="I18" s="15"/>
      <c r="J18" s="15"/>
      <c r="K18" s="15"/>
      <c r="L18" s="15"/>
      <c r="M18" s="15"/>
      <c r="N18" s="15"/>
    </row>
    <row r="19" spans="1:14">
      <c r="A19" s="9">
        <f>[6]DBD!A23</f>
        <v>15</v>
      </c>
      <c r="B19" s="9" t="str">
        <f>[6]DBD!B23</f>
        <v>CreateEmpNo</v>
      </c>
      <c r="C19" s="9" t="str">
        <f>[6]DBD!C23</f>
        <v>建檔人員</v>
      </c>
      <c r="D19" s="9" t="str">
        <f>[6]DBD!D23</f>
        <v>VARCHAR2</v>
      </c>
      <c r="E19" s="9">
        <f>[6]DBD!E23</f>
        <v>6</v>
      </c>
      <c r="F19" s="9"/>
      <c r="G19" s="9"/>
      <c r="H19" s="15"/>
      <c r="I19" s="15"/>
      <c r="J19" s="15"/>
      <c r="K19" s="15"/>
      <c r="L19" s="15"/>
      <c r="M19" s="15"/>
      <c r="N19" s="15"/>
    </row>
    <row r="20" spans="1:14">
      <c r="A20" s="9">
        <f>[6]DBD!A24</f>
        <v>16</v>
      </c>
      <c r="B20" s="9" t="str">
        <f>[6]DBD!B24</f>
        <v>LastUpdate</v>
      </c>
      <c r="C20" s="9" t="str">
        <f>[6]DBD!C24</f>
        <v>最後更新日期時間</v>
      </c>
      <c r="D20" s="9" t="str">
        <f>[6]DBD!D24</f>
        <v>DATE</v>
      </c>
      <c r="E20" s="9"/>
      <c r="F20" s="9"/>
      <c r="G20" s="9"/>
      <c r="H20" s="15"/>
      <c r="I20" s="15"/>
      <c r="J20" s="15"/>
      <c r="K20" s="15"/>
      <c r="L20" s="15"/>
      <c r="M20" s="15"/>
      <c r="N20" s="15"/>
    </row>
    <row r="21" spans="1:14">
      <c r="A21" s="9">
        <f>[6]DBD!A25</f>
        <v>17</v>
      </c>
      <c r="B21" s="9" t="str">
        <f>[6]DBD!B25</f>
        <v>LastUpdateEmpNo</v>
      </c>
      <c r="C21" s="9" t="str">
        <f>[6]DBD!C25</f>
        <v>最後更新人員</v>
      </c>
      <c r="D21" s="9" t="str">
        <f>[6]DBD!D25</f>
        <v>VARCHAR2</v>
      </c>
      <c r="E21" s="9">
        <f>[6]DBD!E25</f>
        <v>6</v>
      </c>
      <c r="F21" s="9"/>
      <c r="G21" s="9"/>
      <c r="H21" s="15"/>
      <c r="I21" s="15"/>
      <c r="J21" s="15"/>
      <c r="K21" s="15"/>
      <c r="L21" s="15"/>
      <c r="M21" s="15"/>
      <c r="N21" s="15"/>
    </row>
  </sheetData>
  <mergeCells count="1">
    <mergeCell ref="A1:B1"/>
  </mergeCells>
  <phoneticPr fontId="1" type="noConversion"/>
  <hyperlinks>
    <hyperlink ref="E1" location="'L6'!A1" display="回首頁" xr:uid="{00000000-0004-0000-0600-000000000000}"/>
  </hyperlinks>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17"/>
  <sheetViews>
    <sheetView zoomScaleNormal="100" workbookViewId="0">
      <selection activeCell="C2" sqref="C2"/>
    </sheetView>
  </sheetViews>
  <sheetFormatPr defaultColWidth="10.77734375" defaultRowHeight="16.2"/>
  <cols>
    <col min="1" max="1" width="5.21875" style="20" bestFit="1" customWidth="1"/>
    <col min="2" max="2" width="19" style="20" bestFit="1" customWidth="1"/>
    <col min="3" max="3" width="20.21875" style="20" bestFit="1" customWidth="1"/>
    <col min="4" max="4" width="22.6640625" style="20" bestFit="1" customWidth="1"/>
    <col min="5" max="5" width="8.21875" style="20" bestFit="1" customWidth="1"/>
    <col min="6" max="6" width="6.21875" style="20" bestFit="1" customWidth="1"/>
    <col min="7" max="7" width="21.44140625" style="20" bestFit="1" customWidth="1"/>
    <col min="8" max="8" width="12.5546875" style="20" bestFit="1" customWidth="1"/>
    <col min="9" max="10" width="15.33203125" style="20" bestFit="1" customWidth="1"/>
    <col min="11" max="13" width="6.21875" style="20" bestFit="1" customWidth="1"/>
    <col min="14" max="14" width="11" style="20" bestFit="1" customWidth="1"/>
    <col min="15" max="16384" width="10.77734375" style="20"/>
  </cols>
  <sheetData>
    <row r="1" spans="1:14">
      <c r="A1" s="56" t="s">
        <v>9</v>
      </c>
      <c r="B1" s="57"/>
      <c r="C1" s="9" t="str">
        <f>[7]DBD!C1</f>
        <v>CdBcm</v>
      </c>
      <c r="D1" s="9" t="str">
        <f>[7]DBD!D1</f>
        <v>分公司資料檔</v>
      </c>
      <c r="E1" s="16" t="s">
        <v>38</v>
      </c>
      <c r="F1" s="10"/>
      <c r="G1" s="10"/>
    </row>
    <row r="2" spans="1:14" s="26" customFormat="1">
      <c r="A2" s="29"/>
      <c r="B2" s="30" t="s">
        <v>316</v>
      </c>
      <c r="C2" s="9"/>
      <c r="D2" s="9"/>
      <c r="E2" s="16"/>
      <c r="F2" s="10"/>
      <c r="G2" s="10"/>
    </row>
    <row r="3" spans="1:14" s="26" customFormat="1">
      <c r="A3" s="29"/>
      <c r="B3" s="30" t="s">
        <v>318</v>
      </c>
      <c r="C3" s="9"/>
      <c r="D3" s="9"/>
      <c r="E3" s="16"/>
      <c r="F3" s="10"/>
      <c r="G3" s="10"/>
    </row>
    <row r="4" spans="1:14">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row>
    <row r="5" spans="1:14" ht="162">
      <c r="A5" s="9">
        <f>[7]DBD!A9</f>
        <v>1</v>
      </c>
      <c r="B5" s="9" t="str">
        <f>[7]DBD!B9</f>
        <v>UnitCode</v>
      </c>
      <c r="C5" s="9" t="str">
        <f>[7]DBD!C9</f>
        <v>單位代號</v>
      </c>
      <c r="D5" s="9" t="str">
        <f>[7]DBD!D9</f>
        <v>VARCHAR2</v>
      </c>
      <c r="E5" s="9">
        <f>[7]DBD!E9</f>
        <v>6</v>
      </c>
      <c r="F5" s="9">
        <f>[7]DBD!F9</f>
        <v>0</v>
      </c>
      <c r="G5" s="9" t="str">
        <f>[7]DBD!G9</f>
        <v>10H200:放款審查課
10H400:放款服務課
10H600:放款管理課
10H900:放款推展課
10HC00:北部區域中心
10HJ00:中部區域中心
10HL00:南部區域中心</v>
      </c>
      <c r="H5" s="15"/>
      <c r="I5" s="15"/>
      <c r="J5" s="15"/>
      <c r="K5" s="15"/>
      <c r="L5" s="15"/>
      <c r="M5" s="15"/>
      <c r="N5" s="15"/>
    </row>
    <row r="6" spans="1:14">
      <c r="A6" s="9">
        <f>[7]DBD!A10</f>
        <v>2</v>
      </c>
      <c r="B6" s="9" t="str">
        <f>[7]DBD!B10</f>
        <v>UnitItem</v>
      </c>
      <c r="C6" s="9" t="str">
        <f>[7]DBD!C10</f>
        <v>單位名稱</v>
      </c>
      <c r="D6" s="9" t="str">
        <f>[7]DBD!D10</f>
        <v>NVARCHAR2</v>
      </c>
      <c r="E6" s="9">
        <f>[7]DBD!E10</f>
        <v>20</v>
      </c>
      <c r="F6" s="9">
        <f>[7]DBD!F10</f>
        <v>0</v>
      </c>
      <c r="G6" s="9" t="str">
        <f>[7]DBD!G10</f>
        <v xml:space="preserve"> </v>
      </c>
      <c r="H6" s="15"/>
      <c r="I6" s="15"/>
      <c r="J6" s="15"/>
      <c r="K6" s="15"/>
      <c r="L6" s="15"/>
      <c r="M6" s="15"/>
      <c r="N6" s="15"/>
    </row>
    <row r="7" spans="1:14" ht="162">
      <c r="A7" s="9">
        <f>[7]DBD!A11</f>
        <v>3</v>
      </c>
      <c r="B7" s="9" t="str">
        <f>[7]DBD!B11</f>
        <v>DeptCode</v>
      </c>
      <c r="C7" s="9" t="str">
        <f>[7]DBD!C11</f>
        <v>部室代號</v>
      </c>
      <c r="D7" s="9" t="str">
        <f>[7]DBD!D11</f>
        <v>VARCHAR2</v>
      </c>
      <c r="E7" s="9">
        <f>[7]DBD!E11</f>
        <v>6</v>
      </c>
      <c r="F7" s="9">
        <f>[7]DBD!F11</f>
        <v>0</v>
      </c>
      <c r="G7" s="9" t="str">
        <f>[7]DBD!G11</f>
        <v>104000:財務部
105000:總務部
106000:壽險資訊部
107000:研修部
108000:保戶關係部
109000:團體意外險部
10H000:放款部
110000:會計部
111000:投資企劃部</v>
      </c>
      <c r="H7" s="15"/>
      <c r="I7" s="15"/>
      <c r="J7" s="15"/>
      <c r="K7" s="15"/>
      <c r="L7" s="15"/>
      <c r="M7" s="15"/>
      <c r="N7" s="15"/>
    </row>
    <row r="8" spans="1:14">
      <c r="A8" s="9">
        <f>[7]DBD!A12</f>
        <v>4</v>
      </c>
      <c r="B8" s="9" t="str">
        <f>[7]DBD!B12</f>
        <v>DeptItem</v>
      </c>
      <c r="C8" s="9" t="str">
        <f>[7]DBD!C12</f>
        <v>部室名稱</v>
      </c>
      <c r="D8" s="9" t="str">
        <f>[7]DBD!D12</f>
        <v>NVARCHAR2</v>
      </c>
      <c r="E8" s="9">
        <f>[7]DBD!E12</f>
        <v>20</v>
      </c>
      <c r="F8" s="9">
        <f>[7]DBD!F12</f>
        <v>0</v>
      </c>
      <c r="G8" s="9">
        <f>[7]DBD!G12</f>
        <v>0</v>
      </c>
      <c r="H8" s="15"/>
      <c r="I8" s="15"/>
      <c r="J8" s="15"/>
      <c r="K8" s="15"/>
      <c r="L8" s="15"/>
      <c r="M8" s="15"/>
      <c r="N8" s="15"/>
    </row>
    <row r="9" spans="1:14" ht="32.4">
      <c r="A9" s="9">
        <f>[7]DBD!A13</f>
        <v>5</v>
      </c>
      <c r="B9" s="9" t="str">
        <f>[7]DBD!B13</f>
        <v>DistCode</v>
      </c>
      <c r="C9" s="9" t="str">
        <f>[7]DBD!C13</f>
        <v>區部代號</v>
      </c>
      <c r="D9" s="9" t="str">
        <f>[7]DBD!D13</f>
        <v>VARCHAR2</v>
      </c>
      <c r="E9" s="9">
        <f>[7]DBD!E13</f>
        <v>6</v>
      </c>
      <c r="F9" s="9">
        <f>[7]DBD!F13</f>
        <v>0</v>
      </c>
      <c r="G9" s="9" t="str">
        <f>[7]DBD!G13</f>
        <v>Dist:District
區部代號對照檔?</v>
      </c>
      <c r="H9" s="15"/>
      <c r="I9" s="15"/>
      <c r="J9" s="15"/>
      <c r="K9" s="15"/>
      <c r="L9" s="15"/>
      <c r="M9" s="15"/>
      <c r="N9" s="15"/>
    </row>
    <row r="10" spans="1:14">
      <c r="A10" s="9">
        <f>[7]DBD!A14</f>
        <v>6</v>
      </c>
      <c r="B10" s="9" t="str">
        <f>[7]DBD!B14</f>
        <v>DistItem</v>
      </c>
      <c r="C10" s="9" t="str">
        <f>[7]DBD!C14</f>
        <v>區部名稱</v>
      </c>
      <c r="D10" s="9" t="str">
        <f>[7]DBD!D14</f>
        <v>NVARCHAR2</v>
      </c>
      <c r="E10" s="9">
        <f>[7]DBD!E14</f>
        <v>20</v>
      </c>
      <c r="F10" s="9">
        <f>[7]DBD!F14</f>
        <v>0</v>
      </c>
      <c r="G10" s="9">
        <f>[7]DBD!G14</f>
        <v>0</v>
      </c>
      <c r="H10" s="15"/>
      <c r="I10" s="15"/>
      <c r="J10" s="15"/>
      <c r="K10" s="15"/>
      <c r="L10" s="15"/>
      <c r="M10" s="15"/>
      <c r="N10" s="15"/>
    </row>
    <row r="11" spans="1:14">
      <c r="A11" s="9">
        <f>[7]DBD!A15</f>
        <v>7</v>
      </c>
      <c r="B11" s="9" t="str">
        <f>[7]DBD!B15</f>
        <v>UnitManager</v>
      </c>
      <c r="C11" s="9" t="str">
        <f>[7]DBD!C15</f>
        <v>單位經理代號</v>
      </c>
      <c r="D11" s="9" t="str">
        <f>[7]DBD!D15</f>
        <v>VARCHAR2</v>
      </c>
      <c r="E11" s="9">
        <f>[7]DBD!E15</f>
        <v>6</v>
      </c>
      <c r="F11" s="9">
        <f>[7]DBD!F15</f>
        <v>0</v>
      </c>
      <c r="G11" s="9">
        <f>[7]DBD!G15</f>
        <v>0</v>
      </c>
      <c r="H11" s="15"/>
      <c r="I11" s="15"/>
      <c r="J11" s="15"/>
      <c r="K11" s="15"/>
      <c r="L11" s="15"/>
      <c r="M11" s="15"/>
      <c r="N11" s="15"/>
    </row>
    <row r="12" spans="1:14">
      <c r="A12" s="9">
        <f>[7]DBD!A16</f>
        <v>8</v>
      </c>
      <c r="B12" s="9" t="str">
        <f>[7]DBD!B16</f>
        <v>DeptManager</v>
      </c>
      <c r="C12" s="9" t="str">
        <f>[7]DBD!C16</f>
        <v>部室經理代號</v>
      </c>
      <c r="D12" s="9" t="str">
        <f>[7]DBD!D16</f>
        <v>VARCHAR2</v>
      </c>
      <c r="E12" s="9">
        <f>[7]DBD!E16</f>
        <v>6</v>
      </c>
      <c r="F12" s="9">
        <f>[7]DBD!F16</f>
        <v>0</v>
      </c>
      <c r="G12" s="9">
        <f>[7]DBD!G16</f>
        <v>0</v>
      </c>
      <c r="H12" s="15"/>
      <c r="I12" s="15"/>
      <c r="J12" s="15"/>
      <c r="K12" s="15"/>
      <c r="L12" s="15"/>
      <c r="M12" s="15"/>
      <c r="N12" s="15"/>
    </row>
    <row r="13" spans="1:14">
      <c r="A13" s="9">
        <f>[7]DBD!A17</f>
        <v>9</v>
      </c>
      <c r="B13" s="9" t="str">
        <f>[7]DBD!B17</f>
        <v>DistManager</v>
      </c>
      <c r="C13" s="9" t="str">
        <f>[7]DBD!C17</f>
        <v>區部經理代號</v>
      </c>
      <c r="D13" s="9" t="str">
        <f>[7]DBD!D17</f>
        <v>VARCHAR2</v>
      </c>
      <c r="E13" s="9">
        <f>[7]DBD!E17</f>
        <v>6</v>
      </c>
      <c r="F13" s="9">
        <f>[7]DBD!F17</f>
        <v>0</v>
      </c>
      <c r="G13" s="9">
        <f>[7]DBD!G17</f>
        <v>0</v>
      </c>
      <c r="H13" s="15"/>
      <c r="I13" s="15"/>
      <c r="J13" s="15"/>
      <c r="K13" s="15"/>
      <c r="L13" s="15"/>
      <c r="M13" s="15"/>
      <c r="N13" s="15"/>
    </row>
    <row r="14" spans="1:14">
      <c r="A14" s="9">
        <f>[7]DBD!A18</f>
        <v>10</v>
      </c>
      <c r="B14" s="9" t="str">
        <f>[7]DBD!B18</f>
        <v>ShortDeptItem</v>
      </c>
      <c r="C14" s="9" t="str">
        <f>[7]DBD!C18</f>
        <v>部室名稱簡寫</v>
      </c>
      <c r="D14" s="9" t="str">
        <f>[7]DBD!D18</f>
        <v>VARCHAR2</v>
      </c>
      <c r="E14" s="9">
        <f>[7]DBD!E18</f>
        <v>6</v>
      </c>
      <c r="F14" s="9">
        <f>[7]DBD!F18</f>
        <v>0</v>
      </c>
      <c r="G14" s="9">
        <f>[7]DBD!G18</f>
        <v>0</v>
      </c>
    </row>
    <row r="15" spans="1:14">
      <c r="A15" s="9">
        <f>[7]DBD!A19</f>
        <v>11</v>
      </c>
      <c r="B15" s="9" t="str">
        <f>[7]DBD!B19</f>
        <v>ShortDistItem</v>
      </c>
      <c r="C15" s="9" t="str">
        <f>[7]DBD!C19</f>
        <v>區部名稱簡寫</v>
      </c>
      <c r="D15" s="9" t="str">
        <f>[7]DBD!D19</f>
        <v>VARCHAR2</v>
      </c>
      <c r="E15" s="9">
        <f>[7]DBD!E19</f>
        <v>6</v>
      </c>
      <c r="F15" s="9">
        <f>[7]DBD!F19</f>
        <v>0</v>
      </c>
      <c r="G15" s="9">
        <f>[7]DBD!G19</f>
        <v>0</v>
      </c>
    </row>
    <row r="16" spans="1:14">
      <c r="A16" s="9">
        <f>[7]DBD!A20</f>
        <v>12</v>
      </c>
      <c r="B16" s="9" t="str">
        <f>[7]DBD!B20</f>
        <v>CreateDate</v>
      </c>
      <c r="C16" s="9" t="str">
        <f>[7]DBD!C20</f>
        <v>建檔日期時間</v>
      </c>
      <c r="D16" s="9" t="str">
        <f>[7]DBD!D20</f>
        <v>DATE</v>
      </c>
      <c r="E16" s="9">
        <f>[7]DBD!E20</f>
        <v>0</v>
      </c>
      <c r="F16" s="9">
        <f>[7]DBD!F20</f>
        <v>0</v>
      </c>
      <c r="G16" s="9" t="str">
        <f>[7]DBD!G20</f>
        <v xml:space="preserve"> </v>
      </c>
    </row>
    <row r="17" spans="1:7">
      <c r="A17" s="9">
        <f>[7]DBD!A21</f>
        <v>13</v>
      </c>
      <c r="B17" s="9" t="str">
        <f>[7]DBD!B21</f>
        <v>CreateEmpNo</v>
      </c>
      <c r="C17" s="9" t="str">
        <f>[7]DBD!C21</f>
        <v>建檔人員</v>
      </c>
      <c r="D17" s="9" t="str">
        <f>[7]DBD!D21</f>
        <v>VARCHAR2</v>
      </c>
      <c r="E17" s="9">
        <f>[7]DBD!E21</f>
        <v>6</v>
      </c>
      <c r="F17" s="9">
        <f>[7]DBD!F21</f>
        <v>0</v>
      </c>
      <c r="G17" s="9" t="str">
        <f>[7]DBD!G21</f>
        <v xml:space="preserve"> </v>
      </c>
    </row>
  </sheetData>
  <mergeCells count="1">
    <mergeCell ref="A1:B1"/>
  </mergeCells>
  <phoneticPr fontId="1" type="noConversion"/>
  <hyperlinks>
    <hyperlink ref="E1" location="'L6'!A1" display="回首頁" xr:uid="{00000000-0004-0000-0700-000000000000}"/>
  </hyperlinks>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34"/>
  <sheetViews>
    <sheetView topLeftCell="H7" zoomScaleNormal="100" workbookViewId="0">
      <selection activeCell="O14" sqref="O14"/>
    </sheetView>
  </sheetViews>
  <sheetFormatPr defaultColWidth="10.77734375" defaultRowHeight="16.2"/>
  <cols>
    <col min="1" max="1" width="5.21875" style="20" bestFit="1" customWidth="1"/>
    <col min="2" max="2" width="19" style="20" bestFit="1" customWidth="1"/>
    <col min="3" max="3" width="20.21875" style="20" bestFit="1" customWidth="1"/>
    <col min="4" max="4" width="22.6640625" style="20" bestFit="1" customWidth="1"/>
    <col min="5" max="5" width="8.21875" style="20" bestFit="1" customWidth="1"/>
    <col min="6" max="6" width="6.21875" style="20" bestFit="1" customWidth="1"/>
    <col min="7" max="7" width="21.44140625" style="20" bestFit="1" customWidth="1"/>
    <col min="8" max="8" width="12.5546875" style="20" bestFit="1" customWidth="1"/>
    <col min="9" max="10" width="15.33203125" style="20" bestFit="1" customWidth="1"/>
    <col min="11" max="13" width="6.21875" style="20" bestFit="1" customWidth="1"/>
    <col min="14" max="14" width="11" style="20" bestFit="1" customWidth="1"/>
    <col min="15" max="15" width="26.88671875" style="20" customWidth="1"/>
    <col min="16" max="16384" width="10.77734375" style="20"/>
  </cols>
  <sheetData>
    <row r="1" spans="1:15">
      <c r="A1" s="56" t="s">
        <v>9</v>
      </c>
      <c r="B1" s="57"/>
      <c r="C1" s="9" t="str">
        <f>[8]DBD!C1</f>
        <v>CdBranch</v>
      </c>
      <c r="D1" s="9" t="str">
        <f>[8]DBD!D1</f>
        <v>營業單位資料檔</v>
      </c>
      <c r="E1" s="16" t="s">
        <v>38</v>
      </c>
      <c r="F1" s="10"/>
      <c r="G1" s="10"/>
    </row>
    <row r="2" spans="1:15" s="26" customFormat="1">
      <c r="A2" s="29"/>
      <c r="B2" s="30" t="s">
        <v>316</v>
      </c>
      <c r="C2" s="9" t="s">
        <v>533</v>
      </c>
      <c r="D2" s="9"/>
      <c r="E2" s="16"/>
      <c r="F2" s="10"/>
      <c r="G2" s="10"/>
    </row>
    <row r="3" spans="1:15" s="26" customFormat="1">
      <c r="A3" s="29"/>
      <c r="B3" s="30" t="s">
        <v>318</v>
      </c>
      <c r="C3" s="9"/>
      <c r="D3" s="9"/>
      <c r="E3" s="16"/>
      <c r="F3" s="10"/>
      <c r="G3" s="10"/>
    </row>
    <row r="4" spans="1:15">
      <c r="A4" s="12" t="s">
        <v>10</v>
      </c>
      <c r="B4" s="12" t="s">
        <v>11</v>
      </c>
      <c r="C4" s="13" t="s">
        <v>12</v>
      </c>
      <c r="D4" s="12" t="s">
        <v>13</v>
      </c>
      <c r="E4" s="12" t="s">
        <v>14</v>
      </c>
      <c r="F4" s="12" t="s">
        <v>15</v>
      </c>
      <c r="G4" s="13" t="s">
        <v>16</v>
      </c>
      <c r="H4" s="14" t="s">
        <v>17</v>
      </c>
      <c r="I4" s="14" t="s">
        <v>18</v>
      </c>
      <c r="J4" s="14" t="s">
        <v>19</v>
      </c>
      <c r="K4" s="14" t="s">
        <v>20</v>
      </c>
      <c r="L4" s="14" t="s">
        <v>21</v>
      </c>
      <c r="M4" s="14" t="s">
        <v>22</v>
      </c>
      <c r="N4" s="14" t="s">
        <v>23</v>
      </c>
      <c r="O4" s="51" t="s">
        <v>529</v>
      </c>
    </row>
    <row r="5" spans="1:15" ht="178.2">
      <c r="A5" s="9">
        <f>[8]DBD!A9</f>
        <v>1</v>
      </c>
      <c r="B5" s="9" t="str">
        <f>[8]DBD!B9</f>
        <v>BranchNo</v>
      </c>
      <c r="C5" s="9" t="str">
        <f>[8]DBD!C9</f>
        <v>單位別</v>
      </c>
      <c r="D5" s="9" t="str">
        <f>[8]DBD!D9</f>
        <v>VARCHAR2</v>
      </c>
      <c r="E5" s="9">
        <f>[8]DBD!E9</f>
        <v>4</v>
      </c>
      <c r="F5" s="9">
        <f>[8]DBD!F9</f>
        <v>0</v>
      </c>
      <c r="G5" s="9" t="str">
        <f>[8]DBD!G9</f>
        <v xml:space="preserve">0000:放款部
0025:信託部 
0036:台中   
0047:高雄   
0058:台南   
0069:中壢   
0070:花蓮   
0081:板橋   
0092:東台北 
0106:鳳山   
0117:新竹   </v>
      </c>
      <c r="H5" s="15" t="s">
        <v>51</v>
      </c>
      <c r="I5" s="15" t="s">
        <v>605</v>
      </c>
      <c r="J5" s="15" t="s">
        <v>52</v>
      </c>
      <c r="K5" s="15" t="s">
        <v>28</v>
      </c>
      <c r="L5" s="15">
        <v>4</v>
      </c>
      <c r="M5" s="15"/>
      <c r="N5" s="15" t="s">
        <v>630</v>
      </c>
      <c r="O5" s="20" t="s">
        <v>530</v>
      </c>
    </row>
    <row r="6" spans="1:15">
      <c r="A6" s="9">
        <f>[8]DBD!A10</f>
        <v>2</v>
      </c>
      <c r="B6" s="9" t="str">
        <f>[8]DBD!B10</f>
        <v>AcBranchNo</v>
      </c>
      <c r="C6" s="9" t="str">
        <f>[8]DBD!C10</f>
        <v>核心會計單位別</v>
      </c>
      <c r="D6" s="9" t="str">
        <f>[8]DBD!D10</f>
        <v>VARCHAR2</v>
      </c>
      <c r="E6" s="9">
        <f>[8]DBD!E10</f>
        <v>4</v>
      </c>
      <c r="F6" s="9">
        <f>[8]DBD!F10</f>
        <v>0</v>
      </c>
      <c r="G6" s="9">
        <f>[8]DBD!G10</f>
        <v>0</v>
      </c>
      <c r="H6" s="15" t="s">
        <v>51</v>
      </c>
      <c r="I6" s="15" t="s">
        <v>289</v>
      </c>
      <c r="J6" s="15" t="s">
        <v>52</v>
      </c>
      <c r="K6" s="15" t="s">
        <v>28</v>
      </c>
      <c r="L6" s="15">
        <v>4</v>
      </c>
      <c r="M6" s="15"/>
      <c r="N6" s="15" t="s">
        <v>630</v>
      </c>
      <c r="O6" s="20" t="s">
        <v>530</v>
      </c>
    </row>
    <row r="7" spans="1:15">
      <c r="A7" s="9">
        <f>[8]DBD!A11</f>
        <v>3</v>
      </c>
      <c r="B7" s="9" t="str">
        <f>[8]DBD!B11</f>
        <v>CRH</v>
      </c>
      <c r="C7" s="9" t="str">
        <f>[8]DBD!C11</f>
        <v>總分處</v>
      </c>
      <c r="D7" s="9" t="str">
        <f>[8]DBD!D11</f>
        <v>VARCHAR2</v>
      </c>
      <c r="E7" s="9">
        <f>[8]DBD!E11</f>
        <v>2</v>
      </c>
      <c r="F7" s="9">
        <f>[8]DBD!F11</f>
        <v>0</v>
      </c>
      <c r="G7" s="9" t="str">
        <f>[8]DBD!G11</f>
        <v>用途?</v>
      </c>
      <c r="H7" s="15" t="s">
        <v>51</v>
      </c>
      <c r="I7" s="15" t="s">
        <v>566</v>
      </c>
      <c r="J7" s="15" t="s">
        <v>53</v>
      </c>
      <c r="K7" s="15" t="s">
        <v>28</v>
      </c>
      <c r="L7" s="15">
        <v>2</v>
      </c>
      <c r="M7" s="15"/>
      <c r="N7" s="15"/>
    </row>
    <row r="8" spans="1:15">
      <c r="A8" s="9">
        <f>[8]DBD!A12</f>
        <v>4</v>
      </c>
      <c r="B8" s="9" t="str">
        <f>[8]DBD!B12</f>
        <v>BranchStatusCode</v>
      </c>
      <c r="C8" s="9" t="str">
        <f>[8]DBD!C12</f>
        <v>單位控制碼</v>
      </c>
      <c r="D8" s="9" t="str">
        <f>[8]DBD!D12</f>
        <v>VARCHAR2</v>
      </c>
      <c r="E8" s="9">
        <f>[8]DBD!E12</f>
        <v>1</v>
      </c>
      <c r="F8" s="9">
        <f>[8]DBD!F12</f>
        <v>0</v>
      </c>
      <c r="G8" s="9" t="str">
        <f>[8]DBD!G12</f>
        <v>用途?</v>
      </c>
      <c r="H8" s="15" t="s">
        <v>51</v>
      </c>
      <c r="I8" s="15" t="s">
        <v>567</v>
      </c>
      <c r="J8" s="15" t="s">
        <v>54</v>
      </c>
      <c r="K8" s="15" t="s">
        <v>55</v>
      </c>
      <c r="L8" s="15">
        <v>1</v>
      </c>
      <c r="M8" s="15"/>
      <c r="N8" s="15"/>
    </row>
    <row r="9" spans="1:15">
      <c r="A9" s="9">
        <f>[8]DBD!A13</f>
        <v>5</v>
      </c>
      <c r="B9" s="9" t="str">
        <f>[8]DBD!B13</f>
        <v>BranchShort</v>
      </c>
      <c r="C9" s="9" t="str">
        <f>[8]DBD!C13</f>
        <v>單位簡稱</v>
      </c>
      <c r="D9" s="9" t="str">
        <f>[8]DBD!D13</f>
        <v>NVARCHAR2</v>
      </c>
      <c r="E9" s="9">
        <f>[8]DBD!E13</f>
        <v>14</v>
      </c>
      <c r="F9" s="9">
        <f>[8]DBD!F13</f>
        <v>0</v>
      </c>
      <c r="G9" s="9" t="str">
        <f>[8]DBD!G13</f>
        <v xml:space="preserve"> </v>
      </c>
      <c r="H9" s="15" t="s">
        <v>51</v>
      </c>
      <c r="I9" s="15" t="s">
        <v>568</v>
      </c>
      <c r="J9" s="15" t="s">
        <v>56</v>
      </c>
      <c r="K9" s="15" t="s">
        <v>55</v>
      </c>
      <c r="L9" s="15">
        <v>14</v>
      </c>
      <c r="M9" s="15"/>
      <c r="N9" s="15"/>
    </row>
    <row r="10" spans="1:15">
      <c r="A10" s="9">
        <f>[8]DBD!A14</f>
        <v>6</v>
      </c>
      <c r="B10" s="9" t="str">
        <f>[8]DBD!B14</f>
        <v>BranchItem</v>
      </c>
      <c r="C10" s="9" t="str">
        <f>[8]DBD!C14</f>
        <v>單位全名</v>
      </c>
      <c r="D10" s="9" t="str">
        <f>[8]DBD!D14</f>
        <v>NVARCHAR2</v>
      </c>
      <c r="E10" s="9">
        <f>[8]DBD!E14</f>
        <v>40</v>
      </c>
      <c r="F10" s="9">
        <f>[8]DBD!F14</f>
        <v>0</v>
      </c>
      <c r="G10" s="9" t="str">
        <f>[8]DBD!G14</f>
        <v xml:space="preserve"> </v>
      </c>
      <c r="H10" s="15" t="s">
        <v>51</v>
      </c>
      <c r="I10" s="15" t="s">
        <v>569</v>
      </c>
      <c r="J10" s="15" t="s">
        <v>57</v>
      </c>
      <c r="K10" s="15" t="s">
        <v>55</v>
      </c>
      <c r="L10" s="15">
        <v>42</v>
      </c>
      <c r="M10" s="15"/>
      <c r="N10" s="15"/>
    </row>
    <row r="11" spans="1:15">
      <c r="A11" s="9">
        <f>[8]DBD!A15</f>
        <v>7</v>
      </c>
      <c r="B11" s="9" t="str">
        <f>[8]DBD!B15</f>
        <v>BranchAddress1</v>
      </c>
      <c r="C11" s="9" t="str">
        <f>[8]DBD!C15</f>
        <v>單位住址1</v>
      </c>
      <c r="D11" s="9" t="str">
        <f>[8]DBD!D15</f>
        <v>NVARCHAR2</v>
      </c>
      <c r="E11" s="9">
        <f>[8]DBD!E15</f>
        <v>30</v>
      </c>
      <c r="F11" s="9">
        <f>[8]DBD!F15</f>
        <v>0</v>
      </c>
      <c r="G11" s="9" t="str">
        <f>[8]DBD!G15</f>
        <v xml:space="preserve"> </v>
      </c>
      <c r="H11" s="15" t="s">
        <v>51</v>
      </c>
      <c r="I11" s="15" t="s">
        <v>570</v>
      </c>
      <c r="J11" s="15" t="s">
        <v>58</v>
      </c>
      <c r="K11" s="15" t="s">
        <v>55</v>
      </c>
      <c r="L11" s="15">
        <v>32</v>
      </c>
      <c r="M11" s="15"/>
      <c r="N11" s="15"/>
    </row>
    <row r="12" spans="1:15">
      <c r="A12" s="9">
        <f>[8]DBD!A16</f>
        <v>8</v>
      </c>
      <c r="B12" s="9" t="str">
        <f>[8]DBD!B16</f>
        <v>BranchAddress2</v>
      </c>
      <c r="C12" s="9" t="str">
        <f>[8]DBD!C16</f>
        <v>單位住址2</v>
      </c>
      <c r="D12" s="9" t="str">
        <f>[8]DBD!D16</f>
        <v>NVARCHAR2</v>
      </c>
      <c r="E12" s="9">
        <f>[8]DBD!E16</f>
        <v>30</v>
      </c>
      <c r="F12" s="9">
        <f>[8]DBD!F16</f>
        <v>0</v>
      </c>
      <c r="G12" s="9" t="str">
        <f>[8]DBD!G16</f>
        <v xml:space="preserve"> </v>
      </c>
      <c r="H12" s="15" t="s">
        <v>51</v>
      </c>
      <c r="I12" s="15" t="s">
        <v>571</v>
      </c>
      <c r="J12" s="15" t="s">
        <v>59</v>
      </c>
      <c r="K12" s="15" t="s">
        <v>55</v>
      </c>
      <c r="L12" s="15">
        <v>32</v>
      </c>
      <c r="M12" s="15"/>
      <c r="N12" s="15"/>
    </row>
    <row r="13" spans="1:15" ht="113.4">
      <c r="A13" s="9">
        <f>[8]DBD!A17</f>
        <v>9</v>
      </c>
      <c r="B13" s="9" t="str">
        <f>[8]DBD!B17</f>
        <v>Zip3</v>
      </c>
      <c r="C13" s="9" t="str">
        <f>[8]DBD!C17</f>
        <v>郵遞區號前三碼</v>
      </c>
      <c r="D13" s="9" t="str">
        <f>[8]DBD!D17</f>
        <v>VARCHAR2</v>
      </c>
      <c r="E13" s="9">
        <f>[8]DBD!E17</f>
        <v>3</v>
      </c>
      <c r="F13" s="9">
        <f>[8]DBD!F17</f>
        <v>0</v>
      </c>
      <c r="G13" s="9" t="str">
        <f>[8]DBD!G17</f>
        <v xml:space="preserve"> </v>
      </c>
      <c r="H13" s="15" t="s">
        <v>51</v>
      </c>
      <c r="I13" s="15" t="s">
        <v>572</v>
      </c>
      <c r="J13" s="15" t="s">
        <v>60</v>
      </c>
      <c r="K13" s="15" t="s">
        <v>55</v>
      </c>
      <c r="L13" s="15">
        <v>5</v>
      </c>
      <c r="M13" s="15"/>
      <c r="N13" s="33" t="s">
        <v>631</v>
      </c>
      <c r="O13" s="20" t="s">
        <v>531</v>
      </c>
    </row>
    <row r="14" spans="1:15" ht="97.2">
      <c r="A14" s="9">
        <f>[8]DBD!A18</f>
        <v>10</v>
      </c>
      <c r="B14" s="9" t="str">
        <f>[8]DBD!B18</f>
        <v>Zip2</v>
      </c>
      <c r="C14" s="9" t="str">
        <f>[8]DBD!C18</f>
        <v>郵遞區號後兩碼</v>
      </c>
      <c r="D14" s="9" t="str">
        <f>[8]DBD!D18</f>
        <v>VARCHAR2</v>
      </c>
      <c r="E14" s="9">
        <f>[8]DBD!E18</f>
        <v>2</v>
      </c>
      <c r="F14" s="9">
        <f>[8]DBD!F18</f>
        <v>0</v>
      </c>
      <c r="G14" s="9" t="str">
        <f>[8]DBD!G18</f>
        <v xml:space="preserve"> </v>
      </c>
      <c r="H14" s="15" t="s">
        <v>51</v>
      </c>
      <c r="I14" s="15" t="s">
        <v>572</v>
      </c>
      <c r="J14" s="15" t="s">
        <v>60</v>
      </c>
      <c r="K14" s="15" t="s">
        <v>55</v>
      </c>
      <c r="L14" s="15">
        <v>5</v>
      </c>
      <c r="M14" s="15"/>
      <c r="N14" s="33" t="s">
        <v>632</v>
      </c>
      <c r="O14" s="20" t="s">
        <v>532</v>
      </c>
    </row>
    <row r="15" spans="1:15">
      <c r="A15" s="9">
        <f>[8]DBD!A19</f>
        <v>11</v>
      </c>
      <c r="B15" s="9" t="str">
        <f>[8]DBD!B19</f>
        <v>Owner</v>
      </c>
      <c r="C15" s="9" t="str">
        <f>[8]DBD!C19</f>
        <v>負責人</v>
      </c>
      <c r="D15" s="9" t="str">
        <f>[8]DBD!D19</f>
        <v>NVARCHAR2</v>
      </c>
      <c r="E15" s="9">
        <f>[8]DBD!E19</f>
        <v>14</v>
      </c>
      <c r="F15" s="9">
        <f>[8]DBD!F19</f>
        <v>0</v>
      </c>
      <c r="G15" s="9" t="str">
        <f>[8]DBD!G19</f>
        <v xml:space="preserve"> </v>
      </c>
      <c r="H15" s="15" t="s">
        <v>51</v>
      </c>
      <c r="I15" s="15" t="s">
        <v>573</v>
      </c>
      <c r="J15" s="15" t="s">
        <v>61</v>
      </c>
      <c r="K15" s="15" t="s">
        <v>55</v>
      </c>
      <c r="L15" s="15">
        <v>14</v>
      </c>
      <c r="M15" s="15"/>
      <c r="N15" s="15"/>
    </row>
    <row r="16" spans="1:15">
      <c r="A16" s="9">
        <f>[8]DBD!A20</f>
        <v>12</v>
      </c>
      <c r="B16" s="9" t="str">
        <f>[8]DBD!B20</f>
        <v>BusinessID</v>
      </c>
      <c r="C16" s="9" t="str">
        <f>[8]DBD!C20</f>
        <v>營利統一編號</v>
      </c>
      <c r="D16" s="9" t="str">
        <f>[8]DBD!D20</f>
        <v>VARCHAR2</v>
      </c>
      <c r="E16" s="9">
        <f>[8]DBD!E20</f>
        <v>10</v>
      </c>
      <c r="F16" s="9">
        <f>[8]DBD!F20</f>
        <v>0</v>
      </c>
      <c r="G16" s="9" t="str">
        <f>[8]DBD!G20</f>
        <v xml:space="preserve"> </v>
      </c>
      <c r="H16" s="15" t="s">
        <v>51</v>
      </c>
      <c r="I16" s="15" t="s">
        <v>574</v>
      </c>
      <c r="J16" s="15" t="s">
        <v>62</v>
      </c>
      <c r="K16" s="15" t="s">
        <v>55</v>
      </c>
      <c r="L16" s="15">
        <v>10</v>
      </c>
      <c r="M16" s="15"/>
      <c r="N16" s="15"/>
    </row>
    <row r="17" spans="1:15" ht="32.4">
      <c r="A17" s="9">
        <f>[8]DBD!A21</f>
        <v>13</v>
      </c>
      <c r="B17" s="9" t="str">
        <f>[8]DBD!B21</f>
        <v>RSOCode</v>
      </c>
      <c r="C17" s="9" t="str">
        <f>[8]DBD!C21</f>
        <v>稽徵機關代號</v>
      </c>
      <c r="D17" s="9" t="str">
        <f>[8]DBD!D21</f>
        <v>VARCHAR2</v>
      </c>
      <c r="E17" s="9">
        <f>[8]DBD!E21</f>
        <v>3</v>
      </c>
      <c r="F17" s="9">
        <f>[8]DBD!F21</f>
        <v>0</v>
      </c>
      <c r="G17" s="9" t="str">
        <f>[8]DBD!G21</f>
        <v>RSO:Revenue Service Office</v>
      </c>
      <c r="H17" s="15" t="s">
        <v>51</v>
      </c>
      <c r="I17" s="15" t="s">
        <v>575</v>
      </c>
      <c r="J17" s="15" t="s">
        <v>63</v>
      </c>
      <c r="K17" s="15" t="s">
        <v>55</v>
      </c>
      <c r="L17" s="15">
        <v>3</v>
      </c>
      <c r="M17" s="15"/>
      <c r="N17" s="15"/>
    </row>
    <row r="18" spans="1:15">
      <c r="A18" s="9">
        <f>[8]DBD!A22</f>
        <v>14</v>
      </c>
      <c r="B18" s="9" t="str">
        <f>[8]DBD!B22</f>
        <v>MediaUnitCode</v>
      </c>
      <c r="C18" s="9" t="str">
        <f>[8]DBD!C22</f>
        <v>媒體單位代號</v>
      </c>
      <c r="D18" s="9" t="str">
        <f>[8]DBD!D22</f>
        <v>VARCHAR2</v>
      </c>
      <c r="E18" s="9">
        <f>[8]DBD!E22</f>
        <v>4</v>
      </c>
      <c r="F18" s="9">
        <f>[8]DBD!F22</f>
        <v>0</v>
      </c>
      <c r="G18" s="9" t="str">
        <f>[8]DBD!G22</f>
        <v xml:space="preserve"> </v>
      </c>
      <c r="H18" s="15" t="s">
        <v>51</v>
      </c>
      <c r="I18" s="15" t="s">
        <v>576</v>
      </c>
      <c r="J18" s="15" t="s">
        <v>64</v>
      </c>
      <c r="K18" s="15" t="s">
        <v>55</v>
      </c>
      <c r="L18" s="15">
        <v>4</v>
      </c>
      <c r="M18" s="15"/>
      <c r="N18" s="15"/>
    </row>
    <row r="19" spans="1:15">
      <c r="A19" s="9">
        <f>[8]DBD!A23</f>
        <v>15</v>
      </c>
      <c r="B19" s="9" t="str">
        <f>[8]DBD!B23</f>
        <v>CIFKey</v>
      </c>
      <c r="C19" s="9" t="str">
        <f>[8]DBD!C23</f>
        <v>CIF KEY</v>
      </c>
      <c r="D19" s="9" t="str">
        <f>[8]DBD!D23</f>
        <v>VARCHAR2</v>
      </c>
      <c r="E19" s="9">
        <f>[8]DBD!E23</f>
        <v>6</v>
      </c>
      <c r="F19" s="9">
        <f>[8]DBD!F23</f>
        <v>0</v>
      </c>
      <c r="G19" s="9" t="str">
        <f>[8]DBD!G23</f>
        <v>用途?</v>
      </c>
      <c r="H19" s="15" t="s">
        <v>51</v>
      </c>
      <c r="I19" s="15" t="s">
        <v>577</v>
      </c>
      <c r="J19" s="15" t="s">
        <v>65</v>
      </c>
      <c r="K19" s="15" t="s">
        <v>28</v>
      </c>
      <c r="L19" s="15">
        <v>6</v>
      </c>
      <c r="M19" s="15"/>
      <c r="N19" s="15"/>
    </row>
    <row r="20" spans="1:15">
      <c r="A20" s="9">
        <f>[8]DBD!A24</f>
        <v>16</v>
      </c>
      <c r="B20" s="9" t="str">
        <f>[8]DBD!B24</f>
        <v>LastestCustNo</v>
      </c>
      <c r="C20" s="9" t="str">
        <f>[8]DBD!C24</f>
        <v>最終戶號</v>
      </c>
      <c r="D20" s="9" t="str">
        <f>[8]DBD!D24</f>
        <v>VARCHAR2</v>
      </c>
      <c r="E20" s="9">
        <f>[8]DBD!E24</f>
        <v>7</v>
      </c>
      <c r="F20" s="9">
        <f>[8]DBD!F24</f>
        <v>0</v>
      </c>
      <c r="G20" s="9" t="str">
        <f>[8]DBD!G24</f>
        <v>用途?</v>
      </c>
      <c r="H20" s="15" t="s">
        <v>51</v>
      </c>
      <c r="I20" s="15" t="s">
        <v>578</v>
      </c>
      <c r="J20" s="15" t="s">
        <v>66</v>
      </c>
      <c r="K20" s="15" t="s">
        <v>28</v>
      </c>
      <c r="L20" s="15">
        <v>6</v>
      </c>
      <c r="M20" s="15"/>
      <c r="N20" s="15"/>
    </row>
    <row r="21" spans="1:15">
      <c r="A21" s="9">
        <f>[8]DBD!A25</f>
        <v>17</v>
      </c>
      <c r="B21" s="9" t="str">
        <f>[8]DBD!B25</f>
        <v>Group1</v>
      </c>
      <c r="C21" s="9" t="str">
        <f>[8]DBD!C25</f>
        <v>課組別1</v>
      </c>
      <c r="D21" s="9" t="str">
        <f>[8]DBD!D25</f>
        <v>NVARCHAR2</v>
      </c>
      <c r="E21" s="9">
        <f>[8]DBD!E25</f>
        <v>10</v>
      </c>
      <c r="F21" s="9">
        <f>[8]DBD!F25</f>
        <v>0</v>
      </c>
      <c r="G21" s="9">
        <f>[8]DBD!G25</f>
        <v>0</v>
      </c>
      <c r="H21" s="15"/>
      <c r="I21" s="15"/>
      <c r="J21" s="15"/>
      <c r="K21" s="15"/>
      <c r="L21" s="15"/>
      <c r="M21" s="15"/>
      <c r="N21" s="15" t="s">
        <v>348</v>
      </c>
      <c r="O21" s="50"/>
    </row>
    <row r="22" spans="1:15">
      <c r="A22" s="9">
        <f>[8]DBD!A26</f>
        <v>18</v>
      </c>
      <c r="B22" s="9" t="str">
        <f>[8]DBD!B26</f>
        <v>Group2</v>
      </c>
      <c r="C22" s="9" t="str">
        <f>[8]DBD!C26</f>
        <v>課組別2</v>
      </c>
      <c r="D22" s="9" t="str">
        <f>[8]DBD!D26</f>
        <v>NVARCHAR2</v>
      </c>
      <c r="E22" s="9">
        <f>[8]DBD!E26</f>
        <v>10</v>
      </c>
      <c r="F22" s="9">
        <f>[8]DBD!F26</f>
        <v>0</v>
      </c>
      <c r="G22" s="9">
        <f>[8]DBD!G26</f>
        <v>0</v>
      </c>
      <c r="H22" s="15"/>
      <c r="I22" s="15"/>
      <c r="J22" s="15"/>
      <c r="K22" s="15"/>
      <c r="L22" s="15"/>
      <c r="M22" s="15"/>
      <c r="N22" s="15" t="s">
        <v>348</v>
      </c>
      <c r="O22" s="50"/>
    </row>
    <row r="23" spans="1:15">
      <c r="A23" s="9">
        <f>[8]DBD!A27</f>
        <v>19</v>
      </c>
      <c r="B23" s="9" t="str">
        <f>[8]DBD!B27</f>
        <v>Group3</v>
      </c>
      <c r="C23" s="9" t="str">
        <f>[8]DBD!C27</f>
        <v>課組別3</v>
      </c>
      <c r="D23" s="9" t="str">
        <f>[8]DBD!D27</f>
        <v>NVARCHAR2</v>
      </c>
      <c r="E23" s="9">
        <f>[8]DBD!E27</f>
        <v>10</v>
      </c>
      <c r="F23" s="9">
        <f>[8]DBD!F27</f>
        <v>0</v>
      </c>
      <c r="G23" s="9">
        <f>[8]DBD!G27</f>
        <v>0</v>
      </c>
      <c r="H23" s="15"/>
      <c r="I23" s="15"/>
      <c r="J23" s="15"/>
      <c r="K23" s="15"/>
      <c r="L23" s="15"/>
      <c r="M23" s="15"/>
      <c r="N23" s="15" t="s">
        <v>348</v>
      </c>
      <c r="O23" s="50"/>
    </row>
    <row r="24" spans="1:15">
      <c r="A24" s="9">
        <f>[8]DBD!A28</f>
        <v>20</v>
      </c>
      <c r="B24" s="9" t="str">
        <f>[8]DBD!B28</f>
        <v>Group4</v>
      </c>
      <c r="C24" s="9" t="str">
        <f>[8]DBD!C28</f>
        <v>課組別4</v>
      </c>
      <c r="D24" s="9" t="str">
        <f>[8]DBD!D28</f>
        <v>NVARCHAR2</v>
      </c>
      <c r="E24" s="9">
        <f>[8]DBD!E28</f>
        <v>10</v>
      </c>
      <c r="F24" s="9">
        <f>[8]DBD!F28</f>
        <v>0</v>
      </c>
      <c r="G24" s="9">
        <f>[8]DBD!G28</f>
        <v>0</v>
      </c>
      <c r="H24" s="15"/>
      <c r="I24" s="15"/>
      <c r="J24" s="15"/>
      <c r="K24" s="15"/>
      <c r="L24" s="15"/>
      <c r="M24" s="15"/>
      <c r="N24" s="15" t="s">
        <v>348</v>
      </c>
      <c r="O24" s="50"/>
    </row>
    <row r="25" spans="1:15">
      <c r="A25" s="9">
        <f>[8]DBD!A29</f>
        <v>21</v>
      </c>
      <c r="B25" s="9" t="str">
        <f>[8]DBD!B29</f>
        <v>Group5</v>
      </c>
      <c r="C25" s="9" t="str">
        <f>[8]DBD!C29</f>
        <v>課組別5</v>
      </c>
      <c r="D25" s="9" t="str">
        <f>[8]DBD!D29</f>
        <v>NVARCHAR2</v>
      </c>
      <c r="E25" s="9">
        <f>[8]DBD!E29</f>
        <v>10</v>
      </c>
      <c r="F25" s="9">
        <f>[8]DBD!F29</f>
        <v>0</v>
      </c>
      <c r="G25" s="9">
        <f>[8]DBD!G29</f>
        <v>0</v>
      </c>
      <c r="H25" s="15"/>
      <c r="I25" s="15"/>
      <c r="J25" s="15"/>
      <c r="K25" s="15"/>
      <c r="L25" s="15"/>
      <c r="M25" s="15"/>
      <c r="N25" s="15" t="s">
        <v>348</v>
      </c>
      <c r="O25" s="50"/>
    </row>
    <row r="26" spans="1:15">
      <c r="A26" s="9">
        <f>[8]DBD!A30</f>
        <v>22</v>
      </c>
      <c r="B26" s="9" t="str">
        <f>[8]DBD!B30</f>
        <v>Group6</v>
      </c>
      <c r="C26" s="9" t="str">
        <f>[8]DBD!C30</f>
        <v>課組別6</v>
      </c>
      <c r="D26" s="9" t="str">
        <f>[8]DBD!D30</f>
        <v>NVARCHAR2</v>
      </c>
      <c r="E26" s="9">
        <f>[8]DBD!E30</f>
        <v>10</v>
      </c>
      <c r="F26" s="9">
        <f>[8]DBD!F30</f>
        <v>0</v>
      </c>
      <c r="G26" s="9">
        <f>[8]DBD!G30</f>
        <v>0</v>
      </c>
      <c r="H26" s="15"/>
      <c r="I26" s="15"/>
      <c r="J26" s="15"/>
      <c r="K26" s="15"/>
      <c r="L26" s="15"/>
      <c r="M26" s="15"/>
      <c r="N26" s="15" t="s">
        <v>348</v>
      </c>
      <c r="O26" s="50"/>
    </row>
    <row r="27" spans="1:15">
      <c r="A27" s="9">
        <f>[8]DBD!A31</f>
        <v>23</v>
      </c>
      <c r="B27" s="9" t="str">
        <f>[8]DBD!B31</f>
        <v>Group7</v>
      </c>
      <c r="C27" s="9" t="str">
        <f>[8]DBD!C31</f>
        <v>課組別7</v>
      </c>
      <c r="D27" s="9" t="str">
        <f>[8]DBD!D31</f>
        <v>NVARCHAR2</v>
      </c>
      <c r="E27" s="9">
        <f>[8]DBD!E31</f>
        <v>10</v>
      </c>
      <c r="F27" s="9">
        <f>[8]DBD!F31</f>
        <v>0</v>
      </c>
      <c r="G27" s="9">
        <f>[8]DBD!G31</f>
        <v>0</v>
      </c>
      <c r="H27" s="15"/>
      <c r="I27" s="15"/>
      <c r="J27" s="15"/>
      <c r="K27" s="15"/>
      <c r="L27" s="15"/>
      <c r="M27" s="15"/>
      <c r="N27" s="15" t="s">
        <v>348</v>
      </c>
      <c r="O27" s="50"/>
    </row>
    <row r="28" spans="1:15">
      <c r="A28" s="9">
        <f>[8]DBD!A32</f>
        <v>24</v>
      </c>
      <c r="B28" s="9" t="str">
        <f>[8]DBD!B32</f>
        <v>Group8</v>
      </c>
      <c r="C28" s="9" t="str">
        <f>[8]DBD!C32</f>
        <v>課組別8</v>
      </c>
      <c r="D28" s="9" t="str">
        <f>[8]DBD!D32</f>
        <v>NVARCHAR2</v>
      </c>
      <c r="E28" s="9">
        <f>[8]DBD!E32</f>
        <v>10</v>
      </c>
      <c r="F28" s="9">
        <f>[8]DBD!F32</f>
        <v>0</v>
      </c>
      <c r="G28" s="9">
        <f>[8]DBD!G32</f>
        <v>0</v>
      </c>
      <c r="H28" s="15"/>
      <c r="I28" s="15"/>
      <c r="J28" s="15"/>
      <c r="K28" s="15"/>
      <c r="L28" s="15"/>
      <c r="M28" s="15"/>
      <c r="N28" s="15" t="s">
        <v>348</v>
      </c>
      <c r="O28" s="50"/>
    </row>
    <row r="29" spans="1:15">
      <c r="A29" s="9">
        <f>[8]DBD!A33</f>
        <v>25</v>
      </c>
      <c r="B29" s="9" t="str">
        <f>[8]DBD!B33</f>
        <v>Group9</v>
      </c>
      <c r="C29" s="9" t="str">
        <f>[8]DBD!C33</f>
        <v>課組別9</v>
      </c>
      <c r="D29" s="9" t="str">
        <f>[8]DBD!D33</f>
        <v>NVARCHAR2</v>
      </c>
      <c r="E29" s="9">
        <f>[8]DBD!E33</f>
        <v>10</v>
      </c>
      <c r="F29" s="9">
        <f>[8]DBD!F33</f>
        <v>0</v>
      </c>
      <c r="G29" s="9">
        <f>[8]DBD!G33</f>
        <v>0</v>
      </c>
      <c r="H29" s="15"/>
      <c r="I29" s="15"/>
      <c r="J29" s="15"/>
      <c r="K29" s="15"/>
      <c r="L29" s="15"/>
      <c r="M29" s="15"/>
      <c r="N29" s="15" t="s">
        <v>348</v>
      </c>
      <c r="O29" s="50"/>
    </row>
    <row r="30" spans="1:15">
      <c r="A30" s="9">
        <f>[8]DBD!A34</f>
        <v>26</v>
      </c>
      <c r="B30" s="9" t="str">
        <f>[8]DBD!B34</f>
        <v>Group10</v>
      </c>
      <c r="C30" s="9" t="str">
        <f>[8]DBD!C34</f>
        <v>課組別10</v>
      </c>
      <c r="D30" s="9" t="str">
        <f>[8]DBD!D34</f>
        <v>NVARCHAR2</v>
      </c>
      <c r="E30" s="9">
        <f>[8]DBD!E34</f>
        <v>10</v>
      </c>
      <c r="F30" s="9">
        <f>[8]DBD!F34</f>
        <v>0</v>
      </c>
      <c r="G30" s="9">
        <f>[8]DBD!G34</f>
        <v>0</v>
      </c>
      <c r="H30" s="15"/>
      <c r="I30" s="15"/>
      <c r="J30" s="15"/>
      <c r="K30" s="15"/>
      <c r="L30" s="15"/>
      <c r="M30" s="15"/>
      <c r="N30" s="15" t="s">
        <v>348</v>
      </c>
      <c r="O30" s="50"/>
    </row>
    <row r="31" spans="1:15">
      <c r="A31" s="9">
        <f>[8]DBD!A35</f>
        <v>27</v>
      </c>
      <c r="B31" s="9" t="str">
        <f>[8]DBD!B35</f>
        <v>CreateDate</v>
      </c>
      <c r="C31" s="9" t="str">
        <f>[8]DBD!C35</f>
        <v>建檔日期時間</v>
      </c>
      <c r="D31" s="9" t="str">
        <f>[8]DBD!D35</f>
        <v>DATE</v>
      </c>
      <c r="E31" s="9">
        <f>[8]DBD!E35</f>
        <v>0</v>
      </c>
      <c r="F31" s="9">
        <f>[8]DBD!F35</f>
        <v>0</v>
      </c>
      <c r="G31" s="9" t="str">
        <f>[8]DBD!G35</f>
        <v xml:space="preserve"> </v>
      </c>
      <c r="H31" s="15"/>
      <c r="I31" s="15"/>
      <c r="J31" s="15"/>
      <c r="K31" s="15"/>
      <c r="L31" s="15"/>
      <c r="M31" s="15"/>
      <c r="N31" s="15"/>
    </row>
    <row r="32" spans="1:15">
      <c r="A32" s="9">
        <f>[8]DBD!A36</f>
        <v>28</v>
      </c>
      <c r="B32" s="9" t="str">
        <f>[8]DBD!B36</f>
        <v>CreateEmpNo</v>
      </c>
      <c r="C32" s="9" t="str">
        <f>[8]DBD!C36</f>
        <v>建檔人員</v>
      </c>
      <c r="D32" s="9" t="str">
        <f>[8]DBD!D36</f>
        <v>VARCHAR2</v>
      </c>
      <c r="E32" s="9">
        <f>[8]DBD!E36</f>
        <v>6</v>
      </c>
      <c r="F32" s="9">
        <f>[8]DBD!F36</f>
        <v>0</v>
      </c>
      <c r="G32" s="9" t="str">
        <f>[8]DBD!G36</f>
        <v xml:space="preserve"> </v>
      </c>
      <c r="H32" s="15"/>
      <c r="I32" s="15"/>
      <c r="J32" s="15"/>
      <c r="K32" s="15"/>
      <c r="L32" s="15"/>
      <c r="M32" s="15"/>
      <c r="N32" s="15"/>
    </row>
    <row r="33" spans="1:14">
      <c r="A33" s="9">
        <f>[8]DBD!A37</f>
        <v>29</v>
      </c>
      <c r="B33" s="9" t="str">
        <f>[8]DBD!B37</f>
        <v>LastUpdate</v>
      </c>
      <c r="C33" s="9" t="str">
        <f>[8]DBD!C37</f>
        <v>最後更新日期時間</v>
      </c>
      <c r="D33" s="9" t="str">
        <f>[8]DBD!D37</f>
        <v>DATE</v>
      </c>
      <c r="E33" s="9">
        <f>[8]DBD!E37</f>
        <v>0</v>
      </c>
      <c r="F33" s="9">
        <f>[8]DBD!F37</f>
        <v>0</v>
      </c>
      <c r="G33" s="9" t="str">
        <f>[8]DBD!G37</f>
        <v xml:space="preserve"> </v>
      </c>
      <c r="H33" s="15"/>
      <c r="I33" s="15"/>
      <c r="J33" s="15"/>
      <c r="K33" s="15"/>
      <c r="L33" s="15"/>
      <c r="M33" s="15"/>
      <c r="N33" s="15"/>
    </row>
    <row r="34" spans="1:14">
      <c r="H34" s="15"/>
      <c r="I34" s="15"/>
      <c r="J34" s="15"/>
      <c r="K34" s="15"/>
      <c r="L34" s="15"/>
      <c r="M34" s="15"/>
    </row>
  </sheetData>
  <mergeCells count="1">
    <mergeCell ref="A1:B1"/>
  </mergeCells>
  <phoneticPr fontId="1" type="noConversion"/>
  <hyperlinks>
    <hyperlink ref="E1" location="'L6'!A1" display="回首頁" xr:uid="{00000000-0004-0000-0800-000000000000}"/>
  </hyperlink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L6</vt:lpstr>
      <vt:lpstr>CdCity</vt:lpstr>
      <vt:lpstr>CdArea</vt:lpstr>
      <vt:lpstr>CdIndustry</vt:lpstr>
      <vt:lpstr>CdBank</vt:lpstr>
      <vt:lpstr>CdAcBook</vt:lpstr>
      <vt:lpstr>CdAcCode</vt:lpstr>
      <vt:lpstr>CdBcm</vt:lpstr>
      <vt:lpstr>CdBranch</vt:lpstr>
      <vt:lpstr>CdCashFlow</vt:lpstr>
      <vt:lpstr>CdCl</vt:lpstr>
      <vt:lpstr>CdEmp</vt:lpstr>
      <vt:lpstr>CdGseq</vt:lpstr>
      <vt:lpstr>CdGuarantor</vt:lpstr>
      <vt:lpstr>CdInsurer</vt:lpstr>
      <vt:lpstr>CdLandSection</vt:lpstr>
      <vt:lpstr>CdOverdue</vt:lpstr>
      <vt:lpstr>CdReport</vt:lpstr>
      <vt:lpstr>CdSupv</vt:lpstr>
      <vt:lpstr>AcMain</vt:lpstr>
      <vt:lpstr>AcDetail</vt:lpstr>
      <vt:lpstr>AcAcctCheck</vt:lpstr>
      <vt:lpstr>AcReceivable</vt:lpstr>
      <vt:lpstr>AcLoanRenew</vt:lpstr>
      <vt:lpstr>CdBaseRate</vt:lpstr>
      <vt:lpstr>CdAoDept</vt:lpstr>
      <vt:lpstr>CdAppraiser</vt:lpstr>
      <vt:lpstr>CdAppraisalCompany</vt:lpstr>
      <vt:lpstr>CdWorkMonth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2021-04-26T03:50:20Z</dcterms:modified>
</cp:coreProperties>
</file>