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updateLinks="always" codeName="ThisWorkbook" defaultThemeVersion="124226"/>
  <xr:revisionPtr revIDLastSave="0" documentId="13_ncr:1_{9054C098-27EB-4008-98B1-219B6241138C}" xr6:coauthVersionLast="46" xr6:coauthVersionMax="46" xr10:uidLastSave="{00000000-0000-0000-0000-000000000000}"/>
  <bookViews>
    <workbookView xWindow="-108" yWindow="-108" windowWidth="23256" windowHeight="12576" tabRatio="924" firstSheet="23" activeTab="38" xr2:uid="{00000000-000D-0000-FFFF-FFFF00000000}"/>
  </bookViews>
  <sheets>
    <sheet name="L8" sheetId="1" r:id="rId1"/>
    <sheet name="JcicZ040" sheetId="2" r:id="rId2"/>
    <sheet name="JcicZ041" sheetId="38" r:id="rId3"/>
    <sheet name="JcicZ042" sheetId="39" r:id="rId4"/>
    <sheet name="JcicZ043" sheetId="40" r:id="rId5"/>
    <sheet name="JcicZ044" sheetId="41" r:id="rId6"/>
    <sheet name="JcicZ045" sheetId="42" r:id="rId7"/>
    <sheet name="JcicZ046" sheetId="43" r:id="rId8"/>
    <sheet name="JcicZ047" sheetId="44" r:id="rId9"/>
    <sheet name="JcicZ048" sheetId="45" r:id="rId10"/>
    <sheet name="JcicZ049" sheetId="46" r:id="rId11"/>
    <sheet name="JcicZ050" sheetId="47" r:id="rId12"/>
    <sheet name="JcicZ051" sheetId="48" r:id="rId13"/>
    <sheet name="JcicZ052" sheetId="49" r:id="rId14"/>
    <sheet name="JcicZ053" sheetId="50" r:id="rId15"/>
    <sheet name="JcicZ054" sheetId="51" r:id="rId16"/>
    <sheet name="JcicZ055" sheetId="52" r:id="rId17"/>
    <sheet name="JcicZ056" sheetId="53" r:id="rId18"/>
    <sheet name="JcicZ060" sheetId="54" r:id="rId19"/>
    <sheet name="JcicZ061" sheetId="55" r:id="rId20"/>
    <sheet name="JcicZ062" sheetId="56" r:id="rId21"/>
    <sheet name="JcicZ063" sheetId="57" r:id="rId22"/>
    <sheet name="JcicZ570" sheetId="58" r:id="rId23"/>
    <sheet name="JcicZ571" sheetId="59" r:id="rId24"/>
    <sheet name="JcicZ572" sheetId="60" r:id="rId25"/>
    <sheet name="JcicZ573" sheetId="61" r:id="rId26"/>
    <sheet name="JcicZ574" sheetId="62" r:id="rId27"/>
    <sheet name="JcicZ575" sheetId="63" r:id="rId28"/>
    <sheet name="JcicZ440" sheetId="64" r:id="rId29"/>
    <sheet name="JcicZ442" sheetId="65" r:id="rId30"/>
    <sheet name="JcicZ443" sheetId="66" r:id="rId31"/>
    <sheet name="JcicZ444" sheetId="67" r:id="rId32"/>
    <sheet name="JcicZ446" sheetId="68" r:id="rId33"/>
    <sheet name="JcicZ447" sheetId="69" r:id="rId34"/>
    <sheet name="JcicZ448" sheetId="70" r:id="rId35"/>
    <sheet name="JcicZ450" sheetId="71" r:id="rId36"/>
    <sheet name="JcicZ451" sheetId="73" r:id="rId37"/>
    <sheet name="JcicZ454" sheetId="74" r:id="rId38"/>
    <sheet name="MlaundryRecord" sheetId="76" r:id="rId39"/>
  </sheets>
  <externalReferences>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s>
  <calcPr calcId="181029"/>
</workbook>
</file>

<file path=xl/calcChain.xml><?xml version="1.0" encoding="utf-8"?>
<calcChain xmlns="http://schemas.openxmlformats.org/spreadsheetml/2006/main">
  <c r="B6" i="57" l="1"/>
  <c r="B15" i="2"/>
  <c r="A6" i="63"/>
  <c r="B6" i="63"/>
  <c r="C6" i="63"/>
  <c r="D6" i="63"/>
  <c r="E6" i="63"/>
  <c r="F6" i="63"/>
  <c r="G6" i="63"/>
  <c r="A7" i="63"/>
  <c r="B7" i="63"/>
  <c r="C7" i="63"/>
  <c r="D7" i="63"/>
  <c r="E7" i="63"/>
  <c r="F7" i="63"/>
  <c r="G7" i="63"/>
  <c r="A8" i="63"/>
  <c r="B8" i="63"/>
  <c r="C8" i="63"/>
  <c r="D8" i="63"/>
  <c r="E8" i="63"/>
  <c r="F8" i="63"/>
  <c r="G8" i="63"/>
  <c r="A9" i="63"/>
  <c r="B9" i="63"/>
  <c r="C9" i="63"/>
  <c r="D9" i="63"/>
  <c r="E9" i="63"/>
  <c r="F9" i="63"/>
  <c r="G9" i="63"/>
  <c r="A10" i="63"/>
  <c r="B10" i="63"/>
  <c r="C10" i="63"/>
  <c r="D10" i="63"/>
  <c r="E10" i="63"/>
  <c r="F10" i="63"/>
  <c r="G10" i="63"/>
  <c r="A11" i="63"/>
  <c r="B11" i="63"/>
  <c r="C11" i="63"/>
  <c r="D11" i="63"/>
  <c r="E11" i="63"/>
  <c r="F11" i="63"/>
  <c r="G11" i="63"/>
  <c r="A12" i="63"/>
  <c r="B12" i="63"/>
  <c r="C12" i="63"/>
  <c r="D12" i="63"/>
  <c r="E12" i="63"/>
  <c r="F12" i="63"/>
  <c r="G12" i="63"/>
  <c r="A13" i="63"/>
  <c r="B13" i="63"/>
  <c r="C13" i="63"/>
  <c r="D13" i="63"/>
  <c r="E13" i="63"/>
  <c r="F13" i="63"/>
  <c r="G13" i="63"/>
  <c r="A14" i="63"/>
  <c r="B14" i="63"/>
  <c r="C14" i="63"/>
  <c r="D14" i="63"/>
  <c r="E14" i="63"/>
  <c r="F14" i="63"/>
  <c r="G14" i="63"/>
  <c r="A15" i="63"/>
  <c r="B15" i="63"/>
  <c r="C15" i="63"/>
  <c r="D15" i="63"/>
  <c r="E15" i="63"/>
  <c r="F15" i="63"/>
  <c r="G15" i="63"/>
  <c r="B5" i="63"/>
  <c r="C5" i="63"/>
  <c r="D5" i="63"/>
  <c r="E5" i="63"/>
  <c r="F5" i="63"/>
  <c r="G5" i="63"/>
  <c r="A5" i="63"/>
  <c r="A6" i="62"/>
  <c r="A7" i="62"/>
  <c r="A8" i="62"/>
  <c r="A9" i="62"/>
  <c r="A10" i="62"/>
  <c r="A11" i="62"/>
  <c r="A12" i="62"/>
  <c r="A13" i="62"/>
  <c r="A14" i="62"/>
  <c r="A15" i="62"/>
  <c r="A16" i="62"/>
  <c r="A5" i="62"/>
  <c r="B6" i="62"/>
  <c r="C6" i="62"/>
  <c r="D6" i="62"/>
  <c r="E6" i="62"/>
  <c r="F6" i="62"/>
  <c r="G6" i="62"/>
  <c r="B7" i="62"/>
  <c r="C7" i="62"/>
  <c r="D7" i="62"/>
  <c r="E7" i="62"/>
  <c r="F7" i="62"/>
  <c r="G7" i="62"/>
  <c r="B8" i="62"/>
  <c r="C8" i="62"/>
  <c r="D8" i="62"/>
  <c r="E8" i="62"/>
  <c r="F8" i="62"/>
  <c r="G8" i="62"/>
  <c r="B9" i="62"/>
  <c r="C9" i="62"/>
  <c r="D9" i="62"/>
  <c r="E9" i="62"/>
  <c r="F9" i="62"/>
  <c r="G9" i="62"/>
  <c r="B10" i="62"/>
  <c r="C10" i="62"/>
  <c r="D10" i="62"/>
  <c r="E10" i="62"/>
  <c r="F10" i="62"/>
  <c r="G10" i="62"/>
  <c r="B11" i="62"/>
  <c r="C11" i="62"/>
  <c r="D11" i="62"/>
  <c r="E11" i="62"/>
  <c r="F11" i="62"/>
  <c r="G11" i="62"/>
  <c r="B12" i="62"/>
  <c r="C12" i="62"/>
  <c r="D12" i="62"/>
  <c r="E12" i="62"/>
  <c r="F12" i="62"/>
  <c r="G12" i="62"/>
  <c r="B13" i="62"/>
  <c r="C13" i="62"/>
  <c r="D13" i="62"/>
  <c r="E13" i="62"/>
  <c r="F13" i="62"/>
  <c r="G13" i="62"/>
  <c r="B14" i="62"/>
  <c r="C14" i="62"/>
  <c r="D14" i="62"/>
  <c r="E14" i="62"/>
  <c r="F14" i="62"/>
  <c r="G14" i="62"/>
  <c r="B15" i="62"/>
  <c r="C15" i="62"/>
  <c r="D15" i="62"/>
  <c r="E15" i="62"/>
  <c r="F15" i="62"/>
  <c r="G15" i="62"/>
  <c r="B16" i="62"/>
  <c r="C16" i="62"/>
  <c r="D16" i="62"/>
  <c r="E16" i="62"/>
  <c r="F16" i="62"/>
  <c r="G16" i="62"/>
  <c r="C5" i="62"/>
  <c r="D5" i="62"/>
  <c r="E5" i="62"/>
  <c r="F5" i="62"/>
  <c r="G5" i="62"/>
  <c r="B5" i="62"/>
  <c r="A6" i="61"/>
  <c r="A7" i="61"/>
  <c r="A8" i="61"/>
  <c r="A9" i="61"/>
  <c r="A10" i="61"/>
  <c r="A11" i="61"/>
  <c r="A12" i="61"/>
  <c r="A13" i="61"/>
  <c r="A14" i="61"/>
  <c r="A15" i="61"/>
  <c r="A16" i="61"/>
  <c r="A5" i="61"/>
  <c r="B6" i="61"/>
  <c r="C6" i="61"/>
  <c r="D6" i="61"/>
  <c r="E6" i="61"/>
  <c r="F6" i="61"/>
  <c r="G6" i="61"/>
  <c r="B7" i="61"/>
  <c r="C7" i="61"/>
  <c r="D7" i="61"/>
  <c r="E7" i="61"/>
  <c r="F7" i="61"/>
  <c r="G7" i="61"/>
  <c r="B8" i="61"/>
  <c r="C8" i="61"/>
  <c r="D8" i="61"/>
  <c r="E8" i="61"/>
  <c r="F8" i="61"/>
  <c r="G8" i="61"/>
  <c r="B9" i="61"/>
  <c r="C9" i="61"/>
  <c r="D9" i="61"/>
  <c r="E9" i="61"/>
  <c r="F9" i="61"/>
  <c r="G9" i="61"/>
  <c r="B10" i="61"/>
  <c r="C10" i="61"/>
  <c r="D10" i="61"/>
  <c r="E10" i="61"/>
  <c r="F10" i="61"/>
  <c r="G10" i="61"/>
  <c r="B11" i="61"/>
  <c r="C11" i="61"/>
  <c r="D11" i="61"/>
  <c r="E11" i="61"/>
  <c r="F11" i="61"/>
  <c r="G11" i="61"/>
  <c r="B12" i="61"/>
  <c r="C12" i="61"/>
  <c r="D12" i="61"/>
  <c r="E12" i="61"/>
  <c r="F12" i="61"/>
  <c r="G12" i="61"/>
  <c r="B13" i="61"/>
  <c r="C13" i="61"/>
  <c r="D13" i="61"/>
  <c r="E13" i="61"/>
  <c r="F13" i="61"/>
  <c r="G13" i="61"/>
  <c r="B14" i="61"/>
  <c r="C14" i="61"/>
  <c r="D14" i="61"/>
  <c r="E14" i="61"/>
  <c r="F14" i="61"/>
  <c r="G14" i="61"/>
  <c r="B15" i="61"/>
  <c r="C15" i="61"/>
  <c r="D15" i="61"/>
  <c r="E15" i="61"/>
  <c r="F15" i="61"/>
  <c r="G15" i="61"/>
  <c r="B16" i="61"/>
  <c r="C16" i="61"/>
  <c r="D16" i="61"/>
  <c r="E16" i="61"/>
  <c r="F16" i="61"/>
  <c r="G16" i="61"/>
  <c r="C5" i="61"/>
  <c r="D5" i="61"/>
  <c r="E5" i="61"/>
  <c r="F5" i="61"/>
  <c r="G5" i="61"/>
  <c r="B5" i="61"/>
  <c r="D1" i="61"/>
  <c r="C1" i="61"/>
  <c r="A6" i="60"/>
  <c r="A7" i="60"/>
  <c r="A8" i="60"/>
  <c r="A9" i="60"/>
  <c r="A10" i="60"/>
  <c r="A11" i="60"/>
  <c r="A12" i="60"/>
  <c r="A13" i="60"/>
  <c r="A14" i="60"/>
  <c r="A15" i="60"/>
  <c r="A16" i="60"/>
  <c r="A17" i="60"/>
  <c r="A18" i="60"/>
  <c r="A5" i="60"/>
  <c r="B6" i="60"/>
  <c r="C6" i="60"/>
  <c r="D6" i="60"/>
  <c r="E6" i="60"/>
  <c r="F6" i="60"/>
  <c r="G6" i="60"/>
  <c r="B7" i="60"/>
  <c r="C7" i="60"/>
  <c r="D7" i="60"/>
  <c r="E7" i="60"/>
  <c r="F7" i="60"/>
  <c r="G7" i="60"/>
  <c r="B8" i="60"/>
  <c r="C8" i="60"/>
  <c r="D8" i="60"/>
  <c r="E8" i="60"/>
  <c r="F8" i="60"/>
  <c r="G8" i="60"/>
  <c r="B9" i="60"/>
  <c r="C9" i="60"/>
  <c r="D9" i="60"/>
  <c r="E9" i="60"/>
  <c r="F9" i="60"/>
  <c r="G9" i="60"/>
  <c r="B10" i="60"/>
  <c r="C10" i="60"/>
  <c r="D10" i="60"/>
  <c r="E10" i="60"/>
  <c r="F10" i="60"/>
  <c r="G10" i="60"/>
  <c r="B11" i="60"/>
  <c r="C11" i="60"/>
  <c r="D11" i="60"/>
  <c r="E11" i="60"/>
  <c r="F11" i="60"/>
  <c r="G11" i="60"/>
  <c r="B12" i="60"/>
  <c r="C12" i="60"/>
  <c r="D12" i="60"/>
  <c r="E12" i="60"/>
  <c r="F12" i="60"/>
  <c r="G12" i="60"/>
  <c r="B13" i="60"/>
  <c r="C13" i="60"/>
  <c r="D13" i="60"/>
  <c r="E13" i="60"/>
  <c r="F13" i="60"/>
  <c r="G13" i="60"/>
  <c r="B14" i="60"/>
  <c r="C14" i="60"/>
  <c r="D14" i="60"/>
  <c r="E14" i="60"/>
  <c r="F14" i="60"/>
  <c r="G14" i="60"/>
  <c r="B15" i="60"/>
  <c r="C15" i="60"/>
  <c r="D15" i="60"/>
  <c r="E15" i="60"/>
  <c r="F15" i="60"/>
  <c r="G15" i="60"/>
  <c r="B16" i="60"/>
  <c r="C16" i="60"/>
  <c r="D16" i="60"/>
  <c r="E16" i="60"/>
  <c r="F16" i="60"/>
  <c r="G16" i="60"/>
  <c r="B17" i="60"/>
  <c r="C17" i="60"/>
  <c r="D17" i="60"/>
  <c r="E17" i="60"/>
  <c r="F17" i="60"/>
  <c r="G17" i="60"/>
  <c r="B18" i="60"/>
  <c r="C18" i="60"/>
  <c r="D18" i="60"/>
  <c r="E18" i="60"/>
  <c r="F18" i="60"/>
  <c r="G18" i="60"/>
  <c r="C5" i="60"/>
  <c r="D5" i="60"/>
  <c r="E5" i="60"/>
  <c r="F5" i="60"/>
  <c r="G5" i="60"/>
  <c r="B5" i="60"/>
  <c r="D1" i="60"/>
  <c r="C1" i="60"/>
  <c r="B6" i="59"/>
  <c r="C6" i="59"/>
  <c r="D6" i="59"/>
  <c r="E6" i="59"/>
  <c r="F6" i="59"/>
  <c r="G6" i="59"/>
  <c r="B7" i="59"/>
  <c r="C7" i="59"/>
  <c r="D7" i="59"/>
  <c r="E7" i="59"/>
  <c r="F7" i="59"/>
  <c r="G7" i="59"/>
  <c r="B8" i="59"/>
  <c r="C8" i="59"/>
  <c r="D8" i="59"/>
  <c r="E8" i="59"/>
  <c r="F8" i="59"/>
  <c r="G8" i="59"/>
  <c r="B9" i="59"/>
  <c r="C9" i="59"/>
  <c r="D9" i="59"/>
  <c r="E9" i="59"/>
  <c r="F9" i="59"/>
  <c r="G9" i="59"/>
  <c r="B10" i="59"/>
  <c r="C10" i="59"/>
  <c r="D10" i="59"/>
  <c r="E10" i="59"/>
  <c r="F10" i="59"/>
  <c r="G10" i="59"/>
  <c r="B11" i="59"/>
  <c r="C11" i="59"/>
  <c r="D11" i="59"/>
  <c r="E11" i="59"/>
  <c r="F11" i="59"/>
  <c r="G11" i="59"/>
  <c r="B12" i="59"/>
  <c r="C12" i="59"/>
  <c r="D12" i="59"/>
  <c r="E12" i="59"/>
  <c r="F12" i="59"/>
  <c r="G12" i="59"/>
  <c r="B13" i="59"/>
  <c r="C13" i="59"/>
  <c r="D13" i="59"/>
  <c r="E13" i="59"/>
  <c r="F13" i="59"/>
  <c r="G13" i="59"/>
  <c r="B14" i="59"/>
  <c r="C14" i="59"/>
  <c r="D14" i="59"/>
  <c r="E14" i="59"/>
  <c r="F14" i="59"/>
  <c r="G14" i="59"/>
  <c r="B15" i="59"/>
  <c r="C15" i="59"/>
  <c r="D15" i="59"/>
  <c r="E15" i="59"/>
  <c r="F15" i="59"/>
  <c r="G15" i="59"/>
  <c r="B16" i="59"/>
  <c r="C16" i="59"/>
  <c r="D16" i="59"/>
  <c r="E16" i="59"/>
  <c r="F16" i="59"/>
  <c r="G16" i="59"/>
  <c r="B17" i="59"/>
  <c r="C17" i="59"/>
  <c r="D17" i="59"/>
  <c r="E17" i="59"/>
  <c r="F17" i="59"/>
  <c r="G17" i="59"/>
  <c r="B18" i="59"/>
  <c r="C18" i="59"/>
  <c r="D18" i="59"/>
  <c r="E18" i="59"/>
  <c r="F18" i="59"/>
  <c r="G18" i="59"/>
  <c r="B19" i="59"/>
  <c r="C19" i="59"/>
  <c r="D19" i="59"/>
  <c r="E19" i="59"/>
  <c r="F19" i="59"/>
  <c r="G19" i="59"/>
  <c r="C5" i="59"/>
  <c r="D5" i="59"/>
  <c r="E5" i="59"/>
  <c r="F5" i="59"/>
  <c r="G5" i="59"/>
  <c r="B5" i="59"/>
  <c r="A6" i="59"/>
  <c r="A7" i="59"/>
  <c r="A8" i="59"/>
  <c r="A9" i="59"/>
  <c r="A10" i="59"/>
  <c r="A11" i="59"/>
  <c r="A12" i="59"/>
  <c r="A13" i="59"/>
  <c r="A14" i="59"/>
  <c r="A15" i="59"/>
  <c r="A16" i="59"/>
  <c r="A17" i="59"/>
  <c r="A18" i="59"/>
  <c r="A19" i="59"/>
  <c r="A5" i="59"/>
  <c r="A35" i="58"/>
  <c r="A36" i="58"/>
  <c r="A37" i="58"/>
  <c r="A38" i="58"/>
  <c r="A39" i="58"/>
  <c r="A40" i="58"/>
  <c r="A41" i="58"/>
  <c r="A42" i="58"/>
  <c r="A43" i="58"/>
  <c r="A44" i="58"/>
  <c r="A45" i="58"/>
  <c r="A21" i="58"/>
  <c r="A22" i="58"/>
  <c r="A23" i="58"/>
  <c r="A24" i="58"/>
  <c r="A25" i="58"/>
  <c r="A26" i="58"/>
  <c r="A27" i="58"/>
  <c r="A28" i="58"/>
  <c r="A29" i="58"/>
  <c r="A30" i="58"/>
  <c r="A31" i="58"/>
  <c r="A32" i="58"/>
  <c r="A33" i="58"/>
  <c r="A34" i="58"/>
  <c r="A6" i="58"/>
  <c r="A7" i="58"/>
  <c r="A8" i="58"/>
  <c r="A9" i="58"/>
  <c r="A10" i="58"/>
  <c r="A11" i="58"/>
  <c r="A12" i="58"/>
  <c r="A13" i="58"/>
  <c r="A14" i="58"/>
  <c r="A15" i="58"/>
  <c r="A16" i="58"/>
  <c r="A17" i="58"/>
  <c r="A18" i="58"/>
  <c r="A19" i="58"/>
  <c r="A20" i="58"/>
  <c r="A5" i="58"/>
  <c r="B6" i="58"/>
  <c r="C6" i="58"/>
  <c r="D6" i="58"/>
  <c r="E6" i="58"/>
  <c r="F6" i="58"/>
  <c r="G6" i="58"/>
  <c r="B7" i="58"/>
  <c r="C7" i="58"/>
  <c r="D7" i="58"/>
  <c r="E7" i="58"/>
  <c r="F7" i="58"/>
  <c r="G7" i="58"/>
  <c r="B8" i="58"/>
  <c r="C8" i="58"/>
  <c r="D8" i="58"/>
  <c r="E8" i="58"/>
  <c r="F8" i="58"/>
  <c r="G8" i="58"/>
  <c r="B9" i="58"/>
  <c r="C9" i="58"/>
  <c r="D9" i="58"/>
  <c r="E9" i="58"/>
  <c r="F9" i="58"/>
  <c r="G9" i="58"/>
  <c r="B10" i="58"/>
  <c r="C10" i="58"/>
  <c r="D10" i="58"/>
  <c r="E10" i="58"/>
  <c r="F10" i="58"/>
  <c r="G10" i="58"/>
  <c r="B11" i="58"/>
  <c r="C11" i="58"/>
  <c r="D11" i="58"/>
  <c r="E11" i="58"/>
  <c r="F11" i="58"/>
  <c r="G11" i="58"/>
  <c r="B12" i="58"/>
  <c r="C12" i="58"/>
  <c r="D12" i="58"/>
  <c r="E12" i="58"/>
  <c r="F12" i="58"/>
  <c r="G12" i="58"/>
  <c r="B13" i="58"/>
  <c r="C13" i="58"/>
  <c r="D13" i="58"/>
  <c r="E13" i="58"/>
  <c r="F13" i="58"/>
  <c r="G13" i="58"/>
  <c r="B14" i="58"/>
  <c r="C14" i="58"/>
  <c r="D14" i="58"/>
  <c r="E14" i="58"/>
  <c r="F14" i="58"/>
  <c r="G14" i="58"/>
  <c r="B15" i="58"/>
  <c r="C15" i="58"/>
  <c r="D15" i="58"/>
  <c r="E15" i="58"/>
  <c r="F15" i="58"/>
  <c r="G15" i="58"/>
  <c r="B16" i="58"/>
  <c r="C16" i="58"/>
  <c r="D16" i="58"/>
  <c r="E16" i="58"/>
  <c r="F16" i="58"/>
  <c r="G16" i="58"/>
  <c r="B17" i="58"/>
  <c r="C17" i="58"/>
  <c r="D17" i="58"/>
  <c r="E17" i="58"/>
  <c r="F17" i="58"/>
  <c r="G17" i="58"/>
  <c r="B18" i="58"/>
  <c r="C18" i="58"/>
  <c r="D18" i="58"/>
  <c r="E18" i="58"/>
  <c r="F18" i="58"/>
  <c r="G18" i="58"/>
  <c r="B19" i="58"/>
  <c r="C19" i="58"/>
  <c r="D19" i="58"/>
  <c r="E19" i="58"/>
  <c r="F19" i="58"/>
  <c r="G19" i="58"/>
  <c r="B20" i="58"/>
  <c r="C20" i="58"/>
  <c r="D20" i="58"/>
  <c r="E20" i="58"/>
  <c r="F20" i="58"/>
  <c r="G20" i="58"/>
  <c r="B21" i="58"/>
  <c r="C21" i="58"/>
  <c r="D21" i="58"/>
  <c r="E21" i="58"/>
  <c r="F21" i="58"/>
  <c r="G21" i="58"/>
  <c r="B22" i="58"/>
  <c r="C22" i="58"/>
  <c r="D22" i="58"/>
  <c r="E22" i="58"/>
  <c r="F22" i="58"/>
  <c r="G22" i="58"/>
  <c r="B23" i="58"/>
  <c r="C23" i="58"/>
  <c r="D23" i="58"/>
  <c r="E23" i="58"/>
  <c r="F23" i="58"/>
  <c r="G23" i="58"/>
  <c r="B24" i="58"/>
  <c r="C24" i="58"/>
  <c r="D24" i="58"/>
  <c r="E24" i="58"/>
  <c r="F24" i="58"/>
  <c r="G24" i="58"/>
  <c r="B25" i="58"/>
  <c r="C25" i="58"/>
  <c r="D25" i="58"/>
  <c r="E25" i="58"/>
  <c r="F25" i="58"/>
  <c r="G25" i="58"/>
  <c r="B26" i="58"/>
  <c r="C26" i="58"/>
  <c r="D26" i="58"/>
  <c r="E26" i="58"/>
  <c r="F26" i="58"/>
  <c r="G26" i="58"/>
  <c r="B27" i="58"/>
  <c r="C27" i="58"/>
  <c r="D27" i="58"/>
  <c r="E27" i="58"/>
  <c r="F27" i="58"/>
  <c r="G27" i="58"/>
  <c r="B28" i="58"/>
  <c r="C28" i="58"/>
  <c r="D28" i="58"/>
  <c r="E28" i="58"/>
  <c r="F28" i="58"/>
  <c r="G28" i="58"/>
  <c r="B29" i="58"/>
  <c r="C29" i="58"/>
  <c r="D29" i="58"/>
  <c r="E29" i="58"/>
  <c r="F29" i="58"/>
  <c r="G29" i="58"/>
  <c r="B30" i="58"/>
  <c r="C30" i="58"/>
  <c r="D30" i="58"/>
  <c r="E30" i="58"/>
  <c r="F30" i="58"/>
  <c r="G30" i="58"/>
  <c r="B31" i="58"/>
  <c r="C31" i="58"/>
  <c r="D31" i="58"/>
  <c r="E31" i="58"/>
  <c r="F31" i="58"/>
  <c r="G31" i="58"/>
  <c r="B32" i="58"/>
  <c r="C32" i="58"/>
  <c r="D32" i="58"/>
  <c r="E32" i="58"/>
  <c r="F32" i="58"/>
  <c r="G32" i="58"/>
  <c r="B33" i="58"/>
  <c r="C33" i="58"/>
  <c r="D33" i="58"/>
  <c r="E33" i="58"/>
  <c r="F33" i="58"/>
  <c r="G33" i="58"/>
  <c r="B34" i="58"/>
  <c r="C34" i="58"/>
  <c r="D34" i="58"/>
  <c r="E34" i="58"/>
  <c r="F34" i="58"/>
  <c r="G34" i="58"/>
  <c r="B35" i="58"/>
  <c r="C35" i="58"/>
  <c r="D35" i="58"/>
  <c r="E35" i="58"/>
  <c r="F35" i="58"/>
  <c r="G35" i="58"/>
  <c r="B36" i="58"/>
  <c r="C36" i="58"/>
  <c r="D36" i="58"/>
  <c r="E36" i="58"/>
  <c r="F36" i="58"/>
  <c r="G36" i="58"/>
  <c r="B37" i="58"/>
  <c r="C37" i="58"/>
  <c r="D37" i="58"/>
  <c r="E37" i="58"/>
  <c r="F37" i="58"/>
  <c r="G37" i="58"/>
  <c r="B38" i="58"/>
  <c r="C38" i="58"/>
  <c r="D38" i="58"/>
  <c r="E38" i="58"/>
  <c r="F38" i="58"/>
  <c r="G38" i="58"/>
  <c r="B39" i="58"/>
  <c r="C39" i="58"/>
  <c r="D39" i="58"/>
  <c r="E39" i="58"/>
  <c r="F39" i="58"/>
  <c r="G39" i="58"/>
  <c r="B40" i="58"/>
  <c r="C40" i="58"/>
  <c r="D40" i="58"/>
  <c r="E40" i="58"/>
  <c r="F40" i="58"/>
  <c r="G40" i="58"/>
  <c r="B41" i="58"/>
  <c r="C41" i="58"/>
  <c r="D41" i="58"/>
  <c r="E41" i="58"/>
  <c r="F41" i="58"/>
  <c r="G41" i="58"/>
  <c r="B42" i="58"/>
  <c r="C42" i="58"/>
  <c r="D42" i="58"/>
  <c r="E42" i="58"/>
  <c r="F42" i="58"/>
  <c r="G42" i="58"/>
  <c r="B43" i="58"/>
  <c r="C43" i="58"/>
  <c r="D43" i="58"/>
  <c r="E43" i="58"/>
  <c r="F43" i="58"/>
  <c r="G43" i="58"/>
  <c r="B44" i="58"/>
  <c r="C44" i="58"/>
  <c r="D44" i="58"/>
  <c r="E44" i="58"/>
  <c r="F44" i="58"/>
  <c r="G44" i="58"/>
  <c r="B45" i="58"/>
  <c r="C45" i="58"/>
  <c r="D45" i="58"/>
  <c r="E45" i="58"/>
  <c r="F45" i="58"/>
  <c r="G45" i="58"/>
  <c r="C5" i="58"/>
  <c r="D5" i="58"/>
  <c r="E5" i="58"/>
  <c r="F5" i="58"/>
  <c r="G5" i="58"/>
  <c r="B5" i="58"/>
  <c r="D1" i="63"/>
  <c r="C1" i="63"/>
  <c r="D1" i="62"/>
  <c r="C1" i="62"/>
  <c r="D1" i="59"/>
  <c r="C1" i="59"/>
  <c r="D1" i="58"/>
  <c r="C1" i="58"/>
  <c r="B6" i="51"/>
  <c r="G17" i="74"/>
  <c r="F17" i="74"/>
  <c r="E17" i="74"/>
  <c r="D17" i="74"/>
  <c r="C17" i="74"/>
  <c r="B17" i="74"/>
  <c r="A17" i="74"/>
  <c r="G16" i="74"/>
  <c r="F16" i="74"/>
  <c r="E16" i="74"/>
  <c r="D16" i="74"/>
  <c r="C16" i="74"/>
  <c r="B16" i="74"/>
  <c r="A16" i="74"/>
  <c r="G15" i="74"/>
  <c r="F15" i="74"/>
  <c r="E15" i="74"/>
  <c r="D15" i="74"/>
  <c r="C15" i="74"/>
  <c r="B15" i="74"/>
  <c r="A15" i="74"/>
  <c r="G14" i="74"/>
  <c r="F14" i="74"/>
  <c r="E14" i="74"/>
  <c r="D14" i="74"/>
  <c r="C14" i="74"/>
  <c r="B14" i="74"/>
  <c r="A14" i="74"/>
  <c r="G13" i="74"/>
  <c r="F13" i="74"/>
  <c r="E13" i="74"/>
  <c r="D13" i="74"/>
  <c r="C13" i="74"/>
  <c r="B13" i="74"/>
  <c r="A13" i="74"/>
  <c r="G12" i="74"/>
  <c r="F12" i="74"/>
  <c r="E12" i="74"/>
  <c r="D12" i="74"/>
  <c r="C12" i="74"/>
  <c r="B12" i="74"/>
  <c r="A12" i="74"/>
  <c r="G11" i="74"/>
  <c r="F11" i="74"/>
  <c r="E11" i="74"/>
  <c r="D11" i="74"/>
  <c r="C11" i="74"/>
  <c r="B11" i="74"/>
  <c r="A11" i="74"/>
  <c r="G10" i="74"/>
  <c r="F10" i="74"/>
  <c r="E10" i="74"/>
  <c r="D10" i="74"/>
  <c r="C10" i="74"/>
  <c r="B10" i="74"/>
  <c r="A10" i="74"/>
  <c r="G9" i="74"/>
  <c r="F9" i="74"/>
  <c r="E9" i="74"/>
  <c r="D9" i="74"/>
  <c r="C9" i="74"/>
  <c r="B9" i="74"/>
  <c r="A9" i="74"/>
  <c r="G8" i="74"/>
  <c r="F8" i="74"/>
  <c r="E8" i="74"/>
  <c r="D8" i="74"/>
  <c r="C8" i="74"/>
  <c r="B8" i="74"/>
  <c r="A8" i="74"/>
  <c r="G7" i="74"/>
  <c r="F7" i="74"/>
  <c r="E7" i="74"/>
  <c r="D7" i="74"/>
  <c r="C7" i="74"/>
  <c r="B7" i="74"/>
  <c r="A7" i="74"/>
  <c r="G6" i="74"/>
  <c r="F6" i="74"/>
  <c r="E6" i="74"/>
  <c r="D6" i="74"/>
  <c r="C6" i="74"/>
  <c r="B6" i="74"/>
  <c r="A6" i="74"/>
  <c r="G5" i="74"/>
  <c r="F5" i="74"/>
  <c r="E5" i="74"/>
  <c r="D5" i="74"/>
  <c r="C5" i="74"/>
  <c r="B5" i="74"/>
  <c r="A5" i="74"/>
  <c r="D1" i="74"/>
  <c r="C1" i="74"/>
  <c r="G16" i="73"/>
  <c r="F16" i="73"/>
  <c r="E16" i="73"/>
  <c r="D16" i="73"/>
  <c r="C16" i="73"/>
  <c r="B16" i="73"/>
  <c r="A16" i="73"/>
  <c r="G15" i="73"/>
  <c r="F15" i="73"/>
  <c r="E15" i="73"/>
  <c r="D15" i="73"/>
  <c r="C15" i="73"/>
  <c r="B15" i="73"/>
  <c r="A15" i="73"/>
  <c r="G14" i="73"/>
  <c r="F14" i="73"/>
  <c r="E14" i="73"/>
  <c r="D14" i="73"/>
  <c r="C14" i="73"/>
  <c r="B14" i="73"/>
  <c r="A14" i="73"/>
  <c r="G13" i="73"/>
  <c r="F13" i="73"/>
  <c r="E13" i="73"/>
  <c r="D13" i="73"/>
  <c r="C13" i="73"/>
  <c r="B13" i="73"/>
  <c r="A13" i="73"/>
  <c r="G12" i="73"/>
  <c r="F12" i="73"/>
  <c r="E12" i="73"/>
  <c r="D12" i="73"/>
  <c r="C12" i="73"/>
  <c r="B12" i="73"/>
  <c r="A12" i="73"/>
  <c r="G11" i="73"/>
  <c r="F11" i="73"/>
  <c r="E11" i="73"/>
  <c r="D11" i="73"/>
  <c r="C11" i="73"/>
  <c r="B11" i="73"/>
  <c r="A11" i="73"/>
  <c r="G10" i="73"/>
  <c r="F10" i="73"/>
  <c r="E10" i="73"/>
  <c r="D10" i="73"/>
  <c r="C10" i="73"/>
  <c r="B10" i="73"/>
  <c r="A10" i="73"/>
  <c r="G9" i="73"/>
  <c r="F9" i="73"/>
  <c r="E9" i="73"/>
  <c r="D9" i="73"/>
  <c r="C9" i="73"/>
  <c r="B9" i="73"/>
  <c r="A9" i="73"/>
  <c r="G8" i="73"/>
  <c r="F8" i="73"/>
  <c r="E8" i="73"/>
  <c r="D8" i="73"/>
  <c r="C8" i="73"/>
  <c r="B8" i="73"/>
  <c r="A8" i="73"/>
  <c r="G7" i="73"/>
  <c r="F7" i="73"/>
  <c r="E7" i="73"/>
  <c r="D7" i="73"/>
  <c r="C7" i="73"/>
  <c r="B7" i="73"/>
  <c r="A7" i="73"/>
  <c r="G6" i="73"/>
  <c r="F6" i="73"/>
  <c r="E6" i="73"/>
  <c r="D6" i="73"/>
  <c r="C6" i="73"/>
  <c r="B6" i="73"/>
  <c r="A6" i="73"/>
  <c r="G5" i="73"/>
  <c r="F5" i="73"/>
  <c r="E5" i="73"/>
  <c r="D5" i="73"/>
  <c r="C5" i="73"/>
  <c r="B5" i="73"/>
  <c r="A5" i="73"/>
  <c r="D1" i="73"/>
  <c r="C1" i="73"/>
  <c r="G19" i="71"/>
  <c r="F19" i="71"/>
  <c r="E19" i="71"/>
  <c r="D19" i="71"/>
  <c r="C19" i="71"/>
  <c r="B19" i="71"/>
  <c r="A19" i="71"/>
  <c r="G18" i="71"/>
  <c r="F18" i="71"/>
  <c r="E18" i="71"/>
  <c r="D18" i="71"/>
  <c r="C18" i="71"/>
  <c r="B18" i="71"/>
  <c r="A18" i="71"/>
  <c r="G17" i="71"/>
  <c r="F17" i="71"/>
  <c r="E17" i="71"/>
  <c r="D17" i="71"/>
  <c r="C17" i="71"/>
  <c r="B17" i="71"/>
  <c r="A17" i="71"/>
  <c r="G16" i="71"/>
  <c r="F16" i="71"/>
  <c r="E16" i="71"/>
  <c r="D16" i="71"/>
  <c r="C16" i="71"/>
  <c r="B16" i="71"/>
  <c r="A16" i="71"/>
  <c r="G15" i="71"/>
  <c r="F15" i="71"/>
  <c r="E15" i="71"/>
  <c r="D15" i="71"/>
  <c r="C15" i="71"/>
  <c r="B15" i="71"/>
  <c r="A15" i="71"/>
  <c r="G14" i="71"/>
  <c r="F14" i="71"/>
  <c r="E14" i="71"/>
  <c r="D14" i="71"/>
  <c r="C14" i="71"/>
  <c r="B14" i="71"/>
  <c r="A14" i="71"/>
  <c r="G13" i="71"/>
  <c r="F13" i="71"/>
  <c r="E13" i="71"/>
  <c r="D13" i="71"/>
  <c r="C13" i="71"/>
  <c r="B13" i="71"/>
  <c r="A13" i="71"/>
  <c r="G12" i="71"/>
  <c r="F12" i="71"/>
  <c r="E12" i="71"/>
  <c r="D12" i="71"/>
  <c r="C12" i="71"/>
  <c r="B12" i="71"/>
  <c r="A12" i="71"/>
  <c r="G11" i="71"/>
  <c r="F11" i="71"/>
  <c r="E11" i="71"/>
  <c r="D11" i="71"/>
  <c r="C11" i="71"/>
  <c r="B11" i="71"/>
  <c r="A11" i="71"/>
  <c r="G10" i="71"/>
  <c r="F10" i="71"/>
  <c r="E10" i="71"/>
  <c r="D10" i="71"/>
  <c r="C10" i="71"/>
  <c r="B10" i="71"/>
  <c r="A10" i="71"/>
  <c r="G9" i="71"/>
  <c r="F9" i="71"/>
  <c r="E9" i="71"/>
  <c r="D9" i="71"/>
  <c r="C9" i="71"/>
  <c r="B9" i="71"/>
  <c r="A9" i="71"/>
  <c r="G8" i="71"/>
  <c r="F8" i="71"/>
  <c r="E8" i="71"/>
  <c r="D8" i="71"/>
  <c r="C8" i="71"/>
  <c r="B8" i="71"/>
  <c r="A8" i="71"/>
  <c r="G7" i="71"/>
  <c r="F7" i="71"/>
  <c r="E7" i="71"/>
  <c r="D7" i="71"/>
  <c r="C7" i="71"/>
  <c r="B7" i="71"/>
  <c r="A7" i="71"/>
  <c r="G6" i="71"/>
  <c r="F6" i="71"/>
  <c r="E6" i="71"/>
  <c r="D6" i="71"/>
  <c r="C6" i="71"/>
  <c r="B6" i="71"/>
  <c r="A6" i="71"/>
  <c r="G5" i="71"/>
  <c r="F5" i="71"/>
  <c r="E5" i="71"/>
  <c r="D5" i="71"/>
  <c r="C5" i="71"/>
  <c r="B5" i="71"/>
  <c r="A5" i="71"/>
  <c r="D1" i="71"/>
  <c r="C1" i="71"/>
  <c r="G19" i="70"/>
  <c r="F19" i="70"/>
  <c r="E19" i="70"/>
  <c r="D19" i="70"/>
  <c r="C19" i="70"/>
  <c r="B19" i="70"/>
  <c r="A19" i="70"/>
  <c r="G18" i="70"/>
  <c r="F18" i="70"/>
  <c r="E18" i="70"/>
  <c r="D18" i="70"/>
  <c r="C18" i="70"/>
  <c r="B18" i="70"/>
  <c r="A18" i="70"/>
  <c r="G17" i="70"/>
  <c r="F17" i="70"/>
  <c r="E17" i="70"/>
  <c r="D17" i="70"/>
  <c r="C17" i="70"/>
  <c r="B17" i="70"/>
  <c r="A17" i="70"/>
  <c r="G16" i="70"/>
  <c r="F16" i="70"/>
  <c r="E16" i="70"/>
  <c r="D16" i="70"/>
  <c r="C16" i="70"/>
  <c r="B16" i="70"/>
  <c r="A16" i="70"/>
  <c r="G15" i="70"/>
  <c r="F15" i="70"/>
  <c r="E15" i="70"/>
  <c r="D15" i="70"/>
  <c r="C15" i="70"/>
  <c r="B15" i="70"/>
  <c r="A15" i="70"/>
  <c r="G14" i="70"/>
  <c r="F14" i="70"/>
  <c r="E14" i="70"/>
  <c r="D14" i="70"/>
  <c r="C14" i="70"/>
  <c r="B14" i="70"/>
  <c r="A14" i="70"/>
  <c r="G13" i="70"/>
  <c r="F13" i="70"/>
  <c r="E13" i="70"/>
  <c r="D13" i="70"/>
  <c r="C13" i="70"/>
  <c r="B13" i="70"/>
  <c r="A13" i="70"/>
  <c r="G12" i="70"/>
  <c r="F12" i="70"/>
  <c r="E12" i="70"/>
  <c r="D12" i="70"/>
  <c r="C12" i="70"/>
  <c r="B12" i="70"/>
  <c r="A12" i="70"/>
  <c r="G11" i="70"/>
  <c r="F11" i="70"/>
  <c r="E11" i="70"/>
  <c r="D11" i="70"/>
  <c r="C11" i="70"/>
  <c r="B11" i="70"/>
  <c r="A11" i="70"/>
  <c r="G10" i="70"/>
  <c r="F10" i="70"/>
  <c r="E10" i="70"/>
  <c r="D10" i="70"/>
  <c r="C10" i="70"/>
  <c r="B10" i="70"/>
  <c r="A10" i="70"/>
  <c r="G9" i="70"/>
  <c r="F9" i="70"/>
  <c r="E9" i="70"/>
  <c r="D9" i="70"/>
  <c r="C9" i="70"/>
  <c r="B9" i="70"/>
  <c r="A9" i="70"/>
  <c r="G8" i="70"/>
  <c r="F8" i="70"/>
  <c r="E8" i="70"/>
  <c r="D8" i="70"/>
  <c r="C8" i="70"/>
  <c r="B8" i="70"/>
  <c r="A8" i="70"/>
  <c r="G7" i="70"/>
  <c r="F7" i="70"/>
  <c r="E7" i="70"/>
  <c r="D7" i="70"/>
  <c r="C7" i="70"/>
  <c r="B7" i="70"/>
  <c r="A7" i="70"/>
  <c r="G6" i="70"/>
  <c r="F6" i="70"/>
  <c r="E6" i="70"/>
  <c r="D6" i="70"/>
  <c r="C6" i="70"/>
  <c r="B6" i="70"/>
  <c r="A6" i="70"/>
  <c r="G5" i="70"/>
  <c r="F5" i="70"/>
  <c r="E5" i="70"/>
  <c r="D5" i="70"/>
  <c r="C5" i="70"/>
  <c r="B5" i="70"/>
  <c r="A5" i="70"/>
  <c r="D1" i="70"/>
  <c r="C1" i="70"/>
  <c r="G22" i="69"/>
  <c r="F22" i="69"/>
  <c r="E22" i="69"/>
  <c r="D22" i="69"/>
  <c r="C22" i="69"/>
  <c r="B22" i="69"/>
  <c r="A22" i="69"/>
  <c r="G21" i="69"/>
  <c r="F21" i="69"/>
  <c r="E21" i="69"/>
  <c r="D21" i="69"/>
  <c r="C21" i="69"/>
  <c r="B21" i="69"/>
  <c r="A21" i="69"/>
  <c r="G20" i="69"/>
  <c r="F20" i="69"/>
  <c r="E20" i="69"/>
  <c r="D20" i="69"/>
  <c r="C20" i="69"/>
  <c r="B20" i="69"/>
  <c r="A20" i="69"/>
  <c r="G19" i="69"/>
  <c r="F19" i="69"/>
  <c r="E19" i="69"/>
  <c r="D19" i="69"/>
  <c r="C19" i="69"/>
  <c r="B19" i="69"/>
  <c r="A19" i="69"/>
  <c r="G18" i="69"/>
  <c r="F18" i="69"/>
  <c r="E18" i="69"/>
  <c r="D18" i="69"/>
  <c r="C18" i="69"/>
  <c r="B18" i="69"/>
  <c r="A18" i="69"/>
  <c r="G17" i="69"/>
  <c r="F17" i="69"/>
  <c r="E17" i="69"/>
  <c r="D17" i="69"/>
  <c r="C17" i="69"/>
  <c r="B17" i="69"/>
  <c r="A17" i="69"/>
  <c r="G16" i="69"/>
  <c r="F16" i="69"/>
  <c r="E16" i="69"/>
  <c r="D16" i="69"/>
  <c r="C16" i="69"/>
  <c r="B16" i="69"/>
  <c r="A16" i="69"/>
  <c r="G15" i="69"/>
  <c r="F15" i="69"/>
  <c r="E15" i="69"/>
  <c r="D15" i="69"/>
  <c r="C15" i="69"/>
  <c r="B15" i="69"/>
  <c r="A15" i="69"/>
  <c r="G14" i="69"/>
  <c r="F14" i="69"/>
  <c r="E14" i="69"/>
  <c r="D14" i="69"/>
  <c r="C14" i="69"/>
  <c r="B14" i="69"/>
  <c r="A14" i="69"/>
  <c r="G13" i="69"/>
  <c r="F13" i="69"/>
  <c r="E13" i="69"/>
  <c r="D13" i="69"/>
  <c r="C13" i="69"/>
  <c r="B13" i="69"/>
  <c r="A13" i="69"/>
  <c r="G12" i="69"/>
  <c r="F12" i="69"/>
  <c r="E12" i="69"/>
  <c r="D12" i="69"/>
  <c r="C12" i="69"/>
  <c r="B12" i="69"/>
  <c r="A12" i="69"/>
  <c r="G11" i="69"/>
  <c r="F11" i="69"/>
  <c r="E11" i="69"/>
  <c r="D11" i="69"/>
  <c r="C11" i="69"/>
  <c r="B11" i="69"/>
  <c r="A11" i="69"/>
  <c r="G10" i="69"/>
  <c r="F10" i="69"/>
  <c r="E10" i="69"/>
  <c r="D10" i="69"/>
  <c r="C10" i="69"/>
  <c r="B10" i="69"/>
  <c r="A10" i="69"/>
  <c r="G9" i="69"/>
  <c r="F9" i="69"/>
  <c r="E9" i="69"/>
  <c r="D9" i="69"/>
  <c r="C9" i="69"/>
  <c r="B9" i="69"/>
  <c r="A9" i="69"/>
  <c r="G8" i="69"/>
  <c r="F8" i="69"/>
  <c r="E8" i="69"/>
  <c r="D8" i="69"/>
  <c r="C8" i="69"/>
  <c r="B8" i="69"/>
  <c r="A8" i="69"/>
  <c r="G7" i="69"/>
  <c r="F7" i="69"/>
  <c r="E7" i="69"/>
  <c r="D7" i="69"/>
  <c r="C7" i="69"/>
  <c r="B7" i="69"/>
  <c r="A7" i="69"/>
  <c r="G6" i="69"/>
  <c r="F6" i="69"/>
  <c r="E6" i="69"/>
  <c r="D6" i="69"/>
  <c r="C6" i="69"/>
  <c r="B6" i="69"/>
  <c r="A6" i="69"/>
  <c r="G5" i="69"/>
  <c r="F5" i="69"/>
  <c r="E5" i="69"/>
  <c r="D5" i="69"/>
  <c r="C5" i="69"/>
  <c r="B5" i="69"/>
  <c r="A5" i="69"/>
  <c r="D1" i="69"/>
  <c r="C1" i="69"/>
  <c r="G16" i="68"/>
  <c r="F16" i="68"/>
  <c r="E16" i="68"/>
  <c r="D16" i="68"/>
  <c r="C16" i="68"/>
  <c r="B16" i="68"/>
  <c r="A16" i="68"/>
  <c r="G15" i="68"/>
  <c r="F15" i="68"/>
  <c r="E15" i="68"/>
  <c r="D15" i="68"/>
  <c r="C15" i="68"/>
  <c r="B15" i="68"/>
  <c r="A15" i="68"/>
  <c r="G14" i="68"/>
  <c r="F14" i="68"/>
  <c r="E14" i="68"/>
  <c r="D14" i="68"/>
  <c r="C14" i="68"/>
  <c r="B14" i="68"/>
  <c r="A14" i="68"/>
  <c r="G13" i="68"/>
  <c r="F13" i="68"/>
  <c r="E13" i="68"/>
  <c r="D13" i="68"/>
  <c r="C13" i="68"/>
  <c r="B13" i="68"/>
  <c r="A13" i="68"/>
  <c r="G12" i="68"/>
  <c r="F12" i="68"/>
  <c r="E12" i="68"/>
  <c r="D12" i="68"/>
  <c r="C12" i="68"/>
  <c r="B12" i="68"/>
  <c r="A12" i="68"/>
  <c r="G11" i="68"/>
  <c r="F11" i="68"/>
  <c r="E11" i="68"/>
  <c r="D11" i="68"/>
  <c r="C11" i="68"/>
  <c r="B11" i="68"/>
  <c r="A11" i="68"/>
  <c r="G10" i="68"/>
  <c r="F10" i="68"/>
  <c r="E10" i="68"/>
  <c r="D10" i="68"/>
  <c r="C10" i="68"/>
  <c r="B10" i="68"/>
  <c r="A10" i="68"/>
  <c r="G9" i="68"/>
  <c r="F9" i="68"/>
  <c r="E9" i="68"/>
  <c r="D9" i="68"/>
  <c r="C9" i="68"/>
  <c r="B9" i="68"/>
  <c r="A9" i="68"/>
  <c r="G8" i="68"/>
  <c r="F8" i="68"/>
  <c r="E8" i="68"/>
  <c r="D8" i="68"/>
  <c r="C8" i="68"/>
  <c r="B8" i="68"/>
  <c r="A8" i="68"/>
  <c r="G7" i="68"/>
  <c r="F7" i="68"/>
  <c r="E7" i="68"/>
  <c r="D7" i="68"/>
  <c r="C7" i="68"/>
  <c r="B7" i="68"/>
  <c r="A7" i="68"/>
  <c r="G6" i="68"/>
  <c r="F6" i="68"/>
  <c r="E6" i="68"/>
  <c r="D6" i="68"/>
  <c r="C6" i="68"/>
  <c r="B6" i="68"/>
  <c r="A6" i="68"/>
  <c r="G5" i="68"/>
  <c r="F5" i="68"/>
  <c r="E5" i="68"/>
  <c r="D5" i="68"/>
  <c r="C5" i="68"/>
  <c r="B5" i="68"/>
  <c r="A5" i="68"/>
  <c r="D1" i="68"/>
  <c r="C1" i="68"/>
  <c r="G19" i="67"/>
  <c r="F19" i="67"/>
  <c r="E19" i="67"/>
  <c r="D19" i="67"/>
  <c r="C19" i="67"/>
  <c r="B19" i="67"/>
  <c r="A19" i="67"/>
  <c r="G18" i="67"/>
  <c r="F18" i="67"/>
  <c r="E18" i="67"/>
  <c r="D18" i="67"/>
  <c r="C18" i="67"/>
  <c r="B18" i="67"/>
  <c r="A18" i="67"/>
  <c r="G17" i="67"/>
  <c r="F17" i="67"/>
  <c r="E17" i="67"/>
  <c r="D17" i="67"/>
  <c r="C17" i="67"/>
  <c r="B17" i="67"/>
  <c r="A17" i="67"/>
  <c r="G16" i="67"/>
  <c r="F16" i="67"/>
  <c r="E16" i="67"/>
  <c r="D16" i="67"/>
  <c r="C16" i="67"/>
  <c r="B16" i="67"/>
  <c r="A16" i="67"/>
  <c r="G15" i="67"/>
  <c r="F15" i="67"/>
  <c r="E15" i="67"/>
  <c r="D15" i="67"/>
  <c r="C15" i="67"/>
  <c r="B15" i="67"/>
  <c r="A15" i="67"/>
  <c r="G14" i="67"/>
  <c r="F14" i="67"/>
  <c r="E14" i="67"/>
  <c r="D14" i="67"/>
  <c r="C14" i="67"/>
  <c r="B14" i="67"/>
  <c r="A14" i="67"/>
  <c r="G13" i="67"/>
  <c r="F13" i="67"/>
  <c r="E13" i="67"/>
  <c r="D13" i="67"/>
  <c r="C13" i="67"/>
  <c r="B13" i="67"/>
  <c r="A13" i="67"/>
  <c r="G12" i="67"/>
  <c r="F12" i="67"/>
  <c r="E12" i="67"/>
  <c r="D12" i="67"/>
  <c r="C12" i="67"/>
  <c r="B12" i="67"/>
  <c r="A12" i="67"/>
  <c r="G11" i="67"/>
  <c r="F11" i="67"/>
  <c r="E11" i="67"/>
  <c r="D11" i="67"/>
  <c r="C11" i="67"/>
  <c r="B11" i="67"/>
  <c r="A11" i="67"/>
  <c r="G10" i="67"/>
  <c r="F10" i="67"/>
  <c r="E10" i="67"/>
  <c r="D10" i="67"/>
  <c r="C10" i="67"/>
  <c r="B10" i="67"/>
  <c r="A10" i="67"/>
  <c r="G9" i="67"/>
  <c r="F9" i="67"/>
  <c r="E9" i="67"/>
  <c r="D9" i="67"/>
  <c r="C9" i="67"/>
  <c r="B9" i="67"/>
  <c r="A9" i="67"/>
  <c r="G8" i="67"/>
  <c r="F8" i="67"/>
  <c r="E8" i="67"/>
  <c r="D8" i="67"/>
  <c r="C8" i="67"/>
  <c r="B8" i="67"/>
  <c r="A8" i="67"/>
  <c r="G7" i="67"/>
  <c r="F7" i="67"/>
  <c r="E7" i="67"/>
  <c r="D7" i="67"/>
  <c r="C7" i="67"/>
  <c r="B7" i="67"/>
  <c r="A7" i="67"/>
  <c r="G6" i="67"/>
  <c r="F6" i="67"/>
  <c r="E6" i="67"/>
  <c r="D6" i="67"/>
  <c r="C6" i="67"/>
  <c r="B6" i="67"/>
  <c r="A6" i="67"/>
  <c r="G5" i="67"/>
  <c r="F5" i="67"/>
  <c r="E5" i="67"/>
  <c r="D5" i="67"/>
  <c r="C5" i="67"/>
  <c r="B5" i="67"/>
  <c r="A5" i="67"/>
  <c r="D1" i="67"/>
  <c r="C1" i="67"/>
  <c r="G31" i="66"/>
  <c r="F31" i="66"/>
  <c r="E31" i="66"/>
  <c r="D31" i="66"/>
  <c r="C31" i="66"/>
  <c r="B31" i="66"/>
  <c r="A31" i="66"/>
  <c r="G30" i="66"/>
  <c r="F30" i="66"/>
  <c r="E30" i="66"/>
  <c r="D30" i="66"/>
  <c r="C30" i="66"/>
  <c r="B30" i="66"/>
  <c r="A30" i="66"/>
  <c r="G29" i="66"/>
  <c r="F29" i="66"/>
  <c r="E29" i="66"/>
  <c r="D29" i="66"/>
  <c r="C29" i="66"/>
  <c r="B29" i="66"/>
  <c r="A29" i="66"/>
  <c r="G28" i="66"/>
  <c r="F28" i="66"/>
  <c r="E28" i="66"/>
  <c r="D28" i="66"/>
  <c r="C28" i="66"/>
  <c r="B28" i="66"/>
  <c r="A28" i="66"/>
  <c r="G27" i="66"/>
  <c r="F27" i="66"/>
  <c r="E27" i="66"/>
  <c r="D27" i="66"/>
  <c r="C27" i="66"/>
  <c r="B27" i="66"/>
  <c r="A27" i="66"/>
  <c r="G26" i="66"/>
  <c r="F26" i="66"/>
  <c r="E26" i="66"/>
  <c r="D26" i="66"/>
  <c r="C26" i="66"/>
  <c r="B26" i="66"/>
  <c r="A26" i="66"/>
  <c r="G25" i="66"/>
  <c r="F25" i="66"/>
  <c r="E25" i="66"/>
  <c r="D25" i="66"/>
  <c r="C25" i="66"/>
  <c r="B25" i="66"/>
  <c r="A25" i="66"/>
  <c r="G24" i="66"/>
  <c r="F24" i="66"/>
  <c r="E24" i="66"/>
  <c r="D24" i="66"/>
  <c r="C24" i="66"/>
  <c r="B24" i="66"/>
  <c r="A24" i="66"/>
  <c r="G23" i="66"/>
  <c r="F23" i="66"/>
  <c r="E23" i="66"/>
  <c r="D23" i="66"/>
  <c r="C23" i="66"/>
  <c r="B23" i="66"/>
  <c r="A23" i="66"/>
  <c r="G22" i="66"/>
  <c r="F22" i="66"/>
  <c r="E22" i="66"/>
  <c r="D22" i="66"/>
  <c r="C22" i="66"/>
  <c r="B22" i="66"/>
  <c r="A22" i="66"/>
  <c r="G21" i="66"/>
  <c r="F21" i="66"/>
  <c r="E21" i="66"/>
  <c r="D21" i="66"/>
  <c r="C21" i="66"/>
  <c r="B21" i="66"/>
  <c r="A21" i="66"/>
  <c r="G20" i="66"/>
  <c r="F20" i="66"/>
  <c r="E20" i="66"/>
  <c r="D20" i="66"/>
  <c r="C20" i="66"/>
  <c r="B20" i="66"/>
  <c r="A20" i="66"/>
  <c r="G19" i="66"/>
  <c r="F19" i="66"/>
  <c r="E19" i="66"/>
  <c r="D19" i="66"/>
  <c r="C19" i="66"/>
  <c r="B19" i="66"/>
  <c r="A19" i="66"/>
  <c r="G18" i="66"/>
  <c r="F18" i="66"/>
  <c r="E18" i="66"/>
  <c r="D18" i="66"/>
  <c r="C18" i="66"/>
  <c r="B18" i="66"/>
  <c r="A18" i="66"/>
  <c r="G17" i="66"/>
  <c r="F17" i="66"/>
  <c r="E17" i="66"/>
  <c r="D17" i="66"/>
  <c r="C17" i="66"/>
  <c r="B17" i="66"/>
  <c r="A17" i="66"/>
  <c r="G16" i="66"/>
  <c r="F16" i="66"/>
  <c r="E16" i="66"/>
  <c r="D16" i="66"/>
  <c r="C16" i="66"/>
  <c r="B16" i="66"/>
  <c r="A16" i="66"/>
  <c r="G15" i="66"/>
  <c r="F15" i="66"/>
  <c r="E15" i="66"/>
  <c r="D15" i="66"/>
  <c r="C15" i="66"/>
  <c r="B15" i="66"/>
  <c r="A15" i="66"/>
  <c r="G14" i="66"/>
  <c r="F14" i="66"/>
  <c r="E14" i="66"/>
  <c r="D14" i="66"/>
  <c r="C14" i="66"/>
  <c r="B14" i="66"/>
  <c r="A14" i="66"/>
  <c r="G13" i="66"/>
  <c r="F13" i="66"/>
  <c r="E13" i="66"/>
  <c r="D13" i="66"/>
  <c r="C13" i="66"/>
  <c r="B13" i="66"/>
  <c r="A13" i="66"/>
  <c r="G12" i="66"/>
  <c r="F12" i="66"/>
  <c r="E12" i="66"/>
  <c r="D12" i="66"/>
  <c r="C12" i="66"/>
  <c r="B12" i="66"/>
  <c r="A12" i="66"/>
  <c r="G11" i="66"/>
  <c r="F11" i="66"/>
  <c r="E11" i="66"/>
  <c r="D11" i="66"/>
  <c r="C11" i="66"/>
  <c r="B11" i="66"/>
  <c r="A11" i="66"/>
  <c r="G10" i="66"/>
  <c r="F10" i="66"/>
  <c r="E10" i="66"/>
  <c r="D10" i="66"/>
  <c r="C10" i="66"/>
  <c r="B10" i="66"/>
  <c r="A10" i="66"/>
  <c r="G9" i="66"/>
  <c r="F9" i="66"/>
  <c r="E9" i="66"/>
  <c r="D9" i="66"/>
  <c r="C9" i="66"/>
  <c r="B9" i="66"/>
  <c r="A9" i="66"/>
  <c r="G8" i="66"/>
  <c r="F8" i="66"/>
  <c r="E8" i="66"/>
  <c r="D8" i="66"/>
  <c r="C8" i="66"/>
  <c r="B8" i="66"/>
  <c r="A8" i="66"/>
  <c r="G7" i="66"/>
  <c r="F7" i="66"/>
  <c r="E7" i="66"/>
  <c r="D7" i="66"/>
  <c r="C7" i="66"/>
  <c r="B7" i="66"/>
  <c r="A7" i="66"/>
  <c r="G6" i="66"/>
  <c r="F6" i="66"/>
  <c r="E6" i="66"/>
  <c r="D6" i="66"/>
  <c r="C6" i="66"/>
  <c r="B6" i="66"/>
  <c r="A6" i="66"/>
  <c r="G5" i="66"/>
  <c r="F5" i="66"/>
  <c r="E5" i="66"/>
  <c r="D5" i="66"/>
  <c r="C5" i="66"/>
  <c r="B5" i="66"/>
  <c r="A5" i="66"/>
  <c r="D1" i="66"/>
  <c r="C1" i="66"/>
  <c r="G38" i="65"/>
  <c r="F38" i="65"/>
  <c r="E38" i="65"/>
  <c r="D38" i="65"/>
  <c r="C38" i="65"/>
  <c r="B38" i="65"/>
  <c r="A38" i="65"/>
  <c r="G37" i="65"/>
  <c r="F37" i="65"/>
  <c r="E37" i="65"/>
  <c r="D37" i="65"/>
  <c r="C37" i="65"/>
  <c r="B37" i="65"/>
  <c r="A37" i="65"/>
  <c r="G36" i="65"/>
  <c r="F36" i="65"/>
  <c r="E36" i="65"/>
  <c r="D36" i="65"/>
  <c r="C36" i="65"/>
  <c r="B36" i="65"/>
  <c r="A36" i="65"/>
  <c r="G35" i="65"/>
  <c r="F35" i="65"/>
  <c r="E35" i="65"/>
  <c r="D35" i="65"/>
  <c r="C35" i="65"/>
  <c r="B35" i="65"/>
  <c r="A35" i="65"/>
  <c r="G34" i="65"/>
  <c r="F34" i="65"/>
  <c r="E34" i="65"/>
  <c r="D34" i="65"/>
  <c r="C34" i="65"/>
  <c r="B34" i="65"/>
  <c r="A34" i="65"/>
  <c r="G33" i="65"/>
  <c r="F33" i="65"/>
  <c r="E33" i="65"/>
  <c r="D33" i="65"/>
  <c r="C33" i="65"/>
  <c r="B33" i="65"/>
  <c r="A33" i="65"/>
  <c r="G32" i="65"/>
  <c r="F32" i="65"/>
  <c r="E32" i="65"/>
  <c r="D32" i="65"/>
  <c r="C32" i="65"/>
  <c r="B32" i="65"/>
  <c r="A32" i="65"/>
  <c r="G31" i="65"/>
  <c r="F31" i="65"/>
  <c r="E31" i="65"/>
  <c r="D31" i="65"/>
  <c r="C31" i="65"/>
  <c r="B31" i="65"/>
  <c r="A31" i="65"/>
  <c r="G30" i="65"/>
  <c r="F30" i="65"/>
  <c r="E30" i="65"/>
  <c r="D30" i="65"/>
  <c r="C30" i="65"/>
  <c r="B30" i="65"/>
  <c r="A30" i="65"/>
  <c r="G29" i="65"/>
  <c r="F29" i="65"/>
  <c r="E29" i="65"/>
  <c r="D29" i="65"/>
  <c r="C29" i="65"/>
  <c r="B29" i="65"/>
  <c r="A29" i="65"/>
  <c r="G28" i="65"/>
  <c r="F28" i="65"/>
  <c r="E28" i="65"/>
  <c r="D28" i="65"/>
  <c r="C28" i="65"/>
  <c r="B28" i="65"/>
  <c r="A28" i="65"/>
  <c r="G27" i="65"/>
  <c r="F27" i="65"/>
  <c r="E27" i="65"/>
  <c r="D27" i="65"/>
  <c r="C27" i="65"/>
  <c r="B27" i="65"/>
  <c r="A27" i="65"/>
  <c r="G26" i="65"/>
  <c r="F26" i="65"/>
  <c r="E26" i="65"/>
  <c r="D26" i="65"/>
  <c r="C26" i="65"/>
  <c r="B26" i="65"/>
  <c r="A26" i="65"/>
  <c r="G25" i="65"/>
  <c r="F25" i="65"/>
  <c r="E25" i="65"/>
  <c r="D25" i="65"/>
  <c r="C25" i="65"/>
  <c r="B25" i="65"/>
  <c r="A25" i="65"/>
  <c r="G24" i="65"/>
  <c r="F24" i="65"/>
  <c r="E24" i="65"/>
  <c r="D24" i="65"/>
  <c r="C24" i="65"/>
  <c r="B24" i="65"/>
  <c r="A24" i="65"/>
  <c r="G23" i="65"/>
  <c r="F23" i="65"/>
  <c r="E23" i="65"/>
  <c r="D23" i="65"/>
  <c r="C23" i="65"/>
  <c r="B23" i="65"/>
  <c r="A23" i="65"/>
  <c r="G22" i="65"/>
  <c r="F22" i="65"/>
  <c r="E22" i="65"/>
  <c r="D22" i="65"/>
  <c r="C22" i="65"/>
  <c r="B22" i="65"/>
  <c r="A22" i="65"/>
  <c r="G21" i="65"/>
  <c r="F21" i="65"/>
  <c r="E21" i="65"/>
  <c r="D21" i="65"/>
  <c r="C21" i="65"/>
  <c r="B21" i="65"/>
  <c r="A21" i="65"/>
  <c r="G20" i="65"/>
  <c r="F20" i="65"/>
  <c r="E20" i="65"/>
  <c r="D20" i="65"/>
  <c r="C20" i="65"/>
  <c r="B20" i="65"/>
  <c r="A20" i="65"/>
  <c r="G19" i="65"/>
  <c r="F19" i="65"/>
  <c r="E19" i="65"/>
  <c r="D19" i="65"/>
  <c r="C19" i="65"/>
  <c r="B19" i="65"/>
  <c r="A19" i="65"/>
  <c r="G18" i="65"/>
  <c r="F18" i="65"/>
  <c r="E18" i="65"/>
  <c r="D18" i="65"/>
  <c r="C18" i="65"/>
  <c r="B18" i="65"/>
  <c r="A18" i="65"/>
  <c r="G17" i="65"/>
  <c r="F17" i="65"/>
  <c r="E17" i="65"/>
  <c r="D17" i="65"/>
  <c r="C17" i="65"/>
  <c r="B17" i="65"/>
  <c r="A17" i="65"/>
  <c r="G16" i="65"/>
  <c r="F16" i="65"/>
  <c r="E16" i="65"/>
  <c r="D16" i="65"/>
  <c r="C16" i="65"/>
  <c r="B16" i="65"/>
  <c r="A16" i="65"/>
  <c r="G15" i="65"/>
  <c r="F15" i="65"/>
  <c r="E15" i="65"/>
  <c r="D15" i="65"/>
  <c r="C15" i="65"/>
  <c r="B15" i="65"/>
  <c r="A15" i="65"/>
  <c r="G14" i="65"/>
  <c r="F14" i="65"/>
  <c r="E14" i="65"/>
  <c r="D14" i="65"/>
  <c r="C14" i="65"/>
  <c r="B14" i="65"/>
  <c r="A14" i="65"/>
  <c r="G13" i="65"/>
  <c r="F13" i="65"/>
  <c r="E13" i="65"/>
  <c r="D13" i="65"/>
  <c r="C13" i="65"/>
  <c r="B13" i="65"/>
  <c r="A13" i="65"/>
  <c r="G12" i="65"/>
  <c r="F12" i="65"/>
  <c r="E12" i="65"/>
  <c r="D12" i="65"/>
  <c r="C12" i="65"/>
  <c r="B12" i="65"/>
  <c r="A12" i="65"/>
  <c r="G11" i="65"/>
  <c r="F11" i="65"/>
  <c r="E11" i="65"/>
  <c r="D11" i="65"/>
  <c r="C11" i="65"/>
  <c r="B11" i="65"/>
  <c r="A11" i="65"/>
  <c r="G10" i="65"/>
  <c r="F10" i="65"/>
  <c r="E10" i="65"/>
  <c r="D10" i="65"/>
  <c r="C10" i="65"/>
  <c r="B10" i="65"/>
  <c r="A10" i="65"/>
  <c r="G9" i="65"/>
  <c r="F9" i="65"/>
  <c r="E9" i="65"/>
  <c r="D9" i="65"/>
  <c r="C9" i="65"/>
  <c r="B9" i="65"/>
  <c r="A9" i="65"/>
  <c r="G8" i="65"/>
  <c r="F8" i="65"/>
  <c r="E8" i="65"/>
  <c r="D8" i="65"/>
  <c r="C8" i="65"/>
  <c r="B8" i="65"/>
  <c r="A8" i="65"/>
  <c r="G7" i="65"/>
  <c r="F7" i="65"/>
  <c r="E7" i="65"/>
  <c r="D7" i="65"/>
  <c r="C7" i="65"/>
  <c r="B7" i="65"/>
  <c r="A7" i="65"/>
  <c r="G6" i="65"/>
  <c r="F6" i="65"/>
  <c r="E6" i="65"/>
  <c r="D6" i="65"/>
  <c r="C6" i="65"/>
  <c r="B6" i="65"/>
  <c r="A6" i="65"/>
  <c r="G5" i="65"/>
  <c r="F5" i="65"/>
  <c r="E5" i="65"/>
  <c r="D5" i="65"/>
  <c r="C5" i="65"/>
  <c r="B5" i="65"/>
  <c r="A5" i="65"/>
  <c r="D1" i="65"/>
  <c r="C1" i="65"/>
  <c r="G25" i="64"/>
  <c r="F25" i="64"/>
  <c r="E25" i="64"/>
  <c r="D25" i="64"/>
  <c r="C25" i="64"/>
  <c r="B25" i="64"/>
  <c r="A25" i="64"/>
  <c r="G24" i="64"/>
  <c r="F24" i="64"/>
  <c r="E24" i="64"/>
  <c r="D24" i="64"/>
  <c r="C24" i="64"/>
  <c r="B24" i="64"/>
  <c r="A24" i="64"/>
  <c r="G23" i="64"/>
  <c r="F23" i="64"/>
  <c r="E23" i="64"/>
  <c r="D23" i="64"/>
  <c r="C23" i="64"/>
  <c r="B23" i="64"/>
  <c r="A23" i="64"/>
  <c r="G22" i="64"/>
  <c r="F22" i="64"/>
  <c r="E22" i="64"/>
  <c r="D22" i="64"/>
  <c r="C22" i="64"/>
  <c r="B22" i="64"/>
  <c r="A22" i="64"/>
  <c r="G21" i="64"/>
  <c r="F21" i="64"/>
  <c r="E21" i="64"/>
  <c r="D21" i="64"/>
  <c r="C21" i="64"/>
  <c r="B21" i="64"/>
  <c r="A21" i="64"/>
  <c r="G20" i="64"/>
  <c r="F20" i="64"/>
  <c r="E20" i="64"/>
  <c r="D20" i="64"/>
  <c r="C20" i="64"/>
  <c r="B20" i="64"/>
  <c r="A20" i="64"/>
  <c r="G19" i="64"/>
  <c r="F19" i="64"/>
  <c r="E19" i="64"/>
  <c r="D19" i="64"/>
  <c r="C19" i="64"/>
  <c r="B19" i="64"/>
  <c r="A19" i="64"/>
  <c r="G18" i="64"/>
  <c r="F18" i="64"/>
  <c r="E18" i="64"/>
  <c r="D18" i="64"/>
  <c r="C18" i="64"/>
  <c r="B18" i="64"/>
  <c r="A18" i="64"/>
  <c r="G17" i="64"/>
  <c r="F17" i="64"/>
  <c r="E17" i="64"/>
  <c r="D17" i="64"/>
  <c r="C17" i="64"/>
  <c r="B17" i="64"/>
  <c r="A17" i="64"/>
  <c r="G16" i="64"/>
  <c r="F16" i="64"/>
  <c r="E16" i="64"/>
  <c r="D16" i="64"/>
  <c r="C16" i="64"/>
  <c r="B16" i="64"/>
  <c r="A16" i="64"/>
  <c r="G15" i="64"/>
  <c r="F15" i="64"/>
  <c r="E15" i="64"/>
  <c r="D15" i="64"/>
  <c r="C15" i="64"/>
  <c r="B15" i="64"/>
  <c r="A15" i="64"/>
  <c r="G14" i="64"/>
  <c r="F14" i="64"/>
  <c r="E14" i="64"/>
  <c r="D14" i="64"/>
  <c r="C14" i="64"/>
  <c r="B14" i="64"/>
  <c r="A14" i="64"/>
  <c r="G13" i="64"/>
  <c r="F13" i="64"/>
  <c r="E13" i="64"/>
  <c r="D13" i="64"/>
  <c r="C13" i="64"/>
  <c r="B13" i="64"/>
  <c r="A13" i="64"/>
  <c r="G12" i="64"/>
  <c r="F12" i="64"/>
  <c r="E12" i="64"/>
  <c r="D12" i="64"/>
  <c r="C12" i="64"/>
  <c r="B12" i="64"/>
  <c r="A12" i="64"/>
  <c r="G11" i="64"/>
  <c r="F11" i="64"/>
  <c r="E11" i="64"/>
  <c r="D11" i="64"/>
  <c r="C11" i="64"/>
  <c r="B11" i="64"/>
  <c r="A11" i="64"/>
  <c r="G10" i="64"/>
  <c r="F10" i="64"/>
  <c r="E10" i="64"/>
  <c r="D10" i="64"/>
  <c r="C10" i="64"/>
  <c r="B10" i="64"/>
  <c r="A10" i="64"/>
  <c r="G9" i="64"/>
  <c r="F9" i="64"/>
  <c r="E9" i="64"/>
  <c r="D9" i="64"/>
  <c r="C9" i="64"/>
  <c r="B9" i="64"/>
  <c r="A9" i="64"/>
  <c r="G8" i="64"/>
  <c r="F8" i="64"/>
  <c r="E8" i="64"/>
  <c r="D8" i="64"/>
  <c r="C8" i="64"/>
  <c r="B8" i="64"/>
  <c r="A8" i="64"/>
  <c r="G7" i="64"/>
  <c r="F7" i="64"/>
  <c r="E7" i="64"/>
  <c r="D7" i="64"/>
  <c r="C7" i="64"/>
  <c r="B7" i="64"/>
  <c r="A7" i="64"/>
  <c r="G6" i="64"/>
  <c r="F6" i="64"/>
  <c r="E6" i="64"/>
  <c r="D6" i="64"/>
  <c r="C6" i="64"/>
  <c r="B6" i="64"/>
  <c r="A6" i="64"/>
  <c r="G5" i="64"/>
  <c r="F5" i="64"/>
  <c r="E5" i="64"/>
  <c r="D5" i="64"/>
  <c r="C5" i="64"/>
  <c r="B5" i="64"/>
  <c r="A5" i="64"/>
  <c r="D1" i="64"/>
  <c r="C1" i="64"/>
  <c r="G16" i="57"/>
  <c r="F16" i="57"/>
  <c r="E16" i="57"/>
  <c r="D16" i="57"/>
  <c r="C16" i="57"/>
  <c r="B16" i="57"/>
  <c r="A16" i="57"/>
  <c r="G15" i="57"/>
  <c r="F15" i="57"/>
  <c r="E15" i="57"/>
  <c r="D15" i="57"/>
  <c r="C15" i="57"/>
  <c r="B15" i="57"/>
  <c r="A15" i="57"/>
  <c r="G14" i="57"/>
  <c r="F14" i="57"/>
  <c r="E14" i="57"/>
  <c r="D14" i="57"/>
  <c r="C14" i="57"/>
  <c r="B14" i="57"/>
  <c r="A14" i="57"/>
  <c r="G13" i="57"/>
  <c r="F13" i="57"/>
  <c r="E13" i="57"/>
  <c r="D13" i="57"/>
  <c r="C13" i="57"/>
  <c r="B13" i="57"/>
  <c r="A13" i="57"/>
  <c r="G12" i="57"/>
  <c r="F12" i="57"/>
  <c r="E12" i="57"/>
  <c r="D12" i="57"/>
  <c r="C12" i="57"/>
  <c r="B12" i="57"/>
  <c r="A12" i="57"/>
  <c r="G11" i="57"/>
  <c r="F11" i="57"/>
  <c r="E11" i="57"/>
  <c r="D11" i="57"/>
  <c r="C11" i="57"/>
  <c r="B11" i="57"/>
  <c r="A11" i="57"/>
  <c r="G10" i="57"/>
  <c r="F10" i="57"/>
  <c r="E10" i="57"/>
  <c r="D10" i="57"/>
  <c r="C10" i="57"/>
  <c r="B10" i="57"/>
  <c r="A10" i="57"/>
  <c r="G9" i="57"/>
  <c r="F9" i="57"/>
  <c r="E9" i="57"/>
  <c r="D9" i="57"/>
  <c r="C9" i="57"/>
  <c r="B9" i="57"/>
  <c r="A9" i="57"/>
  <c r="G8" i="57"/>
  <c r="F8" i="57"/>
  <c r="E8" i="57"/>
  <c r="D8" i="57"/>
  <c r="C8" i="57"/>
  <c r="B8" i="57"/>
  <c r="A8" i="57"/>
  <c r="G7" i="57"/>
  <c r="F7" i="57"/>
  <c r="E7" i="57"/>
  <c r="D7" i="57"/>
  <c r="C7" i="57"/>
  <c r="B7" i="57"/>
  <c r="A7" i="57"/>
  <c r="G6" i="57"/>
  <c r="F6" i="57"/>
  <c r="E6" i="57"/>
  <c r="D6" i="57"/>
  <c r="C6" i="57"/>
  <c r="A6" i="57"/>
  <c r="G5" i="57"/>
  <c r="F5" i="57"/>
  <c r="E5" i="57"/>
  <c r="D5" i="57"/>
  <c r="C5" i="57"/>
  <c r="B5" i="57"/>
  <c r="A5" i="57"/>
  <c r="D1" i="57"/>
  <c r="C1" i="57"/>
  <c r="G32" i="56"/>
  <c r="F32" i="56"/>
  <c r="E32" i="56"/>
  <c r="D32" i="56"/>
  <c r="C32" i="56"/>
  <c r="B32" i="56"/>
  <c r="A32" i="56"/>
  <c r="G31" i="56"/>
  <c r="F31" i="56"/>
  <c r="E31" i="56"/>
  <c r="D31" i="56"/>
  <c r="C31" i="56"/>
  <c r="B31" i="56"/>
  <c r="A31" i="56"/>
  <c r="G30" i="56"/>
  <c r="F30" i="56"/>
  <c r="E30" i="56"/>
  <c r="D30" i="56"/>
  <c r="C30" i="56"/>
  <c r="B30" i="56"/>
  <c r="A30" i="56"/>
  <c r="G29" i="56"/>
  <c r="F29" i="56"/>
  <c r="E29" i="56"/>
  <c r="D29" i="56"/>
  <c r="C29" i="56"/>
  <c r="B29" i="56"/>
  <c r="A29" i="56"/>
  <c r="G28" i="56"/>
  <c r="F28" i="56"/>
  <c r="E28" i="56"/>
  <c r="D28" i="56"/>
  <c r="C28" i="56"/>
  <c r="B28" i="56"/>
  <c r="A28" i="56"/>
  <c r="G27" i="56"/>
  <c r="F27" i="56"/>
  <c r="E27" i="56"/>
  <c r="D27" i="56"/>
  <c r="C27" i="56"/>
  <c r="B27" i="56"/>
  <c r="A27" i="56"/>
  <c r="G26" i="56"/>
  <c r="F26" i="56"/>
  <c r="E26" i="56"/>
  <c r="D26" i="56"/>
  <c r="C26" i="56"/>
  <c r="B26" i="56"/>
  <c r="A26" i="56"/>
  <c r="G25" i="56"/>
  <c r="F25" i="56"/>
  <c r="E25" i="56"/>
  <c r="D25" i="56"/>
  <c r="C25" i="56"/>
  <c r="B25" i="56"/>
  <c r="A25" i="56"/>
  <c r="G24" i="56"/>
  <c r="F24" i="56"/>
  <c r="E24" i="56"/>
  <c r="D24" i="56"/>
  <c r="C24" i="56"/>
  <c r="B24" i="56"/>
  <c r="A24" i="56"/>
  <c r="G23" i="56"/>
  <c r="F23" i="56"/>
  <c r="E23" i="56"/>
  <c r="D23" i="56"/>
  <c r="C23" i="56"/>
  <c r="B23" i="56"/>
  <c r="A23" i="56"/>
  <c r="G22" i="56"/>
  <c r="F22" i="56"/>
  <c r="E22" i="56"/>
  <c r="D22" i="56"/>
  <c r="C22" i="56"/>
  <c r="B22" i="56"/>
  <c r="A22" i="56"/>
  <c r="G21" i="56"/>
  <c r="F21" i="56"/>
  <c r="E21" i="56"/>
  <c r="D21" i="56"/>
  <c r="C21" i="56"/>
  <c r="B21" i="56"/>
  <c r="A21" i="56"/>
  <c r="G20" i="56"/>
  <c r="F20" i="56"/>
  <c r="E20" i="56"/>
  <c r="D20" i="56"/>
  <c r="C20" i="56"/>
  <c r="B20" i="56"/>
  <c r="A20" i="56"/>
  <c r="G19" i="56"/>
  <c r="F19" i="56"/>
  <c r="E19" i="56"/>
  <c r="D19" i="56"/>
  <c r="C19" i="56"/>
  <c r="B19" i="56"/>
  <c r="A19" i="56"/>
  <c r="G18" i="56"/>
  <c r="F18" i="56"/>
  <c r="E18" i="56"/>
  <c r="D18" i="56"/>
  <c r="C18" i="56"/>
  <c r="B18" i="56"/>
  <c r="A18" i="56"/>
  <c r="G17" i="56"/>
  <c r="F17" i="56"/>
  <c r="E17" i="56"/>
  <c r="D17" i="56"/>
  <c r="C17" i="56"/>
  <c r="B17" i="56"/>
  <c r="A17" i="56"/>
  <c r="G16" i="56"/>
  <c r="F16" i="56"/>
  <c r="E16" i="56"/>
  <c r="D16" i="56"/>
  <c r="C16" i="56"/>
  <c r="B16" i="56"/>
  <c r="A16" i="56"/>
  <c r="G15" i="56"/>
  <c r="F15" i="56"/>
  <c r="E15" i="56"/>
  <c r="D15" i="56"/>
  <c r="C15" i="56"/>
  <c r="B15" i="56"/>
  <c r="A15" i="56"/>
  <c r="G14" i="56"/>
  <c r="F14" i="56"/>
  <c r="E14" i="56"/>
  <c r="D14" i="56"/>
  <c r="C14" i="56"/>
  <c r="B14" i="56"/>
  <c r="A14" i="56"/>
  <c r="G13" i="56"/>
  <c r="F13" i="56"/>
  <c r="E13" i="56"/>
  <c r="D13" i="56"/>
  <c r="C13" i="56"/>
  <c r="B13" i="56"/>
  <c r="A13" i="56"/>
  <c r="G12" i="56"/>
  <c r="F12" i="56"/>
  <c r="E12" i="56"/>
  <c r="D12" i="56"/>
  <c r="C12" i="56"/>
  <c r="B12" i="56"/>
  <c r="A12" i="56"/>
  <c r="G11" i="56"/>
  <c r="F11" i="56"/>
  <c r="E11" i="56"/>
  <c r="D11" i="56"/>
  <c r="C11" i="56"/>
  <c r="B11" i="56"/>
  <c r="A11" i="56"/>
  <c r="G10" i="56"/>
  <c r="F10" i="56"/>
  <c r="E10" i="56"/>
  <c r="D10" i="56"/>
  <c r="C10" i="56"/>
  <c r="B10" i="56"/>
  <c r="A10" i="56"/>
  <c r="G9" i="56"/>
  <c r="F9" i="56"/>
  <c r="E9" i="56"/>
  <c r="D9" i="56"/>
  <c r="C9" i="56"/>
  <c r="B9" i="56"/>
  <c r="A9" i="56"/>
  <c r="G8" i="56"/>
  <c r="F8" i="56"/>
  <c r="E8" i="56"/>
  <c r="D8" i="56"/>
  <c r="C8" i="56"/>
  <c r="B8" i="56"/>
  <c r="A8" i="56"/>
  <c r="G7" i="56"/>
  <c r="F7" i="56"/>
  <c r="E7" i="56"/>
  <c r="D7" i="56"/>
  <c r="C7" i="56"/>
  <c r="B7" i="56"/>
  <c r="A7" i="56"/>
  <c r="G6" i="56"/>
  <c r="F6" i="56"/>
  <c r="E6" i="56"/>
  <c r="D6" i="56"/>
  <c r="C6" i="56"/>
  <c r="B6" i="56"/>
  <c r="A6" i="56"/>
  <c r="G5" i="56"/>
  <c r="F5" i="56"/>
  <c r="E5" i="56"/>
  <c r="D5" i="56"/>
  <c r="C5" i="56"/>
  <c r="B5" i="56"/>
  <c r="A5" i="56"/>
  <c r="D1" i="56"/>
  <c r="C1" i="56"/>
  <c r="G21" i="55"/>
  <c r="F21" i="55"/>
  <c r="E21" i="55"/>
  <c r="D21" i="55"/>
  <c r="C21" i="55"/>
  <c r="B21" i="55"/>
  <c r="A21" i="55"/>
  <c r="G20" i="55"/>
  <c r="F20" i="55"/>
  <c r="E20" i="55"/>
  <c r="D20" i="55"/>
  <c r="C20" i="55"/>
  <c r="B20" i="55"/>
  <c r="A20" i="55"/>
  <c r="G19" i="55"/>
  <c r="F19" i="55"/>
  <c r="E19" i="55"/>
  <c r="D19" i="55"/>
  <c r="C19" i="55"/>
  <c r="B19" i="55"/>
  <c r="A19" i="55"/>
  <c r="G18" i="55"/>
  <c r="F18" i="55"/>
  <c r="E18" i="55"/>
  <c r="D18" i="55"/>
  <c r="C18" i="55"/>
  <c r="B18" i="55"/>
  <c r="A18" i="55"/>
  <c r="G17" i="55"/>
  <c r="F17" i="55"/>
  <c r="E17" i="55"/>
  <c r="D17" i="55"/>
  <c r="C17" i="55"/>
  <c r="B17" i="55"/>
  <c r="A17" i="55"/>
  <c r="G16" i="55"/>
  <c r="F16" i="55"/>
  <c r="E16" i="55"/>
  <c r="D16" i="55"/>
  <c r="C16" i="55"/>
  <c r="B16" i="55"/>
  <c r="A16" i="55"/>
  <c r="G15" i="55"/>
  <c r="F15" i="55"/>
  <c r="E15" i="55"/>
  <c r="D15" i="55"/>
  <c r="C15" i="55"/>
  <c r="B15" i="55"/>
  <c r="A15" i="55"/>
  <c r="G14" i="55"/>
  <c r="F14" i="55"/>
  <c r="E14" i="55"/>
  <c r="D14" i="55"/>
  <c r="C14" i="55"/>
  <c r="B14" i="55"/>
  <c r="A14" i="55"/>
  <c r="G13" i="55"/>
  <c r="F13" i="55"/>
  <c r="E13" i="55"/>
  <c r="D13" i="55"/>
  <c r="C13" i="55"/>
  <c r="B13" i="55"/>
  <c r="A13" i="55"/>
  <c r="G12" i="55"/>
  <c r="F12" i="55"/>
  <c r="E12" i="55"/>
  <c r="D12" i="55"/>
  <c r="C12" i="55"/>
  <c r="B12" i="55"/>
  <c r="A12" i="55"/>
  <c r="G11" i="55"/>
  <c r="F11" i="55"/>
  <c r="E11" i="55"/>
  <c r="D11" i="55"/>
  <c r="C11" i="55"/>
  <c r="B11" i="55"/>
  <c r="A11" i="55"/>
  <c r="G10" i="55"/>
  <c r="F10" i="55"/>
  <c r="E10" i="55"/>
  <c r="D10" i="55"/>
  <c r="C10" i="55"/>
  <c r="B10" i="55"/>
  <c r="A10" i="55"/>
  <c r="G9" i="55"/>
  <c r="F9" i="55"/>
  <c r="E9" i="55"/>
  <c r="D9" i="55"/>
  <c r="C9" i="55"/>
  <c r="B9" i="55"/>
  <c r="A9" i="55"/>
  <c r="G8" i="55"/>
  <c r="F8" i="55"/>
  <c r="E8" i="55"/>
  <c r="D8" i="55"/>
  <c r="C8" i="55"/>
  <c r="B8" i="55"/>
  <c r="A8" i="55"/>
  <c r="G7" i="55"/>
  <c r="F7" i="55"/>
  <c r="E7" i="55"/>
  <c r="D7" i="55"/>
  <c r="C7" i="55"/>
  <c r="B7" i="55"/>
  <c r="A7" i="55"/>
  <c r="G6" i="55"/>
  <c r="F6" i="55"/>
  <c r="E6" i="55"/>
  <c r="D6" i="55"/>
  <c r="C6" i="55"/>
  <c r="B6" i="55"/>
  <c r="A6" i="55"/>
  <c r="G5" i="55"/>
  <c r="F5" i="55"/>
  <c r="E5" i="55"/>
  <c r="D5" i="55"/>
  <c r="C5" i="55"/>
  <c r="B5" i="55"/>
  <c r="A5" i="55"/>
  <c r="D1" i="55"/>
  <c r="C1" i="55"/>
  <c r="G15" i="54"/>
  <c r="F15" i="54"/>
  <c r="E15" i="54"/>
  <c r="D15" i="54"/>
  <c r="C15" i="54"/>
  <c r="B15" i="54"/>
  <c r="A15" i="54"/>
  <c r="G14" i="54"/>
  <c r="F14" i="54"/>
  <c r="E14" i="54"/>
  <c r="D14" i="54"/>
  <c r="C14" i="54"/>
  <c r="B14" i="54"/>
  <c r="A14" i="54"/>
  <c r="G13" i="54"/>
  <c r="F13" i="54"/>
  <c r="E13" i="54"/>
  <c r="D13" i="54"/>
  <c r="C13" i="54"/>
  <c r="B13" i="54"/>
  <c r="A13" i="54"/>
  <c r="G12" i="54"/>
  <c r="F12" i="54"/>
  <c r="E12" i="54"/>
  <c r="D12" i="54"/>
  <c r="C12" i="54"/>
  <c r="B12" i="54"/>
  <c r="A12" i="54"/>
  <c r="G11" i="54"/>
  <c r="F11" i="54"/>
  <c r="E11" i="54"/>
  <c r="D11" i="54"/>
  <c r="C11" i="54"/>
  <c r="B11" i="54"/>
  <c r="A11" i="54"/>
  <c r="G10" i="54"/>
  <c r="F10" i="54"/>
  <c r="E10" i="54"/>
  <c r="D10" i="54"/>
  <c r="C10" i="54"/>
  <c r="B10" i="54"/>
  <c r="A10" i="54"/>
  <c r="G9" i="54"/>
  <c r="F9" i="54"/>
  <c r="E9" i="54"/>
  <c r="D9" i="54"/>
  <c r="C9" i="54"/>
  <c r="B9" i="54"/>
  <c r="A9" i="54"/>
  <c r="G8" i="54"/>
  <c r="F8" i="54"/>
  <c r="E8" i="54"/>
  <c r="D8" i="54"/>
  <c r="C8" i="54"/>
  <c r="B8" i="54"/>
  <c r="A8" i="54"/>
  <c r="G7" i="54"/>
  <c r="F7" i="54"/>
  <c r="E7" i="54"/>
  <c r="D7" i="54"/>
  <c r="C7" i="54"/>
  <c r="B7" i="54"/>
  <c r="A7" i="54"/>
  <c r="G6" i="54"/>
  <c r="F6" i="54"/>
  <c r="E6" i="54"/>
  <c r="D6" i="54"/>
  <c r="C6" i="54"/>
  <c r="B6" i="54"/>
  <c r="A6" i="54"/>
  <c r="G5" i="54"/>
  <c r="F5" i="54"/>
  <c r="E5" i="54"/>
  <c r="D5" i="54"/>
  <c r="C5" i="54"/>
  <c r="B5" i="54"/>
  <c r="A5" i="54"/>
  <c r="D1" i="54"/>
  <c r="C1" i="54"/>
  <c r="G26" i="53"/>
  <c r="F26" i="53"/>
  <c r="E26" i="53"/>
  <c r="D26" i="53"/>
  <c r="C26" i="53"/>
  <c r="B26" i="53"/>
  <c r="A26" i="53"/>
  <c r="G25" i="53"/>
  <c r="F25" i="53"/>
  <c r="E25" i="53"/>
  <c r="D25" i="53"/>
  <c r="C25" i="53"/>
  <c r="B25" i="53"/>
  <c r="A25" i="53"/>
  <c r="G24" i="53"/>
  <c r="F24" i="53"/>
  <c r="E24" i="53"/>
  <c r="D24" i="53"/>
  <c r="C24" i="53"/>
  <c r="B24" i="53"/>
  <c r="A24" i="53"/>
  <c r="G23" i="53"/>
  <c r="F23" i="53"/>
  <c r="E23" i="53"/>
  <c r="D23" i="53"/>
  <c r="C23" i="53"/>
  <c r="B23" i="53"/>
  <c r="A23" i="53"/>
  <c r="G22" i="53"/>
  <c r="F22" i="53"/>
  <c r="E22" i="53"/>
  <c r="D22" i="53"/>
  <c r="C22" i="53"/>
  <c r="B22" i="53"/>
  <c r="A22" i="53"/>
  <c r="G21" i="53"/>
  <c r="F21" i="53"/>
  <c r="E21" i="53"/>
  <c r="D21" i="53"/>
  <c r="C21" i="53"/>
  <c r="B21" i="53"/>
  <c r="A21" i="53"/>
  <c r="G20" i="53"/>
  <c r="F20" i="53"/>
  <c r="E20" i="53"/>
  <c r="D20" i="53"/>
  <c r="C20" i="53"/>
  <c r="B20" i="53"/>
  <c r="A20" i="53"/>
  <c r="G19" i="53"/>
  <c r="F19" i="53"/>
  <c r="E19" i="53"/>
  <c r="D19" i="53"/>
  <c r="C19" i="53"/>
  <c r="B19" i="53"/>
  <c r="A19" i="53"/>
  <c r="G18" i="53"/>
  <c r="F18" i="53"/>
  <c r="E18" i="53"/>
  <c r="D18" i="53"/>
  <c r="C18" i="53"/>
  <c r="B18" i="53"/>
  <c r="A18" i="53"/>
  <c r="G17" i="53"/>
  <c r="F17" i="53"/>
  <c r="E17" i="53"/>
  <c r="D17" i="53"/>
  <c r="C17" i="53"/>
  <c r="B17" i="53"/>
  <c r="A17" i="53"/>
  <c r="G16" i="53"/>
  <c r="F16" i="53"/>
  <c r="E16" i="53"/>
  <c r="D16" i="53"/>
  <c r="C16" i="53"/>
  <c r="B16" i="53"/>
  <c r="A16" i="53"/>
  <c r="G15" i="53"/>
  <c r="F15" i="53"/>
  <c r="E15" i="53"/>
  <c r="D15" i="53"/>
  <c r="C15" i="53"/>
  <c r="B15" i="53"/>
  <c r="A15" i="53"/>
  <c r="G14" i="53"/>
  <c r="F14" i="53"/>
  <c r="E14" i="53"/>
  <c r="D14" i="53"/>
  <c r="C14" i="53"/>
  <c r="B14" i="53"/>
  <c r="A14" i="53"/>
  <c r="G13" i="53"/>
  <c r="F13" i="53"/>
  <c r="E13" i="53"/>
  <c r="D13" i="53"/>
  <c r="C13" i="53"/>
  <c r="B13" i="53"/>
  <c r="A13" i="53"/>
  <c r="G12" i="53"/>
  <c r="F12" i="53"/>
  <c r="E12" i="53"/>
  <c r="D12" i="53"/>
  <c r="C12" i="53"/>
  <c r="B12" i="53"/>
  <c r="A12" i="53"/>
  <c r="G11" i="53"/>
  <c r="F11" i="53"/>
  <c r="E11" i="53"/>
  <c r="D11" i="53"/>
  <c r="C11" i="53"/>
  <c r="B11" i="53"/>
  <c r="A11" i="53"/>
  <c r="G10" i="53"/>
  <c r="F10" i="53"/>
  <c r="E10" i="53"/>
  <c r="D10" i="53"/>
  <c r="C10" i="53"/>
  <c r="B10" i="53"/>
  <c r="A10" i="53"/>
  <c r="G9" i="53"/>
  <c r="F9" i="53"/>
  <c r="E9" i="53"/>
  <c r="D9" i="53"/>
  <c r="C9" i="53"/>
  <c r="B9" i="53"/>
  <c r="A9" i="53"/>
  <c r="G8" i="53"/>
  <c r="F8" i="53"/>
  <c r="E8" i="53"/>
  <c r="D8" i="53"/>
  <c r="C8" i="53"/>
  <c r="B8" i="53"/>
  <c r="A8" i="53"/>
  <c r="G7" i="53"/>
  <c r="F7" i="53"/>
  <c r="E7" i="53"/>
  <c r="D7" i="53"/>
  <c r="C7" i="53"/>
  <c r="B7" i="53"/>
  <c r="A7" i="53"/>
  <c r="G6" i="53"/>
  <c r="F6" i="53"/>
  <c r="E6" i="53"/>
  <c r="D6" i="53"/>
  <c r="C6" i="53"/>
  <c r="B6" i="53"/>
  <c r="A6" i="53"/>
  <c r="G5" i="53"/>
  <c r="F5" i="53"/>
  <c r="E5" i="53"/>
  <c r="D5" i="53"/>
  <c r="C5" i="53"/>
  <c r="B5" i="53"/>
  <c r="A5" i="53"/>
  <c r="D1" i="53"/>
  <c r="C1" i="53"/>
  <c r="G30" i="52"/>
  <c r="F30" i="52"/>
  <c r="E30" i="52"/>
  <c r="D30" i="52"/>
  <c r="C30" i="52"/>
  <c r="B30" i="52"/>
  <c r="A30" i="52"/>
  <c r="G29" i="52"/>
  <c r="F29" i="52"/>
  <c r="E29" i="52"/>
  <c r="D29" i="52"/>
  <c r="C29" i="52"/>
  <c r="B29" i="52"/>
  <c r="A29" i="52"/>
  <c r="G28" i="52"/>
  <c r="F28" i="52"/>
  <c r="E28" i="52"/>
  <c r="D28" i="52"/>
  <c r="C28" i="52"/>
  <c r="B28" i="52"/>
  <c r="A28" i="52"/>
  <c r="G27" i="52"/>
  <c r="F27" i="52"/>
  <c r="E27" i="52"/>
  <c r="D27" i="52"/>
  <c r="C27" i="52"/>
  <c r="B27" i="52"/>
  <c r="A27" i="52"/>
  <c r="G26" i="52"/>
  <c r="F26" i="52"/>
  <c r="E26" i="52"/>
  <c r="D26" i="52"/>
  <c r="C26" i="52"/>
  <c r="B26" i="52"/>
  <c r="A26" i="52"/>
  <c r="G25" i="52"/>
  <c r="F25" i="52"/>
  <c r="E25" i="52"/>
  <c r="D25" i="52"/>
  <c r="C25" i="52"/>
  <c r="B25" i="52"/>
  <c r="A25" i="52"/>
  <c r="G24" i="52"/>
  <c r="F24" i="52"/>
  <c r="E24" i="52"/>
  <c r="D24" i="52"/>
  <c r="C24" i="52"/>
  <c r="B24" i="52"/>
  <c r="A24" i="52"/>
  <c r="G23" i="52"/>
  <c r="F23" i="52"/>
  <c r="E23" i="52"/>
  <c r="D23" i="52"/>
  <c r="C23" i="52"/>
  <c r="B23" i="52"/>
  <c r="A23" i="52"/>
  <c r="G22" i="52"/>
  <c r="F22" i="52"/>
  <c r="E22" i="52"/>
  <c r="D22" i="52"/>
  <c r="C22" i="52"/>
  <c r="B22" i="52"/>
  <c r="A22" i="52"/>
  <c r="G21" i="52"/>
  <c r="F21" i="52"/>
  <c r="E21" i="52"/>
  <c r="D21" i="52"/>
  <c r="C21" i="52"/>
  <c r="B21" i="52"/>
  <c r="A21" i="52"/>
  <c r="G20" i="52"/>
  <c r="F20" i="52"/>
  <c r="E20" i="52"/>
  <c r="D20" i="52"/>
  <c r="C20" i="52"/>
  <c r="B20" i="52"/>
  <c r="A20" i="52"/>
  <c r="G19" i="52"/>
  <c r="F19" i="52"/>
  <c r="E19" i="52"/>
  <c r="D19" i="52"/>
  <c r="C19" i="52"/>
  <c r="B19" i="52"/>
  <c r="A19" i="52"/>
  <c r="G18" i="52"/>
  <c r="F18" i="52"/>
  <c r="E18" i="52"/>
  <c r="D18" i="52"/>
  <c r="C18" i="52"/>
  <c r="B18" i="52"/>
  <c r="A18" i="52"/>
  <c r="G17" i="52"/>
  <c r="F17" i="52"/>
  <c r="E17" i="52"/>
  <c r="D17" i="52"/>
  <c r="C17" i="52"/>
  <c r="B17" i="52"/>
  <c r="A17" i="52"/>
  <c r="G16" i="52"/>
  <c r="F16" i="52"/>
  <c r="E16" i="52"/>
  <c r="D16" i="52"/>
  <c r="C16" i="52"/>
  <c r="B16" i="52"/>
  <c r="A16" i="52"/>
  <c r="G15" i="52"/>
  <c r="F15" i="52"/>
  <c r="E15" i="52"/>
  <c r="D15" i="52"/>
  <c r="C15" i="52"/>
  <c r="B15" i="52"/>
  <c r="A15" i="52"/>
  <c r="G14" i="52"/>
  <c r="F14" i="52"/>
  <c r="E14" i="52"/>
  <c r="D14" i="52"/>
  <c r="C14" i="52"/>
  <c r="B14" i="52"/>
  <c r="A14" i="52"/>
  <c r="G13" i="52"/>
  <c r="F13" i="52"/>
  <c r="E13" i="52"/>
  <c r="D13" i="52"/>
  <c r="C13" i="52"/>
  <c r="B13" i="52"/>
  <c r="A13" i="52"/>
  <c r="G12" i="52"/>
  <c r="F12" i="52"/>
  <c r="E12" i="52"/>
  <c r="D12" i="52"/>
  <c r="C12" i="52"/>
  <c r="B12" i="52"/>
  <c r="A12" i="52"/>
  <c r="G11" i="52"/>
  <c r="F11" i="52"/>
  <c r="E11" i="52"/>
  <c r="D11" i="52"/>
  <c r="C11" i="52"/>
  <c r="B11" i="52"/>
  <c r="A11" i="52"/>
  <c r="G10" i="52"/>
  <c r="F10" i="52"/>
  <c r="E10" i="52"/>
  <c r="D10" i="52"/>
  <c r="C10" i="52"/>
  <c r="B10" i="52"/>
  <c r="A10" i="52"/>
  <c r="G9" i="52"/>
  <c r="F9" i="52"/>
  <c r="E9" i="52"/>
  <c r="D9" i="52"/>
  <c r="C9" i="52"/>
  <c r="B9" i="52"/>
  <c r="A9" i="52"/>
  <c r="G8" i="52"/>
  <c r="F8" i="52"/>
  <c r="E8" i="52"/>
  <c r="D8" i="52"/>
  <c r="C8" i="52"/>
  <c r="B8" i="52"/>
  <c r="A8" i="52"/>
  <c r="G7" i="52"/>
  <c r="F7" i="52"/>
  <c r="E7" i="52"/>
  <c r="D7" i="52"/>
  <c r="C7" i="52"/>
  <c r="B7" i="52"/>
  <c r="A7" i="52"/>
  <c r="G6" i="52"/>
  <c r="F6" i="52"/>
  <c r="E6" i="52"/>
  <c r="D6" i="52"/>
  <c r="C6" i="52"/>
  <c r="B6" i="52"/>
  <c r="A6" i="52"/>
  <c r="G5" i="52"/>
  <c r="F5" i="52"/>
  <c r="E5" i="52"/>
  <c r="D5" i="52"/>
  <c r="C5" i="52"/>
  <c r="B5" i="52"/>
  <c r="A5" i="52"/>
  <c r="D1" i="52"/>
  <c r="C1" i="52"/>
  <c r="G16" i="51"/>
  <c r="F16" i="51"/>
  <c r="E16" i="51"/>
  <c r="D16" i="51"/>
  <c r="C16" i="51"/>
  <c r="B16" i="51"/>
  <c r="A16" i="51"/>
  <c r="G15" i="51"/>
  <c r="F15" i="51"/>
  <c r="E15" i="51"/>
  <c r="D15" i="51"/>
  <c r="C15" i="51"/>
  <c r="B15" i="51"/>
  <c r="A15" i="51"/>
  <c r="G14" i="51"/>
  <c r="F14" i="51"/>
  <c r="E14" i="51"/>
  <c r="D14" i="51"/>
  <c r="C14" i="51"/>
  <c r="B14" i="51"/>
  <c r="A14" i="51"/>
  <c r="G13" i="51"/>
  <c r="F13" i="51"/>
  <c r="E13" i="51"/>
  <c r="D13" i="51"/>
  <c r="C13" i="51"/>
  <c r="B13" i="51"/>
  <c r="A13" i="51"/>
  <c r="G12" i="51"/>
  <c r="F12" i="51"/>
  <c r="E12" i="51"/>
  <c r="D12" i="51"/>
  <c r="C12" i="51"/>
  <c r="B12" i="51"/>
  <c r="A12" i="51"/>
  <c r="G11" i="51"/>
  <c r="F11" i="51"/>
  <c r="E11" i="51"/>
  <c r="D11" i="51"/>
  <c r="C11" i="51"/>
  <c r="B11" i="51"/>
  <c r="A11" i="51"/>
  <c r="G10" i="51"/>
  <c r="F10" i="51"/>
  <c r="E10" i="51"/>
  <c r="D10" i="51"/>
  <c r="C10" i="51"/>
  <c r="B10" i="51"/>
  <c r="A10" i="51"/>
  <c r="G9" i="51"/>
  <c r="F9" i="51"/>
  <c r="E9" i="51"/>
  <c r="D9" i="51"/>
  <c r="C9" i="51"/>
  <c r="B9" i="51"/>
  <c r="A9" i="51"/>
  <c r="G8" i="51"/>
  <c r="F8" i="51"/>
  <c r="E8" i="51"/>
  <c r="D8" i="51"/>
  <c r="C8" i="51"/>
  <c r="B8" i="51"/>
  <c r="A8" i="51"/>
  <c r="G7" i="51"/>
  <c r="F7" i="51"/>
  <c r="E7" i="51"/>
  <c r="D7" i="51"/>
  <c r="C7" i="51"/>
  <c r="B7" i="51"/>
  <c r="A7" i="51"/>
  <c r="G6" i="51"/>
  <c r="F6" i="51"/>
  <c r="E6" i="51"/>
  <c r="D6" i="51"/>
  <c r="C6" i="51"/>
  <c r="A6" i="51"/>
  <c r="G5" i="51"/>
  <c r="F5" i="51"/>
  <c r="E5" i="51"/>
  <c r="D5" i="51"/>
  <c r="C5" i="51"/>
  <c r="B5" i="51"/>
  <c r="A5" i="51"/>
  <c r="D1" i="51"/>
  <c r="C1" i="51"/>
  <c r="G18" i="50"/>
  <c r="F18" i="50"/>
  <c r="E18" i="50"/>
  <c r="D18" i="50"/>
  <c r="C18" i="50"/>
  <c r="B18" i="50"/>
  <c r="A18" i="50"/>
  <c r="G17" i="50"/>
  <c r="F17" i="50"/>
  <c r="E17" i="50"/>
  <c r="D17" i="50"/>
  <c r="C17" i="50"/>
  <c r="B17" i="50"/>
  <c r="A17" i="50"/>
  <c r="G16" i="50"/>
  <c r="F16" i="50"/>
  <c r="E16" i="50"/>
  <c r="D16" i="50"/>
  <c r="C16" i="50"/>
  <c r="B16" i="50"/>
  <c r="A16" i="50"/>
  <c r="G15" i="50"/>
  <c r="F15" i="50"/>
  <c r="E15" i="50"/>
  <c r="D15" i="50"/>
  <c r="C15" i="50"/>
  <c r="B15" i="50"/>
  <c r="A15" i="50"/>
  <c r="G14" i="50"/>
  <c r="F14" i="50"/>
  <c r="E14" i="50"/>
  <c r="D14" i="50"/>
  <c r="C14" i="50"/>
  <c r="B14" i="50"/>
  <c r="A14" i="50"/>
  <c r="G13" i="50"/>
  <c r="F13" i="50"/>
  <c r="E13" i="50"/>
  <c r="D13" i="50"/>
  <c r="C13" i="50"/>
  <c r="B13" i="50"/>
  <c r="A13" i="50"/>
  <c r="G12" i="50"/>
  <c r="F12" i="50"/>
  <c r="E12" i="50"/>
  <c r="D12" i="50"/>
  <c r="C12" i="50"/>
  <c r="B12" i="50"/>
  <c r="A12" i="50"/>
  <c r="G11" i="50"/>
  <c r="F11" i="50"/>
  <c r="E11" i="50"/>
  <c r="D11" i="50"/>
  <c r="C11" i="50"/>
  <c r="B11" i="50"/>
  <c r="A11" i="50"/>
  <c r="G10" i="50"/>
  <c r="F10" i="50"/>
  <c r="E10" i="50"/>
  <c r="D10" i="50"/>
  <c r="C10" i="50"/>
  <c r="B10" i="50"/>
  <c r="A10" i="50"/>
  <c r="G9" i="50"/>
  <c r="F9" i="50"/>
  <c r="E9" i="50"/>
  <c r="D9" i="50"/>
  <c r="C9" i="50"/>
  <c r="B9" i="50"/>
  <c r="A9" i="50"/>
  <c r="G8" i="50"/>
  <c r="F8" i="50"/>
  <c r="E8" i="50"/>
  <c r="D8" i="50"/>
  <c r="C8" i="50"/>
  <c r="B8" i="50"/>
  <c r="A8" i="50"/>
  <c r="G7" i="50"/>
  <c r="F7" i="50"/>
  <c r="E7" i="50"/>
  <c r="D7" i="50"/>
  <c r="C7" i="50"/>
  <c r="B7" i="50"/>
  <c r="A7" i="50"/>
  <c r="G6" i="50"/>
  <c r="F6" i="50"/>
  <c r="E6" i="50"/>
  <c r="D6" i="50"/>
  <c r="C6" i="50"/>
  <c r="B6" i="50"/>
  <c r="A6" i="50"/>
  <c r="G5" i="50"/>
  <c r="F5" i="50"/>
  <c r="E5" i="50"/>
  <c r="D5" i="50"/>
  <c r="C5" i="50"/>
  <c r="B5" i="50"/>
  <c r="A5" i="50"/>
  <c r="D1" i="50"/>
  <c r="C1" i="50"/>
  <c r="G24" i="49"/>
  <c r="F24" i="49"/>
  <c r="E24" i="49"/>
  <c r="D24" i="49"/>
  <c r="C24" i="49"/>
  <c r="B24" i="49"/>
  <c r="A24" i="49"/>
  <c r="G23" i="49"/>
  <c r="F23" i="49"/>
  <c r="E23" i="49"/>
  <c r="D23" i="49"/>
  <c r="C23" i="49"/>
  <c r="B23" i="49"/>
  <c r="A23" i="49"/>
  <c r="G22" i="49"/>
  <c r="F22" i="49"/>
  <c r="E22" i="49"/>
  <c r="D22" i="49"/>
  <c r="C22" i="49"/>
  <c r="B22" i="49"/>
  <c r="A22" i="49"/>
  <c r="G21" i="49"/>
  <c r="F21" i="49"/>
  <c r="E21" i="49"/>
  <c r="D21" i="49"/>
  <c r="C21" i="49"/>
  <c r="B21" i="49"/>
  <c r="A21" i="49"/>
  <c r="G20" i="49"/>
  <c r="F20" i="49"/>
  <c r="E20" i="49"/>
  <c r="D20" i="49"/>
  <c r="C20" i="49"/>
  <c r="B20" i="49"/>
  <c r="A20" i="49"/>
  <c r="G19" i="49"/>
  <c r="F19" i="49"/>
  <c r="E19" i="49"/>
  <c r="D19" i="49"/>
  <c r="C19" i="49"/>
  <c r="B19" i="49"/>
  <c r="A19" i="49"/>
  <c r="G18" i="49"/>
  <c r="F18" i="49"/>
  <c r="E18" i="49"/>
  <c r="D18" i="49"/>
  <c r="C18" i="49"/>
  <c r="B18" i="49"/>
  <c r="A18" i="49"/>
  <c r="G17" i="49"/>
  <c r="F17" i="49"/>
  <c r="E17" i="49"/>
  <c r="D17" i="49"/>
  <c r="C17" i="49"/>
  <c r="B17" i="49"/>
  <c r="A17" i="49"/>
  <c r="G16" i="49"/>
  <c r="F16" i="49"/>
  <c r="E16" i="49"/>
  <c r="D16" i="49"/>
  <c r="C16" i="49"/>
  <c r="B16" i="49"/>
  <c r="A16" i="49"/>
  <c r="G15" i="49"/>
  <c r="F15" i="49"/>
  <c r="E15" i="49"/>
  <c r="D15" i="49"/>
  <c r="C15" i="49"/>
  <c r="B15" i="49"/>
  <c r="A15" i="49"/>
  <c r="G14" i="49"/>
  <c r="F14" i="49"/>
  <c r="E14" i="49"/>
  <c r="D14" i="49"/>
  <c r="C14" i="49"/>
  <c r="B14" i="49"/>
  <c r="A14" i="49"/>
  <c r="G13" i="49"/>
  <c r="F13" i="49"/>
  <c r="E13" i="49"/>
  <c r="D13" i="49"/>
  <c r="C13" i="49"/>
  <c r="B13" i="49"/>
  <c r="A13" i="49"/>
  <c r="G12" i="49"/>
  <c r="F12" i="49"/>
  <c r="E12" i="49"/>
  <c r="D12" i="49"/>
  <c r="C12" i="49"/>
  <c r="B12" i="49"/>
  <c r="A12" i="49"/>
  <c r="G11" i="49"/>
  <c r="F11" i="49"/>
  <c r="E11" i="49"/>
  <c r="D11" i="49"/>
  <c r="C11" i="49"/>
  <c r="B11" i="49"/>
  <c r="A11" i="49"/>
  <c r="G10" i="49"/>
  <c r="F10" i="49"/>
  <c r="E10" i="49"/>
  <c r="D10" i="49"/>
  <c r="C10" i="49"/>
  <c r="B10" i="49"/>
  <c r="A10" i="49"/>
  <c r="G9" i="49"/>
  <c r="F9" i="49"/>
  <c r="E9" i="49"/>
  <c r="D9" i="49"/>
  <c r="C9" i="49"/>
  <c r="B9" i="49"/>
  <c r="A9" i="49"/>
  <c r="G8" i="49"/>
  <c r="F8" i="49"/>
  <c r="E8" i="49"/>
  <c r="D8" i="49"/>
  <c r="C8" i="49"/>
  <c r="B8" i="49"/>
  <c r="A8" i="49"/>
  <c r="G7" i="49"/>
  <c r="F7" i="49"/>
  <c r="E7" i="49"/>
  <c r="D7" i="49"/>
  <c r="C7" i="49"/>
  <c r="B7" i="49"/>
  <c r="A7" i="49"/>
  <c r="G6" i="49"/>
  <c r="F6" i="49"/>
  <c r="E6" i="49"/>
  <c r="D6" i="49"/>
  <c r="C6" i="49"/>
  <c r="B6" i="49"/>
  <c r="A6" i="49"/>
  <c r="G5" i="49"/>
  <c r="F5" i="49"/>
  <c r="E5" i="49"/>
  <c r="D5" i="49"/>
  <c r="C5" i="49"/>
  <c r="B5" i="49"/>
  <c r="A5" i="49"/>
  <c r="D1" i="49"/>
  <c r="C1" i="49"/>
  <c r="G16" i="48"/>
  <c r="F16" i="48"/>
  <c r="E16" i="48"/>
  <c r="D16" i="48"/>
  <c r="C16" i="48"/>
  <c r="B16" i="48"/>
  <c r="A16" i="48"/>
  <c r="G15" i="48"/>
  <c r="F15" i="48"/>
  <c r="E15" i="48"/>
  <c r="D15" i="48"/>
  <c r="C15" i="48"/>
  <c r="B15" i="48"/>
  <c r="A15" i="48"/>
  <c r="G14" i="48"/>
  <c r="F14" i="48"/>
  <c r="E14" i="48"/>
  <c r="D14" i="48"/>
  <c r="C14" i="48"/>
  <c r="B14" i="48"/>
  <c r="A14" i="48"/>
  <c r="G13" i="48"/>
  <c r="F13" i="48"/>
  <c r="E13" i="48"/>
  <c r="D13" i="48"/>
  <c r="C13" i="48"/>
  <c r="B13" i="48"/>
  <c r="A13" i="48"/>
  <c r="G12" i="48"/>
  <c r="F12" i="48"/>
  <c r="E12" i="48"/>
  <c r="D12" i="48"/>
  <c r="C12" i="48"/>
  <c r="B12" i="48"/>
  <c r="A12" i="48"/>
  <c r="G11" i="48"/>
  <c r="F11" i="48"/>
  <c r="E11" i="48"/>
  <c r="D11" i="48"/>
  <c r="C11" i="48"/>
  <c r="B11" i="48"/>
  <c r="A11" i="48"/>
  <c r="G10" i="48"/>
  <c r="F10" i="48"/>
  <c r="E10" i="48"/>
  <c r="D10" i="48"/>
  <c r="C10" i="48"/>
  <c r="B10" i="48"/>
  <c r="A10" i="48"/>
  <c r="G9" i="48"/>
  <c r="F9" i="48"/>
  <c r="E9" i="48"/>
  <c r="D9" i="48"/>
  <c r="C9" i="48"/>
  <c r="B9" i="48"/>
  <c r="A9" i="48"/>
  <c r="G8" i="48"/>
  <c r="F8" i="48"/>
  <c r="E8" i="48"/>
  <c r="D8" i="48"/>
  <c r="C8" i="48"/>
  <c r="B8" i="48"/>
  <c r="A8" i="48"/>
  <c r="G7" i="48"/>
  <c r="F7" i="48"/>
  <c r="E7" i="48"/>
  <c r="D7" i="48"/>
  <c r="C7" i="48"/>
  <c r="B7" i="48"/>
  <c r="A7" i="48"/>
  <c r="G6" i="48"/>
  <c r="F6" i="48"/>
  <c r="E6" i="48"/>
  <c r="D6" i="48"/>
  <c r="C6" i="48"/>
  <c r="B6" i="48"/>
  <c r="A6" i="48"/>
  <c r="G5" i="48"/>
  <c r="F5" i="48"/>
  <c r="E5" i="48"/>
  <c r="D5" i="48"/>
  <c r="C5" i="48"/>
  <c r="B5" i="48"/>
  <c r="A5" i="48"/>
  <c r="D1" i="48"/>
  <c r="C1" i="48"/>
  <c r="G19" i="47"/>
  <c r="F19" i="47"/>
  <c r="E19" i="47"/>
  <c r="D19" i="47"/>
  <c r="C19" i="47"/>
  <c r="B19" i="47"/>
  <c r="A19" i="47"/>
  <c r="G18" i="47"/>
  <c r="F18" i="47"/>
  <c r="E18" i="47"/>
  <c r="D18" i="47"/>
  <c r="C18" i="47"/>
  <c r="B18" i="47"/>
  <c r="A18" i="47"/>
  <c r="G17" i="47"/>
  <c r="F17" i="47"/>
  <c r="E17" i="47"/>
  <c r="D17" i="47"/>
  <c r="C17" i="47"/>
  <c r="B17" i="47"/>
  <c r="A17" i="47"/>
  <c r="G16" i="47"/>
  <c r="F16" i="47"/>
  <c r="E16" i="47"/>
  <c r="D16" i="47"/>
  <c r="C16" i="47"/>
  <c r="B16" i="47"/>
  <c r="A16" i="47"/>
  <c r="G15" i="47"/>
  <c r="F15" i="47"/>
  <c r="E15" i="47"/>
  <c r="D15" i="47"/>
  <c r="C15" i="47"/>
  <c r="B15" i="47"/>
  <c r="A15" i="47"/>
  <c r="G14" i="47"/>
  <c r="F14" i="47"/>
  <c r="E14" i="47"/>
  <c r="D14" i="47"/>
  <c r="C14" i="47"/>
  <c r="B14" i="47"/>
  <c r="A14" i="47"/>
  <c r="G13" i="47"/>
  <c r="F13" i="47"/>
  <c r="E13" i="47"/>
  <c r="D13" i="47"/>
  <c r="C13" i="47"/>
  <c r="B13" i="47"/>
  <c r="A13" i="47"/>
  <c r="G12" i="47"/>
  <c r="F12" i="47"/>
  <c r="E12" i="47"/>
  <c r="D12" i="47"/>
  <c r="C12" i="47"/>
  <c r="B12" i="47"/>
  <c r="A12" i="47"/>
  <c r="G11" i="47"/>
  <c r="F11" i="47"/>
  <c r="E11" i="47"/>
  <c r="D11" i="47"/>
  <c r="C11" i="47"/>
  <c r="B11" i="47"/>
  <c r="A11" i="47"/>
  <c r="G10" i="47"/>
  <c r="F10" i="47"/>
  <c r="E10" i="47"/>
  <c r="D10" i="47"/>
  <c r="C10" i="47"/>
  <c r="B10" i="47"/>
  <c r="A10" i="47"/>
  <c r="G9" i="47"/>
  <c r="F9" i="47"/>
  <c r="E9" i="47"/>
  <c r="D9" i="47"/>
  <c r="C9" i="47"/>
  <c r="B9" i="47"/>
  <c r="A9" i="47"/>
  <c r="G8" i="47"/>
  <c r="F8" i="47"/>
  <c r="E8" i="47"/>
  <c r="D8" i="47"/>
  <c r="C8" i="47"/>
  <c r="B8" i="47"/>
  <c r="A8" i="47"/>
  <c r="G7" i="47"/>
  <c r="F7" i="47"/>
  <c r="E7" i="47"/>
  <c r="D7" i="47"/>
  <c r="C7" i="47"/>
  <c r="B7" i="47"/>
  <c r="A7" i="47"/>
  <c r="G6" i="47"/>
  <c r="F6" i="47"/>
  <c r="E6" i="47"/>
  <c r="D6" i="47"/>
  <c r="C6" i="47"/>
  <c r="B6" i="47"/>
  <c r="A6" i="47"/>
  <c r="G5" i="47"/>
  <c r="F5" i="47"/>
  <c r="E5" i="47"/>
  <c r="D5" i="47"/>
  <c r="C5" i="47"/>
  <c r="B5" i="47"/>
  <c r="A5" i="47"/>
  <c r="D1" i="47"/>
  <c r="C1" i="47"/>
  <c r="G18" i="45"/>
  <c r="F18" i="45"/>
  <c r="E18" i="45"/>
  <c r="D18" i="45"/>
  <c r="C18" i="45"/>
  <c r="B18" i="45"/>
  <c r="A18" i="45"/>
  <c r="G17" i="45"/>
  <c r="F17" i="45"/>
  <c r="E17" i="45"/>
  <c r="D17" i="45"/>
  <c r="C17" i="45"/>
  <c r="B17" i="45"/>
  <c r="A17" i="45"/>
  <c r="G16" i="45"/>
  <c r="F16" i="45"/>
  <c r="E16" i="45"/>
  <c r="D16" i="45"/>
  <c r="C16" i="45"/>
  <c r="B16" i="45"/>
  <c r="A16" i="45"/>
  <c r="G15" i="45"/>
  <c r="F15" i="45"/>
  <c r="E15" i="45"/>
  <c r="D15" i="45"/>
  <c r="C15" i="45"/>
  <c r="B15" i="45"/>
  <c r="A15" i="45"/>
  <c r="G14" i="45"/>
  <c r="F14" i="45"/>
  <c r="E14" i="45"/>
  <c r="D14" i="45"/>
  <c r="C14" i="45"/>
  <c r="B14" i="45"/>
  <c r="A14" i="45"/>
  <c r="G13" i="45"/>
  <c r="F13" i="45"/>
  <c r="E13" i="45"/>
  <c r="D13" i="45"/>
  <c r="C13" i="45"/>
  <c r="B13" i="45"/>
  <c r="A13" i="45"/>
  <c r="G12" i="45"/>
  <c r="F12" i="45"/>
  <c r="E12" i="45"/>
  <c r="D12" i="45"/>
  <c r="C12" i="45"/>
  <c r="B12" i="45"/>
  <c r="A12" i="45"/>
  <c r="G11" i="45"/>
  <c r="F11" i="45"/>
  <c r="E11" i="45"/>
  <c r="D11" i="45"/>
  <c r="C11" i="45"/>
  <c r="B11" i="45"/>
  <c r="A11" i="45"/>
  <c r="G10" i="45"/>
  <c r="F10" i="45"/>
  <c r="E10" i="45"/>
  <c r="D10" i="45"/>
  <c r="C10" i="45"/>
  <c r="B10" i="45"/>
  <c r="A10" i="45"/>
  <c r="G9" i="45"/>
  <c r="F9" i="45"/>
  <c r="E9" i="45"/>
  <c r="D9" i="45"/>
  <c r="C9" i="45"/>
  <c r="B9" i="45"/>
  <c r="A9" i="45"/>
  <c r="G8" i="45"/>
  <c r="F8" i="45"/>
  <c r="E8" i="45"/>
  <c r="D8" i="45"/>
  <c r="C8" i="45"/>
  <c r="B8" i="45"/>
  <c r="A8" i="45"/>
  <c r="G7" i="45"/>
  <c r="F7" i="45"/>
  <c r="E7" i="45"/>
  <c r="D7" i="45"/>
  <c r="C7" i="45"/>
  <c r="B7" i="45"/>
  <c r="A7" i="45"/>
  <c r="G6" i="45"/>
  <c r="F6" i="45"/>
  <c r="E6" i="45"/>
  <c r="D6" i="45"/>
  <c r="C6" i="45"/>
  <c r="B6" i="45"/>
  <c r="A6" i="45"/>
  <c r="G5" i="45"/>
  <c r="F5" i="45"/>
  <c r="E5" i="45"/>
  <c r="D5" i="45"/>
  <c r="C5" i="45"/>
  <c r="B5" i="45"/>
  <c r="A5" i="45"/>
  <c r="D1" i="45"/>
  <c r="C1" i="45"/>
  <c r="G21" i="46"/>
  <c r="F21" i="46"/>
  <c r="E21" i="46"/>
  <c r="D21" i="46"/>
  <c r="C21" i="46"/>
  <c r="B21" i="46"/>
  <c r="A21" i="46"/>
  <c r="G20" i="46"/>
  <c r="F20" i="46"/>
  <c r="E20" i="46"/>
  <c r="D20" i="46"/>
  <c r="C20" i="46"/>
  <c r="B20" i="46"/>
  <c r="A20" i="46"/>
  <c r="G19" i="46"/>
  <c r="F19" i="46"/>
  <c r="E19" i="46"/>
  <c r="D19" i="46"/>
  <c r="C19" i="46"/>
  <c r="B19" i="46"/>
  <c r="A19" i="46"/>
  <c r="G18" i="46"/>
  <c r="F18" i="46"/>
  <c r="E18" i="46"/>
  <c r="D18" i="46"/>
  <c r="C18" i="46"/>
  <c r="B18" i="46"/>
  <c r="A18" i="46"/>
  <c r="G17" i="46"/>
  <c r="F17" i="46"/>
  <c r="E17" i="46"/>
  <c r="D17" i="46"/>
  <c r="C17" i="46"/>
  <c r="B17" i="46"/>
  <c r="A17" i="46"/>
  <c r="G16" i="46"/>
  <c r="F16" i="46"/>
  <c r="E16" i="46"/>
  <c r="D16" i="46"/>
  <c r="C16" i="46"/>
  <c r="B16" i="46"/>
  <c r="A16" i="46"/>
  <c r="G15" i="46"/>
  <c r="F15" i="46"/>
  <c r="E15" i="46"/>
  <c r="D15" i="46"/>
  <c r="C15" i="46"/>
  <c r="B15" i="46"/>
  <c r="A15" i="46"/>
  <c r="G14" i="46"/>
  <c r="F14" i="46"/>
  <c r="E14" i="46"/>
  <c r="D14" i="46"/>
  <c r="C14" i="46"/>
  <c r="B14" i="46"/>
  <c r="A14" i="46"/>
  <c r="G13" i="46"/>
  <c r="F13" i="46"/>
  <c r="E13" i="46"/>
  <c r="D13" i="46"/>
  <c r="C13" i="46"/>
  <c r="B13" i="46"/>
  <c r="A13" i="46"/>
  <c r="G12" i="46"/>
  <c r="F12" i="46"/>
  <c r="E12" i="46"/>
  <c r="D12" i="46"/>
  <c r="C12" i="46"/>
  <c r="B12" i="46"/>
  <c r="A12" i="46"/>
  <c r="G11" i="46"/>
  <c r="F11" i="46"/>
  <c r="E11" i="46"/>
  <c r="D11" i="46"/>
  <c r="C11" i="46"/>
  <c r="B11" i="46"/>
  <c r="A11" i="46"/>
  <c r="G10" i="46"/>
  <c r="F10" i="46"/>
  <c r="E10" i="46"/>
  <c r="D10" i="46"/>
  <c r="C10" i="46"/>
  <c r="B10" i="46"/>
  <c r="A10" i="46"/>
  <c r="G9" i="46"/>
  <c r="F9" i="46"/>
  <c r="E9" i="46"/>
  <c r="D9" i="46"/>
  <c r="C9" i="46"/>
  <c r="B9" i="46"/>
  <c r="A9" i="46"/>
  <c r="G8" i="46"/>
  <c r="F8" i="46"/>
  <c r="E8" i="46"/>
  <c r="D8" i="46"/>
  <c r="C8" i="46"/>
  <c r="B8" i="46"/>
  <c r="A8" i="46"/>
  <c r="G7" i="46"/>
  <c r="F7" i="46"/>
  <c r="E7" i="46"/>
  <c r="D7" i="46"/>
  <c r="C7" i="46"/>
  <c r="B7" i="46"/>
  <c r="A7" i="46"/>
  <c r="G6" i="46"/>
  <c r="F6" i="46"/>
  <c r="E6" i="46"/>
  <c r="D6" i="46"/>
  <c r="C6" i="46"/>
  <c r="B6" i="46"/>
  <c r="A6" i="46"/>
  <c r="G5" i="46"/>
  <c r="F5" i="46"/>
  <c r="E5" i="46"/>
  <c r="D5" i="46"/>
  <c r="C5" i="46"/>
  <c r="B5" i="46"/>
  <c r="A5" i="46"/>
  <c r="D1" i="46"/>
  <c r="C1" i="46"/>
  <c r="G37" i="44"/>
  <c r="F37" i="44"/>
  <c r="E37" i="44"/>
  <c r="D37" i="44"/>
  <c r="C37" i="44"/>
  <c r="B37" i="44"/>
  <c r="A37" i="44"/>
  <c r="G36" i="44"/>
  <c r="F36" i="44"/>
  <c r="E36" i="44"/>
  <c r="D36" i="44"/>
  <c r="C36" i="44"/>
  <c r="B36" i="44"/>
  <c r="A36" i="44"/>
  <c r="G35" i="44"/>
  <c r="F35" i="44"/>
  <c r="E35" i="44"/>
  <c r="D35" i="44"/>
  <c r="C35" i="44"/>
  <c r="B35" i="44"/>
  <c r="A35" i="44"/>
  <c r="G34" i="44"/>
  <c r="F34" i="44"/>
  <c r="E34" i="44"/>
  <c r="D34" i="44"/>
  <c r="C34" i="44"/>
  <c r="B34" i="44"/>
  <c r="A34" i="44"/>
  <c r="G33" i="44"/>
  <c r="F33" i="44"/>
  <c r="E33" i="44"/>
  <c r="D33" i="44"/>
  <c r="C33" i="44"/>
  <c r="B33" i="44"/>
  <c r="A33" i="44"/>
  <c r="G32" i="44"/>
  <c r="F32" i="44"/>
  <c r="E32" i="44"/>
  <c r="D32" i="44"/>
  <c r="C32" i="44"/>
  <c r="B32" i="44"/>
  <c r="A32" i="44"/>
  <c r="G31" i="44"/>
  <c r="F31" i="44"/>
  <c r="E31" i="44"/>
  <c r="D31" i="44"/>
  <c r="C31" i="44"/>
  <c r="B31" i="44"/>
  <c r="A31" i="44"/>
  <c r="G30" i="44"/>
  <c r="F30" i="44"/>
  <c r="E30" i="44"/>
  <c r="D30" i="44"/>
  <c r="C30" i="44"/>
  <c r="B30" i="44"/>
  <c r="A30" i="44"/>
  <c r="G29" i="44"/>
  <c r="F29" i="44"/>
  <c r="E29" i="44"/>
  <c r="D29" i="44"/>
  <c r="C29" i="44"/>
  <c r="B29" i="44"/>
  <c r="A29" i="44"/>
  <c r="G28" i="44"/>
  <c r="F28" i="44"/>
  <c r="E28" i="44"/>
  <c r="D28" i="44"/>
  <c r="C28" i="44"/>
  <c r="B28" i="44"/>
  <c r="A28" i="44"/>
  <c r="G27" i="44"/>
  <c r="F27" i="44"/>
  <c r="E27" i="44"/>
  <c r="D27" i="44"/>
  <c r="C27" i="44"/>
  <c r="B27" i="44"/>
  <c r="A27" i="44"/>
  <c r="G26" i="44"/>
  <c r="F26" i="44"/>
  <c r="E26" i="44"/>
  <c r="D26" i="44"/>
  <c r="C26" i="44"/>
  <c r="B26" i="44"/>
  <c r="A26" i="44"/>
  <c r="G25" i="44"/>
  <c r="F25" i="44"/>
  <c r="E25" i="44"/>
  <c r="D25" i="44"/>
  <c r="C25" i="44"/>
  <c r="B25" i="44"/>
  <c r="A25" i="44"/>
  <c r="G24" i="44"/>
  <c r="F24" i="44"/>
  <c r="E24" i="44"/>
  <c r="D24" i="44"/>
  <c r="C24" i="44"/>
  <c r="B24" i="44"/>
  <c r="A24" i="44"/>
  <c r="G23" i="44"/>
  <c r="F23" i="44"/>
  <c r="E23" i="44"/>
  <c r="D23" i="44"/>
  <c r="C23" i="44"/>
  <c r="B23" i="44"/>
  <c r="A23" i="44"/>
  <c r="G22" i="44"/>
  <c r="F22" i="44"/>
  <c r="E22" i="44"/>
  <c r="D22" i="44"/>
  <c r="C22" i="44"/>
  <c r="B22" i="44"/>
  <c r="A22" i="44"/>
  <c r="G21" i="44"/>
  <c r="F21" i="44"/>
  <c r="E21" i="44"/>
  <c r="D21" i="44"/>
  <c r="C21" i="44"/>
  <c r="B21" i="44"/>
  <c r="A21" i="44"/>
  <c r="G20" i="44"/>
  <c r="F20" i="44"/>
  <c r="E20" i="44"/>
  <c r="D20" i="44"/>
  <c r="C20" i="44"/>
  <c r="B20" i="44"/>
  <c r="A20" i="44"/>
  <c r="G19" i="44"/>
  <c r="F19" i="44"/>
  <c r="E19" i="44"/>
  <c r="D19" i="44"/>
  <c r="C19" i="44"/>
  <c r="B19" i="44"/>
  <c r="A19" i="44"/>
  <c r="G18" i="44"/>
  <c r="F18" i="44"/>
  <c r="E18" i="44"/>
  <c r="D18" i="44"/>
  <c r="C18" i="44"/>
  <c r="B18" i="44"/>
  <c r="A18" i="44"/>
  <c r="G17" i="44"/>
  <c r="F17" i="44"/>
  <c r="E17" i="44"/>
  <c r="D17" i="44"/>
  <c r="C17" i="44"/>
  <c r="B17" i="44"/>
  <c r="A17" i="44"/>
  <c r="G16" i="44"/>
  <c r="F16" i="44"/>
  <c r="E16" i="44"/>
  <c r="D16" i="44"/>
  <c r="C16" i="44"/>
  <c r="B16" i="44"/>
  <c r="A16" i="44"/>
  <c r="G15" i="44"/>
  <c r="F15" i="44"/>
  <c r="E15" i="44"/>
  <c r="D15" i="44"/>
  <c r="C15" i="44"/>
  <c r="B15" i="44"/>
  <c r="A15" i="44"/>
  <c r="G14" i="44"/>
  <c r="F14" i="44"/>
  <c r="E14" i="44"/>
  <c r="D14" i="44"/>
  <c r="C14" i="44"/>
  <c r="B14" i="44"/>
  <c r="A14" i="44"/>
  <c r="G13" i="44"/>
  <c r="F13" i="44"/>
  <c r="E13" i="44"/>
  <c r="D13" i="44"/>
  <c r="C13" i="44"/>
  <c r="B13" i="44"/>
  <c r="A13" i="44"/>
  <c r="G12" i="44"/>
  <c r="F12" i="44"/>
  <c r="E12" i="44"/>
  <c r="D12" i="44"/>
  <c r="C12" i="44"/>
  <c r="B12" i="44"/>
  <c r="A12" i="44"/>
  <c r="G11" i="44"/>
  <c r="F11" i="44"/>
  <c r="E11" i="44"/>
  <c r="D11" i="44"/>
  <c r="C11" i="44"/>
  <c r="B11" i="44"/>
  <c r="A11" i="44"/>
  <c r="G10" i="44"/>
  <c r="F10" i="44"/>
  <c r="E10" i="44"/>
  <c r="D10" i="44"/>
  <c r="C10" i="44"/>
  <c r="B10" i="44"/>
  <c r="A10" i="44"/>
  <c r="G9" i="44"/>
  <c r="F9" i="44"/>
  <c r="E9" i="44"/>
  <c r="D9" i="44"/>
  <c r="C9" i="44"/>
  <c r="B9" i="44"/>
  <c r="A9" i="44"/>
  <c r="G8" i="44"/>
  <c r="F8" i="44"/>
  <c r="E8" i="44"/>
  <c r="D8" i="44"/>
  <c r="C8" i="44"/>
  <c r="B8" i="44"/>
  <c r="A8" i="44"/>
  <c r="G7" i="44"/>
  <c r="F7" i="44"/>
  <c r="E7" i="44"/>
  <c r="D7" i="44"/>
  <c r="C7" i="44"/>
  <c r="B7" i="44"/>
  <c r="A7" i="44"/>
  <c r="G6" i="44"/>
  <c r="F6" i="44"/>
  <c r="E6" i="44"/>
  <c r="D6" i="44"/>
  <c r="C6" i="44"/>
  <c r="B6" i="44"/>
  <c r="A6" i="44"/>
  <c r="G5" i="44"/>
  <c r="F5" i="44"/>
  <c r="E5" i="44"/>
  <c r="D5" i="44"/>
  <c r="C5" i="44"/>
  <c r="B5" i="44"/>
  <c r="A5" i="44"/>
  <c r="D1" i="44"/>
  <c r="C1" i="44"/>
  <c r="G16" i="43"/>
  <c r="F16" i="43"/>
  <c r="E16" i="43"/>
  <c r="D16" i="43"/>
  <c r="C16" i="43"/>
  <c r="B16" i="43"/>
  <c r="A16" i="43"/>
  <c r="G15" i="43"/>
  <c r="F15" i="43"/>
  <c r="E15" i="43"/>
  <c r="D15" i="43"/>
  <c r="C15" i="43"/>
  <c r="B15" i="43"/>
  <c r="A15" i="43"/>
  <c r="G14" i="43"/>
  <c r="F14" i="43"/>
  <c r="E14" i="43"/>
  <c r="D14" i="43"/>
  <c r="C14" i="43"/>
  <c r="B14" i="43"/>
  <c r="A14" i="43"/>
  <c r="G13" i="43"/>
  <c r="F13" i="43"/>
  <c r="E13" i="43"/>
  <c r="D13" i="43"/>
  <c r="C13" i="43"/>
  <c r="B13" i="43"/>
  <c r="A13" i="43"/>
  <c r="G12" i="43"/>
  <c r="F12" i="43"/>
  <c r="E12" i="43"/>
  <c r="D12" i="43"/>
  <c r="C12" i="43"/>
  <c r="B12" i="43"/>
  <c r="A12" i="43"/>
  <c r="G11" i="43"/>
  <c r="F11" i="43"/>
  <c r="E11" i="43"/>
  <c r="D11" i="43"/>
  <c r="C11" i="43"/>
  <c r="B11" i="43"/>
  <c r="A11" i="43"/>
  <c r="G10" i="43"/>
  <c r="F10" i="43"/>
  <c r="E10" i="43"/>
  <c r="D10" i="43"/>
  <c r="C10" i="43"/>
  <c r="B10" i="43"/>
  <c r="A10" i="43"/>
  <c r="G9" i="43"/>
  <c r="F9" i="43"/>
  <c r="E9" i="43"/>
  <c r="D9" i="43"/>
  <c r="C9" i="43"/>
  <c r="B9" i="43"/>
  <c r="A9" i="43"/>
  <c r="G8" i="43"/>
  <c r="F8" i="43"/>
  <c r="E8" i="43"/>
  <c r="D8" i="43"/>
  <c r="C8" i="43"/>
  <c r="B8" i="43"/>
  <c r="A8" i="43"/>
  <c r="G7" i="43"/>
  <c r="F7" i="43"/>
  <c r="E7" i="43"/>
  <c r="D7" i="43"/>
  <c r="C7" i="43"/>
  <c r="B7" i="43"/>
  <c r="A7" i="43"/>
  <c r="G6" i="43"/>
  <c r="F6" i="43"/>
  <c r="E6" i="43"/>
  <c r="D6" i="43"/>
  <c r="C6" i="43"/>
  <c r="B6" i="43"/>
  <c r="A6" i="43"/>
  <c r="G5" i="43"/>
  <c r="F5" i="43"/>
  <c r="E5" i="43"/>
  <c r="D5" i="43"/>
  <c r="C5" i="43"/>
  <c r="B5" i="43"/>
  <c r="A5" i="43"/>
  <c r="D1" i="43"/>
  <c r="C1" i="43"/>
  <c r="G15" i="42"/>
  <c r="F15" i="42"/>
  <c r="E15" i="42"/>
  <c r="D15" i="42"/>
  <c r="C15" i="42"/>
  <c r="B15" i="42"/>
  <c r="A15" i="42"/>
  <c r="G14" i="42"/>
  <c r="F14" i="42"/>
  <c r="E14" i="42"/>
  <c r="D14" i="42"/>
  <c r="C14" i="42"/>
  <c r="B14" i="42"/>
  <c r="A14" i="42"/>
  <c r="G13" i="42"/>
  <c r="F13" i="42"/>
  <c r="E13" i="42"/>
  <c r="D13" i="42"/>
  <c r="C13" i="42"/>
  <c r="B13" i="42"/>
  <c r="A13" i="42"/>
  <c r="G12" i="42"/>
  <c r="F12" i="42"/>
  <c r="E12" i="42"/>
  <c r="D12" i="42"/>
  <c r="C12" i="42"/>
  <c r="B12" i="42"/>
  <c r="A12" i="42"/>
  <c r="G11" i="42"/>
  <c r="F11" i="42"/>
  <c r="E11" i="42"/>
  <c r="D11" i="42"/>
  <c r="C11" i="42"/>
  <c r="B11" i="42"/>
  <c r="A11" i="42"/>
  <c r="G10" i="42"/>
  <c r="F10" i="42"/>
  <c r="E10" i="42"/>
  <c r="D10" i="42"/>
  <c r="C10" i="42"/>
  <c r="B10" i="42"/>
  <c r="A10" i="42"/>
  <c r="G9" i="42"/>
  <c r="F9" i="42"/>
  <c r="E9" i="42"/>
  <c r="D9" i="42"/>
  <c r="C9" i="42"/>
  <c r="B9" i="42"/>
  <c r="A9" i="42"/>
  <c r="G8" i="42"/>
  <c r="F8" i="42"/>
  <c r="E8" i="42"/>
  <c r="D8" i="42"/>
  <c r="C8" i="42"/>
  <c r="B8" i="42"/>
  <c r="A8" i="42"/>
  <c r="G7" i="42"/>
  <c r="F7" i="42"/>
  <c r="E7" i="42"/>
  <c r="D7" i="42"/>
  <c r="C7" i="42"/>
  <c r="B7" i="42"/>
  <c r="A7" i="42"/>
  <c r="G6" i="42"/>
  <c r="F6" i="42"/>
  <c r="E6" i="42"/>
  <c r="D6" i="42"/>
  <c r="C6" i="42"/>
  <c r="B6" i="42"/>
  <c r="A6" i="42"/>
  <c r="G5" i="42"/>
  <c r="F5" i="42"/>
  <c r="E5" i="42"/>
  <c r="D5" i="42"/>
  <c r="C5" i="42"/>
  <c r="B5" i="42"/>
  <c r="A5" i="42"/>
  <c r="D1" i="42"/>
  <c r="C1" i="42"/>
  <c r="C8" i="40"/>
  <c r="G41" i="41"/>
  <c r="F41" i="41"/>
  <c r="E41" i="41"/>
  <c r="D41" i="41"/>
  <c r="C41" i="41"/>
  <c r="B41" i="41"/>
  <c r="A41" i="41"/>
  <c r="G40" i="41"/>
  <c r="F40" i="41"/>
  <c r="E40" i="41"/>
  <c r="D40" i="41"/>
  <c r="C40" i="41"/>
  <c r="B40" i="41"/>
  <c r="A40" i="41"/>
  <c r="G39" i="41"/>
  <c r="F39" i="41"/>
  <c r="E39" i="41"/>
  <c r="D39" i="41"/>
  <c r="C39" i="41"/>
  <c r="B39" i="41"/>
  <c r="A39" i="41"/>
  <c r="G38" i="41"/>
  <c r="F38" i="41"/>
  <c r="E38" i="41"/>
  <c r="D38" i="41"/>
  <c r="C38" i="41"/>
  <c r="B38" i="41"/>
  <c r="A38" i="41"/>
  <c r="G37" i="41"/>
  <c r="F37" i="41"/>
  <c r="E37" i="41"/>
  <c r="D37" i="41"/>
  <c r="C37" i="41"/>
  <c r="B37" i="41"/>
  <c r="A37" i="41"/>
  <c r="G36" i="41"/>
  <c r="F36" i="41"/>
  <c r="E36" i="41"/>
  <c r="D36" i="41"/>
  <c r="C36" i="41"/>
  <c r="B36" i="41"/>
  <c r="A36" i="41"/>
  <c r="G35" i="41"/>
  <c r="F35" i="41"/>
  <c r="E35" i="41"/>
  <c r="D35" i="41"/>
  <c r="C35" i="41"/>
  <c r="B35" i="41"/>
  <c r="A35" i="41"/>
  <c r="G34" i="41"/>
  <c r="F34" i="41"/>
  <c r="E34" i="41"/>
  <c r="D34" i="41"/>
  <c r="C34" i="41"/>
  <c r="B34" i="41"/>
  <c r="A34" i="41"/>
  <c r="G33" i="41"/>
  <c r="F33" i="41"/>
  <c r="E33" i="41"/>
  <c r="D33" i="41"/>
  <c r="C33" i="41"/>
  <c r="B33" i="41"/>
  <c r="A33" i="41"/>
  <c r="G32" i="41"/>
  <c r="F32" i="41"/>
  <c r="E32" i="41"/>
  <c r="D32" i="41"/>
  <c r="C32" i="41"/>
  <c r="B32" i="41"/>
  <c r="A32" i="41"/>
  <c r="G31" i="41"/>
  <c r="F31" i="41"/>
  <c r="E31" i="41"/>
  <c r="D31" i="41"/>
  <c r="C31" i="41"/>
  <c r="B31" i="41"/>
  <c r="A31" i="41"/>
  <c r="G30" i="41"/>
  <c r="F30" i="41"/>
  <c r="E30" i="41"/>
  <c r="D30" i="41"/>
  <c r="C30" i="41"/>
  <c r="B30" i="41"/>
  <c r="A30" i="41"/>
  <c r="G29" i="41"/>
  <c r="F29" i="41"/>
  <c r="E29" i="41"/>
  <c r="D29" i="41"/>
  <c r="C29" i="41"/>
  <c r="B29" i="41"/>
  <c r="A29" i="41"/>
  <c r="G28" i="41"/>
  <c r="F28" i="41"/>
  <c r="E28" i="41"/>
  <c r="D28" i="41"/>
  <c r="C28" i="41"/>
  <c r="B28" i="41"/>
  <c r="A28" i="41"/>
  <c r="G27" i="41"/>
  <c r="F27" i="41"/>
  <c r="E27" i="41"/>
  <c r="D27" i="41"/>
  <c r="C27" i="41"/>
  <c r="B27" i="41"/>
  <c r="A27" i="41"/>
  <c r="G26" i="41"/>
  <c r="F26" i="41"/>
  <c r="E26" i="41"/>
  <c r="D26" i="41"/>
  <c r="C26" i="41"/>
  <c r="B26" i="41"/>
  <c r="A26" i="41"/>
  <c r="G25" i="41"/>
  <c r="F25" i="41"/>
  <c r="E25" i="41"/>
  <c r="D25" i="41"/>
  <c r="C25" i="41"/>
  <c r="B25" i="41"/>
  <c r="A25" i="41"/>
  <c r="G24" i="41"/>
  <c r="F24" i="41"/>
  <c r="E24" i="41"/>
  <c r="D24" i="41"/>
  <c r="C24" i="41"/>
  <c r="B24" i="41"/>
  <c r="A24" i="41"/>
  <c r="G23" i="41"/>
  <c r="F23" i="41"/>
  <c r="E23" i="41"/>
  <c r="D23" i="41"/>
  <c r="C23" i="41"/>
  <c r="B23" i="41"/>
  <c r="A23" i="41"/>
  <c r="G22" i="41"/>
  <c r="F22" i="41"/>
  <c r="E22" i="41"/>
  <c r="D22" i="41"/>
  <c r="C22" i="41"/>
  <c r="B22" i="41"/>
  <c r="A22" i="41"/>
  <c r="G21" i="41"/>
  <c r="F21" i="41"/>
  <c r="E21" i="41"/>
  <c r="D21" i="41"/>
  <c r="C21" i="41"/>
  <c r="B21" i="41"/>
  <c r="A21" i="41"/>
  <c r="G20" i="41"/>
  <c r="F20" i="41"/>
  <c r="E20" i="41"/>
  <c r="D20" i="41"/>
  <c r="C20" i="41"/>
  <c r="B20" i="41"/>
  <c r="A20" i="41"/>
  <c r="G19" i="41"/>
  <c r="F19" i="41"/>
  <c r="E19" i="41"/>
  <c r="D19" i="41"/>
  <c r="C19" i="41"/>
  <c r="B19" i="41"/>
  <c r="A19" i="41"/>
  <c r="G18" i="41"/>
  <c r="F18" i="41"/>
  <c r="E18" i="41"/>
  <c r="D18" i="41"/>
  <c r="C18" i="41"/>
  <c r="B18" i="41"/>
  <c r="A18" i="41"/>
  <c r="G17" i="41"/>
  <c r="F17" i="41"/>
  <c r="E17" i="41"/>
  <c r="D17" i="41"/>
  <c r="C17" i="41"/>
  <c r="B17" i="41"/>
  <c r="A17" i="41"/>
  <c r="G16" i="41"/>
  <c r="F16" i="41"/>
  <c r="E16" i="41"/>
  <c r="D16" i="41"/>
  <c r="C16" i="41"/>
  <c r="B16" i="41"/>
  <c r="A16" i="41"/>
  <c r="G15" i="41"/>
  <c r="F15" i="41"/>
  <c r="E15" i="41"/>
  <c r="D15" i="41"/>
  <c r="C15" i="41"/>
  <c r="B15" i="41"/>
  <c r="A15" i="41"/>
  <c r="G14" i="41"/>
  <c r="F14" i="41"/>
  <c r="E14" i="41"/>
  <c r="D14" i="41"/>
  <c r="C14" i="41"/>
  <c r="B14" i="41"/>
  <c r="A14" i="41"/>
  <c r="G13" i="41"/>
  <c r="F13" i="41"/>
  <c r="E13" i="41"/>
  <c r="D13" i="41"/>
  <c r="C13" i="41"/>
  <c r="B13" i="41"/>
  <c r="A13" i="41"/>
  <c r="G12" i="41"/>
  <c r="F12" i="41"/>
  <c r="E12" i="41"/>
  <c r="D12" i="41"/>
  <c r="C12" i="41"/>
  <c r="B12" i="41"/>
  <c r="A12" i="41"/>
  <c r="G11" i="41"/>
  <c r="F11" i="41"/>
  <c r="E11" i="41"/>
  <c r="D11" i="41"/>
  <c r="C11" i="41"/>
  <c r="B11" i="41"/>
  <c r="A11" i="41"/>
  <c r="G10" i="41"/>
  <c r="F10" i="41"/>
  <c r="E10" i="41"/>
  <c r="D10" i="41"/>
  <c r="C10" i="41"/>
  <c r="B10" i="41"/>
  <c r="A10" i="41"/>
  <c r="G9" i="41"/>
  <c r="F9" i="41"/>
  <c r="E9" i="41"/>
  <c r="D9" i="41"/>
  <c r="C9" i="41"/>
  <c r="B9" i="41"/>
  <c r="A9" i="41"/>
  <c r="G8" i="41"/>
  <c r="F8" i="41"/>
  <c r="E8" i="41"/>
  <c r="D8" i="41"/>
  <c r="C8" i="41"/>
  <c r="B8" i="41"/>
  <c r="A8" i="41"/>
  <c r="G7" i="41"/>
  <c r="F7" i="41"/>
  <c r="E7" i="41"/>
  <c r="D7" i="41"/>
  <c r="C7" i="41"/>
  <c r="B7" i="41"/>
  <c r="A7" i="41"/>
  <c r="G6" i="41"/>
  <c r="F6" i="41"/>
  <c r="E6" i="41"/>
  <c r="D6" i="41"/>
  <c r="C6" i="41"/>
  <c r="B6" i="41"/>
  <c r="A6" i="41"/>
  <c r="G5" i="41"/>
  <c r="F5" i="41"/>
  <c r="E5" i="41"/>
  <c r="D5" i="41"/>
  <c r="C5" i="41"/>
  <c r="B5" i="41"/>
  <c r="A5" i="41"/>
  <c r="D1" i="41"/>
  <c r="C1" i="41"/>
  <c r="G25" i="40"/>
  <c r="F25" i="40"/>
  <c r="E25" i="40"/>
  <c r="D25" i="40"/>
  <c r="C25" i="40"/>
  <c r="B25" i="40"/>
  <c r="A25" i="40"/>
  <c r="G24" i="40"/>
  <c r="F24" i="40"/>
  <c r="E24" i="40"/>
  <c r="D24" i="40"/>
  <c r="C24" i="40"/>
  <c r="B24" i="40"/>
  <c r="A24" i="40"/>
  <c r="G23" i="40"/>
  <c r="F23" i="40"/>
  <c r="E23" i="40"/>
  <c r="D23" i="40"/>
  <c r="C23" i="40"/>
  <c r="B23" i="40"/>
  <c r="A23" i="40"/>
  <c r="G22" i="40"/>
  <c r="F22" i="40"/>
  <c r="E22" i="40"/>
  <c r="D22" i="40"/>
  <c r="C22" i="40"/>
  <c r="B22" i="40"/>
  <c r="A22" i="40"/>
  <c r="G21" i="40"/>
  <c r="F21" i="40"/>
  <c r="E21" i="40"/>
  <c r="D21" i="40"/>
  <c r="C21" i="40"/>
  <c r="B21" i="40"/>
  <c r="A21" i="40"/>
  <c r="G20" i="40"/>
  <c r="F20" i="40"/>
  <c r="E20" i="40"/>
  <c r="D20" i="40"/>
  <c r="C20" i="40"/>
  <c r="B20" i="40"/>
  <c r="A20" i="40"/>
  <c r="G19" i="40"/>
  <c r="F19" i="40"/>
  <c r="E19" i="40"/>
  <c r="D19" i="40"/>
  <c r="C19" i="40"/>
  <c r="B19" i="40"/>
  <c r="A19" i="40"/>
  <c r="G18" i="40"/>
  <c r="F18" i="40"/>
  <c r="E18" i="40"/>
  <c r="D18" i="40"/>
  <c r="C18" i="40"/>
  <c r="B18" i="40"/>
  <c r="A18" i="40"/>
  <c r="G17" i="40"/>
  <c r="F17" i="40"/>
  <c r="E17" i="40"/>
  <c r="D17" i="40"/>
  <c r="C17" i="40"/>
  <c r="B17" i="40"/>
  <c r="A17" i="40"/>
  <c r="G16" i="40"/>
  <c r="F16" i="40"/>
  <c r="E16" i="40"/>
  <c r="D16" i="40"/>
  <c r="C16" i="40"/>
  <c r="B16" i="40"/>
  <c r="A16" i="40"/>
  <c r="G15" i="40"/>
  <c r="F15" i="40"/>
  <c r="E15" i="40"/>
  <c r="D15" i="40"/>
  <c r="C15" i="40"/>
  <c r="B15" i="40"/>
  <c r="A15" i="40"/>
  <c r="G14" i="40"/>
  <c r="F14" i="40"/>
  <c r="E14" i="40"/>
  <c r="D14" i="40"/>
  <c r="C14" i="40"/>
  <c r="B14" i="40"/>
  <c r="A14" i="40"/>
  <c r="G13" i="40"/>
  <c r="F13" i="40"/>
  <c r="E13" i="40"/>
  <c r="D13" i="40"/>
  <c r="C13" i="40"/>
  <c r="B13" i="40"/>
  <c r="A13" i="40"/>
  <c r="G12" i="40"/>
  <c r="F12" i="40"/>
  <c r="E12" i="40"/>
  <c r="D12" i="40"/>
  <c r="C12" i="40"/>
  <c r="B12" i="40"/>
  <c r="A12" i="40"/>
  <c r="G11" i="40"/>
  <c r="F11" i="40"/>
  <c r="E11" i="40"/>
  <c r="D11" i="40"/>
  <c r="C11" i="40"/>
  <c r="B11" i="40"/>
  <c r="A11" i="40"/>
  <c r="G10" i="40"/>
  <c r="F10" i="40"/>
  <c r="E10" i="40"/>
  <c r="D10" i="40"/>
  <c r="C10" i="40"/>
  <c r="B10" i="40"/>
  <c r="A10" i="40"/>
  <c r="G9" i="40"/>
  <c r="F9" i="40"/>
  <c r="E9" i="40"/>
  <c r="D9" i="40"/>
  <c r="C9" i="40"/>
  <c r="B9" i="40"/>
  <c r="A9" i="40"/>
  <c r="G8" i="40"/>
  <c r="F8" i="40"/>
  <c r="E8" i="40"/>
  <c r="D8" i="40"/>
  <c r="B8" i="40"/>
  <c r="A8" i="40"/>
  <c r="G7" i="40"/>
  <c r="F7" i="40"/>
  <c r="E7" i="40"/>
  <c r="D7" i="40"/>
  <c r="C7" i="40"/>
  <c r="B7" i="40"/>
  <c r="A7" i="40"/>
  <c r="G6" i="40"/>
  <c r="F6" i="40"/>
  <c r="E6" i="40"/>
  <c r="D6" i="40"/>
  <c r="C6" i="40"/>
  <c r="B6" i="40"/>
  <c r="A6" i="40"/>
  <c r="G5" i="40"/>
  <c r="F5" i="40"/>
  <c r="E5" i="40"/>
  <c r="D5" i="40"/>
  <c r="C5" i="40"/>
  <c r="B5" i="40"/>
  <c r="A5" i="40"/>
  <c r="D1" i="40"/>
  <c r="C1" i="40"/>
  <c r="G37" i="39"/>
  <c r="F37" i="39"/>
  <c r="E37" i="39"/>
  <c r="D37" i="39"/>
  <c r="C37" i="39"/>
  <c r="B37" i="39"/>
  <c r="A37" i="39"/>
  <c r="G36" i="39"/>
  <c r="F36" i="39"/>
  <c r="E36" i="39"/>
  <c r="D36" i="39"/>
  <c r="C36" i="39"/>
  <c r="B36" i="39"/>
  <c r="A36" i="39"/>
  <c r="G35" i="39"/>
  <c r="F35" i="39"/>
  <c r="E35" i="39"/>
  <c r="D35" i="39"/>
  <c r="C35" i="39"/>
  <c r="B35" i="39"/>
  <c r="A35" i="39"/>
  <c r="G34" i="39"/>
  <c r="F34" i="39"/>
  <c r="E34" i="39"/>
  <c r="D34" i="39"/>
  <c r="C34" i="39"/>
  <c r="B34" i="39"/>
  <c r="A34" i="39"/>
  <c r="G33" i="39"/>
  <c r="F33" i="39"/>
  <c r="E33" i="39"/>
  <c r="D33" i="39"/>
  <c r="C33" i="39"/>
  <c r="B33" i="39"/>
  <c r="A33" i="39"/>
  <c r="G32" i="39"/>
  <c r="F32" i="39"/>
  <c r="E32" i="39"/>
  <c r="D32" i="39"/>
  <c r="C32" i="39"/>
  <c r="B32" i="39"/>
  <c r="A32" i="39"/>
  <c r="G31" i="39"/>
  <c r="F31" i="39"/>
  <c r="E31" i="39"/>
  <c r="D31" i="39"/>
  <c r="C31" i="39"/>
  <c r="B31" i="39"/>
  <c r="A31" i="39"/>
  <c r="G30" i="39"/>
  <c r="F30" i="39"/>
  <c r="E30" i="39"/>
  <c r="D30" i="39"/>
  <c r="C30" i="39"/>
  <c r="B30" i="39"/>
  <c r="A30" i="39"/>
  <c r="G29" i="39"/>
  <c r="F29" i="39"/>
  <c r="E29" i="39"/>
  <c r="D29" i="39"/>
  <c r="C29" i="39"/>
  <c r="B29" i="39"/>
  <c r="A29" i="39"/>
  <c r="G28" i="39"/>
  <c r="F28" i="39"/>
  <c r="E28" i="39"/>
  <c r="D28" i="39"/>
  <c r="C28" i="39"/>
  <c r="B28" i="39"/>
  <c r="A28" i="39"/>
  <c r="G27" i="39"/>
  <c r="F27" i="39"/>
  <c r="E27" i="39"/>
  <c r="D27" i="39"/>
  <c r="C27" i="39"/>
  <c r="B27" i="39"/>
  <c r="A27" i="39"/>
  <c r="G26" i="39"/>
  <c r="F26" i="39"/>
  <c r="E26" i="39"/>
  <c r="D26" i="39"/>
  <c r="C26" i="39"/>
  <c r="B26" i="39"/>
  <c r="A26" i="39"/>
  <c r="G25" i="39"/>
  <c r="F25" i="39"/>
  <c r="E25" i="39"/>
  <c r="D25" i="39"/>
  <c r="C25" i="39"/>
  <c r="B25" i="39"/>
  <c r="A25" i="39"/>
  <c r="G24" i="39"/>
  <c r="F24" i="39"/>
  <c r="E24" i="39"/>
  <c r="D24" i="39"/>
  <c r="C24" i="39"/>
  <c r="B24" i="39"/>
  <c r="A24" i="39"/>
  <c r="G23" i="39"/>
  <c r="F23" i="39"/>
  <c r="E23" i="39"/>
  <c r="D23" i="39"/>
  <c r="C23" i="39"/>
  <c r="B23" i="39"/>
  <c r="A23" i="39"/>
  <c r="G22" i="39"/>
  <c r="F22" i="39"/>
  <c r="E22" i="39"/>
  <c r="D22" i="39"/>
  <c r="C22" i="39"/>
  <c r="B22" i="39"/>
  <c r="A22" i="39"/>
  <c r="G21" i="39"/>
  <c r="F21" i="39"/>
  <c r="E21" i="39"/>
  <c r="D21" i="39"/>
  <c r="C21" i="39"/>
  <c r="B21" i="39"/>
  <c r="A21" i="39"/>
  <c r="G20" i="39"/>
  <c r="F20" i="39"/>
  <c r="E20" i="39"/>
  <c r="D20" i="39"/>
  <c r="C20" i="39"/>
  <c r="B20" i="39"/>
  <c r="A20" i="39"/>
  <c r="G19" i="39"/>
  <c r="F19" i="39"/>
  <c r="E19" i="39"/>
  <c r="D19" i="39"/>
  <c r="C19" i="39"/>
  <c r="B19" i="39"/>
  <c r="A19" i="39"/>
  <c r="G18" i="39"/>
  <c r="F18" i="39"/>
  <c r="E18" i="39"/>
  <c r="D18" i="39"/>
  <c r="C18" i="39"/>
  <c r="B18" i="39"/>
  <c r="A18" i="39"/>
  <c r="G17" i="39"/>
  <c r="F17" i="39"/>
  <c r="E17" i="39"/>
  <c r="D17" i="39"/>
  <c r="C17" i="39"/>
  <c r="B17" i="39"/>
  <c r="A17" i="39"/>
  <c r="G16" i="39"/>
  <c r="F16" i="39"/>
  <c r="E16" i="39"/>
  <c r="D16" i="39"/>
  <c r="C16" i="39"/>
  <c r="B16" i="39"/>
  <c r="A16" i="39"/>
  <c r="G15" i="39"/>
  <c r="F15" i="39"/>
  <c r="E15" i="39"/>
  <c r="D15" i="39"/>
  <c r="C15" i="39"/>
  <c r="B15" i="39"/>
  <c r="A15" i="39"/>
  <c r="G14" i="39"/>
  <c r="F14" i="39"/>
  <c r="E14" i="39"/>
  <c r="D14" i="39"/>
  <c r="C14" i="39"/>
  <c r="B14" i="39"/>
  <c r="A14" i="39"/>
  <c r="G13" i="39"/>
  <c r="F13" i="39"/>
  <c r="E13" i="39"/>
  <c r="D13" i="39"/>
  <c r="C13" i="39"/>
  <c r="B13" i="39"/>
  <c r="A13" i="39"/>
  <c r="G12" i="39"/>
  <c r="F12" i="39"/>
  <c r="E12" i="39"/>
  <c r="D12" i="39"/>
  <c r="C12" i="39"/>
  <c r="B12" i="39"/>
  <c r="A12" i="39"/>
  <c r="G11" i="39"/>
  <c r="F11" i="39"/>
  <c r="E11" i="39"/>
  <c r="D11" i="39"/>
  <c r="C11" i="39"/>
  <c r="B11" i="39"/>
  <c r="A11" i="39"/>
  <c r="G10" i="39"/>
  <c r="F10" i="39"/>
  <c r="E10" i="39"/>
  <c r="D10" i="39"/>
  <c r="C10" i="39"/>
  <c r="B10" i="39"/>
  <c r="A10" i="39"/>
  <c r="G9" i="39"/>
  <c r="F9" i="39"/>
  <c r="E9" i="39"/>
  <c r="D9" i="39"/>
  <c r="C9" i="39"/>
  <c r="B9" i="39"/>
  <c r="A9" i="39"/>
  <c r="G8" i="39"/>
  <c r="F8" i="39"/>
  <c r="E8" i="39"/>
  <c r="D8" i="39"/>
  <c r="C8" i="39"/>
  <c r="B8" i="39"/>
  <c r="A8" i="39"/>
  <c r="G7" i="39"/>
  <c r="F7" i="39"/>
  <c r="E7" i="39"/>
  <c r="D7" i="39"/>
  <c r="C7" i="39"/>
  <c r="B7" i="39"/>
  <c r="A7" i="39"/>
  <c r="G6" i="39"/>
  <c r="F6" i="39"/>
  <c r="E6" i="39"/>
  <c r="D6" i="39"/>
  <c r="C6" i="39"/>
  <c r="B6" i="39"/>
  <c r="A6" i="39"/>
  <c r="G5" i="39"/>
  <c r="F5" i="39"/>
  <c r="E5" i="39"/>
  <c r="D5" i="39"/>
  <c r="C5" i="39"/>
  <c r="B5" i="39"/>
  <c r="A5" i="39"/>
  <c r="D1" i="39"/>
  <c r="C1" i="39"/>
  <c r="G16" i="38"/>
  <c r="F16" i="38"/>
  <c r="E16" i="38"/>
  <c r="D16" i="38"/>
  <c r="C16" i="38"/>
  <c r="B16" i="38"/>
  <c r="A16" i="38"/>
  <c r="G15" i="38"/>
  <c r="F15" i="38"/>
  <c r="E15" i="38"/>
  <c r="D15" i="38"/>
  <c r="C15" i="38"/>
  <c r="B15" i="38"/>
  <c r="A15" i="38"/>
  <c r="G14" i="38"/>
  <c r="F14" i="38"/>
  <c r="E14" i="38"/>
  <c r="D14" i="38"/>
  <c r="C14" i="38"/>
  <c r="B14" i="38"/>
  <c r="A14" i="38"/>
  <c r="G13" i="38"/>
  <c r="F13" i="38"/>
  <c r="E13" i="38"/>
  <c r="D13" i="38"/>
  <c r="C13" i="38"/>
  <c r="B13" i="38"/>
  <c r="A13" i="38"/>
  <c r="G12" i="38"/>
  <c r="F12" i="38"/>
  <c r="E12" i="38"/>
  <c r="D12" i="38"/>
  <c r="C12" i="38"/>
  <c r="B12" i="38"/>
  <c r="A12" i="38"/>
  <c r="G11" i="38"/>
  <c r="F11" i="38"/>
  <c r="E11" i="38"/>
  <c r="D11" i="38"/>
  <c r="C11" i="38"/>
  <c r="B11" i="38"/>
  <c r="A11" i="38"/>
  <c r="G10" i="38"/>
  <c r="F10" i="38"/>
  <c r="E10" i="38"/>
  <c r="D10" i="38"/>
  <c r="C10" i="38"/>
  <c r="B10" i="38"/>
  <c r="A10" i="38"/>
  <c r="G9" i="38"/>
  <c r="F9" i="38"/>
  <c r="E9" i="38"/>
  <c r="D9" i="38"/>
  <c r="C9" i="38"/>
  <c r="B9" i="38"/>
  <c r="A9" i="38"/>
  <c r="G8" i="38"/>
  <c r="F8" i="38"/>
  <c r="E8" i="38"/>
  <c r="D8" i="38"/>
  <c r="C8" i="38"/>
  <c r="B8" i="38"/>
  <c r="A8" i="38"/>
  <c r="G7" i="38"/>
  <c r="F7" i="38"/>
  <c r="E7" i="38"/>
  <c r="D7" i="38"/>
  <c r="C7" i="38"/>
  <c r="B7" i="38"/>
  <c r="A7" i="38"/>
  <c r="G6" i="38"/>
  <c r="F6" i="38"/>
  <c r="E6" i="38"/>
  <c r="D6" i="38"/>
  <c r="C6" i="38"/>
  <c r="B6" i="38"/>
  <c r="A6" i="38"/>
  <c r="G5" i="38"/>
  <c r="F5" i="38"/>
  <c r="E5" i="38"/>
  <c r="D5" i="38"/>
  <c r="C5" i="38"/>
  <c r="B5" i="38"/>
  <c r="A5" i="38"/>
  <c r="D1" i="38"/>
  <c r="C1" i="38"/>
  <c r="A21" i="2"/>
  <c r="B21" i="2"/>
  <c r="C21" i="2"/>
  <c r="D21" i="2"/>
  <c r="E21" i="2"/>
  <c r="F21" i="2"/>
  <c r="G21" i="2"/>
  <c r="A22" i="2"/>
  <c r="B22" i="2"/>
  <c r="C22" i="2"/>
  <c r="D22" i="2"/>
  <c r="E22" i="2"/>
  <c r="F22" i="2"/>
  <c r="G22" i="2"/>
  <c r="G20" i="2"/>
  <c r="F20" i="2"/>
  <c r="E20" i="2"/>
  <c r="D20" i="2"/>
  <c r="C20" i="2"/>
  <c r="B20" i="2"/>
  <c r="A20" i="2"/>
  <c r="G19" i="2"/>
  <c r="F19" i="2"/>
  <c r="E19" i="2"/>
  <c r="D19" i="2"/>
  <c r="C19" i="2"/>
  <c r="B19" i="2"/>
  <c r="A19" i="2"/>
  <c r="G18" i="2"/>
  <c r="F18" i="2"/>
  <c r="E18" i="2"/>
  <c r="D18" i="2"/>
  <c r="C18" i="2"/>
  <c r="B18" i="2"/>
  <c r="A18" i="2"/>
  <c r="G17" i="2"/>
  <c r="F17" i="2"/>
  <c r="E17" i="2"/>
  <c r="D17" i="2"/>
  <c r="C17" i="2"/>
  <c r="B17" i="2"/>
  <c r="A17" i="2"/>
  <c r="G16" i="2"/>
  <c r="F16" i="2"/>
  <c r="E16" i="2"/>
  <c r="D16" i="2"/>
  <c r="C16" i="2"/>
  <c r="B16" i="2"/>
  <c r="A16" i="2"/>
  <c r="G15" i="2"/>
  <c r="F15" i="2"/>
  <c r="E15" i="2"/>
  <c r="D15" i="2"/>
  <c r="C15" i="2"/>
  <c r="A15" i="2"/>
  <c r="G14" i="2"/>
  <c r="F14" i="2"/>
  <c r="E14" i="2"/>
  <c r="D14" i="2"/>
  <c r="C14" i="2"/>
  <c r="B14" i="2"/>
  <c r="A14" i="2"/>
  <c r="G13" i="2"/>
  <c r="F13" i="2"/>
  <c r="E13" i="2"/>
  <c r="D13" i="2"/>
  <c r="C13" i="2"/>
  <c r="B13" i="2"/>
  <c r="A13" i="2"/>
  <c r="G12" i="2"/>
  <c r="F12" i="2"/>
  <c r="E12" i="2"/>
  <c r="D12" i="2"/>
  <c r="C12" i="2"/>
  <c r="B12" i="2"/>
  <c r="A12" i="2"/>
  <c r="G11" i="2"/>
  <c r="F11" i="2"/>
  <c r="E11" i="2"/>
  <c r="D11" i="2"/>
  <c r="C11" i="2"/>
  <c r="B11" i="2"/>
  <c r="A11" i="2"/>
  <c r="G10" i="2"/>
  <c r="F10" i="2"/>
  <c r="E10" i="2"/>
  <c r="D10" i="2"/>
  <c r="C10" i="2"/>
  <c r="B10" i="2"/>
  <c r="A10" i="2"/>
  <c r="G9" i="2"/>
  <c r="F9" i="2"/>
  <c r="E9" i="2"/>
  <c r="D9" i="2"/>
  <c r="C9" i="2"/>
  <c r="B9" i="2"/>
  <c r="A9" i="2"/>
  <c r="G8" i="2"/>
  <c r="F8" i="2"/>
  <c r="E8" i="2"/>
  <c r="D8" i="2"/>
  <c r="C8" i="2"/>
  <c r="B8" i="2"/>
  <c r="A8" i="2"/>
  <c r="G7" i="2"/>
  <c r="F7" i="2"/>
  <c r="E7" i="2"/>
  <c r="D7" i="2"/>
  <c r="C7" i="2"/>
  <c r="B7" i="2"/>
  <c r="A7" i="2"/>
  <c r="G6" i="2"/>
  <c r="F6" i="2"/>
  <c r="E6" i="2"/>
  <c r="D6" i="2"/>
  <c r="C6" i="2"/>
  <c r="B6" i="2"/>
  <c r="A6" i="2"/>
  <c r="G5" i="2"/>
  <c r="F5" i="2"/>
  <c r="E5" i="2"/>
  <c r="D5" i="2"/>
  <c r="C5" i="2"/>
  <c r="B5" i="2"/>
  <c r="A5" i="2"/>
  <c r="D1" i="2"/>
  <c r="C1" i="2"/>
  <c r="G20" i="76" l="1"/>
  <c r="F20" i="76"/>
  <c r="E20" i="76"/>
  <c r="D20" i="76"/>
  <c r="C20" i="76"/>
  <c r="B20" i="76"/>
  <c r="A20" i="76"/>
  <c r="G19" i="76"/>
  <c r="F19" i="76"/>
  <c r="E19" i="76"/>
  <c r="D19" i="76"/>
  <c r="C19" i="76"/>
  <c r="B19" i="76"/>
  <c r="A19" i="76"/>
  <c r="G18" i="76"/>
  <c r="F18" i="76"/>
  <c r="E18" i="76"/>
  <c r="D18" i="76"/>
  <c r="C18" i="76"/>
  <c r="B18" i="76"/>
  <c r="A18" i="76"/>
  <c r="G17" i="76"/>
  <c r="F17" i="76"/>
  <c r="E17" i="76"/>
  <c r="D17" i="76"/>
  <c r="C17" i="76"/>
  <c r="B17" i="76"/>
  <c r="A17" i="76"/>
  <c r="G16" i="76"/>
  <c r="F16" i="76"/>
  <c r="E16" i="76"/>
  <c r="D16" i="76"/>
  <c r="C16" i="76"/>
  <c r="B16" i="76"/>
  <c r="A16" i="76"/>
  <c r="G15" i="76"/>
  <c r="F15" i="76"/>
  <c r="E15" i="76"/>
  <c r="D15" i="76"/>
  <c r="C15" i="76"/>
  <c r="B15" i="76"/>
  <c r="A15" i="76"/>
  <c r="G14" i="76"/>
  <c r="F14" i="76"/>
  <c r="E14" i="76"/>
  <c r="D14" i="76"/>
  <c r="C14" i="76"/>
  <c r="B14" i="76"/>
  <c r="A14" i="76"/>
  <c r="G13" i="76"/>
  <c r="F13" i="76"/>
  <c r="E13" i="76"/>
  <c r="D13" i="76"/>
  <c r="C13" i="76"/>
  <c r="B13" i="76"/>
  <c r="A13" i="76"/>
  <c r="G12" i="76"/>
  <c r="F12" i="76"/>
  <c r="E12" i="76"/>
  <c r="D12" i="76"/>
  <c r="C12" i="76"/>
  <c r="B12" i="76"/>
  <c r="A12" i="76"/>
  <c r="G11" i="76"/>
  <c r="F11" i="76"/>
  <c r="E11" i="76"/>
  <c r="D11" i="76"/>
  <c r="C11" i="76"/>
  <c r="B11" i="76"/>
  <c r="A11" i="76"/>
  <c r="G10" i="76"/>
  <c r="F10" i="76"/>
  <c r="E10" i="76"/>
  <c r="D10" i="76"/>
  <c r="C10" i="76"/>
  <c r="B10" i="76"/>
  <c r="A10" i="76"/>
  <c r="G9" i="76"/>
  <c r="F9" i="76"/>
  <c r="E9" i="76"/>
  <c r="D9" i="76"/>
  <c r="C9" i="76"/>
  <c r="B9" i="76"/>
  <c r="A9" i="76"/>
  <c r="G8" i="76"/>
  <c r="F8" i="76"/>
  <c r="E8" i="76"/>
  <c r="D8" i="76"/>
  <c r="C8" i="76"/>
  <c r="B8" i="76"/>
  <c r="A8" i="76"/>
  <c r="G7" i="76"/>
  <c r="F7" i="76"/>
  <c r="E7" i="76"/>
  <c r="D7" i="76"/>
  <c r="C7" i="76"/>
  <c r="B7" i="76"/>
  <c r="A7" i="76"/>
  <c r="G6" i="76"/>
  <c r="F6" i="76"/>
  <c r="E6" i="76"/>
  <c r="D6" i="76"/>
  <c r="C6" i="76"/>
  <c r="B6" i="76"/>
  <c r="A6" i="76"/>
  <c r="G5" i="76"/>
  <c r="F5" i="76"/>
  <c r="E5" i="76"/>
  <c r="D5" i="76"/>
  <c r="C5" i="76"/>
  <c r="B5" i="76"/>
  <c r="A5" i="76"/>
  <c r="D1" i="76"/>
  <c r="C1" i="76"/>
  <c r="C39" i="1" l="1"/>
  <c r="C38" i="1"/>
  <c r="C37" i="1"/>
  <c r="C36" i="1"/>
  <c r="C35" i="1"/>
  <c r="C34" i="1"/>
  <c r="C33" i="1"/>
  <c r="C32" i="1"/>
  <c r="C31" i="1"/>
  <c r="C30" i="1"/>
  <c r="C29" i="1"/>
  <c r="C28" i="1"/>
  <c r="C27" i="1"/>
  <c r="C26" i="1"/>
  <c r="C25" i="1"/>
  <c r="C24" i="1"/>
  <c r="C23" i="1"/>
  <c r="C22" i="1" l="1"/>
  <c r="C21" i="1"/>
  <c r="C20" i="1"/>
  <c r="C19" i="1"/>
  <c r="C18" i="1"/>
  <c r="C17" i="1"/>
  <c r="B17" i="1"/>
  <c r="C16" i="1"/>
  <c r="B16" i="1"/>
  <c r="C15" i="1"/>
  <c r="B15" i="1"/>
  <c r="C14" i="1"/>
  <c r="B14" i="1"/>
  <c r="C13" i="1"/>
  <c r="B13" i="1"/>
  <c r="C12" i="1"/>
  <c r="B12" i="1"/>
  <c r="C11" i="1"/>
  <c r="B11" i="1"/>
  <c r="C10" i="1"/>
  <c r="B10" i="1"/>
  <c r="C9" i="1"/>
  <c r="B9" i="1"/>
  <c r="C8" i="1"/>
  <c r="B8" i="1"/>
  <c r="C7" i="1" l="1"/>
  <c r="B7" i="1"/>
  <c r="C6" i="1"/>
  <c r="B6" i="1"/>
  <c r="C5" i="1"/>
  <c r="B5" i="1"/>
  <c r="C4" i="1"/>
  <c r="B4" i="1"/>
  <c r="B3" i="1"/>
  <c r="C3" i="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alcChain>
</file>

<file path=xl/sharedStrings.xml><?xml version="1.0" encoding="utf-8"?>
<sst xmlns="http://schemas.openxmlformats.org/spreadsheetml/2006/main" count="2655" uniqueCount="536">
  <si>
    <t>序號</t>
    <phoneticPr fontId="4" type="noConversion"/>
  </si>
  <si>
    <t>TABLE NAME</t>
    <phoneticPr fontId="4" type="noConversion"/>
  </si>
  <si>
    <t>中文名稱</t>
    <phoneticPr fontId="4" type="noConversion"/>
  </si>
  <si>
    <t>備註</t>
    <phoneticPr fontId="6" type="noConversion"/>
  </si>
  <si>
    <t>空白:待確認
1:新檔不需轉
2:新檔資料匯入
3:AS400資料匯入
4:Eloan資料匯入</t>
    <phoneticPr fontId="4" type="noConversion"/>
  </si>
  <si>
    <t>空白:未處理
1:TABLE已建立
2:程式撰寫中
3:程式完成待測試
4:測試中
5:測試完成</t>
    <phoneticPr fontId="4" type="noConversion"/>
  </si>
  <si>
    <t>狀態</t>
    <phoneticPr fontId="1" type="noConversion"/>
  </si>
  <si>
    <t>Table</t>
    <phoneticPr fontId="4" type="noConversion"/>
  </si>
  <si>
    <t>SEQ</t>
    <phoneticPr fontId="4" type="noConversion"/>
  </si>
  <si>
    <t>欄位名稱</t>
  </si>
  <si>
    <t>中文名稱</t>
  </si>
  <si>
    <t>形態</t>
  </si>
  <si>
    <t>長度</t>
  </si>
  <si>
    <t>小數</t>
  </si>
  <si>
    <t>備註說明</t>
  </si>
  <si>
    <t>TABLE名稱</t>
    <phoneticPr fontId="1" type="noConversion"/>
  </si>
  <si>
    <t>欄位名稱</t>
    <phoneticPr fontId="1" type="noConversion"/>
  </si>
  <si>
    <t>中文名稱</t>
    <phoneticPr fontId="1" type="noConversion"/>
  </si>
  <si>
    <t>型態</t>
    <phoneticPr fontId="1" type="noConversion"/>
  </si>
  <si>
    <t>長度</t>
    <phoneticPr fontId="1" type="noConversion"/>
  </si>
  <si>
    <t>小數</t>
    <phoneticPr fontId="1" type="noConversion"/>
  </si>
  <si>
    <t>特殊處理</t>
    <phoneticPr fontId="1" type="noConversion"/>
  </si>
  <si>
    <t>種類</t>
    <phoneticPr fontId="4" type="noConversion"/>
  </si>
  <si>
    <t>N</t>
    <phoneticPr fontId="1" type="noConversion"/>
  </si>
  <si>
    <t>回首頁</t>
    <phoneticPr fontId="1" type="noConversion"/>
  </si>
  <si>
    <t>回首頁</t>
    <phoneticPr fontId="1" type="noConversion"/>
  </si>
  <si>
    <t>C</t>
    <phoneticPr fontId="1" type="noConversion"/>
  </si>
  <si>
    <t>TBJCICZ040</t>
    <phoneticPr fontId="1" type="noConversion"/>
  </si>
  <si>
    <t>TRANSACTIONSID</t>
  </si>
  <si>
    <t>TRANSACTIONSID</t>
    <phoneticPr fontId="1" type="noConversion"/>
  </si>
  <si>
    <t>C</t>
    <phoneticPr fontId="1" type="noConversion"/>
  </si>
  <si>
    <t>SUBMITID</t>
  </si>
  <si>
    <t>SUBMITID</t>
    <phoneticPr fontId="1" type="noConversion"/>
  </si>
  <si>
    <t>CUSTIDN</t>
  </si>
  <si>
    <t>CUSTIDN</t>
    <phoneticPr fontId="1" type="noConversion"/>
  </si>
  <si>
    <t>VC</t>
    <phoneticPr fontId="1" type="noConversion"/>
  </si>
  <si>
    <t>RC_DATE</t>
  </si>
  <si>
    <t>RC_DATE</t>
    <phoneticPr fontId="1" type="noConversion"/>
  </si>
  <si>
    <t>RB_DATE</t>
    <phoneticPr fontId="1" type="noConversion"/>
  </si>
  <si>
    <t>APPLYTYPE</t>
    <phoneticPr fontId="1" type="noConversion"/>
  </si>
  <si>
    <t>REFBANKID</t>
    <phoneticPr fontId="1" type="noConversion"/>
  </si>
  <si>
    <t>NOTBANKID1</t>
    <phoneticPr fontId="1" type="noConversion"/>
  </si>
  <si>
    <t>NOTBANKID2</t>
    <phoneticPr fontId="1" type="noConversion"/>
  </si>
  <si>
    <t>NOTBANKID3</t>
    <phoneticPr fontId="1" type="noConversion"/>
  </si>
  <si>
    <t>JCICEXPORTDATE</t>
  </si>
  <si>
    <t>JCICEXPORTDATE</t>
    <phoneticPr fontId="1" type="noConversion"/>
  </si>
  <si>
    <t>TBJCICZ041</t>
    <phoneticPr fontId="1" type="noConversion"/>
  </si>
  <si>
    <t>NEG_OUTSET_DATE</t>
    <phoneticPr fontId="1" type="noConversion"/>
  </si>
  <si>
    <t>SC_DATE</t>
    <phoneticPr fontId="1" type="noConversion"/>
  </si>
  <si>
    <t>NOTREMINAMT</t>
    <phoneticPr fontId="1" type="noConversion"/>
  </si>
  <si>
    <t>N</t>
    <phoneticPr fontId="1" type="noConversion"/>
  </si>
  <si>
    <t>TBJCICZ042</t>
    <phoneticPr fontId="1" type="noConversion"/>
  </si>
  <si>
    <t>MAX_MAIN_CODE</t>
    <phoneticPr fontId="1" type="noConversion"/>
  </si>
  <si>
    <t>ISCLAIMS</t>
    <phoneticPr fontId="1" type="noConversion"/>
  </si>
  <si>
    <t>GUAR_LOAN_CNT</t>
    <phoneticPr fontId="1" type="noConversion"/>
  </si>
  <si>
    <t>EXP_LOAN_AMT</t>
    <phoneticPr fontId="1" type="noConversion"/>
  </si>
  <si>
    <t>CIVIL323_EXP_AMT</t>
    <phoneticPr fontId="1" type="noConversion"/>
  </si>
  <si>
    <t>RECE_EXP_AMT</t>
    <phoneticPr fontId="1" type="noConversion"/>
  </si>
  <si>
    <t>CASH_CARD_AMT</t>
    <phoneticPr fontId="1" type="noConversion"/>
  </si>
  <si>
    <t>CIVIL323_CASH_AMT</t>
    <phoneticPr fontId="1" type="noConversion"/>
  </si>
  <si>
    <t>RECE_CASH_AMT</t>
    <phoneticPr fontId="1" type="noConversion"/>
  </si>
  <si>
    <t>CREDIT_CARD_AMT</t>
    <phoneticPr fontId="1" type="noConversion"/>
  </si>
  <si>
    <t>CIVIL323_CREDIT_AMT</t>
    <phoneticPr fontId="1" type="noConversion"/>
  </si>
  <si>
    <t>RECE_CREDIT_AMT</t>
    <phoneticPr fontId="1" type="noConversion"/>
  </si>
  <si>
    <t>JCICEXPORTDATE</t>
    <phoneticPr fontId="1" type="noConversion"/>
  </si>
  <si>
    <t>VC</t>
    <phoneticPr fontId="1" type="noConversion"/>
  </si>
  <si>
    <t>RECE_EXP_PRIN</t>
    <phoneticPr fontId="1" type="noConversion"/>
  </si>
  <si>
    <t>RECE_EXP_INTE</t>
    <phoneticPr fontId="1" type="noConversion"/>
  </si>
  <si>
    <t>RECE_EXP_PENA</t>
    <phoneticPr fontId="1" type="noConversion"/>
  </si>
  <si>
    <t>RECE_EXP_OTHER</t>
    <phoneticPr fontId="1" type="noConversion"/>
  </si>
  <si>
    <t>CASH_CARD_PRIN</t>
    <phoneticPr fontId="1" type="noConversion"/>
  </si>
  <si>
    <t>CASH_CARD_INTE</t>
    <phoneticPr fontId="1" type="noConversion"/>
  </si>
  <si>
    <t>CASH_CARD_PENA</t>
    <phoneticPr fontId="1" type="noConversion"/>
  </si>
  <si>
    <t>CASH_CARD_OTHER</t>
    <phoneticPr fontId="1" type="noConversion"/>
  </si>
  <si>
    <t>CREDIT_CARD_PRIN</t>
    <phoneticPr fontId="1" type="noConversion"/>
  </si>
  <si>
    <t>CREDIT_CARD_INTE</t>
    <phoneticPr fontId="1" type="noConversion"/>
  </si>
  <si>
    <t>CREDIT_CARD_PENA</t>
    <phoneticPr fontId="1" type="noConversion"/>
  </si>
  <si>
    <t>CREDIT_CARD_OTHER</t>
    <phoneticPr fontId="1" type="noConversion"/>
  </si>
  <si>
    <t>TBJCICZ043</t>
    <phoneticPr fontId="1" type="noConversion"/>
  </si>
  <si>
    <t>TRANSACTIONSID</t>
    <phoneticPr fontId="1" type="noConversion"/>
  </si>
  <si>
    <t>SUBMITID</t>
    <phoneticPr fontId="1" type="noConversion"/>
  </si>
  <si>
    <t>ACCOUNTKEY</t>
  </si>
  <si>
    <t>COLLATERAL_TYPE</t>
  </si>
  <si>
    <t>LMSFLA</t>
  </si>
  <si>
    <t>LMSLBL</t>
  </si>
  <si>
    <t>LMSPPA</t>
  </si>
  <si>
    <t>RECE_PAY_AMT</t>
  </si>
  <si>
    <t>LMSLPD</t>
  </si>
  <si>
    <t>MATURITYAMT</t>
  </si>
  <si>
    <t>LMSPDY</t>
  </si>
  <si>
    <t>LMSLLD</t>
  </si>
  <si>
    <t>LMSDLD</t>
  </si>
  <si>
    <t>TBJCICZ044</t>
    <phoneticPr fontId="1" type="noConversion"/>
  </si>
  <si>
    <t>DEBT_CODE</t>
  </si>
  <si>
    <t>NON_GAGE_AMT</t>
  </si>
  <si>
    <t>PERIOD</t>
  </si>
  <si>
    <t>RATE</t>
  </si>
  <si>
    <t>PAY_AMT</t>
  </si>
  <si>
    <t>RECE_YEAR_INCOME</t>
  </si>
  <si>
    <t>RECE_YEAR</t>
  </si>
  <si>
    <t>RECE_2YEAR_INCOME</t>
  </si>
  <si>
    <t>RECE_2YEAR</t>
  </si>
  <si>
    <t>CURRENT_INCOME</t>
  </si>
  <si>
    <t>LIVING_EXPENSE</t>
  </si>
  <si>
    <t>BAN_NAME</t>
  </si>
  <si>
    <t>BAN</t>
  </si>
  <si>
    <t>CAR_CNT</t>
  </si>
  <si>
    <t>HOUSE_CNT</t>
  </si>
  <si>
    <t>LAND_CNT</t>
  </si>
  <si>
    <t>CHILD_CNT</t>
  </si>
  <si>
    <t>CHILD_RATE</t>
  </si>
  <si>
    <t>PARENT_CNT</t>
  </si>
  <si>
    <t>PARENT_RATE</t>
  </si>
  <si>
    <t>MOUTH_CNT</t>
  </si>
  <si>
    <t>MOUTH_RATE</t>
  </si>
  <si>
    <t>GRADETYPE</t>
  </si>
  <si>
    <t>PAY_LASTAMT</t>
  </si>
  <si>
    <t>PERIOD2</t>
  </si>
  <si>
    <t>RATE2</t>
  </si>
  <si>
    <t>PAY_AMT2</t>
  </si>
  <si>
    <t>PAY_LASTAMT2</t>
  </si>
  <si>
    <t>TBJCICZ045</t>
    <phoneticPr fontId="1" type="noConversion"/>
  </si>
  <si>
    <t>MAX_MAIN_CODE</t>
  </si>
  <si>
    <t>AGREE_CODE</t>
  </si>
  <si>
    <t>TBJCICZ046</t>
    <phoneticPr fontId="1" type="noConversion"/>
  </si>
  <si>
    <t>CLOSE_CODE</t>
  </si>
  <si>
    <t>CLOSE_DATE</t>
  </si>
  <si>
    <t>BREAK_CODE</t>
    <phoneticPr fontId="1" type="noConversion"/>
  </si>
  <si>
    <t>TBJCICZ047</t>
    <phoneticPr fontId="1" type="noConversion"/>
  </si>
  <si>
    <t>CIVIL323_EXP_AMT</t>
  </si>
  <si>
    <t>EXP_LOAN_AMT</t>
  </si>
  <si>
    <t>CIVIL323_CASH_AMT</t>
  </si>
  <si>
    <t>CASH_CARD_AMT</t>
  </si>
  <si>
    <t>CIVIL323_CREDIT_AMT</t>
  </si>
  <si>
    <t>CREDIT_CARD_AMT</t>
  </si>
  <si>
    <t>CIVIL323_AMT</t>
  </si>
  <si>
    <t>TOTAL_AMT</t>
  </si>
  <si>
    <t>PASS_DATE</t>
  </si>
  <si>
    <t>INTERVIEW_DATE</t>
  </si>
  <si>
    <t>SIGN_DATE</t>
  </si>
  <si>
    <t>LIMIT_DATE</t>
  </si>
  <si>
    <t>FIRST_PAY_DATE</t>
  </si>
  <si>
    <t>PAY_AMOUNT</t>
  </si>
  <si>
    <t>PAY_ACCOUNT</t>
  </si>
  <si>
    <t>POST_ADDR</t>
  </si>
  <si>
    <t>TBJCICZ048</t>
    <phoneticPr fontId="1" type="noConversion"/>
  </si>
  <si>
    <t>REG_ADDR</t>
  </si>
  <si>
    <t>COM_ADDR</t>
  </si>
  <si>
    <t>REG_TELNO</t>
  </si>
  <si>
    <t>COM_TELNO</t>
  </si>
  <si>
    <t>MOBIL_NO</t>
  </si>
  <si>
    <t>TBJCICZ049</t>
    <phoneticPr fontId="1" type="noConversion"/>
  </si>
  <si>
    <t>CLAIM_STATUS</t>
  </si>
  <si>
    <t>APPLY_DATE</t>
  </si>
  <si>
    <t>COURT_CODE</t>
  </si>
  <si>
    <t>YEAR</t>
  </si>
  <si>
    <t>COURT_DIV</t>
  </si>
  <si>
    <t>COURT_CASENO</t>
  </si>
  <si>
    <t>APPROVE</t>
  </si>
  <si>
    <t>CLAIM_DATE</t>
  </si>
  <si>
    <t>TBJCICZ050</t>
    <phoneticPr fontId="1" type="noConversion"/>
  </si>
  <si>
    <t>PAY_DATE</t>
  </si>
  <si>
    <t>PAYAMT_1</t>
  </si>
  <si>
    <t>PAYAMT_2</t>
  </si>
  <si>
    <t>PAY_STATUS</t>
  </si>
  <si>
    <t>SECOND_REPAY_YM</t>
    <phoneticPr fontId="1" type="noConversion"/>
  </si>
  <si>
    <t>DELAY_CODE</t>
  </si>
  <si>
    <t>DELAY_YM</t>
  </si>
  <si>
    <t>DELAY_DESC</t>
  </si>
  <si>
    <t xml:space="preserve"> </t>
    <phoneticPr fontId="1" type="noConversion"/>
  </si>
  <si>
    <t>TBJCICZ052</t>
    <phoneticPr fontId="1" type="noConversion"/>
  </si>
  <si>
    <t>TBJCICZ051</t>
    <phoneticPr fontId="1" type="noConversion"/>
  </si>
  <si>
    <t>BANKCODE1</t>
  </si>
  <si>
    <t>DATACODE1</t>
  </si>
  <si>
    <t>BANKCODE2</t>
  </si>
  <si>
    <t>DATACODE2</t>
  </si>
  <si>
    <t>BANKCODE3</t>
  </si>
  <si>
    <t>DATACODE3</t>
  </si>
  <si>
    <t>BANKCODE4</t>
  </si>
  <si>
    <t>DATACODE4</t>
  </si>
  <si>
    <t>BANKCODE5</t>
  </si>
  <si>
    <t>DATACODE5</t>
  </si>
  <si>
    <t>CHANGE_PAY_DATE</t>
  </si>
  <si>
    <t>TBJCICZ053</t>
    <phoneticPr fontId="1" type="noConversion"/>
  </si>
  <si>
    <t>AGREE_SEND</t>
  </si>
  <si>
    <t>AGREE_SEND_DATA1</t>
  </si>
  <si>
    <t>AGREE_SEND_DATA2</t>
  </si>
  <si>
    <t>TBJCICZ054</t>
    <phoneticPr fontId="1" type="noConversion"/>
  </si>
  <si>
    <t>PAYOFF_RESULT</t>
  </si>
  <si>
    <t>PAYOFF_DATE</t>
  </si>
  <si>
    <t>TBJCICZ055</t>
    <phoneticPr fontId="1" type="noConversion"/>
  </si>
  <si>
    <t>CASE_STATUS</t>
  </si>
  <si>
    <t>PAY_END_DATE</t>
  </si>
  <si>
    <t>SUB_AMT</t>
  </si>
  <si>
    <t>CLAIM_STATUS1</t>
  </si>
  <si>
    <t>SAVE_DATE</t>
  </si>
  <si>
    <t>CLAIM_STATUS2</t>
  </si>
  <si>
    <t>SAVE_END_DATE</t>
  </si>
  <si>
    <t>ISIMPLEMENT</t>
  </si>
  <si>
    <t>INSPECTNAME</t>
  </si>
  <si>
    <t>TBJCICZ056</t>
    <phoneticPr fontId="1" type="noConversion"/>
  </si>
  <si>
    <t>ADMINNAME</t>
  </si>
  <si>
    <t>TBJCICZ060</t>
    <phoneticPr fontId="1" type="noConversion"/>
  </si>
  <si>
    <t>SORTING_YM</t>
  </si>
  <si>
    <t>TBJCICZ061</t>
    <phoneticPr fontId="1" type="noConversion"/>
  </si>
  <si>
    <t>RES_EXP_AMT</t>
  </si>
  <si>
    <t>RES_CASH_AMT</t>
  </si>
  <si>
    <t>RES_CREDIT_AMT</t>
  </si>
  <si>
    <t>MAX_MAIN_NOTE</t>
  </si>
  <si>
    <t>ISGUARANTOR</t>
  </si>
  <si>
    <t>ISCHANGEPAYMENT</t>
  </si>
  <si>
    <t>TBJCICZ062</t>
    <phoneticPr fontId="1" type="noConversion"/>
  </si>
  <si>
    <t>COMPLIANCE_PERIOD</t>
  </si>
  <si>
    <t>FIRST_PERIOD</t>
  </si>
  <si>
    <t>FIRST_RATE</t>
  </si>
  <si>
    <t>RES_CONTRACT_EXP_AMT</t>
  </si>
  <si>
    <t>RES_CONTRACT_CASH_AMT</t>
  </si>
  <si>
    <t>RES_CONTRACT_CREDIT_AMT</t>
  </si>
  <si>
    <t>CHA_REPAYMENT_AMT</t>
  </si>
  <si>
    <t>CHA_REPAY_AGREE_DATE</t>
  </si>
  <si>
    <t>CHA_REPAY_VIEW_DATE</t>
  </si>
  <si>
    <t>CHA_REPAY_END_DATE</t>
  </si>
  <si>
    <t>CHA_REPAY_FIRST_DATE</t>
  </si>
  <si>
    <t>SECOND_PERIOD</t>
  </si>
  <si>
    <t>SECOND_RATE</t>
  </si>
  <si>
    <t>SECOND_PAY_AMT</t>
  </si>
  <si>
    <t>TBJCICZ063</t>
    <phoneticPr fontId="1" type="noConversion"/>
  </si>
  <si>
    <t>CLOSED_DATE</t>
  </si>
  <si>
    <t>CLOSED_RESULT</t>
  </si>
  <si>
    <t>TBJCICZ064</t>
    <phoneticPr fontId="1" type="noConversion"/>
  </si>
  <si>
    <t>APPLYDATE</t>
  </si>
  <si>
    <t>ADJUDICATEDATE</t>
  </si>
  <si>
    <t>BANK_COUNT</t>
  </si>
  <si>
    <t>BANK_1</t>
  </si>
  <si>
    <t>BANK_2</t>
  </si>
  <si>
    <t>BANK_3</t>
  </si>
  <si>
    <t>BANK_4</t>
  </si>
  <si>
    <t>BANK_5</t>
  </si>
  <si>
    <t>BANK_6</t>
  </si>
  <si>
    <t>BANK_7</t>
  </si>
  <si>
    <t>BANK_8</t>
  </si>
  <si>
    <t>BANK_9</t>
  </si>
  <si>
    <t>BANK_10</t>
  </si>
  <si>
    <t>BANK_11</t>
  </si>
  <si>
    <t>BANK_12</t>
  </si>
  <si>
    <t>BANK_13</t>
  </si>
  <si>
    <t>BANK_14</t>
  </si>
  <si>
    <t>BANK_15</t>
  </si>
  <si>
    <t>BANK_16</t>
  </si>
  <si>
    <t>BANK_17</t>
  </si>
  <si>
    <t>BANK_18</t>
  </si>
  <si>
    <t>BANK_19</t>
  </si>
  <si>
    <t>BANK_20</t>
  </si>
  <si>
    <t>BANK_21</t>
  </si>
  <si>
    <t>BANK_22</t>
  </si>
  <si>
    <t>BANK_23</t>
  </si>
  <si>
    <t>BANK_24</t>
  </si>
  <si>
    <t>BANK_25</t>
  </si>
  <si>
    <t>BANK_26</t>
  </si>
  <si>
    <t>BANK_27</t>
  </si>
  <si>
    <t>BANK_28</t>
  </si>
  <si>
    <t>BANK_29</t>
  </si>
  <si>
    <t>BANK_30</t>
  </si>
  <si>
    <t>TBJCICZ065</t>
    <phoneticPr fontId="1" type="noConversion"/>
  </si>
  <si>
    <t>BANK_ID</t>
  </si>
  <si>
    <t>OWNER_YN</t>
  </si>
  <si>
    <t>PAY_YN</t>
  </si>
  <si>
    <t>OWNERAMT</t>
  </si>
  <si>
    <t>ALLOTAMT</t>
  </si>
  <si>
    <t>UNALLOTAMT</t>
  </si>
  <si>
    <t>TBJCICZ066</t>
    <phoneticPr fontId="1" type="noConversion"/>
  </si>
  <si>
    <t>STARTDATE</t>
  </si>
  <si>
    <t>PAYDATE</t>
  </si>
  <si>
    <t>OWNPERCENTAGE</t>
  </si>
  <si>
    <t>TBJCICZ067</t>
    <phoneticPr fontId="1" type="noConversion"/>
  </si>
  <si>
    <t>PAYAMT</t>
  </si>
  <si>
    <t>TOTALPAYAMT</t>
  </si>
  <si>
    <t>TBJCICZ068</t>
    <phoneticPr fontId="1" type="noConversion"/>
  </si>
  <si>
    <t>CLOSEDATE</t>
  </si>
  <si>
    <t>CLOSEREMARK</t>
  </si>
  <si>
    <t>PHONE_NO</t>
  </si>
  <si>
    <t>TBJCICZ069</t>
    <phoneticPr fontId="1" type="noConversion"/>
  </si>
  <si>
    <t>MODIFYTYPE</t>
  </si>
  <si>
    <t>TBJCICZ440</t>
    <phoneticPr fontId="1" type="noConversion"/>
  </si>
  <si>
    <t>AGREEDATE</t>
  </si>
  <si>
    <t>REMINDATE</t>
  </si>
  <si>
    <t>APPLYTYPE</t>
  </si>
  <si>
    <t>REPORTYN</t>
  </si>
  <si>
    <t>NOTBANKID1</t>
  </si>
  <si>
    <t>NOTBANKID2</t>
  </si>
  <si>
    <t>NOTBANKID3</t>
  </si>
  <si>
    <t>NOTBANKID4</t>
  </si>
  <si>
    <t>NOTBANKID5</t>
  </si>
  <si>
    <t>NOTBANKID6</t>
  </si>
  <si>
    <t>TBJCICZ442</t>
    <phoneticPr fontId="1" type="noConversion"/>
  </si>
  <si>
    <t>ISMAXMAIN</t>
  </si>
  <si>
    <t>ISCLAIMS</t>
  </si>
  <si>
    <t>GUAR_LOAN_CNT</t>
  </si>
  <si>
    <t>CIVIL323_GUAR_AMT</t>
  </si>
  <si>
    <t>RECE_EXP_PRIN</t>
  </si>
  <si>
    <t>RECE_EXP_INTE</t>
  </si>
  <si>
    <t>RECE_EXP_PENA</t>
  </si>
  <si>
    <t>RECE_EXP_OTHER</t>
  </si>
  <si>
    <t>CASH_CARD_PRIN</t>
  </si>
  <si>
    <t>CASH_CARD_INTE</t>
  </si>
  <si>
    <t>CASH_CARD_PENA</t>
  </si>
  <si>
    <t>CASH_CARD_OTHER</t>
  </si>
  <si>
    <t>CREDIT_CARD_PRIN</t>
  </si>
  <si>
    <t>CREDIT_CARD_INTE</t>
  </si>
  <si>
    <t>CREDIT_CARD_PENA</t>
  </si>
  <si>
    <t>CREDIT_CARD_OTHER</t>
  </si>
  <si>
    <t>GUAR_OBLI_PRIN</t>
  </si>
  <si>
    <t>GUAR_OBLI_INTE</t>
  </si>
  <si>
    <t>GUAR_OBLI_PENA</t>
  </si>
  <si>
    <t>GUAR_OBLI_OTHER</t>
  </si>
  <si>
    <t>OTHER</t>
  </si>
  <si>
    <t>TBJCICZ443</t>
    <phoneticPr fontId="1" type="noConversion"/>
  </si>
  <si>
    <t>ACCOUNT</t>
  </si>
  <si>
    <t>GUARANTYTYPE</t>
  </si>
  <si>
    <t>LOANAMT</t>
  </si>
  <si>
    <t>CREDITAMT</t>
  </si>
  <si>
    <t>PRINCIPAL</t>
  </si>
  <si>
    <t>INTEREST</t>
  </si>
  <si>
    <t>PENALTY</t>
  </si>
  <si>
    <t>TERMINALPAYAMT</t>
  </si>
  <si>
    <t>LATESTPAYAMT</t>
  </si>
  <si>
    <t>FINALPAYDAY</t>
  </si>
  <si>
    <t>NOTYETACQUIT</t>
  </si>
  <si>
    <t>MOTHPAYDAY</t>
  </si>
  <si>
    <t>BEGINDATE</t>
  </si>
  <si>
    <t>ENDDATE</t>
  </si>
  <si>
    <t>TBJCICZ444</t>
    <phoneticPr fontId="1" type="noConversion"/>
  </si>
  <si>
    <t>TBJCICZ446</t>
    <phoneticPr fontId="1" type="noConversion"/>
  </si>
  <si>
    <t>TBJCICZ447</t>
    <phoneticPr fontId="1" type="noConversion"/>
  </si>
  <si>
    <t>TBJCICZ448</t>
    <phoneticPr fontId="1" type="noConversion"/>
  </si>
  <si>
    <t>SIGNPRIN</t>
  </si>
  <si>
    <t>SIGNOTHER</t>
  </si>
  <si>
    <t>ACQUITAMT</t>
  </si>
  <si>
    <t>TBJCICZ450</t>
    <phoneticPr fontId="1" type="noConversion"/>
  </si>
  <si>
    <t>TBJCICZ451</t>
    <phoneticPr fontId="1" type="noConversion"/>
  </si>
  <si>
    <t>TBJCICZ454</t>
    <phoneticPr fontId="1" type="noConversion"/>
  </si>
  <si>
    <t>JcicZ055</t>
    <phoneticPr fontId="4" type="noConversion"/>
  </si>
  <si>
    <t>JcicZ056</t>
  </si>
  <si>
    <t>JcicZ060</t>
  </si>
  <si>
    <t>JcicZ061</t>
  </si>
  <si>
    <t>JcicZ062</t>
  </si>
  <si>
    <t>JcicZ063</t>
  </si>
  <si>
    <t>JcicZ440</t>
  </si>
  <si>
    <t>JcicZ442</t>
  </si>
  <si>
    <t>JcicZ443</t>
  </si>
  <si>
    <t>JcicZ444</t>
  </si>
  <si>
    <t>JcicZ446</t>
  </si>
  <si>
    <t>JcicZ447</t>
  </si>
  <si>
    <t>JcicZ448</t>
  </si>
  <si>
    <t>JcicZ450</t>
  </si>
  <si>
    <t>JcicZ451</t>
  </si>
  <si>
    <t>JcicZ454</t>
  </si>
  <si>
    <t>C</t>
    <phoneticPr fontId="1" type="noConversion"/>
  </si>
  <si>
    <t>VC</t>
    <phoneticPr fontId="1" type="noConversion"/>
  </si>
  <si>
    <t xml:space="preserve">IVWDAT      </t>
  </si>
  <si>
    <t xml:space="preserve">訪談日期      </t>
  </si>
  <si>
    <t>N</t>
  </si>
  <si>
    <t xml:space="preserve">LMSACN      </t>
  </si>
  <si>
    <t xml:space="preserve">戶號          </t>
  </si>
  <si>
    <t xml:space="preserve">RTNADT      </t>
  </si>
  <si>
    <t xml:space="preserve">還款日期      </t>
  </si>
  <si>
    <t xml:space="preserve">RTNAMT      </t>
  </si>
  <si>
    <t xml:space="preserve">還款金額      </t>
  </si>
  <si>
    <t>D</t>
  </si>
  <si>
    <t xml:space="preserve">IVWOCD      </t>
  </si>
  <si>
    <t xml:space="preserve">職業別        </t>
  </si>
  <si>
    <t>C</t>
  </si>
  <si>
    <t xml:space="preserve">AMLYIN      </t>
  </si>
  <si>
    <t xml:space="preserve">年收入        </t>
  </si>
  <si>
    <t xml:space="preserve">AMLRSN      </t>
  </si>
  <si>
    <t xml:space="preserve">還款來源      </t>
  </si>
  <si>
    <t xml:space="preserve">CPSBNK      </t>
  </si>
  <si>
    <t xml:space="preserve">代償銀行      </t>
  </si>
  <si>
    <t xml:space="preserve">AMLRSO      </t>
  </si>
  <si>
    <t xml:space="preserve">其他說明      </t>
  </si>
  <si>
    <t>LN$IVWP</t>
    <phoneticPr fontId="1" type="noConversion"/>
  </si>
  <si>
    <t>MlaundryRecord</t>
    <phoneticPr fontId="4" type="noConversion"/>
  </si>
  <si>
    <t>疑似洗錢交易訪談記錄檔</t>
    <phoneticPr fontId="4" type="noConversion"/>
  </si>
  <si>
    <t>串聯方式</t>
    <phoneticPr fontId="1" type="noConversion"/>
  </si>
  <si>
    <t>篩選範圍</t>
    <phoneticPr fontId="1" type="noConversion"/>
  </si>
  <si>
    <t>FROM "TBJCICZ040"</t>
    <phoneticPr fontId="1" type="noConversion"/>
  </si>
  <si>
    <t>固定為NULL</t>
    <phoneticPr fontId="1" type="noConversion"/>
  </si>
  <si>
    <t>FROM "TBJCICZ041"</t>
    <phoneticPr fontId="1" type="noConversion"/>
  </si>
  <si>
    <t>FROM "TBJCICZ042"</t>
    <phoneticPr fontId="1" type="noConversion"/>
  </si>
  <si>
    <t>NULL時代入0</t>
  </si>
  <si>
    <t>NULL時代入0</t>
    <phoneticPr fontId="1" type="noConversion"/>
  </si>
  <si>
    <t>FROM "TBJCICZ043"</t>
    <phoneticPr fontId="1" type="noConversion"/>
  </si>
  <si>
    <t>FROM "TBJCICZ044"</t>
    <phoneticPr fontId="1" type="noConversion"/>
  </si>
  <si>
    <t>FROM "TBJCICZ045"</t>
    <phoneticPr fontId="1" type="noConversion"/>
  </si>
  <si>
    <t>FROM "TBJCICZ046"</t>
    <phoneticPr fontId="1" type="noConversion"/>
  </si>
  <si>
    <t>FROM "TBJCICZ047"</t>
    <phoneticPr fontId="1" type="noConversion"/>
  </si>
  <si>
    <t>NULL時代入0</t>
    <phoneticPr fontId="1" type="noConversion"/>
  </si>
  <si>
    <t>FROM "TBJCICZ048"</t>
    <phoneticPr fontId="1" type="noConversion"/>
  </si>
  <si>
    <t>FROM "TBJCICZ049"</t>
    <phoneticPr fontId="1" type="noConversion"/>
  </si>
  <si>
    <t>FROM "TBJCICZ050"</t>
    <phoneticPr fontId="1" type="noConversion"/>
  </si>
  <si>
    <t>FROM "TBJCICZ051"</t>
    <phoneticPr fontId="1" type="noConversion"/>
  </si>
  <si>
    <t>FROM "TBJCICZ052"</t>
    <phoneticPr fontId="1" type="noConversion"/>
  </si>
  <si>
    <t>FROM "TBJCICZ053"</t>
    <phoneticPr fontId="1" type="noConversion"/>
  </si>
  <si>
    <t>FROM "TBJCICZ054"</t>
    <phoneticPr fontId="1" type="noConversion"/>
  </si>
  <si>
    <t>FROM "TBJCICZ055"</t>
    <phoneticPr fontId="1" type="noConversion"/>
  </si>
  <si>
    <t>FROM "TBJCICZ056"</t>
    <phoneticPr fontId="1" type="noConversion"/>
  </si>
  <si>
    <t>FROM "TBJCICZ060"</t>
    <phoneticPr fontId="1" type="noConversion"/>
  </si>
  <si>
    <t>FROM "TBJCICZ061"</t>
    <phoneticPr fontId="1" type="noConversion"/>
  </si>
  <si>
    <t>FROM "TBJCICZ062"</t>
    <phoneticPr fontId="1" type="noConversion"/>
  </si>
  <si>
    <t>FROM "TBJCICZ063"</t>
    <phoneticPr fontId="1" type="noConversion"/>
  </si>
  <si>
    <t>FROM "TBJCICZ440"</t>
    <phoneticPr fontId="1" type="noConversion"/>
  </si>
  <si>
    <t>FROM "TBJCICZ444"</t>
    <phoneticPr fontId="1" type="noConversion"/>
  </si>
  <si>
    <t>FROM "TBJCICZ442"</t>
    <phoneticPr fontId="1" type="noConversion"/>
  </si>
  <si>
    <t>FROM "TBJCICZ443"</t>
    <phoneticPr fontId="1" type="noConversion"/>
  </si>
  <si>
    <t>FROM "TBJCICZ446"</t>
    <phoneticPr fontId="1" type="noConversion"/>
  </si>
  <si>
    <t>FROM "TBJCICZ447"</t>
    <phoneticPr fontId="1" type="noConversion"/>
  </si>
  <si>
    <t>FROM "TBJCICZ448"</t>
    <phoneticPr fontId="1" type="noConversion"/>
  </si>
  <si>
    <t>FROM "TBJCICZ450"</t>
    <phoneticPr fontId="1" type="noConversion"/>
  </si>
  <si>
    <t>NULL時代入0</t>
    <phoneticPr fontId="1" type="noConversion"/>
  </si>
  <si>
    <t>FROM "TBJCICZ451"</t>
    <phoneticPr fontId="1" type="noConversion"/>
  </si>
  <si>
    <t>FROM "TBJCICZ454"</t>
    <phoneticPr fontId="1" type="noConversion"/>
  </si>
  <si>
    <t>固定為0</t>
    <phoneticPr fontId="1" type="noConversion"/>
  </si>
  <si>
    <t>比對處理</t>
    <phoneticPr fontId="1" type="noConversion"/>
  </si>
  <si>
    <t>NVL("GUAR_LOAN_CNT",0)</t>
    <phoneticPr fontId="1" type="noConversion"/>
  </si>
  <si>
    <t>NVL("EXP_LOAN_AMT",0)</t>
  </si>
  <si>
    <t>NVL("CIVIL323_EXP_AMT",0)</t>
  </si>
  <si>
    <t>NVL("RECE_EXP_AMT",0)</t>
  </si>
  <si>
    <t>NVL("CASH_CARD_AMT",0)</t>
  </si>
  <si>
    <t>NVL("CIVIL323_CASH_AMT",0)</t>
  </si>
  <si>
    <t>NVL("RECE_CASH_AMT",0)</t>
  </si>
  <si>
    <t>NVL("CREDIT_CARD_AMT",0)</t>
  </si>
  <si>
    <t>NVL("CIVIL323_CREDIT_AMT",0)</t>
  </si>
  <si>
    <t>NVL("RECE_CREDIT_AMT",0)</t>
  </si>
  <si>
    <t>NVL("RECE_EXP_PRIN",0)</t>
  </si>
  <si>
    <t>NVL("EXP_LOAN_AMT",0)</t>
    <phoneticPr fontId="1" type="noConversion"/>
  </si>
  <si>
    <t>NVL("RECE_EXP_INTE",0)</t>
  </si>
  <si>
    <t>NVL("RECE_EXP_PENA",0)</t>
  </si>
  <si>
    <t>NVL("RECE_EXP_OTHER",0)</t>
  </si>
  <si>
    <t>NVL("CASH_CARD_PRIN",0)</t>
  </si>
  <si>
    <t>NVL("CASH_CARD_INTE",0)</t>
  </si>
  <si>
    <t>NVL("CASH_CARD_PENA",0)</t>
  </si>
  <si>
    <t>NVL("CASH_CARD_OTHER",0)</t>
  </si>
  <si>
    <t>NVL("CREDIT_CARD_PRIN",0)</t>
  </si>
  <si>
    <t>NVL("CREDIT_CARD_INTE",0)</t>
  </si>
  <si>
    <t>NVL("CREDIT_CARD_PENA",0)</t>
  </si>
  <si>
    <t>NVL("CREDIT_CARD_OTHER",0)</t>
  </si>
  <si>
    <t>NVL("JCICEXPORTDATE",0)</t>
  </si>
  <si>
    <t>NVL("JCICEXPORTDATE",0)</t>
    <phoneticPr fontId="1" type="noConversion"/>
  </si>
  <si>
    <t>NVL("NON_GAGE_AMT",0)</t>
    <phoneticPr fontId="1" type="noConversion"/>
  </si>
  <si>
    <t>NVL("PERIOD",0)</t>
  </si>
  <si>
    <t>NVL("PERIOD",0)</t>
    <phoneticPr fontId="1" type="noConversion"/>
  </si>
  <si>
    <t>NVL("RATE",0)</t>
    <phoneticPr fontId="1" type="noConversion"/>
  </si>
  <si>
    <t>NVL("PAY_AMT",0)</t>
  </si>
  <si>
    <t>NVL("PAY_AMT",0)</t>
    <phoneticPr fontId="1" type="noConversion"/>
  </si>
  <si>
    <t>NVL("RECE_YEAR_INCOME",0)</t>
    <phoneticPr fontId="1" type="noConversion"/>
  </si>
  <si>
    <t>NVL("RECE_2YEAR_INCOME",0)</t>
    <phoneticPr fontId="1" type="noConversion"/>
  </si>
  <si>
    <t>NVL("CURRENT_INCOME",0)</t>
    <phoneticPr fontId="1" type="noConversion"/>
  </si>
  <si>
    <t>NVL("LIVING_EXPENSE",0)</t>
    <phoneticPr fontId="1" type="noConversion"/>
  </si>
  <si>
    <t>NVL("CAR_CNT",0)</t>
    <phoneticPr fontId="1" type="noConversion"/>
  </si>
  <si>
    <t>NVL("HOUSE_CNT",0)</t>
    <phoneticPr fontId="1" type="noConversion"/>
  </si>
  <si>
    <t>NVL("LAND_CNT",0)</t>
    <phoneticPr fontId="1" type="noConversion"/>
  </si>
  <si>
    <t>NVL("CHILD_CNT",0)</t>
    <phoneticPr fontId="1" type="noConversion"/>
  </si>
  <si>
    <t>NVL("CHILD_RATE",0)</t>
    <phoneticPr fontId="1" type="noConversion"/>
  </si>
  <si>
    <t>NVL("PARENT_CNT",0)</t>
    <phoneticPr fontId="1" type="noConversion"/>
  </si>
  <si>
    <t>NVL("PARENT_RATE",0)</t>
    <phoneticPr fontId="1" type="noConversion"/>
  </si>
  <si>
    <t>NVL("MOUTH_CNT",0)</t>
    <phoneticPr fontId="1" type="noConversion"/>
  </si>
  <si>
    <t>NVL("MOUTH_RATE",0)</t>
    <phoneticPr fontId="1" type="noConversion"/>
  </si>
  <si>
    <t>NVL("PAY_LASTAMT",0)</t>
    <phoneticPr fontId="1" type="noConversion"/>
  </si>
  <si>
    <t>NVL("PERIOD2",0)</t>
    <phoneticPr fontId="1" type="noConversion"/>
  </si>
  <si>
    <t>NVL("RATE2",0)</t>
    <phoneticPr fontId="1" type="noConversion"/>
  </si>
  <si>
    <t>NVL("PAY_AMT2",0)</t>
    <phoneticPr fontId="1" type="noConversion"/>
  </si>
  <si>
    <t>NVL("PAY_LASTAMT2",0)</t>
    <phoneticPr fontId="1" type="noConversion"/>
  </si>
  <si>
    <t>NVL("CIVIL323_EXP_AMT",0)</t>
    <phoneticPr fontId="1" type="noConversion"/>
  </si>
  <si>
    <t>NVL("CASH_CARD_AMT",0)</t>
    <phoneticPr fontId="1" type="noConversion"/>
  </si>
  <si>
    <t>NVL("CIVIL323_CREDIT_AMT",0)</t>
    <phoneticPr fontId="1" type="noConversion"/>
  </si>
  <si>
    <t>NVL("CREDIT_CARD_AMT",0)</t>
    <phoneticPr fontId="1" type="noConversion"/>
  </si>
  <si>
    <t>NVL("CIVIL323_AMT",0)</t>
    <phoneticPr fontId="1" type="noConversion"/>
  </si>
  <si>
    <t>NVL("TOTAL_AMT",0)</t>
    <phoneticPr fontId="1" type="noConversion"/>
  </si>
  <si>
    <t>NVL("PASS_DATE",0)</t>
    <phoneticPr fontId="1" type="noConversion"/>
  </si>
  <si>
    <t>NVL("INTERVIEW_DATE",0)</t>
    <phoneticPr fontId="1" type="noConversion"/>
  </si>
  <si>
    <t>NVL("SIGN_DATE",0)</t>
    <phoneticPr fontId="1" type="noConversion"/>
  </si>
  <si>
    <t>NVL("LIMIT_DATE",0)</t>
    <phoneticPr fontId="1" type="noConversion"/>
  </si>
  <si>
    <t>NVL("FIRST_PAY_DATE",0)</t>
    <phoneticPr fontId="1" type="noConversion"/>
  </si>
  <si>
    <t>NVL("PAY_AMOUNT",0)</t>
    <phoneticPr fontId="1" type="noConversion"/>
  </si>
  <si>
    <t>NVL("CLAIM_DATE",0)</t>
    <phoneticPr fontId="1" type="noConversion"/>
  </si>
  <si>
    <t>NVL("RC_DATE",0)</t>
    <phoneticPr fontId="1" type="noConversion"/>
  </si>
  <si>
    <t>NVL("PAY_DATE",0)</t>
    <phoneticPr fontId="1" type="noConversion"/>
  </si>
  <si>
    <t>NVL("PAYAMT_1",0)</t>
  </si>
  <si>
    <t>NVL("PAYAMT_1",0)</t>
    <phoneticPr fontId="1" type="noConversion"/>
  </si>
  <si>
    <t>NVL("PAYAMT_2",0)</t>
  </si>
  <si>
    <t>NVL("PAYAMT_2",0)</t>
    <phoneticPr fontId="1" type="noConversion"/>
  </si>
  <si>
    <t>NVL("CHANGE_PAY_DATE",0)</t>
    <phoneticPr fontId="1" type="noConversion"/>
  </si>
  <si>
    <t>NVL("PAY_END_DATE",0)</t>
  </si>
  <si>
    <t>NVL("MATURITYAMT",0)</t>
  </si>
  <si>
    <t>NVL("SUB_AMT",0)</t>
  </si>
  <si>
    <t>NVL("SAVE_DATE",0)</t>
  </si>
  <si>
    <t>NVL("SAVE_END_DATE",0)</t>
  </si>
  <si>
    <t>NVL("SUB_AMT",0)</t>
    <phoneticPr fontId="1" type="noConversion"/>
  </si>
  <si>
    <t>NVL("SAVE_DATE",0)</t>
    <phoneticPr fontId="1" type="noConversion"/>
  </si>
  <si>
    <t>NVL("SAVE_END_DATE",0)</t>
    <phoneticPr fontId="1" type="noConversion"/>
  </si>
  <si>
    <t>NVL("SECOND_PERIOD",0)</t>
  </si>
  <si>
    <t>NVL("SECOND_PAY_AMT",0)</t>
  </si>
  <si>
    <t>NVL("CHA_REPAY_VIEW_DATE",0)</t>
    <phoneticPr fontId="1" type="noConversion"/>
  </si>
  <si>
    <t>NVL("CHA_REPAY_END_DATE",0)</t>
    <phoneticPr fontId="1" type="noConversion"/>
  </si>
  <si>
    <t>NVL("SECOND_RATE",0)</t>
    <phoneticPr fontId="1" type="noConversion"/>
  </si>
  <si>
    <t>FROM "TBJCICZ064"</t>
    <phoneticPr fontId="1" type="noConversion"/>
  </si>
  <si>
    <t>FROM "TBJCICZ065"</t>
    <phoneticPr fontId="1" type="noConversion"/>
  </si>
  <si>
    <t>REPLACE("JCICEXPORTDATE",'/')</t>
    <phoneticPr fontId="1" type="noConversion"/>
  </si>
  <si>
    <t>FROM "TBJCICZ067"</t>
    <phoneticPr fontId="1" type="noConversion"/>
  </si>
  <si>
    <t>FROM "TBJCICZ066"</t>
    <phoneticPr fontId="1" type="noConversion"/>
  </si>
  <si>
    <t>FROM "TBJCICZ068"</t>
    <phoneticPr fontId="1" type="noConversion"/>
  </si>
  <si>
    <t>NVL("CIVIL323_CASH_AMT",0)</t>
    <phoneticPr fontId="1" type="noConversion"/>
  </si>
  <si>
    <t>NVL("CIVIL323_GUAR_AMT",0)</t>
    <phoneticPr fontId="1" type="noConversion"/>
  </si>
  <si>
    <t>NVL("GUAR_OBLI_PRIN",0)</t>
  </si>
  <si>
    <t>NVL("GUAR_OBLI_INTE",0)</t>
  </si>
  <si>
    <t>NVL("GUAR_OBLI_PENA",0)</t>
  </si>
  <si>
    <t>NVL("GUAR_OBLI_OTHER",0)</t>
  </si>
  <si>
    <t>FROM "LN$IVWP"</t>
    <phoneticPr fontId="1" type="noConversion"/>
  </si>
  <si>
    <t>FROM "TBJCICZ069"</t>
    <phoneticPr fontId="1" type="noConversion"/>
  </si>
  <si>
    <t>JcicZ570</t>
    <phoneticPr fontId="4" type="noConversion"/>
  </si>
  <si>
    <t>JcicZ571</t>
    <phoneticPr fontId="4" type="noConversion"/>
  </si>
  <si>
    <t>JcicZ572</t>
    <phoneticPr fontId="4" type="noConversion"/>
  </si>
  <si>
    <t>JcicZ573</t>
    <phoneticPr fontId="4" type="noConversion"/>
  </si>
  <si>
    <t>JcicZ574</t>
    <phoneticPr fontId="4" type="noConversion"/>
  </si>
  <si>
    <t>JcicZ575</t>
    <phoneticPr fontId="4" type="noConversion"/>
  </si>
  <si>
    <t>TO_NUMBER("OWNPERCENTAGE")</t>
    <phoneticPr fontId="1" type="noConversion"/>
  </si>
  <si>
    <t>刪去字串中包含的/號</t>
    <phoneticPr fontId="1" type="noConversion"/>
  </si>
  <si>
    <t>S1."IVWDAT"</t>
    <phoneticPr fontId="1" type="noConversion"/>
  </si>
  <si>
    <t>S1."LMSACN"</t>
    <phoneticPr fontId="1" type="noConversion"/>
  </si>
  <si>
    <t>S1."RTNADT"</t>
    <phoneticPr fontId="1" type="noConversion"/>
  </si>
  <si>
    <t>S2."RTNAMT"</t>
    <phoneticPr fontId="1" type="noConversion"/>
  </si>
  <si>
    <t>S2."IVWOCD"</t>
    <phoneticPr fontId="1" type="noConversion"/>
  </si>
  <si>
    <t>S2."AMLYIN"</t>
  </si>
  <si>
    <t>S2."AMLRSN"</t>
  </si>
  <si>
    <t>S2."CPSBNK"</t>
  </si>
  <si>
    <t>S2."AMLRSO"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</si>
</sst>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新細明體"/>
      <family val="2"/>
      <charset val="136"/>
      <scheme val="minor"/>
    </font>
    <font>
      <sz val="9"/>
      <name val="新細明體"/>
      <family val="2"/>
      <charset val="136"/>
      <scheme val="minor"/>
    </font>
    <font>
      <sz val="12"/>
      <color theme="1"/>
      <name val="新細明體"/>
      <family val="2"/>
      <charset val="136"/>
      <scheme val="minor"/>
    </font>
    <font>
      <b/>
      <sz val="12"/>
      <color indexed="8"/>
      <name val="思源宋體"/>
      <family val="1"/>
      <charset val="136"/>
    </font>
    <font>
      <sz val="9"/>
      <name val="新細明體"/>
      <family val="1"/>
      <charset val="136"/>
    </font>
    <font>
      <b/>
      <sz val="10"/>
      <color indexed="8"/>
      <name val="思源宋體"/>
      <family val="1"/>
      <charset val="136"/>
    </font>
    <font>
      <sz val="9"/>
      <name val="新細明體"/>
      <family val="1"/>
      <charset val="136"/>
      <scheme val="minor"/>
    </font>
    <font>
      <u/>
      <sz val="12"/>
      <color theme="10"/>
      <name val="新細明體"/>
      <family val="1"/>
      <charset val="136"/>
    </font>
    <font>
      <b/>
      <sz val="10"/>
      <color indexed="8"/>
      <name val="思源宋體"/>
      <family val="1"/>
      <charset val="128"/>
    </font>
    <font>
      <sz val="12"/>
      <color rgb="FF000000"/>
      <name val="標楷體"/>
      <family val="4"/>
      <charset val="136"/>
    </font>
    <font>
      <b/>
      <sz val="12"/>
      <color rgb="FF000000"/>
      <name val="標楷體"/>
      <family val="4"/>
      <charset val="136"/>
    </font>
    <font>
      <sz val="12"/>
      <color theme="1"/>
      <name val="標楷體"/>
      <family val="4"/>
      <charset val="136"/>
    </font>
    <font>
      <u/>
      <sz val="12"/>
      <color theme="10"/>
      <name val="新細明體"/>
      <family val="2"/>
      <charset val="136"/>
      <scheme val="minor"/>
    </font>
  </fonts>
  <fills count="7">
    <fill>
      <patternFill patternType="none"/>
    </fill>
    <fill>
      <patternFill patternType="gray125"/>
    </fill>
    <fill>
      <patternFill patternType="solid">
        <fgColor theme="3" tint="0.79998168889431442"/>
        <bgColor indexed="64"/>
      </patternFill>
    </fill>
    <fill>
      <patternFill patternType="solid">
        <fgColor theme="4" tint="0.79998168889431442"/>
        <bgColor indexed="64"/>
      </patternFill>
    </fill>
    <fill>
      <patternFill patternType="solid">
        <fgColor rgb="FFCCCCFF"/>
        <bgColor rgb="FF000000"/>
      </patternFill>
    </fill>
    <fill>
      <patternFill patternType="solid">
        <fgColor theme="9" tint="0.79998168889431442"/>
        <bgColor rgb="FF000000"/>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alignment vertical="center"/>
    </xf>
    <xf numFmtId="0" fontId="2" fillId="0" borderId="0">
      <alignment vertical="center"/>
    </xf>
    <xf numFmtId="0" fontId="7" fillId="0" borderId="0" applyNumberFormat="0" applyFill="0" applyBorder="0" applyAlignment="0" applyProtection="0">
      <alignment vertical="top"/>
      <protection locked="0"/>
    </xf>
    <xf numFmtId="0" fontId="12" fillId="0" borderId="0" applyNumberFormat="0" applyFill="0" applyBorder="0" applyAlignment="0" applyProtection="0">
      <alignment vertical="center"/>
    </xf>
    <xf numFmtId="0" fontId="2" fillId="0" borderId="0">
      <alignment vertical="center"/>
    </xf>
  </cellStyleXfs>
  <cellXfs count="31">
    <xf numFmtId="0" fontId="0" fillId="0" borderId="0" xfId="0">
      <alignment vertical="center"/>
    </xf>
    <xf numFmtId="0" fontId="3" fillId="2" borderId="1" xfId="0" applyFont="1" applyFill="1" applyBorder="1" applyAlignment="1">
      <alignment horizontal="center" vertical="top"/>
    </xf>
    <xf numFmtId="0" fontId="3" fillId="3" borderId="1" xfId="0" applyFont="1" applyFill="1" applyBorder="1" applyAlignment="1">
      <alignment horizontal="center" vertical="top"/>
    </xf>
    <xf numFmtId="0" fontId="7" fillId="3" borderId="1" xfId="2" applyFill="1" applyBorder="1" applyAlignment="1" applyProtection="1">
      <alignment horizontal="left" vertical="top"/>
    </xf>
    <xf numFmtId="0" fontId="3" fillId="3" borderId="1" xfId="0" applyFont="1" applyFill="1" applyBorder="1" applyAlignment="1">
      <alignment horizontal="left" vertical="top"/>
    </xf>
    <xf numFmtId="0" fontId="3" fillId="3" borderId="1" xfId="1" applyFont="1" applyFill="1" applyBorder="1" applyAlignment="1">
      <alignment horizontal="center" vertical="top"/>
    </xf>
    <xf numFmtId="0" fontId="0" fillId="0" borderId="0" xfId="0" applyAlignment="1">
      <alignment vertical="center"/>
    </xf>
    <xf numFmtId="0" fontId="5" fillId="2" borderId="1" xfId="0" applyFont="1" applyFill="1" applyBorder="1" applyAlignment="1">
      <alignment horizontal="left" vertical="top" wrapText="1"/>
    </xf>
    <xf numFmtId="0" fontId="8" fillId="2" borderId="1" xfId="0" applyFont="1" applyFill="1" applyBorder="1" applyAlignment="1">
      <alignment horizontal="left" vertical="top" wrapText="1"/>
    </xf>
    <xf numFmtId="0" fontId="9" fillId="0" borderId="1" xfId="0" applyFont="1" applyBorder="1" applyAlignment="1">
      <alignment horizontal="left" vertical="top" wrapText="1"/>
    </xf>
    <xf numFmtId="49" fontId="9" fillId="0" borderId="0" xfId="0" applyNumberFormat="1" applyFont="1" applyBorder="1" applyAlignment="1">
      <alignment horizontal="left" vertical="top" wrapText="1"/>
    </xf>
    <xf numFmtId="0" fontId="11" fillId="0" borderId="0" xfId="0" applyFont="1" applyAlignment="1">
      <alignment horizontal="left" vertical="top"/>
    </xf>
    <xf numFmtId="49" fontId="10" fillId="4" borderId="1" xfId="0" applyNumberFormat="1" applyFont="1" applyFill="1" applyBorder="1" applyAlignment="1">
      <alignment horizontal="left" vertical="top"/>
    </xf>
    <xf numFmtId="49" fontId="10" fillId="4" borderId="1" xfId="0" applyNumberFormat="1" applyFont="1" applyFill="1" applyBorder="1" applyAlignment="1">
      <alignment horizontal="left" vertical="top" wrapText="1"/>
    </xf>
    <xf numFmtId="49" fontId="10" fillId="5" borderId="1" xfId="0" applyNumberFormat="1" applyFont="1" applyFill="1" applyBorder="1" applyAlignment="1">
      <alignment horizontal="left" vertical="top" wrapText="1"/>
    </xf>
    <xf numFmtId="0" fontId="11" fillId="0" borderId="1" xfId="0" applyFont="1" applyBorder="1" applyAlignment="1">
      <alignment horizontal="left" vertical="top"/>
    </xf>
    <xf numFmtId="49" fontId="7" fillId="0" borderId="0" xfId="2" applyNumberFormat="1" applyBorder="1" applyAlignment="1" applyProtection="1">
      <alignment horizontal="left" vertical="top"/>
    </xf>
    <xf numFmtId="0" fontId="3" fillId="2" borderId="1" xfId="0" applyFont="1" applyFill="1" applyBorder="1" applyAlignment="1">
      <alignment horizontal="center" vertical="center"/>
    </xf>
    <xf numFmtId="0" fontId="3" fillId="2" borderId="1" xfId="1" applyFont="1" applyFill="1" applyBorder="1" applyAlignment="1">
      <alignment horizontal="center" vertical="center" wrapText="1"/>
    </xf>
    <xf numFmtId="0" fontId="3" fillId="2" borderId="2" xfId="0" applyFont="1" applyFill="1" applyBorder="1" applyAlignment="1">
      <alignment horizontal="center" vertical="center"/>
    </xf>
    <xf numFmtId="0" fontId="11" fillId="0" borderId="0" xfId="0" applyFont="1" applyAlignment="1">
      <alignment horizontal="left" vertical="top"/>
    </xf>
    <xf numFmtId="49" fontId="10" fillId="4" borderId="3" xfId="0" applyNumberFormat="1" applyFont="1" applyFill="1" applyBorder="1" applyAlignment="1">
      <alignment horizontal="left" vertical="top"/>
    </xf>
    <xf numFmtId="49" fontId="10" fillId="4" borderId="4" xfId="0" applyNumberFormat="1" applyFont="1" applyFill="1" applyBorder="1" applyAlignment="1">
      <alignment horizontal="left" vertical="top"/>
    </xf>
    <xf numFmtId="49" fontId="10" fillId="4" borderId="3" xfId="0" applyNumberFormat="1" applyFont="1" applyFill="1" applyBorder="1" applyAlignment="1">
      <alignment horizontal="left" vertical="top"/>
    </xf>
    <xf numFmtId="49" fontId="10" fillId="4" borderId="4" xfId="0" applyNumberFormat="1" applyFont="1" applyFill="1" applyBorder="1" applyAlignment="1">
      <alignment horizontal="left" vertical="top"/>
    </xf>
    <xf numFmtId="0" fontId="11" fillId="6" borderId="1" xfId="0" applyFont="1" applyFill="1" applyBorder="1" applyAlignment="1">
      <alignment horizontal="left" vertical="top"/>
    </xf>
    <xf numFmtId="0" fontId="11" fillId="0" borderId="0" xfId="0" quotePrefix="1" applyFont="1" applyAlignment="1">
      <alignment horizontal="left" vertical="top"/>
    </xf>
    <xf numFmtId="49" fontId="10" fillId="4" borderId="3" xfId="0" applyNumberFormat="1" applyFont="1" applyFill="1" applyBorder="1" applyAlignment="1">
      <alignment horizontal="left" vertical="top"/>
    </xf>
    <xf numFmtId="49" fontId="10" fillId="4" borderId="4" xfId="0" applyNumberFormat="1" applyFont="1" applyFill="1" applyBorder="1" applyAlignment="1">
      <alignment horizontal="left" vertical="top"/>
    </xf>
    <xf numFmtId="49" fontId="10" fillId="4" borderId="3" xfId="0" applyNumberFormat="1" applyFont="1" applyFill="1" applyBorder="1" applyAlignment="1">
      <alignment horizontal="center" vertical="top"/>
    </xf>
    <xf numFmtId="49" fontId="10" fillId="4" borderId="4" xfId="0" applyNumberFormat="1" applyFont="1" applyFill="1" applyBorder="1" applyAlignment="1">
      <alignment horizontal="center" vertical="top"/>
    </xf>
  </cellXfs>
  <cellStyles count="5">
    <cellStyle name="一般" xfId="0" builtinId="0"/>
    <cellStyle name="一般 2" xfId="4" xr:uid="{00000000-0005-0000-0000-000001000000}"/>
    <cellStyle name="一般 3" xfId="1" xr:uid="{00000000-0005-0000-0000-000002000000}"/>
    <cellStyle name="超連結" xfId="2" builtinId="8"/>
    <cellStyle name="超連結 2" xfId="3"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externalLink" Target="externalLinks/externalLink3.xml"/><Relationship Id="rId47" Type="http://schemas.openxmlformats.org/officeDocument/2006/relationships/externalLink" Target="externalLinks/externalLink8.xml"/><Relationship Id="rId63" Type="http://schemas.openxmlformats.org/officeDocument/2006/relationships/externalLink" Target="externalLinks/externalLink24.xml"/><Relationship Id="rId68" Type="http://schemas.openxmlformats.org/officeDocument/2006/relationships/externalLink" Target="externalLinks/externalLink2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externalLink" Target="externalLinks/externalLink14.xml"/><Relationship Id="rId58" Type="http://schemas.openxmlformats.org/officeDocument/2006/relationships/externalLink" Target="externalLinks/externalLink19.xml"/><Relationship Id="rId74" Type="http://schemas.openxmlformats.org/officeDocument/2006/relationships/externalLink" Target="externalLinks/externalLink35.xml"/><Relationship Id="rId79"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externalLink" Target="externalLinks/externalLink22.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4.xml"/><Relationship Id="rId48" Type="http://schemas.openxmlformats.org/officeDocument/2006/relationships/externalLink" Target="externalLinks/externalLink9.xml"/><Relationship Id="rId56" Type="http://schemas.openxmlformats.org/officeDocument/2006/relationships/externalLink" Target="externalLinks/externalLink17.xml"/><Relationship Id="rId64" Type="http://schemas.openxmlformats.org/officeDocument/2006/relationships/externalLink" Target="externalLinks/externalLink25.xml"/><Relationship Id="rId69" Type="http://schemas.openxmlformats.org/officeDocument/2006/relationships/externalLink" Target="externalLinks/externalLink30.xml"/><Relationship Id="rId77" Type="http://schemas.openxmlformats.org/officeDocument/2006/relationships/externalLink" Target="externalLinks/externalLink38.xml"/><Relationship Id="rId8" Type="http://schemas.openxmlformats.org/officeDocument/2006/relationships/worksheet" Target="worksheets/sheet8.xml"/><Relationship Id="rId51" Type="http://schemas.openxmlformats.org/officeDocument/2006/relationships/externalLink" Target="externalLinks/externalLink12.xml"/><Relationship Id="rId72" Type="http://schemas.openxmlformats.org/officeDocument/2006/relationships/externalLink" Target="externalLinks/externalLink33.xml"/><Relationship Id="rId80"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7.xml"/><Relationship Id="rId59" Type="http://schemas.openxmlformats.org/officeDocument/2006/relationships/externalLink" Target="externalLinks/externalLink20.xml"/><Relationship Id="rId67" Type="http://schemas.openxmlformats.org/officeDocument/2006/relationships/externalLink" Target="externalLinks/externalLink28.xml"/><Relationship Id="rId20" Type="http://schemas.openxmlformats.org/officeDocument/2006/relationships/worksheet" Target="worksheets/sheet20.xml"/><Relationship Id="rId41" Type="http://schemas.openxmlformats.org/officeDocument/2006/relationships/externalLink" Target="externalLinks/externalLink2.xml"/><Relationship Id="rId54" Type="http://schemas.openxmlformats.org/officeDocument/2006/relationships/externalLink" Target="externalLinks/externalLink15.xml"/><Relationship Id="rId62" Type="http://schemas.openxmlformats.org/officeDocument/2006/relationships/externalLink" Target="externalLinks/externalLink23.xml"/><Relationship Id="rId70" Type="http://schemas.openxmlformats.org/officeDocument/2006/relationships/externalLink" Target="externalLinks/externalLink31.xml"/><Relationship Id="rId75" Type="http://schemas.openxmlformats.org/officeDocument/2006/relationships/externalLink" Target="externalLinks/externalLink3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0.xml"/><Relationship Id="rId57" Type="http://schemas.openxmlformats.org/officeDocument/2006/relationships/externalLink" Target="externalLinks/externalLink18.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5.xml"/><Relationship Id="rId52" Type="http://schemas.openxmlformats.org/officeDocument/2006/relationships/externalLink" Target="externalLinks/externalLink13.xml"/><Relationship Id="rId60" Type="http://schemas.openxmlformats.org/officeDocument/2006/relationships/externalLink" Target="externalLinks/externalLink21.xml"/><Relationship Id="rId65" Type="http://schemas.openxmlformats.org/officeDocument/2006/relationships/externalLink" Target="externalLinks/externalLink26.xml"/><Relationship Id="rId73" Type="http://schemas.openxmlformats.org/officeDocument/2006/relationships/externalLink" Target="externalLinks/externalLink34.xml"/><Relationship Id="rId78" Type="http://schemas.openxmlformats.org/officeDocument/2006/relationships/theme" Target="theme/theme1.xml"/><Relationship Id="rId8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externalLink" Target="externalLinks/externalLink11.xml"/><Relationship Id="rId55" Type="http://schemas.openxmlformats.org/officeDocument/2006/relationships/externalLink" Target="externalLinks/externalLink16.xml"/><Relationship Id="rId76" Type="http://schemas.openxmlformats.org/officeDocument/2006/relationships/externalLink" Target="externalLinks/externalLink37.xml"/><Relationship Id="rId7" Type="http://schemas.openxmlformats.org/officeDocument/2006/relationships/worksheet" Target="worksheets/sheet7.xml"/><Relationship Id="rId71" Type="http://schemas.openxmlformats.org/officeDocument/2006/relationships/externalLink" Target="externalLinks/externalLink3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externalLink" Target="externalLinks/externalLink1.xml"/><Relationship Id="rId45" Type="http://schemas.openxmlformats.org/officeDocument/2006/relationships/externalLink" Target="externalLinks/externalLink6.xml"/><Relationship Id="rId66" Type="http://schemas.openxmlformats.org/officeDocument/2006/relationships/externalLink" Target="externalLinks/externalLink2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0.16\St1Share(NAS)\SKL\DB\GenTables\L8-&#36981;&#24490;&#27861;&#20196;&#20316;&#26989;\JcicZ04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92.168.10.16\St1Share(NAS)\SKL\DB\GenTables\L8-&#36981;&#24490;&#27861;&#20196;&#20316;&#26989;\JcicZ049.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192.168.10.16\St1Share(NAS)\SKL\DB\GenTables\L8-&#36981;&#24490;&#27861;&#20196;&#20316;&#26989;\JcicZ05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192.168.10.16\St1Share(NAS)\SKL\DB\GenTables\L8-&#36981;&#24490;&#27861;&#20196;&#20316;&#26989;\JcicZ051.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192.168.10.16\St1Share(NAS)\SKL\DB\GenTables\L8-&#36981;&#24490;&#27861;&#20196;&#20316;&#26989;\JcicZ052.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192.168.10.16\St1Share(NAS)\SKL\DB\GenTables\L8-&#36981;&#24490;&#27861;&#20196;&#20316;&#26989;\JcicZ053.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192.168.10.16\St1Share(NAS)\SKL\DB\GenTables\L8-&#36981;&#24490;&#27861;&#20196;&#20316;&#26989;\JcicZ054.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192.168.10.16\St1Share(NAS)\SKL\DB\GenTables\L8-&#36981;&#24490;&#27861;&#20196;&#20316;&#26989;\JcicZ055.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192.168.10.16\St1Share(NAS)\SKL\DB\GenTables\L8-&#36981;&#24490;&#27861;&#20196;&#20316;&#26989;\JcicZ056.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192.168.10.16\St1Share(NAS)\SKL\DB\GenTables\L8-&#36981;&#24490;&#27861;&#20196;&#20316;&#26989;\JcicZ06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192.168.10.16\St1Share(NAS)\SKL\DB\GenTables\L8-&#36981;&#24490;&#27861;&#20196;&#20316;&#26989;\JcicZ06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10.16\St1Share(NAS)\SKL\DB\GenTables\L8-&#36981;&#24490;&#27861;&#20196;&#20316;&#26989;\JcicZ041.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192.168.10.16\St1Share(NAS)\SKL\DB\GenTables\L8-&#36981;&#24490;&#27861;&#20196;&#20316;&#26989;\JcicZ062.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192.168.10.16\St1Share(NAS)\SKL\DB\GenTables\L8-&#36981;&#24490;&#27861;&#20196;&#20316;&#26989;\JcicZ063.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192.168.10.16\St1Share(NAS)\SKL\DB\GenTables\L8-&#36981;&#24490;&#27861;&#20196;&#20316;&#26989;\JcicZ57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192.168.10.16\St1Share(NAS)\SKL\DB\GenTables\L8-&#36981;&#24490;&#27861;&#20196;&#20316;&#26989;\JcicZ571.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192.168.10.16\St1Share(NAS)\SKL\DB\GenTables\L8-&#36981;&#24490;&#27861;&#20196;&#20316;&#26989;\JcicZ572.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192.168.10.16\St1Share(NAS)\SKL\DB\GenTables\L8-&#36981;&#24490;&#27861;&#20196;&#20316;&#26989;\JcicZ573.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192.168.10.16\St1Share(NAS)\SKL\DB\GenTables\L8-&#36981;&#24490;&#27861;&#20196;&#20316;&#26989;\JcicZ574.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192.168.10.16\St1Share(NAS)\SKL\DB\GenTables\L8-&#36981;&#24490;&#27861;&#20196;&#20316;&#26989;\JcicZ575.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192.168.10.16\St1Share(NAS)\SKL\DB\GenTables\L8-&#36981;&#24490;&#27861;&#20196;&#20316;&#26989;\JcicZ440.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192.168.10.16\St1Share(NAS)\SKL\DB\GenTables\L8-&#36981;&#24490;&#27861;&#20196;&#20316;&#26989;\JcicZ44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10.16\St1Share(NAS)\SKL\DB\GenTables\L8-&#36981;&#24490;&#27861;&#20196;&#20316;&#26989;\JcicZ042.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192.168.10.16\St1Share(NAS)\SKL\DB\GenTables\L8-&#36981;&#24490;&#27861;&#20196;&#20316;&#26989;\JcicZ443.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192.168.10.16\St1Share(NAS)\SKL\DB\GenTables\L8-&#36981;&#24490;&#27861;&#20196;&#20316;&#26989;\JcicZ444.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192.168.10.16\St1Share(NAS)\SKL\DB\GenTables\L8-&#36981;&#24490;&#27861;&#20196;&#20316;&#26989;\JcicZ446.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192.168.10.16\St1Share(NAS)\SKL\DB\GenTables\L8-&#36981;&#24490;&#27861;&#20196;&#20316;&#26989;\JcicZ447.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192.168.10.16\St1Share(NAS)\SKL\DB\GenTables\L8-&#36981;&#24490;&#27861;&#20196;&#20316;&#26989;\JcicZ448.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192.168.10.16\St1Share(NAS)\SKL\DB\GenTables\L8-&#36981;&#24490;&#27861;&#20196;&#20316;&#26989;\JcicZ450.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192.168.10.16\St1Share(NAS)\SKL\DB\GenTables\L8-&#36981;&#24490;&#27861;&#20196;&#20316;&#26989;\JcicZ451.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192.168.10.16\St1Share(NAS)\SKL\DB\GenTables\L8-&#36981;&#24490;&#27861;&#20196;&#20316;&#26989;\JcicZ454.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DESKTOP-ST1\St1Share\SKL\DB\GenTables\L8-&#36981;&#24490;&#27861;&#20196;&#20316;&#26989;\MlaundryRecor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92.168.10.16\St1Share(NAS)\SKL\DB\GenTables\L8-&#36981;&#24490;&#27861;&#20196;&#20316;&#26989;\JcicZ04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0.16\St1Share(NAS)\SKL\DB\GenTables\L8-&#36981;&#24490;&#27861;&#20196;&#20316;&#26989;\JcicZ044.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92.168.10.16\St1Share(NAS)\SKL\DB\GenTables\L8-&#36981;&#24490;&#27861;&#20196;&#20316;&#26989;\JcicZ045.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92.168.10.16\St1Share(NAS)\SKL\DB\GenTables\L8-&#36981;&#24490;&#27861;&#20196;&#20316;&#26989;\JcicZ046.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92.168.10.16\St1Share(NAS)\SKL\DB\GenTables\L8-&#36981;&#24490;&#27861;&#20196;&#20316;&#26989;\JcicZ047.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192.168.10.16\St1Share(NAS)\SKL\DB\GenTables\L8-&#36981;&#24490;&#27861;&#20196;&#20316;&#26989;\JcicZ04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JcicZ040</v>
          </cell>
          <cell r="D1" t="str">
            <v>前置協商受理申請暨請求回報償權通知資料</v>
          </cell>
        </row>
        <row r="9">
          <cell r="A9">
            <v>1</v>
          </cell>
          <cell r="B9" t="str">
            <v>TranKey</v>
          </cell>
          <cell r="C9" t="str">
            <v>交易代碼</v>
          </cell>
          <cell r="D9" t="str">
            <v>VARCHAR2</v>
          </cell>
          <cell r="E9">
            <v>1</v>
          </cell>
          <cell r="F9"/>
          <cell r="G9" t="str">
            <v>A:新增,C:異動,R:請求提供債權人清冊</v>
          </cell>
        </row>
        <row r="10">
          <cell r="A10">
            <v>2</v>
          </cell>
          <cell r="B10" t="str">
            <v>SubmitKey</v>
          </cell>
          <cell r="C10" t="str">
            <v>報送單位代號</v>
          </cell>
          <cell r="D10" t="str">
            <v>NVARCHAR2</v>
          </cell>
          <cell r="E10">
            <v>3</v>
          </cell>
          <cell r="F10"/>
          <cell r="G10" t="str">
            <v>3位文數字</v>
          </cell>
        </row>
        <row r="11">
          <cell r="A11">
            <v>3</v>
          </cell>
          <cell r="B11" t="str">
            <v>CustId</v>
          </cell>
          <cell r="C11" t="str">
            <v>債務人IDN</v>
          </cell>
          <cell r="D11" t="str">
            <v>VARCHAR2</v>
          </cell>
          <cell r="E11">
            <v>10</v>
          </cell>
          <cell r="F11"/>
          <cell r="G11" t="str">
            <v>身分證字號</v>
          </cell>
        </row>
        <row r="12">
          <cell r="A12">
            <v>4</v>
          </cell>
          <cell r="B12" t="str">
            <v>RcDate</v>
          </cell>
          <cell r="C12" t="str">
            <v>協商申請日</v>
          </cell>
          <cell r="D12" t="str">
            <v>Decimald</v>
          </cell>
          <cell r="E12">
            <v>8</v>
          </cell>
          <cell r="F12"/>
          <cell r="G12" t="str">
            <v>西元年月日</v>
          </cell>
        </row>
        <row r="13">
          <cell r="A13">
            <v>5</v>
          </cell>
          <cell r="B13" t="str">
            <v>RbDate</v>
          </cell>
          <cell r="C13" t="str">
            <v>止息基準日</v>
          </cell>
          <cell r="D13" t="str">
            <v>Decimald</v>
          </cell>
          <cell r="E13">
            <v>8</v>
          </cell>
          <cell r="F13"/>
          <cell r="G13" t="str">
            <v>西元年月日
為協商申請日+25日</v>
          </cell>
        </row>
        <row r="14">
          <cell r="A14">
            <v>6</v>
          </cell>
          <cell r="B14" t="str">
            <v>ApplyType</v>
          </cell>
          <cell r="C14" t="str">
            <v>受理方式</v>
          </cell>
          <cell r="D14" t="str">
            <v>VARCHAR2</v>
          </cell>
          <cell r="E14">
            <v>1</v>
          </cell>
          <cell r="F14"/>
          <cell r="G14" t="str">
            <v>A:本行直接
B:他行轉介</v>
          </cell>
        </row>
        <row r="15">
          <cell r="A15">
            <v>7</v>
          </cell>
          <cell r="B15" t="str">
            <v>RefBankId</v>
          </cell>
          <cell r="C15" t="str">
            <v>轉借金融機構代號</v>
          </cell>
          <cell r="D15" t="str">
            <v>NVARCHAR2</v>
          </cell>
          <cell r="E15">
            <v>3</v>
          </cell>
          <cell r="F15"/>
          <cell r="G15" t="str">
            <v>受理方式為B時,本欄必填
3位文數字</v>
          </cell>
        </row>
        <row r="16">
          <cell r="A16">
            <v>8</v>
          </cell>
          <cell r="B16" t="str">
            <v>NotBankId1</v>
          </cell>
          <cell r="C16" t="str">
            <v>未揭露債權機構代號1</v>
          </cell>
          <cell r="D16" t="str">
            <v>NVARCHAR2</v>
          </cell>
          <cell r="E16">
            <v>3</v>
          </cell>
          <cell r="F16"/>
          <cell r="G16" t="str">
            <v>3位文數字</v>
          </cell>
        </row>
        <row r="17">
          <cell r="A17">
            <v>9</v>
          </cell>
          <cell r="B17" t="str">
            <v>NotBankId2</v>
          </cell>
          <cell r="C17" t="str">
            <v>未揭露債權機構代號2</v>
          </cell>
          <cell r="D17" t="str">
            <v>NVARCHAR2</v>
          </cell>
          <cell r="E17">
            <v>3</v>
          </cell>
          <cell r="F17"/>
          <cell r="G17" t="str">
            <v>3位文數字</v>
          </cell>
        </row>
        <row r="18">
          <cell r="A18">
            <v>10</v>
          </cell>
          <cell r="B18" t="str">
            <v>NotBankId3</v>
          </cell>
          <cell r="C18" t="str">
            <v>未揭露債權機構代號3</v>
          </cell>
          <cell r="D18" t="str">
            <v>NVARCHAR2</v>
          </cell>
          <cell r="E18">
            <v>3</v>
          </cell>
          <cell r="F18"/>
          <cell r="G18" t="str">
            <v>3位文數字</v>
          </cell>
        </row>
        <row r="19">
          <cell r="A19">
            <v>11</v>
          </cell>
          <cell r="B19" t="str">
            <v>NotBankId4</v>
          </cell>
          <cell r="C19" t="str">
            <v>未揭露債權機構代號4</v>
          </cell>
          <cell r="D19" t="str">
            <v>NVARCHAR2</v>
          </cell>
          <cell r="E19">
            <v>3</v>
          </cell>
          <cell r="F19"/>
          <cell r="G19" t="str">
            <v>3位文數字</v>
          </cell>
        </row>
        <row r="20">
          <cell r="A20">
            <v>12</v>
          </cell>
          <cell r="B20" t="str">
            <v>NotBankId5</v>
          </cell>
          <cell r="C20" t="str">
            <v>未揭露債權機構代號5</v>
          </cell>
          <cell r="D20" t="str">
            <v>NVARCHAR2</v>
          </cell>
          <cell r="E20">
            <v>3</v>
          </cell>
          <cell r="F20"/>
          <cell r="G20" t="str">
            <v>3位文數字</v>
          </cell>
        </row>
        <row r="21">
          <cell r="A21">
            <v>13</v>
          </cell>
          <cell r="B21" t="str">
            <v>NotBankId6</v>
          </cell>
          <cell r="C21" t="str">
            <v>未揭露債權機構代號6</v>
          </cell>
          <cell r="D21" t="str">
            <v>NVARCHAR2</v>
          </cell>
          <cell r="E21">
            <v>3</v>
          </cell>
          <cell r="F21"/>
          <cell r="G21" t="str">
            <v>3位文數字</v>
          </cell>
        </row>
        <row r="22">
          <cell r="A22">
            <v>14</v>
          </cell>
          <cell r="B22" t="str">
            <v>OutJcicTxtDate</v>
          </cell>
          <cell r="C22" t="str">
            <v>轉出JCIC文字檔日期</v>
          </cell>
          <cell r="D22" t="str">
            <v>Decimald</v>
          </cell>
          <cell r="E22">
            <v>8</v>
          </cell>
        </row>
        <row r="23">
          <cell r="A23">
            <v>15</v>
          </cell>
          <cell r="B23" t="str">
            <v>CreateDate</v>
          </cell>
          <cell r="C23" t="str">
            <v>建檔日期時間</v>
          </cell>
          <cell r="D23" t="str">
            <v>DATE</v>
          </cell>
          <cell r="E23">
            <v>8</v>
          </cell>
          <cell r="F23"/>
          <cell r="G23"/>
        </row>
        <row r="24">
          <cell r="A24">
            <v>16</v>
          </cell>
          <cell r="B24" t="str">
            <v>CreateEmpNo</v>
          </cell>
          <cell r="C24" t="str">
            <v>建檔人員</v>
          </cell>
          <cell r="D24" t="str">
            <v>VARCHAR2</v>
          </cell>
          <cell r="E24">
            <v>6</v>
          </cell>
          <cell r="F24"/>
          <cell r="G24"/>
        </row>
        <row r="25">
          <cell r="A25">
            <v>17</v>
          </cell>
          <cell r="B25" t="str">
            <v>LastUpdate</v>
          </cell>
          <cell r="C25" t="str">
            <v>最後更新日期時間</v>
          </cell>
          <cell r="D25" t="str">
            <v>DATE</v>
          </cell>
          <cell r="E25">
            <v>8</v>
          </cell>
          <cell r="F25"/>
          <cell r="G25"/>
        </row>
        <row r="26">
          <cell r="A26">
            <v>18</v>
          </cell>
          <cell r="B26" t="str">
            <v>LastUpdateEmpNo</v>
          </cell>
          <cell r="C26" t="str">
            <v>最後更新人員</v>
          </cell>
          <cell r="D26" t="str">
            <v>VARCHAR2</v>
          </cell>
          <cell r="E26">
            <v>6</v>
          </cell>
          <cell r="F26"/>
          <cell r="G26"/>
        </row>
      </sheetData>
      <sheetData sheetId="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JcicZ049</v>
          </cell>
          <cell r="D1" t="str">
            <v>債務清償方案法院認可資料檔案</v>
          </cell>
        </row>
        <row r="9">
          <cell r="A9">
            <v>1</v>
          </cell>
          <cell r="B9" t="str">
            <v>TranKey</v>
          </cell>
          <cell r="C9" t="str">
            <v>交易代碼</v>
          </cell>
          <cell r="D9" t="str">
            <v>VARCHAR2</v>
          </cell>
          <cell r="E9">
            <v>1</v>
          </cell>
          <cell r="F9"/>
          <cell r="G9" t="str">
            <v>A:新增;C:異動;D:刪除</v>
          </cell>
        </row>
        <row r="10">
          <cell r="A10">
            <v>2</v>
          </cell>
          <cell r="B10" t="str">
            <v>SubmitKey</v>
          </cell>
          <cell r="C10" t="str">
            <v>報送單位代號</v>
          </cell>
          <cell r="D10" t="str">
            <v>NVARCHAR2</v>
          </cell>
          <cell r="E10">
            <v>3</v>
          </cell>
          <cell r="F10"/>
          <cell r="G10" t="str">
            <v>三位文數字</v>
          </cell>
        </row>
        <row r="11">
          <cell r="A11">
            <v>3</v>
          </cell>
          <cell r="B11" t="str">
            <v>CustId</v>
          </cell>
          <cell r="C11" t="str">
            <v>債務人IDN</v>
          </cell>
          <cell r="D11" t="str">
            <v>VARCHAR2</v>
          </cell>
          <cell r="E11">
            <v>10</v>
          </cell>
          <cell r="F11"/>
          <cell r="G11"/>
        </row>
        <row r="12">
          <cell r="A12">
            <v>4</v>
          </cell>
          <cell r="B12" t="str">
            <v>RcDate</v>
          </cell>
          <cell r="C12" t="str">
            <v>協商申請日</v>
          </cell>
          <cell r="D12" t="str">
            <v>Decimald</v>
          </cell>
          <cell r="E12">
            <v>8</v>
          </cell>
          <cell r="F12"/>
          <cell r="G12"/>
        </row>
        <row r="13">
          <cell r="A13">
            <v>5</v>
          </cell>
          <cell r="B13" t="str">
            <v>ClaimStatus</v>
          </cell>
          <cell r="C13" t="str">
            <v>案件進度</v>
          </cell>
          <cell r="D13" t="str">
            <v>Decimal</v>
          </cell>
          <cell r="E13">
            <v>1</v>
          </cell>
          <cell r="F13"/>
          <cell r="G13" t="str">
            <v>1:遞狀聲請;2:法院裁定</v>
          </cell>
        </row>
        <row r="14">
          <cell r="A14">
            <v>6</v>
          </cell>
          <cell r="B14" t="str">
            <v>ApplyDate</v>
          </cell>
          <cell r="C14" t="str">
            <v>遞狀日</v>
          </cell>
          <cell r="D14" t="str">
            <v>Decimald</v>
          </cell>
          <cell r="E14">
            <v>8</v>
          </cell>
          <cell r="F14"/>
          <cell r="G14"/>
        </row>
        <row r="15">
          <cell r="A15">
            <v>7</v>
          </cell>
          <cell r="B15" t="str">
            <v>CourtCode</v>
          </cell>
          <cell r="C15" t="str">
            <v>承審法院代碼</v>
          </cell>
          <cell r="D15" t="str">
            <v>VARCHAR2</v>
          </cell>
          <cell r="E15">
            <v>3</v>
          </cell>
          <cell r="F15"/>
          <cell r="G15" t="str">
            <v>CdCode.CourtCode</v>
          </cell>
        </row>
        <row r="16">
          <cell r="A16">
            <v>8</v>
          </cell>
          <cell r="B16" t="str">
            <v>Year</v>
          </cell>
          <cell r="C16" t="str">
            <v>年度別</v>
          </cell>
          <cell r="D16" t="str">
            <v>Decimal</v>
          </cell>
          <cell r="E16">
            <v>4</v>
          </cell>
          <cell r="F16"/>
          <cell r="G16"/>
        </row>
        <row r="17">
          <cell r="A17">
            <v>9</v>
          </cell>
          <cell r="B17" t="str">
            <v>CourtDiv</v>
          </cell>
          <cell r="C17" t="str">
            <v>法院承審股別</v>
          </cell>
          <cell r="D17" t="str">
            <v>NVARCHAR2</v>
          </cell>
          <cell r="E17">
            <v>6</v>
          </cell>
          <cell r="F17"/>
          <cell r="G17" t="str">
            <v>2個中文字</v>
          </cell>
        </row>
        <row r="18">
          <cell r="A18">
            <v>10</v>
          </cell>
          <cell r="B18" t="str">
            <v>CourtCaseNo</v>
          </cell>
          <cell r="C18" t="str">
            <v>法院案號</v>
          </cell>
          <cell r="D18" t="str">
            <v>NVARCHAR2</v>
          </cell>
          <cell r="E18">
            <v>20</v>
          </cell>
          <cell r="F18"/>
          <cell r="G18"/>
        </row>
        <row r="19">
          <cell r="A19">
            <v>11</v>
          </cell>
          <cell r="B19" t="str">
            <v>Approve</v>
          </cell>
          <cell r="C19" t="str">
            <v>法院認可與否</v>
          </cell>
          <cell r="D19" t="str">
            <v>VARCHAR2</v>
          </cell>
          <cell r="E19">
            <v>1</v>
          </cell>
          <cell r="F19"/>
          <cell r="G19" t="str">
            <v>Y;N</v>
          </cell>
        </row>
        <row r="20">
          <cell r="A20">
            <v>12</v>
          </cell>
          <cell r="B20" t="str">
            <v>ClaimDate</v>
          </cell>
          <cell r="C20" t="str">
            <v>法院裁定日期</v>
          </cell>
          <cell r="D20" t="str">
            <v>Decimald</v>
          </cell>
          <cell r="E20">
            <v>8</v>
          </cell>
          <cell r="F20"/>
          <cell r="G20"/>
        </row>
        <row r="21">
          <cell r="A21">
            <v>13</v>
          </cell>
          <cell r="B21" t="str">
            <v>OutJcicTxtDate</v>
          </cell>
          <cell r="C21" t="str">
            <v>轉出JCIC文字檔日期</v>
          </cell>
          <cell r="D21" t="str">
            <v>Decimald</v>
          </cell>
          <cell r="E21">
            <v>8</v>
          </cell>
          <cell r="F21"/>
          <cell r="G21"/>
        </row>
        <row r="22">
          <cell r="A22">
            <v>14</v>
          </cell>
          <cell r="B22" t="str">
            <v>CreateDate</v>
          </cell>
          <cell r="C22" t="str">
            <v>建檔日期時間</v>
          </cell>
          <cell r="D22" t="str">
            <v>DATE</v>
          </cell>
          <cell r="E22">
            <v>8</v>
          </cell>
          <cell r="F22"/>
          <cell r="G22"/>
        </row>
        <row r="23">
          <cell r="A23">
            <v>15</v>
          </cell>
          <cell r="B23" t="str">
            <v>CreateEmpNo</v>
          </cell>
          <cell r="C23" t="str">
            <v>建檔人員</v>
          </cell>
          <cell r="D23" t="str">
            <v>VARCHAR2</v>
          </cell>
          <cell r="E23">
            <v>6</v>
          </cell>
          <cell r="F23"/>
          <cell r="G23"/>
        </row>
        <row r="24">
          <cell r="A24">
            <v>16</v>
          </cell>
          <cell r="B24" t="str">
            <v>LastUpdate</v>
          </cell>
          <cell r="C24" t="str">
            <v>最後更新日期時間</v>
          </cell>
          <cell r="D24" t="str">
            <v>DATE</v>
          </cell>
          <cell r="E24">
            <v>8</v>
          </cell>
          <cell r="F24"/>
          <cell r="G24"/>
        </row>
        <row r="25">
          <cell r="A25">
            <v>17</v>
          </cell>
          <cell r="B25" t="str">
            <v>LastUpdateEmpNo</v>
          </cell>
          <cell r="C25" t="str">
            <v>最後更新人員</v>
          </cell>
          <cell r="D25" t="str">
            <v>VARCHAR2</v>
          </cell>
          <cell r="E25">
            <v>6</v>
          </cell>
          <cell r="F25"/>
          <cell r="G25"/>
        </row>
      </sheetData>
      <sheetData sheetId="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JcicZ050</v>
          </cell>
          <cell r="D1" t="str">
            <v>債務人繳款資料檔案</v>
          </cell>
        </row>
        <row r="10">
          <cell r="A10">
            <v>1</v>
          </cell>
          <cell r="B10" t="str">
            <v>TranKey</v>
          </cell>
          <cell r="C10" t="str">
            <v>交易代碼</v>
          </cell>
          <cell r="D10" t="str">
            <v>VARCHAR2</v>
          </cell>
          <cell r="E10">
            <v>1</v>
          </cell>
          <cell r="F10"/>
          <cell r="G10" t="str">
            <v>A:新增;C:異動;D:刪除</v>
          </cell>
        </row>
        <row r="11">
          <cell r="A11">
            <v>2</v>
          </cell>
          <cell r="B11" t="str">
            <v>SubmitKey</v>
          </cell>
          <cell r="C11" t="str">
            <v>報送單位代號</v>
          </cell>
          <cell r="D11" t="str">
            <v>NVARCHAR2</v>
          </cell>
          <cell r="E11">
            <v>3</v>
          </cell>
          <cell r="F11"/>
          <cell r="G11" t="str">
            <v>三位文數字</v>
          </cell>
        </row>
        <row r="12">
          <cell r="A12">
            <v>3</v>
          </cell>
          <cell r="B12" t="str">
            <v>CustId</v>
          </cell>
          <cell r="C12" t="str">
            <v>債務人IDN</v>
          </cell>
          <cell r="D12" t="str">
            <v>VARCHAR2</v>
          </cell>
          <cell r="E12">
            <v>10</v>
          </cell>
          <cell r="F12"/>
          <cell r="G12"/>
        </row>
        <row r="13">
          <cell r="A13">
            <v>4</v>
          </cell>
          <cell r="B13" t="str">
            <v>RcDate</v>
          </cell>
          <cell r="C13" t="str">
            <v>協商申請日</v>
          </cell>
          <cell r="D13" t="str">
            <v>Decimald</v>
          </cell>
          <cell r="E13">
            <v>8</v>
          </cell>
          <cell r="F13"/>
          <cell r="G13"/>
        </row>
        <row r="14">
          <cell r="A14">
            <v>5</v>
          </cell>
          <cell r="B14" t="str">
            <v>PayDate</v>
          </cell>
          <cell r="C14" t="str">
            <v>繳款日期</v>
          </cell>
          <cell r="D14" t="str">
            <v>Decimald</v>
          </cell>
          <cell r="E14">
            <v>8</v>
          </cell>
          <cell r="F14"/>
          <cell r="G14" t="str">
            <v>債務人實際繳款日期;
若當日有多次還款，應累計當日繳款金額合併報送，不同繳款日期，應分別報送繳款紀錄。</v>
          </cell>
        </row>
        <row r="15">
          <cell r="A15">
            <v>6</v>
          </cell>
          <cell r="B15" t="str">
            <v>PayAmt</v>
          </cell>
          <cell r="C15" t="str">
            <v>本次繳款金額</v>
          </cell>
          <cell r="D15" t="str">
            <v>Decimal</v>
          </cell>
          <cell r="E15">
            <v>9</v>
          </cell>
          <cell r="F15"/>
          <cell r="G15"/>
        </row>
        <row r="16">
          <cell r="A16">
            <v>7</v>
          </cell>
          <cell r="B16" t="str">
            <v>SumRepayActualAmt</v>
          </cell>
          <cell r="C16" t="str">
            <v>累計實際還款金額</v>
          </cell>
          <cell r="D16" t="str">
            <v>Decimal</v>
          </cell>
          <cell r="E16">
            <v>9</v>
          </cell>
          <cell r="F16"/>
          <cell r="G16"/>
        </row>
        <row r="17">
          <cell r="A17">
            <v>8</v>
          </cell>
          <cell r="B17" t="str">
            <v>SumRepayShouldAmt</v>
          </cell>
          <cell r="C17" t="str">
            <v>截至目前累計應還款金額</v>
          </cell>
          <cell r="D17" t="str">
            <v>Decimal</v>
          </cell>
          <cell r="E17">
            <v>9</v>
          </cell>
          <cell r="F17"/>
          <cell r="G17"/>
        </row>
        <row r="18">
          <cell r="A18">
            <v>9</v>
          </cell>
          <cell r="B18" t="str">
            <v>Status</v>
          </cell>
          <cell r="C18" t="str">
            <v>債權結案註記</v>
          </cell>
          <cell r="D18" t="str">
            <v>VARCHAR2</v>
          </cell>
          <cell r="E18">
            <v>1</v>
          </cell>
          <cell r="F18"/>
          <cell r="G18" t="str">
            <v>Y:債務全數清償;
N:債務尚未全數清償;</v>
          </cell>
        </row>
        <row r="19">
          <cell r="A19">
            <v>10</v>
          </cell>
          <cell r="B19" t="str">
            <v>OutJcicTxtDate</v>
          </cell>
          <cell r="C19" t="str">
            <v>轉出JCIC文字檔日期</v>
          </cell>
          <cell r="D19" t="str">
            <v>Decimald</v>
          </cell>
          <cell r="E19">
            <v>8</v>
          </cell>
          <cell r="F19"/>
          <cell r="G19"/>
        </row>
        <row r="20">
          <cell r="A20">
            <v>11</v>
          </cell>
          <cell r="B20" t="str">
            <v>SecondRepayYM</v>
          </cell>
          <cell r="C20" t="str">
            <v>進入第二階梯還款年月</v>
          </cell>
          <cell r="D20" t="str">
            <v>Decimal</v>
          </cell>
          <cell r="E20">
            <v>6</v>
          </cell>
          <cell r="F20"/>
          <cell r="G20" t="str">
            <v>JcicZ050消費者債務清理條例
書上沒有此欄位
新光提供的資料有
故保留之</v>
          </cell>
        </row>
        <row r="21">
          <cell r="A21">
            <v>12</v>
          </cell>
          <cell r="B21" t="str">
            <v>CreateDate</v>
          </cell>
          <cell r="C21" t="str">
            <v>建檔日期時間</v>
          </cell>
          <cell r="D21" t="str">
            <v>DATE</v>
          </cell>
          <cell r="E21">
            <v>8</v>
          </cell>
          <cell r="F21"/>
          <cell r="G21"/>
        </row>
        <row r="22">
          <cell r="A22">
            <v>13</v>
          </cell>
          <cell r="B22" t="str">
            <v>CreateEmpNo</v>
          </cell>
          <cell r="C22" t="str">
            <v>建檔人員</v>
          </cell>
          <cell r="D22" t="str">
            <v>VARCHAR2</v>
          </cell>
          <cell r="E22">
            <v>6</v>
          </cell>
          <cell r="F22"/>
          <cell r="G22"/>
        </row>
        <row r="23">
          <cell r="A23">
            <v>14</v>
          </cell>
          <cell r="B23" t="str">
            <v>LastUpdate</v>
          </cell>
          <cell r="C23" t="str">
            <v>最後更新日期時間</v>
          </cell>
          <cell r="D23" t="str">
            <v>DATE</v>
          </cell>
          <cell r="E23">
            <v>8</v>
          </cell>
          <cell r="F23"/>
          <cell r="G23"/>
        </row>
        <row r="24">
          <cell r="A24">
            <v>15</v>
          </cell>
          <cell r="B24" t="str">
            <v>LastUpdateEmpNo</v>
          </cell>
          <cell r="C24" t="str">
            <v>最後更新人員</v>
          </cell>
          <cell r="D24" t="str">
            <v>VARCHAR2</v>
          </cell>
          <cell r="E24">
            <v>6</v>
          </cell>
          <cell r="F24"/>
          <cell r="G24"/>
        </row>
      </sheetData>
      <sheetData sheetId="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JcicZ051</v>
          </cell>
          <cell r="D1" t="str">
            <v>延期繳款（喘息期）資料檔案</v>
          </cell>
        </row>
        <row r="10">
          <cell r="A10">
            <v>1</v>
          </cell>
          <cell r="B10" t="str">
            <v>TranKey</v>
          </cell>
          <cell r="C10" t="str">
            <v>交易代碼</v>
          </cell>
          <cell r="D10" t="str">
            <v>VARCHAR2</v>
          </cell>
          <cell r="E10">
            <v>1</v>
          </cell>
          <cell r="F10"/>
          <cell r="G10" t="str">
            <v>A:新增;C:異動;D:刪除</v>
          </cell>
        </row>
        <row r="11">
          <cell r="A11">
            <v>2</v>
          </cell>
          <cell r="B11" t="str">
            <v>SubmitKey</v>
          </cell>
          <cell r="C11" t="str">
            <v>報送單位代號</v>
          </cell>
          <cell r="D11" t="str">
            <v>NVARCHAR2</v>
          </cell>
          <cell r="E11">
            <v>3</v>
          </cell>
          <cell r="F11"/>
          <cell r="G11" t="str">
            <v>三位文數字</v>
          </cell>
        </row>
        <row r="12">
          <cell r="A12">
            <v>3</v>
          </cell>
          <cell r="B12" t="str">
            <v>CustId</v>
          </cell>
          <cell r="C12" t="str">
            <v>債務人IDN</v>
          </cell>
          <cell r="D12" t="str">
            <v>VARCHAR2</v>
          </cell>
          <cell r="E12">
            <v>10</v>
          </cell>
          <cell r="F12"/>
          <cell r="G12"/>
        </row>
        <row r="13">
          <cell r="A13">
            <v>4</v>
          </cell>
          <cell r="B13" t="str">
            <v>RcDate</v>
          </cell>
          <cell r="C13" t="str">
            <v>協商申請日</v>
          </cell>
          <cell r="D13" t="str">
            <v>Decimald</v>
          </cell>
          <cell r="E13">
            <v>8</v>
          </cell>
          <cell r="F13"/>
          <cell r="G13"/>
        </row>
        <row r="14">
          <cell r="A14">
            <v>5</v>
          </cell>
          <cell r="B14" t="str">
            <v>DelayCode</v>
          </cell>
          <cell r="C14" t="str">
            <v>延期繳款原因</v>
          </cell>
          <cell r="D14" t="str">
            <v>NVARCHAR2</v>
          </cell>
          <cell r="E14">
            <v>1</v>
          </cell>
          <cell r="F14"/>
          <cell r="G14" t="str">
            <v>A:本人罹患重大傷病
B:家屬罹患重大傷病
C:非自願性失業
D:繳稅
E:繳付子女學費
F:放無薪假或減薪
G:莫拉克颱風受災戶
H:本人為低收入戶
I:本人為中度以上身心障礙者
J:本人為重大災害災民
K:0206 震災受災戶
L:受嚴重特殊傳染性肺炎疫情影響繳款</v>
          </cell>
        </row>
        <row r="15">
          <cell r="A15">
            <v>6</v>
          </cell>
          <cell r="B15" t="str">
            <v>DelayYM</v>
          </cell>
          <cell r="C15" t="str">
            <v>延期繳款年月</v>
          </cell>
          <cell r="D15" t="str">
            <v>Decimal</v>
          </cell>
          <cell r="E15">
            <v>6</v>
          </cell>
          <cell r="F15"/>
          <cell r="G15"/>
        </row>
        <row r="16">
          <cell r="A16">
            <v>7</v>
          </cell>
          <cell r="B16" t="str">
            <v>DelayDesc</v>
          </cell>
          <cell r="C16" t="str">
            <v>延期繳款案情說明</v>
          </cell>
          <cell r="D16" t="str">
            <v>NVARCHAR2</v>
          </cell>
          <cell r="E16">
            <v>20</v>
          </cell>
          <cell r="F16"/>
          <cell r="G16" t="str">
            <v>20中文字</v>
          </cell>
        </row>
        <row r="17">
          <cell r="A17">
            <v>8</v>
          </cell>
          <cell r="B17" t="str">
            <v>OutJcicTxtDate</v>
          </cell>
          <cell r="C17" t="str">
            <v>轉出JCIC文字檔日期</v>
          </cell>
          <cell r="D17" t="str">
            <v>Decimald</v>
          </cell>
          <cell r="E17">
            <v>8</v>
          </cell>
          <cell r="F17"/>
          <cell r="G17"/>
        </row>
        <row r="18">
          <cell r="A18">
            <v>9</v>
          </cell>
          <cell r="B18" t="str">
            <v>CreateDate</v>
          </cell>
          <cell r="C18" t="str">
            <v>建檔日期時間</v>
          </cell>
          <cell r="D18" t="str">
            <v>DATE</v>
          </cell>
          <cell r="E18">
            <v>8</v>
          </cell>
          <cell r="F18"/>
          <cell r="G18"/>
        </row>
        <row r="19">
          <cell r="A19">
            <v>10</v>
          </cell>
          <cell r="B19" t="str">
            <v>CreateEmpNo</v>
          </cell>
          <cell r="C19" t="str">
            <v>建檔人員</v>
          </cell>
          <cell r="D19" t="str">
            <v>VARCHAR2</v>
          </cell>
          <cell r="E19">
            <v>6</v>
          </cell>
          <cell r="F19"/>
          <cell r="G19"/>
        </row>
        <row r="20">
          <cell r="A20">
            <v>11</v>
          </cell>
          <cell r="B20" t="str">
            <v>LastUpdate</v>
          </cell>
          <cell r="C20" t="str">
            <v>最後更新日期時間</v>
          </cell>
          <cell r="D20" t="str">
            <v>DATE</v>
          </cell>
          <cell r="E20">
            <v>8</v>
          </cell>
          <cell r="F20"/>
          <cell r="G20"/>
        </row>
        <row r="21">
          <cell r="A21">
            <v>12</v>
          </cell>
          <cell r="B21" t="str">
            <v>LastUpdateEmpNo</v>
          </cell>
          <cell r="C21" t="str">
            <v>最後更新人員</v>
          </cell>
          <cell r="D21" t="str">
            <v>VARCHAR2</v>
          </cell>
          <cell r="E21">
            <v>6</v>
          </cell>
          <cell r="F21"/>
          <cell r="G21"/>
        </row>
      </sheetData>
      <sheetData sheetId="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JcicZ052</v>
          </cell>
          <cell r="D1" t="str">
            <v>前置協商相關資料報送例外處理</v>
          </cell>
        </row>
        <row r="9">
          <cell r="A9">
            <v>1</v>
          </cell>
          <cell r="B9" t="str">
            <v>TranKey</v>
          </cell>
          <cell r="C9" t="str">
            <v>交易代碼</v>
          </cell>
          <cell r="D9" t="str">
            <v>VARCHAR2</v>
          </cell>
          <cell r="E9">
            <v>1</v>
          </cell>
          <cell r="F9"/>
          <cell r="G9" t="str">
            <v>A:新增;C:異動</v>
          </cell>
        </row>
        <row r="10">
          <cell r="A10">
            <v>2</v>
          </cell>
          <cell r="B10" t="str">
            <v>SubmitKey</v>
          </cell>
          <cell r="C10" t="str">
            <v>報送單位代號</v>
          </cell>
          <cell r="D10" t="str">
            <v>NVARCHAR2</v>
          </cell>
          <cell r="E10">
            <v>3</v>
          </cell>
          <cell r="F10"/>
          <cell r="G10" t="str">
            <v>三位文數字</v>
          </cell>
        </row>
        <row r="11">
          <cell r="A11">
            <v>3</v>
          </cell>
          <cell r="B11" t="str">
            <v>CustId</v>
          </cell>
          <cell r="C11" t="str">
            <v>債務人IDN</v>
          </cell>
          <cell r="D11" t="str">
            <v>VARCHAR2</v>
          </cell>
          <cell r="E11">
            <v>10</v>
          </cell>
          <cell r="F11"/>
          <cell r="G11"/>
        </row>
        <row r="12">
          <cell r="A12">
            <v>4</v>
          </cell>
          <cell r="B12" t="str">
            <v>RcDate</v>
          </cell>
          <cell r="C12" t="str">
            <v>協商申請日</v>
          </cell>
          <cell r="D12" t="str">
            <v>Decimald</v>
          </cell>
          <cell r="E12">
            <v>8</v>
          </cell>
          <cell r="F12"/>
          <cell r="G12" t="str">
            <v>YYYYMMDD</v>
          </cell>
        </row>
        <row r="13">
          <cell r="A13">
            <v>5</v>
          </cell>
          <cell r="B13" t="str">
            <v>BankCode1</v>
          </cell>
          <cell r="C13" t="str">
            <v>補報送債權機構代號1</v>
          </cell>
          <cell r="D13" t="str">
            <v>NVARCHAR2</v>
          </cell>
          <cell r="E13">
            <v>3</v>
          </cell>
          <cell r="F13"/>
          <cell r="G13" t="str">
            <v>三位文數字</v>
          </cell>
        </row>
        <row r="14">
          <cell r="A14">
            <v>6</v>
          </cell>
          <cell r="B14" t="str">
            <v>DataCode1</v>
          </cell>
          <cell r="C14" t="str">
            <v>補報送檔案格式資料別1</v>
          </cell>
          <cell r="D14" t="str">
            <v>NVARCHAR2</v>
          </cell>
          <cell r="E14">
            <v>2</v>
          </cell>
          <cell r="F14"/>
          <cell r="G14" t="str">
            <v>42或43或61，二位文數字</v>
          </cell>
        </row>
        <row r="15">
          <cell r="A15">
            <v>7</v>
          </cell>
          <cell r="B15" t="str">
            <v>BankCode2</v>
          </cell>
          <cell r="C15" t="str">
            <v>補報送債權機構代號2</v>
          </cell>
          <cell r="D15" t="str">
            <v>NVARCHAR2</v>
          </cell>
          <cell r="E15">
            <v>3</v>
          </cell>
          <cell r="F15"/>
          <cell r="G15" t="str">
            <v>三位文數字</v>
          </cell>
        </row>
        <row r="16">
          <cell r="A16">
            <v>8</v>
          </cell>
          <cell r="B16" t="str">
            <v>DataCode2</v>
          </cell>
          <cell r="C16" t="str">
            <v>補報送檔案格式資料別2</v>
          </cell>
          <cell r="D16" t="str">
            <v>NVARCHAR2</v>
          </cell>
          <cell r="E16">
            <v>2</v>
          </cell>
          <cell r="F16"/>
          <cell r="G16" t="str">
            <v>42或43或61，二位文數字</v>
          </cell>
        </row>
        <row r="17">
          <cell r="A17">
            <v>9</v>
          </cell>
          <cell r="B17" t="str">
            <v>BankCode3</v>
          </cell>
          <cell r="C17" t="str">
            <v>補報送債權機構代號3</v>
          </cell>
          <cell r="D17" t="str">
            <v>NVARCHAR2</v>
          </cell>
          <cell r="E17">
            <v>3</v>
          </cell>
          <cell r="F17"/>
          <cell r="G17" t="str">
            <v>三位文數字</v>
          </cell>
        </row>
        <row r="18">
          <cell r="A18">
            <v>10</v>
          </cell>
          <cell r="B18" t="str">
            <v>DataCode3</v>
          </cell>
          <cell r="C18" t="str">
            <v>補報送檔案格式資料別3</v>
          </cell>
          <cell r="D18" t="str">
            <v>NVARCHAR2</v>
          </cell>
          <cell r="E18">
            <v>2</v>
          </cell>
          <cell r="F18"/>
          <cell r="G18" t="str">
            <v>42或43或61，二位文數字</v>
          </cell>
        </row>
        <row r="19">
          <cell r="A19">
            <v>11</v>
          </cell>
          <cell r="B19" t="str">
            <v>BankCode4</v>
          </cell>
          <cell r="C19" t="str">
            <v>補報送債權機構代號4</v>
          </cell>
          <cell r="D19" t="str">
            <v>NVARCHAR2</v>
          </cell>
          <cell r="E19">
            <v>3</v>
          </cell>
          <cell r="F19"/>
          <cell r="G19" t="str">
            <v>三位文數字</v>
          </cell>
        </row>
        <row r="20">
          <cell r="A20">
            <v>12</v>
          </cell>
          <cell r="B20" t="str">
            <v>DataCode4</v>
          </cell>
          <cell r="C20" t="str">
            <v>補報送檔案格式資料別4</v>
          </cell>
          <cell r="D20" t="str">
            <v>NVARCHAR2</v>
          </cell>
          <cell r="E20">
            <v>2</v>
          </cell>
          <cell r="F20"/>
          <cell r="G20" t="str">
            <v>42或43或61，二位文數字</v>
          </cell>
        </row>
        <row r="21">
          <cell r="A21">
            <v>13</v>
          </cell>
          <cell r="B21" t="str">
            <v>BankCode5</v>
          </cell>
          <cell r="C21" t="str">
            <v>補報送債權機構代號5</v>
          </cell>
          <cell r="D21" t="str">
            <v>NVARCHAR2</v>
          </cell>
          <cell r="E21">
            <v>3</v>
          </cell>
          <cell r="F21"/>
          <cell r="G21" t="str">
            <v>三位文數字</v>
          </cell>
        </row>
        <row r="22">
          <cell r="A22">
            <v>14</v>
          </cell>
          <cell r="B22" t="str">
            <v>DataCode5</v>
          </cell>
          <cell r="C22" t="str">
            <v>補報送檔案格式資料別5</v>
          </cell>
          <cell r="D22" t="str">
            <v>NVARCHAR2</v>
          </cell>
          <cell r="E22">
            <v>2</v>
          </cell>
          <cell r="F22"/>
          <cell r="G22" t="str">
            <v>42或43或61，二位文數字</v>
          </cell>
        </row>
        <row r="23">
          <cell r="A23">
            <v>15</v>
          </cell>
          <cell r="B23" t="str">
            <v>ChangePayDate</v>
          </cell>
          <cell r="C23" t="str">
            <v>申請變更還款條件日</v>
          </cell>
          <cell r="D23" t="str">
            <v>Decimald</v>
          </cell>
          <cell r="E23">
            <v>8</v>
          </cell>
          <cell r="F23"/>
          <cell r="G23" t="str">
            <v>為債務人備齊申請文件向最大債權金融機構申請變更還款日期</v>
          </cell>
        </row>
        <row r="24">
          <cell r="A24">
            <v>16</v>
          </cell>
          <cell r="B24" t="str">
            <v>OutJcicTxtDate</v>
          </cell>
          <cell r="C24" t="str">
            <v>轉出JCIC文字檔日期</v>
          </cell>
          <cell r="D24" t="str">
            <v>Decimald</v>
          </cell>
          <cell r="E24">
            <v>8</v>
          </cell>
          <cell r="F24"/>
          <cell r="G24"/>
        </row>
        <row r="25">
          <cell r="A25">
            <v>17</v>
          </cell>
          <cell r="B25" t="str">
            <v>CreateDate</v>
          </cell>
          <cell r="C25" t="str">
            <v>建檔日期時間</v>
          </cell>
          <cell r="D25" t="str">
            <v>DATE</v>
          </cell>
          <cell r="E25">
            <v>8</v>
          </cell>
          <cell r="F25"/>
          <cell r="G25"/>
        </row>
        <row r="26">
          <cell r="A26">
            <v>18</v>
          </cell>
          <cell r="B26" t="str">
            <v>CreateEmpNo</v>
          </cell>
          <cell r="C26" t="str">
            <v>建檔人員</v>
          </cell>
          <cell r="D26" t="str">
            <v>VARCHAR2</v>
          </cell>
          <cell r="E26">
            <v>6</v>
          </cell>
          <cell r="F26"/>
          <cell r="G26"/>
        </row>
        <row r="27">
          <cell r="A27">
            <v>19</v>
          </cell>
          <cell r="B27" t="str">
            <v>LastUpdate</v>
          </cell>
          <cell r="C27" t="str">
            <v>最後更新日期時間</v>
          </cell>
          <cell r="D27" t="str">
            <v>DATE</v>
          </cell>
          <cell r="E27">
            <v>8</v>
          </cell>
          <cell r="F27"/>
          <cell r="G27"/>
        </row>
        <row r="28">
          <cell r="A28">
            <v>20</v>
          </cell>
          <cell r="B28" t="str">
            <v>LastUpdateEmpNo</v>
          </cell>
          <cell r="C28" t="str">
            <v>最後更新人員</v>
          </cell>
          <cell r="D28" t="str">
            <v>VARCHAR2</v>
          </cell>
          <cell r="E28">
            <v>6</v>
          </cell>
          <cell r="F28"/>
          <cell r="G28"/>
        </row>
      </sheetData>
      <sheetData sheetId="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JcicZ053</v>
          </cell>
          <cell r="D1" t="str">
            <v>同意報送例外處理檔案</v>
          </cell>
        </row>
        <row r="10">
          <cell r="A10">
            <v>1</v>
          </cell>
          <cell r="B10" t="str">
            <v>TranKey</v>
          </cell>
          <cell r="C10" t="str">
            <v>交易代碼</v>
          </cell>
          <cell r="D10" t="str">
            <v>VARCHAR2</v>
          </cell>
          <cell r="E10">
            <v>1</v>
          </cell>
          <cell r="F10"/>
          <cell r="G10" t="str">
            <v>A:新增;C:異動</v>
          </cell>
        </row>
        <row r="11">
          <cell r="A11">
            <v>2</v>
          </cell>
          <cell r="B11" t="str">
            <v>SubmitKey</v>
          </cell>
          <cell r="C11" t="str">
            <v>報送單位代號</v>
          </cell>
          <cell r="D11" t="str">
            <v>NVARCHAR2</v>
          </cell>
          <cell r="E11">
            <v>3</v>
          </cell>
          <cell r="F11"/>
          <cell r="G11" t="str">
            <v>三位文數字</v>
          </cell>
        </row>
        <row r="12">
          <cell r="A12">
            <v>3</v>
          </cell>
          <cell r="B12" t="str">
            <v>CustId</v>
          </cell>
          <cell r="C12" t="str">
            <v>債務人IDN</v>
          </cell>
          <cell r="D12" t="str">
            <v>VARCHAR2</v>
          </cell>
          <cell r="E12">
            <v>10</v>
          </cell>
          <cell r="F12"/>
          <cell r="G12"/>
        </row>
        <row r="13">
          <cell r="A13">
            <v>4</v>
          </cell>
          <cell r="B13" t="str">
            <v>RcDate</v>
          </cell>
          <cell r="C13" t="str">
            <v>協商申請日</v>
          </cell>
          <cell r="D13" t="str">
            <v>Decimald</v>
          </cell>
          <cell r="E13">
            <v>8</v>
          </cell>
          <cell r="F13"/>
          <cell r="G13" t="str">
            <v>指最大債權金融機構實際之收件日期</v>
          </cell>
        </row>
        <row r="14">
          <cell r="A14">
            <v>5</v>
          </cell>
          <cell r="B14" t="str">
            <v>MaxMainCode</v>
          </cell>
          <cell r="C14" t="str">
            <v>最大債權金融機構代號</v>
          </cell>
          <cell r="D14" t="str">
            <v>NVARCHAR2</v>
          </cell>
          <cell r="E14">
            <v>3</v>
          </cell>
          <cell r="F14"/>
          <cell r="G14" t="str">
            <v>三位文數字</v>
          </cell>
        </row>
        <row r="15">
          <cell r="A15">
            <v>6</v>
          </cell>
          <cell r="B15" t="str">
            <v>AgreeSend</v>
          </cell>
          <cell r="C15" t="str">
            <v>是否同意報送例外處理檔案格式</v>
          </cell>
          <cell r="D15" t="str">
            <v>VARCHAR2</v>
          </cell>
          <cell r="E15">
            <v>1</v>
          </cell>
          <cell r="F15"/>
          <cell r="G15" t="str">
            <v>Y;N</v>
          </cell>
        </row>
        <row r="16">
          <cell r="A16">
            <v>7</v>
          </cell>
          <cell r="B16" t="str">
            <v>AgreeSendData1</v>
          </cell>
          <cell r="C16" t="str">
            <v>同意補報送檔案格式資料別1</v>
          </cell>
          <cell r="D16" t="str">
            <v>NVARCHAR2</v>
          </cell>
          <cell r="E16">
            <v>2</v>
          </cell>
          <cell r="F16"/>
          <cell r="G16" t="str">
            <v>二位文數字42,43,61</v>
          </cell>
        </row>
        <row r="17">
          <cell r="A17">
            <v>8</v>
          </cell>
          <cell r="B17" t="str">
            <v>AgreeSendData2</v>
          </cell>
          <cell r="C17" t="str">
            <v>同意補報送檔案格式資料別2</v>
          </cell>
          <cell r="D17" t="str">
            <v>NVARCHAR2</v>
          </cell>
          <cell r="E17">
            <v>2</v>
          </cell>
          <cell r="F17"/>
          <cell r="G17" t="str">
            <v>二位文數字42,43,61</v>
          </cell>
        </row>
        <row r="18">
          <cell r="A18">
            <v>9</v>
          </cell>
          <cell r="B18" t="str">
            <v>ChangePayDate</v>
          </cell>
          <cell r="C18" t="str">
            <v>申請變更還款條件日</v>
          </cell>
          <cell r="D18" t="str">
            <v>Decimald</v>
          </cell>
          <cell r="E18">
            <v>8</v>
          </cell>
          <cell r="F18"/>
          <cell r="G18"/>
        </row>
        <row r="19">
          <cell r="A19">
            <v>10</v>
          </cell>
          <cell r="B19" t="str">
            <v>OutJcicTxtDate</v>
          </cell>
          <cell r="C19" t="str">
            <v>轉出JCIC文字檔日期</v>
          </cell>
          <cell r="D19" t="str">
            <v>Decimald</v>
          </cell>
          <cell r="E19">
            <v>8</v>
          </cell>
          <cell r="F19"/>
          <cell r="G19"/>
        </row>
        <row r="20">
          <cell r="A20">
            <v>11</v>
          </cell>
          <cell r="B20" t="str">
            <v>CreateDate</v>
          </cell>
          <cell r="C20" t="str">
            <v>建檔日期時間</v>
          </cell>
          <cell r="D20" t="str">
            <v>DATE</v>
          </cell>
          <cell r="E20">
            <v>8</v>
          </cell>
          <cell r="F20"/>
          <cell r="G20"/>
        </row>
        <row r="21">
          <cell r="A21">
            <v>12</v>
          </cell>
          <cell r="B21" t="str">
            <v>CreateEmpNo</v>
          </cell>
          <cell r="C21" t="str">
            <v>建檔人員</v>
          </cell>
          <cell r="D21" t="str">
            <v>VARCHAR2</v>
          </cell>
          <cell r="E21">
            <v>6</v>
          </cell>
          <cell r="F21"/>
          <cell r="G21"/>
        </row>
        <row r="22">
          <cell r="A22">
            <v>13</v>
          </cell>
          <cell r="B22" t="str">
            <v>LastUpdate</v>
          </cell>
          <cell r="C22" t="str">
            <v>最後更新日期時間</v>
          </cell>
          <cell r="D22" t="str">
            <v>DATE</v>
          </cell>
          <cell r="E22">
            <v>8</v>
          </cell>
          <cell r="F22"/>
          <cell r="G22"/>
        </row>
        <row r="23">
          <cell r="A23">
            <v>14</v>
          </cell>
          <cell r="B23" t="str">
            <v>LastUpdateEmpNo</v>
          </cell>
          <cell r="C23" t="str">
            <v>最後更新人員</v>
          </cell>
          <cell r="D23" t="str">
            <v>VARCHAR2</v>
          </cell>
          <cell r="E23">
            <v>6</v>
          </cell>
          <cell r="F23"/>
          <cell r="G23"/>
        </row>
      </sheetData>
      <sheetData sheetId="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JcicZ054</v>
          </cell>
          <cell r="D1" t="str">
            <v>單獨全數受清償資料檔案</v>
          </cell>
        </row>
        <row r="10">
          <cell r="A10">
            <v>1</v>
          </cell>
          <cell r="B10" t="str">
            <v>TranKey</v>
          </cell>
          <cell r="C10" t="str">
            <v>交易代碼</v>
          </cell>
          <cell r="D10" t="str">
            <v>VARCHAR2</v>
          </cell>
          <cell r="E10">
            <v>1</v>
          </cell>
          <cell r="F10"/>
          <cell r="G10" t="str">
            <v>A:新增;C:異動</v>
          </cell>
        </row>
        <row r="11">
          <cell r="A11">
            <v>2</v>
          </cell>
          <cell r="B11" t="str">
            <v>CustId</v>
          </cell>
          <cell r="C11" t="str">
            <v>債務人IDN</v>
          </cell>
          <cell r="D11" t="str">
            <v>VARCHAR2</v>
          </cell>
          <cell r="E11">
            <v>10</v>
          </cell>
          <cell r="F11"/>
          <cell r="G11"/>
        </row>
        <row r="12">
          <cell r="A12">
            <v>3</v>
          </cell>
          <cell r="B12" t="str">
            <v>SubmitKey</v>
          </cell>
          <cell r="C12" t="str">
            <v>報送單位代號</v>
          </cell>
          <cell r="D12" t="str">
            <v>NVARCHAR2</v>
          </cell>
          <cell r="E12">
            <v>3</v>
          </cell>
          <cell r="F12"/>
          <cell r="G12" t="str">
            <v>三位文數字</v>
          </cell>
        </row>
        <row r="13">
          <cell r="A13">
            <v>4</v>
          </cell>
          <cell r="B13" t="str">
            <v>RcDate</v>
          </cell>
          <cell r="C13" t="str">
            <v>協商申請日</v>
          </cell>
          <cell r="D13" t="str">
            <v>Decimald</v>
          </cell>
          <cell r="E13">
            <v>8</v>
          </cell>
          <cell r="F13"/>
          <cell r="G13"/>
        </row>
        <row r="14">
          <cell r="A14">
            <v>5</v>
          </cell>
          <cell r="B14" t="str">
            <v>MaxMainCode</v>
          </cell>
          <cell r="C14" t="str">
            <v>最大債權金融機構代號</v>
          </cell>
          <cell r="D14" t="str">
            <v>NVARCHAR2</v>
          </cell>
          <cell r="E14">
            <v>3</v>
          </cell>
          <cell r="F14"/>
          <cell r="G14" t="str">
            <v>三位文數字</v>
          </cell>
        </row>
        <row r="15">
          <cell r="A15">
            <v>6</v>
          </cell>
          <cell r="B15" t="str">
            <v>PayOffResult</v>
          </cell>
          <cell r="C15" t="str">
            <v>單獨全數受清償原因</v>
          </cell>
          <cell r="D15" t="str">
            <v>VARCHAR2</v>
          </cell>
          <cell r="E15">
            <v>1</v>
          </cell>
          <cell r="F15"/>
          <cell r="G15" t="str">
            <v>A：於協商前已聲請強制執行並獲分配之款項，於日後領取分配款者
B：債務人於最高限額抵押權內清償無擔保債務
C：保證人代為清償債務
D：廠商將分期付款產品之款項退回貸款金融機構，並沖抵貸款金融機構債務;
E：車貸及次順位不動產抵押權經債權金融機構處分後收回款項並沖抵貸款金融機構債務</v>
          </cell>
        </row>
        <row r="16">
          <cell r="A16">
            <v>7</v>
          </cell>
          <cell r="B16" t="str">
            <v>PayOffDate</v>
          </cell>
          <cell r="C16" t="str">
            <v>單獨全數受清償日期</v>
          </cell>
          <cell r="D16" t="str">
            <v>Decimald</v>
          </cell>
          <cell r="E16">
            <v>8</v>
          </cell>
          <cell r="F16"/>
          <cell r="G16" t="str">
            <v>指單獨受償金融機構實際之受清償日期</v>
          </cell>
        </row>
        <row r="17">
          <cell r="A17">
            <v>8</v>
          </cell>
          <cell r="B17" t="str">
            <v>OutJcicTxtDate</v>
          </cell>
          <cell r="C17" t="str">
            <v>轉出JCIC文字檔日期</v>
          </cell>
          <cell r="D17" t="str">
            <v>Decimald</v>
          </cell>
          <cell r="E17">
            <v>8</v>
          </cell>
          <cell r="F17"/>
          <cell r="G17"/>
        </row>
        <row r="18">
          <cell r="A18">
            <v>9</v>
          </cell>
          <cell r="B18" t="str">
            <v>CreateDate</v>
          </cell>
          <cell r="C18" t="str">
            <v>建檔日期時間</v>
          </cell>
          <cell r="D18" t="str">
            <v>DATE</v>
          </cell>
          <cell r="E18">
            <v>8</v>
          </cell>
          <cell r="F18"/>
          <cell r="G18"/>
        </row>
        <row r="19">
          <cell r="A19">
            <v>10</v>
          </cell>
          <cell r="B19" t="str">
            <v>CreateEmpNo</v>
          </cell>
          <cell r="C19" t="str">
            <v>建檔人員</v>
          </cell>
          <cell r="D19" t="str">
            <v>VARCHAR2</v>
          </cell>
          <cell r="E19">
            <v>6</v>
          </cell>
          <cell r="F19"/>
          <cell r="G19"/>
        </row>
        <row r="20">
          <cell r="A20">
            <v>11</v>
          </cell>
          <cell r="B20" t="str">
            <v>LastUpdate</v>
          </cell>
          <cell r="C20" t="str">
            <v>最後更新日期時間</v>
          </cell>
          <cell r="D20" t="str">
            <v>DATE</v>
          </cell>
          <cell r="E20">
            <v>8</v>
          </cell>
          <cell r="F20"/>
          <cell r="G20"/>
        </row>
        <row r="21">
          <cell r="A21">
            <v>12</v>
          </cell>
          <cell r="B21" t="str">
            <v>LastUpdateEmpNo</v>
          </cell>
          <cell r="C21" t="str">
            <v>最後更新人員</v>
          </cell>
          <cell r="D21" t="str">
            <v>VARCHAR2</v>
          </cell>
          <cell r="E21">
            <v>6</v>
          </cell>
          <cell r="F21"/>
          <cell r="G21"/>
        </row>
      </sheetData>
      <sheetData sheetId="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JcicZ055</v>
          </cell>
          <cell r="D1" t="str">
            <v>消債條例更生案件資料報送</v>
          </cell>
        </row>
        <row r="9">
          <cell r="A9">
            <v>1</v>
          </cell>
          <cell r="B9" t="str">
            <v>TranKey</v>
          </cell>
          <cell r="C9" t="str">
            <v>交易代碼</v>
          </cell>
          <cell r="D9" t="str">
            <v>VARCHAR2</v>
          </cell>
          <cell r="E9">
            <v>1</v>
          </cell>
          <cell r="F9"/>
          <cell r="G9" t="str">
            <v>A:新增;C:異動;D:刪除</v>
          </cell>
        </row>
        <row r="10">
          <cell r="A10">
            <v>2</v>
          </cell>
          <cell r="B10" t="str">
            <v>CustId</v>
          </cell>
          <cell r="C10" t="str">
            <v>債務人IDN</v>
          </cell>
          <cell r="D10" t="str">
            <v>VARCHAR2</v>
          </cell>
          <cell r="E10">
            <v>10</v>
          </cell>
          <cell r="F10"/>
          <cell r="G10"/>
        </row>
        <row r="11">
          <cell r="A11">
            <v>3</v>
          </cell>
          <cell r="B11" t="str">
            <v>SubmitKey</v>
          </cell>
          <cell r="C11" t="str">
            <v>報送單位代號</v>
          </cell>
          <cell r="D11" t="str">
            <v>NVARCHAR2</v>
          </cell>
          <cell r="E11">
            <v>3</v>
          </cell>
          <cell r="F11"/>
          <cell r="G11" t="str">
            <v>3位文數字</v>
          </cell>
        </row>
        <row r="12">
          <cell r="A12">
            <v>4</v>
          </cell>
          <cell r="B12" t="str">
            <v>CaseStatus</v>
          </cell>
          <cell r="C12" t="str">
            <v>案件狀態</v>
          </cell>
          <cell r="D12" t="str">
            <v>VARCHAR2</v>
          </cell>
          <cell r="E12">
            <v>1</v>
          </cell>
          <cell r="F12"/>
          <cell r="G12" t="str">
            <v>1:更生程序開始;
2:更生撤回;
3:更生方案認可確定;
4:更生方案履行完畢;
5:更生裁定免責確定;
6:更生調查程序;</v>
          </cell>
        </row>
        <row r="13">
          <cell r="A13">
            <v>5</v>
          </cell>
          <cell r="B13" t="str">
            <v>ClaimDate</v>
          </cell>
          <cell r="C13" t="str">
            <v>裁定日或履行完畢日或發文日</v>
          </cell>
          <cell r="D13" t="str">
            <v>Decimald</v>
          </cell>
          <cell r="E13">
            <v>8</v>
          </cell>
          <cell r="F13"/>
          <cell r="G13" t="str">
            <v>指法院裁定日期(案件狀態為1、3、5)，或債權金融機構認定債務人已依更生方案履行完畢之日期(案件狀態為4)，或發文日期(案件狀態為2、6)已YYYMMDD表示，本欄位值應小於或等於資料報送日期</v>
          </cell>
        </row>
        <row r="14">
          <cell r="A14">
            <v>6</v>
          </cell>
          <cell r="B14" t="str">
            <v>CourtCode</v>
          </cell>
          <cell r="C14" t="str">
            <v>承審法院代碼</v>
          </cell>
          <cell r="D14" t="str">
            <v>NVARCHAR2</v>
          </cell>
          <cell r="E14">
            <v>3</v>
          </cell>
          <cell r="F14"/>
          <cell r="G14"/>
        </row>
        <row r="15">
          <cell r="A15">
            <v>7</v>
          </cell>
          <cell r="B15" t="str">
            <v>Year</v>
          </cell>
          <cell r="C15" t="str">
            <v>年度別</v>
          </cell>
          <cell r="D15" t="str">
            <v>Decimal</v>
          </cell>
          <cell r="E15">
            <v>4</v>
          </cell>
          <cell r="F15"/>
          <cell r="G15" t="str">
            <v>西元年,畫面是民國年</v>
          </cell>
        </row>
        <row r="16">
          <cell r="A16">
            <v>8</v>
          </cell>
          <cell r="B16" t="str">
            <v>CourtDiv</v>
          </cell>
          <cell r="C16" t="str">
            <v>法院承審股別</v>
          </cell>
          <cell r="D16" t="str">
            <v>NVARCHAR2</v>
          </cell>
          <cell r="E16">
            <v>4</v>
          </cell>
          <cell r="F16"/>
          <cell r="G16" t="str">
            <v>指該案承審股別，中文全形字
可輸入中文
("股"字不用填寫)
4個中文字</v>
          </cell>
        </row>
        <row r="17">
          <cell r="A17">
            <v>9</v>
          </cell>
          <cell r="B17" t="str">
            <v>CourtCaseNo</v>
          </cell>
          <cell r="C17" t="str">
            <v>法院案號</v>
          </cell>
          <cell r="D17" t="str">
            <v>NVARCHAR2</v>
          </cell>
          <cell r="E17">
            <v>40</v>
          </cell>
          <cell r="F17"/>
          <cell r="G17" t="str">
            <v>可輸入中文
40個中文字
審消債更第2號
消債更第4號
執消債更第8號
數字已全型填寫</v>
          </cell>
        </row>
        <row r="18">
          <cell r="A18">
            <v>10</v>
          </cell>
          <cell r="B18" t="str">
            <v>PayDate</v>
          </cell>
          <cell r="C18" t="str">
            <v>更生方案首期應繳款日</v>
          </cell>
          <cell r="D18" t="str">
            <v>Decimald</v>
          </cell>
          <cell r="E18">
            <v>8</v>
          </cell>
          <cell r="F18"/>
          <cell r="G18" t="str">
            <v>指更生方案約定之首期應還款日期
報送時點為案件狀態3時</v>
          </cell>
        </row>
        <row r="19">
          <cell r="A19">
            <v>11</v>
          </cell>
          <cell r="B19" t="str">
            <v>PayEndDate</v>
          </cell>
          <cell r="C19" t="str">
            <v>更生方案末期應繳款日</v>
          </cell>
          <cell r="D19" t="str">
            <v>Decimald</v>
          </cell>
          <cell r="E19">
            <v>8</v>
          </cell>
          <cell r="F19"/>
          <cell r="G19" t="str">
            <v>指更生方案約定之末期應還款日期
報送時點為案件狀態3時</v>
          </cell>
        </row>
        <row r="20">
          <cell r="A20">
            <v>12</v>
          </cell>
          <cell r="B20" t="str">
            <v>Period</v>
          </cell>
          <cell r="C20" t="str">
            <v>更生條件(期數)</v>
          </cell>
          <cell r="D20" t="str">
            <v>Decimal</v>
          </cell>
          <cell r="E20">
            <v>3</v>
          </cell>
          <cell r="F20"/>
          <cell r="G20" t="str">
            <v>更生方案之期數
報送時點為案件狀態3時</v>
          </cell>
        </row>
        <row r="21">
          <cell r="A21">
            <v>13</v>
          </cell>
          <cell r="B21" t="str">
            <v>Rate</v>
          </cell>
          <cell r="C21" t="str">
            <v>更生條件(利率)</v>
          </cell>
          <cell r="D21" t="str">
            <v>Decimal</v>
          </cell>
          <cell r="E21">
            <v>5</v>
          </cell>
          <cell r="F21">
            <v>2</v>
          </cell>
          <cell r="G21" t="str">
            <v>更生方案之利率，以"XX.XX"表示
報送時點為案件狀態3時</v>
          </cell>
        </row>
        <row r="22">
          <cell r="A22">
            <v>14</v>
          </cell>
          <cell r="B22" t="str">
            <v>OutstandAmt</v>
          </cell>
          <cell r="C22" t="str">
            <v>原始債權金額</v>
          </cell>
          <cell r="D22" t="str">
            <v>Decimal</v>
          </cell>
          <cell r="E22">
            <v>9</v>
          </cell>
          <cell r="F22"/>
          <cell r="G22" t="str">
            <v>指報送機構之原始對外債權總金額
報送時點為案件狀態1時</v>
          </cell>
        </row>
        <row r="23">
          <cell r="A23">
            <v>15</v>
          </cell>
          <cell r="B23" t="str">
            <v>SubAmt</v>
          </cell>
          <cell r="C23" t="str">
            <v>更生損失金額</v>
          </cell>
          <cell r="D23" t="str">
            <v>Decimal</v>
          </cell>
          <cell r="E23">
            <v>9</v>
          </cell>
          <cell r="F23"/>
          <cell r="G23" t="str">
            <v>指更生案件債務人一更生方案履行完畢或裁定免責後，債務人免責金額
報送時點為案件狀態4、5時</v>
          </cell>
        </row>
        <row r="24">
          <cell r="A24">
            <v>16</v>
          </cell>
          <cell r="B24" t="str">
            <v>ClaimStatus1</v>
          </cell>
          <cell r="C24" t="str">
            <v>法院裁定保全處分</v>
          </cell>
          <cell r="D24" t="str">
            <v>VARCHAR2</v>
          </cell>
          <cell r="E24">
            <v>1</v>
          </cell>
          <cell r="F24"/>
          <cell r="G24" t="str">
            <v>Y;N
指法院裁定在務人財產保全與否</v>
          </cell>
        </row>
        <row r="25">
          <cell r="A25">
            <v>17</v>
          </cell>
          <cell r="B25" t="str">
            <v>SaveDate</v>
          </cell>
          <cell r="C25" t="str">
            <v>保全處分起始日</v>
          </cell>
          <cell r="D25" t="str">
            <v>Decimald</v>
          </cell>
          <cell r="E25">
            <v>8</v>
          </cell>
          <cell r="F25"/>
          <cell r="G25" t="str">
            <v>指法院處分起始日期</v>
          </cell>
        </row>
        <row r="26">
          <cell r="A26">
            <v>18</v>
          </cell>
          <cell r="B26" t="str">
            <v>ClaimStatus2</v>
          </cell>
          <cell r="C26" t="str">
            <v>法院裁定撤銷保全處分</v>
          </cell>
          <cell r="D26" t="str">
            <v>VARCHAR2</v>
          </cell>
          <cell r="E26">
            <v>1</v>
          </cell>
          <cell r="F26"/>
          <cell r="G26" t="str">
            <v>Y;N</v>
          </cell>
        </row>
        <row r="27">
          <cell r="A27">
            <v>19</v>
          </cell>
          <cell r="B27" t="str">
            <v>SaveEndDate</v>
          </cell>
          <cell r="C27" t="str">
            <v>保全處分撤銷日</v>
          </cell>
          <cell r="D27" t="str">
            <v>Decimald</v>
          </cell>
          <cell r="E27">
            <v>8</v>
          </cell>
          <cell r="F27"/>
          <cell r="G27" t="str">
            <v>指法院裁定撤銷保全處分日</v>
          </cell>
        </row>
        <row r="28">
          <cell r="A28">
            <v>20</v>
          </cell>
          <cell r="B28" t="str">
            <v>IsImplement</v>
          </cell>
          <cell r="C28" t="str">
            <v>是否依更生條件履行</v>
          </cell>
          <cell r="D28" t="str">
            <v>VARCHAR2</v>
          </cell>
          <cell r="E28">
            <v>1</v>
          </cell>
          <cell r="F28"/>
          <cell r="G28" t="str">
            <v>Y;N
指該債務人是否依更生條件履行還款約定，案件狀態為3時本欄位為必填報欄位，首次報送案件狀態3時，本欄位一律填報Y</v>
          </cell>
        </row>
        <row r="29">
          <cell r="A29">
            <v>21</v>
          </cell>
          <cell r="B29" t="str">
            <v>InspectName</v>
          </cell>
          <cell r="C29" t="str">
            <v>監督人姓名</v>
          </cell>
          <cell r="D29" t="str">
            <v>NVARCHAR2</v>
          </cell>
          <cell r="E29">
            <v>10</v>
          </cell>
          <cell r="F29"/>
          <cell r="G29" t="str">
            <v>各債權金融機構得知監督人姓名時填報</v>
          </cell>
        </row>
        <row r="30">
          <cell r="A30">
            <v>22</v>
          </cell>
          <cell r="B30" t="str">
            <v>OutJcicTxtDate</v>
          </cell>
          <cell r="C30" t="str">
            <v>轉出JCIC文字檔日期</v>
          </cell>
          <cell r="D30" t="str">
            <v>Decimald</v>
          </cell>
          <cell r="E30">
            <v>8</v>
          </cell>
        </row>
        <row r="31">
          <cell r="A31">
            <v>23</v>
          </cell>
          <cell r="B31" t="str">
            <v>CreateDate</v>
          </cell>
          <cell r="C31" t="str">
            <v>建檔日期時間</v>
          </cell>
          <cell r="D31" t="str">
            <v>DATE</v>
          </cell>
          <cell r="E31">
            <v>8</v>
          </cell>
          <cell r="F31"/>
          <cell r="G31"/>
        </row>
        <row r="32">
          <cell r="A32">
            <v>24</v>
          </cell>
          <cell r="B32" t="str">
            <v>CreateEmpNo</v>
          </cell>
          <cell r="C32" t="str">
            <v>建檔人員</v>
          </cell>
          <cell r="D32" t="str">
            <v>VARCHAR2</v>
          </cell>
          <cell r="E32">
            <v>6</v>
          </cell>
          <cell r="F32"/>
          <cell r="G32"/>
        </row>
        <row r="33">
          <cell r="A33">
            <v>25</v>
          </cell>
          <cell r="B33" t="str">
            <v>LastUpdate</v>
          </cell>
          <cell r="C33" t="str">
            <v>最後更新日期時間</v>
          </cell>
          <cell r="D33" t="str">
            <v>DATE</v>
          </cell>
          <cell r="E33">
            <v>8</v>
          </cell>
          <cell r="F33"/>
          <cell r="G33"/>
        </row>
        <row r="34">
          <cell r="A34">
            <v>26</v>
          </cell>
          <cell r="B34" t="str">
            <v>LastUpdateEmpNo</v>
          </cell>
          <cell r="C34" t="str">
            <v>最後更新人員</v>
          </cell>
          <cell r="D34" t="str">
            <v>VARCHAR2</v>
          </cell>
          <cell r="E34">
            <v>6</v>
          </cell>
          <cell r="F34"/>
          <cell r="G34"/>
        </row>
      </sheetData>
      <sheetData sheetId="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JcicZ056</v>
          </cell>
          <cell r="D1" t="str">
            <v>清算案件資料報送</v>
          </cell>
        </row>
        <row r="9">
          <cell r="A9">
            <v>1</v>
          </cell>
          <cell r="B9" t="str">
            <v>TranKey</v>
          </cell>
          <cell r="C9" t="str">
            <v>交易代碼</v>
          </cell>
          <cell r="D9" t="str">
            <v>VARCHAR2</v>
          </cell>
          <cell r="E9">
            <v>1</v>
          </cell>
          <cell r="F9"/>
          <cell r="G9" t="str">
            <v>A:新增;C:異動;D:刪除</v>
          </cell>
        </row>
        <row r="10">
          <cell r="A10">
            <v>2</v>
          </cell>
          <cell r="B10" t="str">
            <v>CustId</v>
          </cell>
          <cell r="C10" t="str">
            <v>債務人IDN</v>
          </cell>
          <cell r="D10" t="str">
            <v>VARCHAR2</v>
          </cell>
          <cell r="E10">
            <v>10</v>
          </cell>
          <cell r="F10"/>
          <cell r="G10"/>
        </row>
        <row r="11">
          <cell r="A11">
            <v>3</v>
          </cell>
          <cell r="B11" t="str">
            <v>SubmitKey</v>
          </cell>
          <cell r="C11" t="str">
            <v>報送單位代號</v>
          </cell>
          <cell r="D11" t="str">
            <v>NVARCHAR2</v>
          </cell>
          <cell r="E11">
            <v>3</v>
          </cell>
          <cell r="F11"/>
          <cell r="G11" t="str">
            <v>三位文數字</v>
          </cell>
        </row>
        <row r="12">
          <cell r="A12">
            <v>4</v>
          </cell>
          <cell r="B12" t="str">
            <v>CaseStatus</v>
          </cell>
          <cell r="C12" t="str">
            <v>案件狀態</v>
          </cell>
          <cell r="D12" t="str">
            <v>VARCHAR2</v>
          </cell>
          <cell r="E12">
            <v>1</v>
          </cell>
          <cell r="F12"/>
          <cell r="G12" t="str">
            <v>A:清算程序開始;
B:清算程序終止(結);
C:清算程序開始同時終止;
D:清算撤消免責確定;
E:清算調查程序;
G:清算撤回;
H:清算復權;</v>
          </cell>
        </row>
        <row r="13">
          <cell r="A13">
            <v>5</v>
          </cell>
          <cell r="B13" t="str">
            <v>ClaimDate</v>
          </cell>
          <cell r="C13" t="str">
            <v>裁定日期或發文日期</v>
          </cell>
          <cell r="D13" t="str">
            <v>DecimalD</v>
          </cell>
          <cell r="E13">
            <v>8</v>
          </cell>
          <cell r="F13"/>
          <cell r="G13"/>
        </row>
        <row r="14">
          <cell r="A14">
            <v>6</v>
          </cell>
          <cell r="B14" t="str">
            <v>CourtCode</v>
          </cell>
          <cell r="C14" t="str">
            <v>承審法院代碼</v>
          </cell>
          <cell r="D14" t="str">
            <v>NVARCHAR2</v>
          </cell>
          <cell r="E14">
            <v>3</v>
          </cell>
          <cell r="F14"/>
          <cell r="G14"/>
        </row>
        <row r="15">
          <cell r="A15">
            <v>7</v>
          </cell>
          <cell r="B15" t="str">
            <v>Year</v>
          </cell>
          <cell r="C15" t="str">
            <v>年度別</v>
          </cell>
          <cell r="D15" t="str">
            <v>DECIMAL</v>
          </cell>
          <cell r="E15">
            <v>4</v>
          </cell>
          <cell r="F15"/>
          <cell r="G15" t="str">
            <v>西元年,畫面是民國年</v>
          </cell>
        </row>
        <row r="16">
          <cell r="A16">
            <v>8</v>
          </cell>
          <cell r="B16" t="str">
            <v>CourtDiv</v>
          </cell>
          <cell r="C16" t="str">
            <v>法院承審股別</v>
          </cell>
          <cell r="D16" t="str">
            <v>NVARCHAR2</v>
          </cell>
          <cell r="E16">
            <v>4</v>
          </cell>
          <cell r="F16"/>
          <cell r="G16" t="str">
            <v>可輸入中文</v>
          </cell>
        </row>
        <row r="17">
          <cell r="A17">
            <v>9</v>
          </cell>
          <cell r="B17" t="str">
            <v>CourtCaseNo</v>
          </cell>
          <cell r="C17" t="str">
            <v>法院案號</v>
          </cell>
          <cell r="D17" t="str">
            <v>NVARCHAR2</v>
          </cell>
          <cell r="E17">
            <v>40</v>
          </cell>
          <cell r="F17"/>
          <cell r="G17" t="str">
            <v>可輸入中文</v>
          </cell>
        </row>
        <row r="18">
          <cell r="A18">
            <v>10</v>
          </cell>
          <cell r="B18" t="str">
            <v>Approve</v>
          </cell>
          <cell r="C18" t="str">
            <v>法院裁定免責確定</v>
          </cell>
          <cell r="D18" t="str">
            <v>VARCHAR2</v>
          </cell>
          <cell r="E18">
            <v>1</v>
          </cell>
          <cell r="F18"/>
          <cell r="G18" t="str">
            <v>Y;N
指該次法院是否裁定債務人免責
報送時間點為案件狀態B、C、D時</v>
          </cell>
        </row>
        <row r="19">
          <cell r="A19">
            <v>11</v>
          </cell>
          <cell r="B19" t="str">
            <v>OutstandAmt</v>
          </cell>
          <cell r="C19" t="str">
            <v>原始債權金額</v>
          </cell>
          <cell r="D19" t="str">
            <v>Decimal</v>
          </cell>
          <cell r="E19">
            <v>9</v>
          </cell>
          <cell r="F19"/>
          <cell r="G19" t="str">
            <v>指報送機構之原始對外債全總金額
報送時間點為案件狀態A、C</v>
          </cell>
        </row>
        <row r="20">
          <cell r="A20">
            <v>12</v>
          </cell>
          <cell r="B20" t="str">
            <v>SubAmt</v>
          </cell>
          <cell r="C20" t="str">
            <v>清算損失金額</v>
          </cell>
          <cell r="D20" t="str">
            <v>Decimal</v>
          </cell>
          <cell r="E20">
            <v>9</v>
          </cell>
          <cell r="F20"/>
          <cell r="G20" t="str">
            <v>清算案件於清算分配後損失之債權金額
報送時間點為案件狀態B、C</v>
          </cell>
        </row>
        <row r="21">
          <cell r="A21">
            <v>13</v>
          </cell>
          <cell r="B21" t="str">
            <v>ClaimStatus1</v>
          </cell>
          <cell r="C21" t="str">
            <v>法院裁定保全處分</v>
          </cell>
          <cell r="D21" t="str">
            <v>VARCHAR2</v>
          </cell>
          <cell r="E21">
            <v>1</v>
          </cell>
          <cell r="F21"/>
          <cell r="G21" t="str">
            <v>Y;N
指法院裁定債務人財產保全處分與否</v>
          </cell>
        </row>
        <row r="22">
          <cell r="A22">
            <v>14</v>
          </cell>
          <cell r="B22" t="str">
            <v>SaveDate</v>
          </cell>
          <cell r="C22" t="str">
            <v>保全處分起始日</v>
          </cell>
          <cell r="D22" t="str">
            <v>Decimald</v>
          </cell>
          <cell r="E22">
            <v>8</v>
          </cell>
          <cell r="F22"/>
          <cell r="G22"/>
        </row>
        <row r="23">
          <cell r="A23">
            <v>15</v>
          </cell>
          <cell r="B23" t="str">
            <v>ClaimStatus2</v>
          </cell>
          <cell r="C23" t="str">
            <v>法院裁定撤銷保全處分</v>
          </cell>
          <cell r="D23" t="str">
            <v>VARCHAR2</v>
          </cell>
          <cell r="E23">
            <v>1</v>
          </cell>
          <cell r="F23"/>
          <cell r="G23" t="str">
            <v>Y;N
指法院裁定撤銷債務人財產保全處分</v>
          </cell>
        </row>
        <row r="24">
          <cell r="A24">
            <v>16</v>
          </cell>
          <cell r="B24" t="str">
            <v>SaveEndDate</v>
          </cell>
          <cell r="C24" t="str">
            <v>保全處分撤銷日</v>
          </cell>
          <cell r="D24" t="str">
            <v>Decimald</v>
          </cell>
          <cell r="E24">
            <v>8</v>
          </cell>
          <cell r="F24"/>
          <cell r="G24"/>
        </row>
        <row r="25">
          <cell r="A25">
            <v>17</v>
          </cell>
          <cell r="B25" t="str">
            <v>AdminName</v>
          </cell>
          <cell r="C25" t="str">
            <v>管理人姓名</v>
          </cell>
          <cell r="D25" t="str">
            <v>NVARCHAR2</v>
          </cell>
          <cell r="E25">
            <v>10</v>
          </cell>
          <cell r="F25"/>
          <cell r="G25" t="str">
            <v>可輸入中文</v>
          </cell>
        </row>
        <row r="26">
          <cell r="A26">
            <v>18</v>
          </cell>
          <cell r="B26" t="str">
            <v>OutJcicTxtDate</v>
          </cell>
          <cell r="C26" t="str">
            <v>轉出JCIC文字檔日期</v>
          </cell>
          <cell r="D26" t="str">
            <v>Decimald</v>
          </cell>
          <cell r="E26">
            <v>8</v>
          </cell>
        </row>
        <row r="27">
          <cell r="A27">
            <v>19</v>
          </cell>
          <cell r="B27" t="str">
            <v>CreateDate</v>
          </cell>
          <cell r="C27" t="str">
            <v>建檔日期時間</v>
          </cell>
          <cell r="D27" t="str">
            <v>DATE</v>
          </cell>
          <cell r="E27">
            <v>8</v>
          </cell>
        </row>
        <row r="28">
          <cell r="A28">
            <v>20</v>
          </cell>
          <cell r="B28" t="str">
            <v>CreateEmpNo</v>
          </cell>
          <cell r="C28" t="str">
            <v>建檔人員</v>
          </cell>
          <cell r="D28" t="str">
            <v>VARCHAR2</v>
          </cell>
          <cell r="E28">
            <v>6</v>
          </cell>
          <cell r="F28"/>
          <cell r="G28"/>
        </row>
        <row r="29">
          <cell r="A29">
            <v>21</v>
          </cell>
          <cell r="B29" t="str">
            <v>LastUpdate</v>
          </cell>
          <cell r="C29" t="str">
            <v>最後更新日期時間</v>
          </cell>
          <cell r="D29" t="str">
            <v>DATE</v>
          </cell>
          <cell r="E29">
            <v>8</v>
          </cell>
          <cell r="F29"/>
          <cell r="G29"/>
        </row>
        <row r="30">
          <cell r="A30">
            <v>22</v>
          </cell>
          <cell r="B30" t="str">
            <v>LastUpdateEmpNo</v>
          </cell>
          <cell r="C30" t="str">
            <v>最後更新人員</v>
          </cell>
          <cell r="D30" t="str">
            <v>VARCHAR2</v>
          </cell>
          <cell r="E30">
            <v>6</v>
          </cell>
          <cell r="F30"/>
          <cell r="G30"/>
        </row>
      </sheetData>
      <sheetData sheetId="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JcicZ060</v>
          </cell>
          <cell r="D1" t="str">
            <v>債務人繳款資料檔案</v>
          </cell>
        </row>
        <row r="10">
          <cell r="A10">
            <v>1</v>
          </cell>
          <cell r="B10" t="str">
            <v>TranKey</v>
          </cell>
          <cell r="C10" t="str">
            <v>交易代碼</v>
          </cell>
          <cell r="D10" t="str">
            <v>VARCHAR2</v>
          </cell>
          <cell r="E10">
            <v>1</v>
          </cell>
          <cell r="F10"/>
          <cell r="G10" t="str">
            <v>A:新增;C:異動</v>
          </cell>
        </row>
        <row r="11">
          <cell r="A11">
            <v>2</v>
          </cell>
          <cell r="B11" t="str">
            <v>SubmitKey</v>
          </cell>
          <cell r="C11" t="str">
            <v>報送單位代號</v>
          </cell>
          <cell r="D11" t="str">
            <v>NVARCHAR2</v>
          </cell>
          <cell r="E11">
            <v>3</v>
          </cell>
          <cell r="F11"/>
          <cell r="G11" t="str">
            <v>三位文數字</v>
          </cell>
        </row>
        <row r="12">
          <cell r="A12">
            <v>3</v>
          </cell>
          <cell r="B12" t="str">
            <v>CustId</v>
          </cell>
          <cell r="C12" t="str">
            <v>債務人IDN</v>
          </cell>
          <cell r="D12" t="str">
            <v>VARCHAR2</v>
          </cell>
          <cell r="E12">
            <v>10</v>
          </cell>
          <cell r="F12"/>
          <cell r="G12"/>
        </row>
        <row r="13">
          <cell r="A13">
            <v>4</v>
          </cell>
          <cell r="B13" t="str">
            <v>RcDate</v>
          </cell>
          <cell r="C13" t="str">
            <v>原前置協商申請日</v>
          </cell>
          <cell r="D13" t="str">
            <v>DecimalD</v>
          </cell>
          <cell r="E13">
            <v>8</v>
          </cell>
          <cell r="F13"/>
          <cell r="G13" t="str">
            <v>指債務人原前置協商申請日期同(["40"前置協商受理申請暨請求回報債權通知資料]-協商申請日)</v>
          </cell>
        </row>
        <row r="14">
          <cell r="A14">
            <v>5</v>
          </cell>
          <cell r="B14" t="str">
            <v>ChangePayDate</v>
          </cell>
          <cell r="C14" t="str">
            <v>申請變更還款條件日</v>
          </cell>
          <cell r="D14" t="str">
            <v>DecimalD</v>
          </cell>
          <cell r="E14">
            <v>8</v>
          </cell>
          <cell r="F14"/>
          <cell r="G14"/>
        </row>
        <row r="15">
          <cell r="A15">
            <v>6</v>
          </cell>
          <cell r="B15" t="str">
            <v>YM</v>
          </cell>
          <cell r="C15" t="str">
            <v>已清分足月期付金年月</v>
          </cell>
          <cell r="D15" t="str">
            <v>Decimal</v>
          </cell>
          <cell r="E15">
            <v>6</v>
          </cell>
          <cell r="F15"/>
          <cell r="G15" t="str">
            <v>YYYYMM</v>
          </cell>
        </row>
        <row r="16">
          <cell r="A16">
            <v>7</v>
          </cell>
          <cell r="B16" t="str">
            <v>OutJcicTxtDate</v>
          </cell>
          <cell r="C16" t="str">
            <v>轉出JCIC文字檔日期</v>
          </cell>
          <cell r="D16" t="str">
            <v>Decimald</v>
          </cell>
          <cell r="E16">
            <v>8</v>
          </cell>
          <cell r="F16"/>
          <cell r="G16"/>
        </row>
        <row r="17">
          <cell r="A17">
            <v>8</v>
          </cell>
          <cell r="B17" t="str">
            <v>CreateDate</v>
          </cell>
          <cell r="C17" t="str">
            <v>建檔日期時間</v>
          </cell>
          <cell r="D17" t="str">
            <v>DATE</v>
          </cell>
          <cell r="E17">
            <v>8</v>
          </cell>
          <cell r="F17"/>
          <cell r="G17"/>
        </row>
        <row r="18">
          <cell r="A18">
            <v>9</v>
          </cell>
          <cell r="B18" t="str">
            <v>CreateEmpNo</v>
          </cell>
          <cell r="C18" t="str">
            <v>建檔人員</v>
          </cell>
          <cell r="D18" t="str">
            <v>VARCHAR2</v>
          </cell>
          <cell r="E18">
            <v>6</v>
          </cell>
          <cell r="F18"/>
          <cell r="G18"/>
        </row>
        <row r="19">
          <cell r="A19">
            <v>10</v>
          </cell>
          <cell r="B19" t="str">
            <v>LastUpdate</v>
          </cell>
          <cell r="C19" t="str">
            <v>最後更新日期時間</v>
          </cell>
          <cell r="D19" t="str">
            <v>DATE</v>
          </cell>
          <cell r="E19">
            <v>8</v>
          </cell>
          <cell r="F19"/>
          <cell r="G19"/>
        </row>
        <row r="20">
          <cell r="A20">
            <v>11</v>
          </cell>
          <cell r="B20" t="str">
            <v>LastUpdateEmpNo</v>
          </cell>
          <cell r="C20" t="str">
            <v>最後更新人員</v>
          </cell>
          <cell r="D20" t="str">
            <v>VARCHAR2</v>
          </cell>
          <cell r="E20">
            <v>6</v>
          </cell>
          <cell r="F20"/>
          <cell r="G20"/>
        </row>
      </sheetData>
      <sheetData sheetId="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JcicZ061</v>
          </cell>
          <cell r="D1" t="str">
            <v>回報協商剩餘債權金額資料</v>
          </cell>
        </row>
        <row r="10">
          <cell r="A10">
            <v>1</v>
          </cell>
          <cell r="B10" t="str">
            <v>TranKey</v>
          </cell>
          <cell r="C10" t="str">
            <v>交易代碼</v>
          </cell>
          <cell r="D10" t="str">
            <v>VARCHAR2</v>
          </cell>
          <cell r="E10">
            <v>1</v>
          </cell>
          <cell r="F10"/>
          <cell r="G10" t="str">
            <v>A:新增;C:異動</v>
          </cell>
        </row>
        <row r="11">
          <cell r="A11">
            <v>2</v>
          </cell>
          <cell r="B11" t="str">
            <v>SubmitKey</v>
          </cell>
          <cell r="C11" t="str">
            <v>債權金融機構代號</v>
          </cell>
          <cell r="D11" t="str">
            <v>NVARCHAR2</v>
          </cell>
          <cell r="E11">
            <v>3</v>
          </cell>
          <cell r="F11"/>
          <cell r="G11" t="str">
            <v>三位文數字</v>
          </cell>
        </row>
        <row r="12">
          <cell r="A12">
            <v>3</v>
          </cell>
          <cell r="B12" t="str">
            <v>CustId</v>
          </cell>
          <cell r="C12" t="str">
            <v>債務人IDN</v>
          </cell>
          <cell r="D12" t="str">
            <v>VARCHAR2</v>
          </cell>
          <cell r="E12">
            <v>10</v>
          </cell>
          <cell r="F12"/>
          <cell r="G12"/>
        </row>
        <row r="13">
          <cell r="A13">
            <v>4</v>
          </cell>
          <cell r="B13" t="str">
            <v>RcDate</v>
          </cell>
          <cell r="C13" t="str">
            <v>原前置協商申請日</v>
          </cell>
          <cell r="D13" t="str">
            <v>DecimalD</v>
          </cell>
          <cell r="E13">
            <v>8</v>
          </cell>
          <cell r="F13"/>
          <cell r="G13"/>
        </row>
        <row r="14">
          <cell r="A14">
            <v>5</v>
          </cell>
          <cell r="B14" t="str">
            <v>ChangePayDate</v>
          </cell>
          <cell r="C14" t="str">
            <v>申請變更還款條件日</v>
          </cell>
          <cell r="D14" t="str">
            <v>DecimalD</v>
          </cell>
          <cell r="E14">
            <v>8</v>
          </cell>
          <cell r="F14"/>
          <cell r="G14"/>
        </row>
        <row r="15">
          <cell r="A15">
            <v>6</v>
          </cell>
          <cell r="B15" t="str">
            <v>MaxMainCode</v>
          </cell>
          <cell r="C15" t="str">
            <v>最大債權金融機構代號</v>
          </cell>
          <cell r="D15" t="str">
            <v>NVARCHAR2</v>
          </cell>
          <cell r="E15">
            <v>3</v>
          </cell>
          <cell r="F15"/>
          <cell r="G15" t="str">
            <v>三位文數字</v>
          </cell>
        </row>
        <row r="16">
          <cell r="A16">
            <v>7</v>
          </cell>
          <cell r="B16" t="str">
            <v>ExpBalanceAmt</v>
          </cell>
          <cell r="C16" t="str">
            <v>信用貸款協商剩餘債權餘額</v>
          </cell>
          <cell r="D16" t="str">
            <v>Decimal</v>
          </cell>
          <cell r="E16">
            <v>9</v>
          </cell>
          <cell r="F16"/>
          <cell r="G16"/>
        </row>
        <row r="17">
          <cell r="A17">
            <v>8</v>
          </cell>
          <cell r="B17" t="str">
            <v>CashBalanceAmt</v>
          </cell>
          <cell r="C17" t="str">
            <v>現金卡協商剩餘債權餘額</v>
          </cell>
          <cell r="D17" t="str">
            <v>Decimal</v>
          </cell>
          <cell r="E17">
            <v>9</v>
          </cell>
          <cell r="F17"/>
          <cell r="G17"/>
        </row>
        <row r="18">
          <cell r="A18">
            <v>9</v>
          </cell>
          <cell r="B18" t="str">
            <v>CreditBalanceAmt</v>
          </cell>
          <cell r="C18" t="str">
            <v>信用卡協商剩餘債權餘額</v>
          </cell>
          <cell r="D18" t="str">
            <v>Decimal</v>
          </cell>
          <cell r="E18">
            <v>9</v>
          </cell>
          <cell r="F18"/>
          <cell r="G18"/>
        </row>
        <row r="19">
          <cell r="A19">
            <v>10</v>
          </cell>
          <cell r="B19" t="str">
            <v>MaxMainNote</v>
          </cell>
          <cell r="C19" t="str">
            <v>最大債權金融機構報送註記</v>
          </cell>
          <cell r="D19" t="str">
            <v>VARCHAR2</v>
          </cell>
          <cell r="E19">
            <v>1</v>
          </cell>
          <cell r="F19"/>
          <cell r="G19" t="str">
            <v>Y;N</v>
          </cell>
        </row>
        <row r="20">
          <cell r="A20">
            <v>11</v>
          </cell>
          <cell r="B20" t="str">
            <v>IsGuarantor</v>
          </cell>
          <cell r="C20" t="str">
            <v>是否有保證人</v>
          </cell>
          <cell r="D20" t="str">
            <v>VARCHAR2</v>
          </cell>
          <cell r="E20">
            <v>1</v>
          </cell>
          <cell r="F20"/>
          <cell r="G20" t="str">
            <v>Y;N</v>
          </cell>
        </row>
        <row r="21">
          <cell r="A21">
            <v>12</v>
          </cell>
          <cell r="B21" t="str">
            <v>IsChangePayment</v>
          </cell>
          <cell r="C21" t="str">
            <v>是否同意債務人申請變更還款條件方案</v>
          </cell>
          <cell r="D21" t="str">
            <v>VARCHAR2</v>
          </cell>
          <cell r="E21">
            <v>1</v>
          </cell>
          <cell r="F21"/>
          <cell r="G21" t="str">
            <v>Y;N</v>
          </cell>
        </row>
        <row r="22">
          <cell r="A22">
            <v>13</v>
          </cell>
          <cell r="B22" t="str">
            <v>OutJcicTxtDate</v>
          </cell>
          <cell r="C22" t="str">
            <v>轉出JCIC文字檔日期</v>
          </cell>
          <cell r="D22" t="str">
            <v>Decimald</v>
          </cell>
          <cell r="E22">
            <v>8</v>
          </cell>
          <cell r="F22"/>
          <cell r="G22"/>
        </row>
        <row r="23">
          <cell r="A23">
            <v>14</v>
          </cell>
          <cell r="B23" t="str">
            <v>CreateDate</v>
          </cell>
          <cell r="C23" t="str">
            <v>建檔日期時間</v>
          </cell>
          <cell r="D23" t="str">
            <v>DATE</v>
          </cell>
          <cell r="E23">
            <v>8</v>
          </cell>
          <cell r="F23"/>
          <cell r="G23"/>
        </row>
        <row r="24">
          <cell r="A24">
            <v>15</v>
          </cell>
          <cell r="B24" t="str">
            <v>CreateEmpNo</v>
          </cell>
          <cell r="C24" t="str">
            <v>建檔人員</v>
          </cell>
          <cell r="D24" t="str">
            <v>VARCHAR2</v>
          </cell>
          <cell r="E24">
            <v>6</v>
          </cell>
          <cell r="F24"/>
          <cell r="G24"/>
        </row>
        <row r="25">
          <cell r="A25">
            <v>16</v>
          </cell>
          <cell r="B25" t="str">
            <v>LastUpdate</v>
          </cell>
          <cell r="C25" t="str">
            <v>最後更新日期時間</v>
          </cell>
          <cell r="D25" t="str">
            <v>DATE</v>
          </cell>
          <cell r="E25">
            <v>8</v>
          </cell>
          <cell r="F25"/>
          <cell r="G25"/>
        </row>
        <row r="26">
          <cell r="A26">
            <v>17</v>
          </cell>
          <cell r="B26" t="str">
            <v>LastUpdateEmpNo</v>
          </cell>
          <cell r="C26" t="str">
            <v>最後更新人員</v>
          </cell>
          <cell r="D26" t="str">
            <v>VARCHAR2</v>
          </cell>
          <cell r="E26">
            <v>6</v>
          </cell>
          <cell r="F26"/>
          <cell r="G26"/>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JcicZ041</v>
          </cell>
          <cell r="D1" t="str">
            <v>協商開始暨停催通知資料</v>
          </cell>
        </row>
        <row r="9">
          <cell r="A9">
            <v>1</v>
          </cell>
          <cell r="B9" t="str">
            <v>TranKey</v>
          </cell>
          <cell r="C9" t="str">
            <v>交易代碼</v>
          </cell>
          <cell r="D9" t="str">
            <v>VARCHAR2</v>
          </cell>
          <cell r="E9">
            <v>1</v>
          </cell>
          <cell r="F9"/>
          <cell r="G9" t="str">
            <v>A:新增,C:異動</v>
          </cell>
        </row>
        <row r="10">
          <cell r="A10">
            <v>2</v>
          </cell>
          <cell r="B10" t="str">
            <v>SubmitKey</v>
          </cell>
          <cell r="C10" t="str">
            <v>報送單位代號</v>
          </cell>
          <cell r="D10" t="str">
            <v>NVARCHAR2</v>
          </cell>
          <cell r="E10">
            <v>3</v>
          </cell>
          <cell r="F10"/>
          <cell r="G10" t="str">
            <v>三位文數字</v>
          </cell>
        </row>
        <row r="11">
          <cell r="A11">
            <v>3</v>
          </cell>
          <cell r="B11" t="str">
            <v>CustId</v>
          </cell>
          <cell r="C11" t="str">
            <v>債務人IDN</v>
          </cell>
          <cell r="D11" t="str">
            <v>VARCHAR2</v>
          </cell>
          <cell r="E11">
            <v>10</v>
          </cell>
          <cell r="F11"/>
          <cell r="G11" t="str">
            <v>身份證字號</v>
          </cell>
        </row>
        <row r="12">
          <cell r="A12">
            <v>4</v>
          </cell>
          <cell r="B12" t="str">
            <v>RcDate</v>
          </cell>
          <cell r="C12" t="str">
            <v>協商申請日</v>
          </cell>
          <cell r="D12" t="str">
            <v>Decimald</v>
          </cell>
          <cell r="E12">
            <v>8</v>
          </cell>
          <cell r="F12"/>
          <cell r="G12" t="str">
            <v>西元年月</v>
          </cell>
        </row>
        <row r="13">
          <cell r="A13">
            <v>5</v>
          </cell>
          <cell r="B13" t="str">
            <v>ScDate</v>
          </cell>
          <cell r="C13" t="str">
            <v>停催日期</v>
          </cell>
          <cell r="D13" t="str">
            <v>Decimald</v>
          </cell>
          <cell r="E13">
            <v>8</v>
          </cell>
          <cell r="F13"/>
          <cell r="G13" t="str">
            <v>西元年月</v>
          </cell>
        </row>
        <row r="14">
          <cell r="A14">
            <v>6</v>
          </cell>
          <cell r="B14" t="str">
            <v>NegoStartDate</v>
          </cell>
          <cell r="C14" t="str">
            <v>協商開始日</v>
          </cell>
          <cell r="D14" t="str">
            <v>Decimald</v>
          </cell>
          <cell r="E14">
            <v>8</v>
          </cell>
          <cell r="F14"/>
          <cell r="G14" t="str">
            <v>西元年月</v>
          </cell>
        </row>
        <row r="15">
          <cell r="A15">
            <v>7</v>
          </cell>
          <cell r="B15" t="str">
            <v>NonFinClaimAmt</v>
          </cell>
          <cell r="C15" t="str">
            <v>非金融機構債權金額</v>
          </cell>
          <cell r="D15" t="str">
            <v>Decimal</v>
          </cell>
          <cell r="E15">
            <v>9</v>
          </cell>
          <cell r="F15"/>
          <cell r="G15" t="str">
            <v>單位新台幣元,右靠左補零。指債務人於申請前置協商時檢附之民間債權人清冊中,各項非金融機構債權之總金額,以債務人自行填寫之金額為主。</v>
          </cell>
        </row>
        <row r="16">
          <cell r="A16">
            <v>8</v>
          </cell>
          <cell r="B16" t="str">
            <v>OutJcicTxtDate</v>
          </cell>
          <cell r="C16" t="str">
            <v>轉出JCIC文字檔日期</v>
          </cell>
          <cell r="D16" t="str">
            <v>Decimald</v>
          </cell>
          <cell r="E16">
            <v>8</v>
          </cell>
          <cell r="F16"/>
          <cell r="G16"/>
        </row>
        <row r="17">
          <cell r="A17">
            <v>9</v>
          </cell>
          <cell r="B17" t="str">
            <v>CreateDate</v>
          </cell>
          <cell r="C17" t="str">
            <v>建檔日期時間</v>
          </cell>
          <cell r="D17" t="str">
            <v>DATE</v>
          </cell>
          <cell r="E17">
            <v>8</v>
          </cell>
          <cell r="F17"/>
          <cell r="G17"/>
        </row>
        <row r="18">
          <cell r="A18">
            <v>10</v>
          </cell>
          <cell r="B18" t="str">
            <v>CreateEmpNo</v>
          </cell>
          <cell r="C18" t="str">
            <v>建檔人員</v>
          </cell>
          <cell r="D18" t="str">
            <v>VARCHAR2</v>
          </cell>
          <cell r="E18">
            <v>6</v>
          </cell>
          <cell r="F18"/>
          <cell r="G18"/>
        </row>
        <row r="19">
          <cell r="A19">
            <v>11</v>
          </cell>
          <cell r="B19" t="str">
            <v>LastUpdate</v>
          </cell>
          <cell r="C19" t="str">
            <v>最後更新日期時間</v>
          </cell>
          <cell r="D19" t="str">
            <v>DATE</v>
          </cell>
          <cell r="E19">
            <v>8</v>
          </cell>
          <cell r="F19"/>
          <cell r="G19"/>
        </row>
        <row r="20">
          <cell r="A20">
            <v>12</v>
          </cell>
          <cell r="B20" t="str">
            <v>LastUpdateEmpNo</v>
          </cell>
          <cell r="C20" t="str">
            <v>最後更新人員</v>
          </cell>
          <cell r="D20" t="str">
            <v>VARCHAR2</v>
          </cell>
          <cell r="E20">
            <v>6</v>
          </cell>
        </row>
      </sheetData>
      <sheetData sheetId="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JcicZ062</v>
          </cell>
          <cell r="D1" t="str">
            <v>金融機構無擔保債務變更還款條件協議資料</v>
          </cell>
        </row>
        <row r="10">
          <cell r="A10">
            <v>1</v>
          </cell>
          <cell r="B10" t="str">
            <v>TranKey</v>
          </cell>
          <cell r="C10" t="str">
            <v>交易代碼</v>
          </cell>
          <cell r="D10" t="str">
            <v>VARCHAR2</v>
          </cell>
          <cell r="E10">
            <v>1</v>
          </cell>
          <cell r="F10"/>
          <cell r="G10" t="str">
            <v>A:新增;C:異動</v>
          </cell>
        </row>
        <row r="11">
          <cell r="A11">
            <v>2</v>
          </cell>
          <cell r="B11" t="str">
            <v>CustId</v>
          </cell>
          <cell r="C11" t="str">
            <v>債務人IDN</v>
          </cell>
          <cell r="D11" t="str">
            <v>VARCHAR2</v>
          </cell>
          <cell r="E11">
            <v>10</v>
          </cell>
          <cell r="F11"/>
          <cell r="G11"/>
        </row>
        <row r="12">
          <cell r="A12">
            <v>3</v>
          </cell>
          <cell r="B12" t="str">
            <v>SubmitKey</v>
          </cell>
          <cell r="C12" t="str">
            <v>報送單位代號</v>
          </cell>
          <cell r="D12" t="str">
            <v>NVARCHAR2</v>
          </cell>
          <cell r="E12">
            <v>3</v>
          </cell>
          <cell r="F12"/>
          <cell r="G12" t="str">
            <v>三位文數字</v>
          </cell>
        </row>
        <row r="13">
          <cell r="A13">
            <v>4</v>
          </cell>
          <cell r="B13" t="str">
            <v>RcDate</v>
          </cell>
          <cell r="C13" t="str">
            <v>協商申請日</v>
          </cell>
          <cell r="D13" t="str">
            <v>Decimald</v>
          </cell>
          <cell r="E13">
            <v>8</v>
          </cell>
          <cell r="F13"/>
          <cell r="G13" t="str">
            <v>原前置協商申請日</v>
          </cell>
        </row>
        <row r="14">
          <cell r="A14">
            <v>5</v>
          </cell>
          <cell r="B14" t="str">
            <v>ChangePayDate</v>
          </cell>
          <cell r="C14" t="str">
            <v>申請變更還款條件日</v>
          </cell>
          <cell r="D14" t="str">
            <v>Decimald</v>
          </cell>
          <cell r="E14">
            <v>8</v>
          </cell>
          <cell r="F14"/>
          <cell r="G14"/>
        </row>
        <row r="15">
          <cell r="A15">
            <v>6</v>
          </cell>
          <cell r="B15" t="str">
            <v>CompletePeriod</v>
          </cell>
          <cell r="C15" t="str">
            <v>變更還款條件已履約期數</v>
          </cell>
          <cell r="D15" t="str">
            <v>Decimal</v>
          </cell>
          <cell r="E15">
            <v>3</v>
          </cell>
          <cell r="F15"/>
          <cell r="G15"/>
        </row>
        <row r="16">
          <cell r="A16">
            <v>7</v>
          </cell>
          <cell r="B16" t="str">
            <v>Period</v>
          </cell>
          <cell r="C16" t="str">
            <v>(第一階梯)期數</v>
          </cell>
          <cell r="D16" t="str">
            <v>Decimal</v>
          </cell>
          <cell r="E16">
            <v>3</v>
          </cell>
          <cell r="F16"/>
          <cell r="G16"/>
        </row>
        <row r="17">
          <cell r="A17">
            <v>8</v>
          </cell>
          <cell r="B17" t="str">
            <v>Rate</v>
          </cell>
          <cell r="C17" t="str">
            <v>(第一階梯)利率</v>
          </cell>
          <cell r="D17" t="str">
            <v>Decimal</v>
          </cell>
          <cell r="E17">
            <v>5</v>
          </cell>
          <cell r="F17">
            <v>2</v>
          </cell>
          <cell r="G17" t="str">
            <v>XX.XX</v>
          </cell>
        </row>
        <row r="18">
          <cell r="A18">
            <v>9</v>
          </cell>
          <cell r="B18" t="str">
            <v>ExpBalanceAmt</v>
          </cell>
          <cell r="C18" t="str">
            <v>信用貸款協商剩餘債務簽約餘額</v>
          </cell>
          <cell r="D18" t="str">
            <v>Decimal</v>
          </cell>
          <cell r="E18">
            <v>9</v>
          </cell>
          <cell r="F18"/>
          <cell r="G18"/>
        </row>
        <row r="19">
          <cell r="A19">
            <v>10</v>
          </cell>
          <cell r="B19" t="str">
            <v>CashBalanceAmt</v>
          </cell>
          <cell r="C19" t="str">
            <v>現金卡協商剩餘債務簽約餘額</v>
          </cell>
          <cell r="D19" t="str">
            <v>Decimal</v>
          </cell>
          <cell r="E19">
            <v>9</v>
          </cell>
          <cell r="F19"/>
          <cell r="G19"/>
        </row>
        <row r="20">
          <cell r="A20">
            <v>11</v>
          </cell>
          <cell r="B20" t="str">
            <v>CreditBalanceAmt</v>
          </cell>
          <cell r="C20" t="str">
            <v>信用卡協商剩餘債務簽約餘額</v>
          </cell>
          <cell r="D20" t="str">
            <v>Decimal</v>
          </cell>
          <cell r="E20">
            <v>9</v>
          </cell>
          <cell r="F20"/>
          <cell r="G20"/>
        </row>
        <row r="21">
          <cell r="A21">
            <v>12</v>
          </cell>
          <cell r="B21" t="str">
            <v>ChaRepayAmt</v>
          </cell>
          <cell r="C21" t="str">
            <v>變更還款條件簽約總債務金額</v>
          </cell>
          <cell r="D21" t="str">
            <v>Decimal</v>
          </cell>
          <cell r="E21">
            <v>10</v>
          </cell>
          <cell r="F21"/>
          <cell r="G21"/>
        </row>
        <row r="22">
          <cell r="A22">
            <v>13</v>
          </cell>
          <cell r="B22" t="str">
            <v>ChaRepayAgreeDate</v>
          </cell>
          <cell r="C22" t="str">
            <v>變更還款條件協議完成日</v>
          </cell>
          <cell r="D22" t="str">
            <v>Decimald</v>
          </cell>
          <cell r="E22">
            <v>8</v>
          </cell>
          <cell r="F22" t="str">
            <v/>
          </cell>
          <cell r="G22"/>
        </row>
        <row r="23">
          <cell r="A23">
            <v>14</v>
          </cell>
          <cell r="B23" t="str">
            <v>ChaRepayViewDate</v>
          </cell>
          <cell r="C23" t="str">
            <v>變更還款條件面談日期</v>
          </cell>
          <cell r="D23" t="str">
            <v>Decimald</v>
          </cell>
          <cell r="E23">
            <v>8</v>
          </cell>
          <cell r="F23" t="str">
            <v/>
          </cell>
          <cell r="G23"/>
        </row>
        <row r="24">
          <cell r="A24">
            <v>15</v>
          </cell>
          <cell r="B24" t="str">
            <v>ChaRepayEndDate</v>
          </cell>
          <cell r="C24" t="str">
            <v>變更還款條件簽約完成日期</v>
          </cell>
          <cell r="D24" t="str">
            <v>Decimald</v>
          </cell>
          <cell r="E24">
            <v>8</v>
          </cell>
          <cell r="F24" t="str">
            <v/>
          </cell>
          <cell r="G24"/>
        </row>
        <row r="25">
          <cell r="A25">
            <v>16</v>
          </cell>
          <cell r="B25" t="str">
            <v>ChaRepayFirstDate</v>
          </cell>
          <cell r="C25" t="str">
            <v>變更還款條件首期應繳款日</v>
          </cell>
          <cell r="D25" t="str">
            <v>Decimald</v>
          </cell>
          <cell r="E25">
            <v>8</v>
          </cell>
          <cell r="F25" t="str">
            <v/>
          </cell>
          <cell r="G25"/>
        </row>
        <row r="26">
          <cell r="A26">
            <v>17</v>
          </cell>
          <cell r="B26" t="str">
            <v>PayAccount</v>
          </cell>
          <cell r="C26" t="str">
            <v>繳款帳號</v>
          </cell>
          <cell r="D26" t="str">
            <v>NVARCHAR2</v>
          </cell>
          <cell r="E26">
            <v>20</v>
          </cell>
          <cell r="F26" t="str">
            <v/>
          </cell>
          <cell r="G26" t="str">
            <v>20字元</v>
          </cell>
        </row>
        <row r="27">
          <cell r="A27">
            <v>18</v>
          </cell>
          <cell r="B27" t="str">
            <v>PostAddr</v>
          </cell>
          <cell r="C27" t="str">
            <v>最大債權金融機構聲請狀送達地址</v>
          </cell>
          <cell r="D27" t="str">
            <v>NVARCHAR2</v>
          </cell>
          <cell r="E27">
            <v>76</v>
          </cell>
          <cell r="F27" t="str">
            <v/>
          </cell>
          <cell r="G27" t="str">
            <v>38個中文字</v>
          </cell>
        </row>
        <row r="28">
          <cell r="A28">
            <v>19</v>
          </cell>
          <cell r="B28" t="str">
            <v>MonthPayAmt</v>
          </cell>
          <cell r="C28" t="str">
            <v>月付金</v>
          </cell>
          <cell r="D28" t="str">
            <v>Decimal</v>
          </cell>
          <cell r="E28">
            <v>9</v>
          </cell>
          <cell r="F28"/>
          <cell r="G28"/>
        </row>
        <row r="29">
          <cell r="A29">
            <v>20</v>
          </cell>
          <cell r="B29" t="str">
            <v>GradeType</v>
          </cell>
          <cell r="C29" t="str">
            <v>屬階梯式還款註記</v>
          </cell>
          <cell r="D29" t="str">
            <v>VARCHAR2</v>
          </cell>
          <cell r="E29">
            <v>1</v>
          </cell>
          <cell r="F29"/>
          <cell r="G29" t="str">
            <v>Y;N</v>
          </cell>
        </row>
        <row r="30">
          <cell r="A30">
            <v>21</v>
          </cell>
          <cell r="B30" t="str">
            <v>Period2</v>
          </cell>
          <cell r="C30" t="str">
            <v>第二階梯期數</v>
          </cell>
          <cell r="D30" t="str">
            <v>Decimal</v>
          </cell>
          <cell r="E30">
            <v>3</v>
          </cell>
          <cell r="F30"/>
          <cell r="G30"/>
        </row>
        <row r="31">
          <cell r="A31">
            <v>22</v>
          </cell>
          <cell r="B31" t="str">
            <v>Rate2</v>
          </cell>
          <cell r="C31" t="str">
            <v>第二階梯利率</v>
          </cell>
          <cell r="D31" t="str">
            <v>Decimal</v>
          </cell>
          <cell r="E31">
            <v>5</v>
          </cell>
          <cell r="F31">
            <v>2</v>
          </cell>
          <cell r="G31" t="str">
            <v>XX.XX</v>
          </cell>
        </row>
        <row r="32">
          <cell r="A32">
            <v>23</v>
          </cell>
          <cell r="B32" t="str">
            <v>MonthPayAmt2</v>
          </cell>
          <cell r="C32" t="str">
            <v>第二階段月付金</v>
          </cell>
          <cell r="D32" t="str">
            <v>Decimal</v>
          </cell>
          <cell r="E32">
            <v>9</v>
          </cell>
          <cell r="F32"/>
          <cell r="G32"/>
        </row>
        <row r="33">
          <cell r="A33">
            <v>24</v>
          </cell>
          <cell r="B33" t="str">
            <v>OutJcicTxtDate</v>
          </cell>
          <cell r="C33" t="str">
            <v>轉出JCIC文字檔日期</v>
          </cell>
          <cell r="D33" t="str">
            <v>Decimald</v>
          </cell>
          <cell r="E33">
            <v>8</v>
          </cell>
          <cell r="F33"/>
          <cell r="G33"/>
        </row>
        <row r="34">
          <cell r="A34">
            <v>25</v>
          </cell>
          <cell r="B34" t="str">
            <v>CreateDate</v>
          </cell>
          <cell r="C34" t="str">
            <v>建檔日期時間</v>
          </cell>
          <cell r="D34" t="str">
            <v>DATE</v>
          </cell>
          <cell r="E34">
            <v>8</v>
          </cell>
          <cell r="F34"/>
          <cell r="G34"/>
        </row>
        <row r="35">
          <cell r="A35">
            <v>26</v>
          </cell>
          <cell r="B35" t="str">
            <v>CreateEmpNo</v>
          </cell>
          <cell r="C35" t="str">
            <v>建檔人員</v>
          </cell>
          <cell r="D35" t="str">
            <v>VARCHAR2</v>
          </cell>
          <cell r="E35">
            <v>6</v>
          </cell>
          <cell r="F35"/>
          <cell r="G35"/>
        </row>
        <row r="36">
          <cell r="A36">
            <v>27</v>
          </cell>
          <cell r="B36" t="str">
            <v>LastUpdate</v>
          </cell>
          <cell r="C36" t="str">
            <v>最後更新日期時間</v>
          </cell>
          <cell r="D36" t="str">
            <v>DATE</v>
          </cell>
          <cell r="E36">
            <v>8</v>
          </cell>
          <cell r="F36"/>
          <cell r="G36"/>
        </row>
        <row r="37">
          <cell r="A37">
            <v>28</v>
          </cell>
          <cell r="B37" t="str">
            <v>LastUpdateEmpNo</v>
          </cell>
          <cell r="C37" t="str">
            <v>最後更新人員</v>
          </cell>
          <cell r="D37" t="str">
            <v>VARCHAR2</v>
          </cell>
          <cell r="E37">
            <v>6</v>
          </cell>
          <cell r="F37"/>
          <cell r="G37"/>
        </row>
      </sheetData>
      <sheetData sheetId="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JcicZ063</v>
          </cell>
          <cell r="D1" t="str">
            <v>變更還款方案結案通知資料</v>
          </cell>
        </row>
        <row r="10">
          <cell r="A10">
            <v>1</v>
          </cell>
          <cell r="B10" t="str">
            <v>TranKey</v>
          </cell>
          <cell r="C10" t="str">
            <v>交易代碼</v>
          </cell>
          <cell r="D10" t="str">
            <v>VARCHAR2</v>
          </cell>
          <cell r="E10">
            <v>1</v>
          </cell>
          <cell r="F10"/>
          <cell r="G10" t="str">
            <v>A:新增;C:異動</v>
          </cell>
        </row>
        <row r="11">
          <cell r="A11">
            <v>2</v>
          </cell>
          <cell r="B11" t="str">
            <v>CustId</v>
          </cell>
          <cell r="C11" t="str">
            <v>債務人IDN</v>
          </cell>
          <cell r="D11" t="str">
            <v>VARCHAR2</v>
          </cell>
          <cell r="E11">
            <v>10</v>
          </cell>
          <cell r="F11"/>
          <cell r="G11"/>
        </row>
        <row r="12">
          <cell r="A12">
            <v>3</v>
          </cell>
          <cell r="B12" t="str">
            <v>SubmitKey</v>
          </cell>
          <cell r="C12" t="str">
            <v>報送單位代號</v>
          </cell>
          <cell r="D12" t="str">
            <v>NVARCHAR2</v>
          </cell>
          <cell r="E12">
            <v>3</v>
          </cell>
          <cell r="F12"/>
          <cell r="G12" t="str">
            <v>三位文數字</v>
          </cell>
        </row>
        <row r="13">
          <cell r="A13">
            <v>4</v>
          </cell>
          <cell r="B13" t="str">
            <v>RcDate</v>
          </cell>
          <cell r="C13" t="str">
            <v>原前置協商申請日</v>
          </cell>
          <cell r="D13" t="str">
            <v>DECIMALD</v>
          </cell>
          <cell r="E13">
            <v>8</v>
          </cell>
          <cell r="F13"/>
          <cell r="G13"/>
        </row>
        <row r="14">
          <cell r="A14">
            <v>5</v>
          </cell>
          <cell r="B14" t="str">
            <v>ChangePayDate</v>
          </cell>
          <cell r="C14" t="str">
            <v>申請變更還款條件日</v>
          </cell>
          <cell r="D14" t="str">
            <v>DECIMALD</v>
          </cell>
          <cell r="E14">
            <v>8</v>
          </cell>
          <cell r="F14"/>
          <cell r="G14"/>
        </row>
        <row r="15">
          <cell r="A15">
            <v>6</v>
          </cell>
          <cell r="B15" t="str">
            <v>ClosedDate</v>
          </cell>
          <cell r="C15" t="str">
            <v>變更還款條件結案日期</v>
          </cell>
          <cell r="D15" t="str">
            <v>DECIMALD</v>
          </cell>
          <cell r="E15">
            <v>8</v>
          </cell>
          <cell r="F15"/>
          <cell r="G15"/>
        </row>
        <row r="16">
          <cell r="A16">
            <v>7</v>
          </cell>
          <cell r="B16" t="str">
            <v>ClosedResult</v>
          </cell>
          <cell r="C16" t="str">
            <v>結案原因</v>
          </cell>
          <cell r="D16" t="str">
            <v>VARCHAR2</v>
          </cell>
          <cell r="E16">
            <v>1</v>
          </cell>
          <cell r="F16"/>
          <cell r="G16" t="str">
            <v>A:資料key值報送錯誤，本行結案;B:協商不成立;C:更新變更還款條件</v>
          </cell>
        </row>
        <row r="17">
          <cell r="A17">
            <v>8</v>
          </cell>
          <cell r="B17" t="str">
            <v>OutJcicTxtDate</v>
          </cell>
          <cell r="C17" t="str">
            <v>轉出JCIC文字檔日期</v>
          </cell>
          <cell r="D17" t="str">
            <v>Decimald</v>
          </cell>
          <cell r="E17">
            <v>8</v>
          </cell>
          <cell r="F17"/>
          <cell r="G17"/>
        </row>
        <row r="18">
          <cell r="A18">
            <v>9</v>
          </cell>
          <cell r="B18" t="str">
            <v>CreateDate</v>
          </cell>
          <cell r="C18" t="str">
            <v>建檔日期時間</v>
          </cell>
          <cell r="D18" t="str">
            <v>DATE</v>
          </cell>
          <cell r="E18">
            <v>8</v>
          </cell>
          <cell r="F18"/>
          <cell r="G18"/>
        </row>
        <row r="19">
          <cell r="A19">
            <v>10</v>
          </cell>
          <cell r="B19" t="str">
            <v>CreateEmpNo</v>
          </cell>
          <cell r="C19" t="str">
            <v>建檔人員</v>
          </cell>
          <cell r="D19" t="str">
            <v>VARCHAR2</v>
          </cell>
          <cell r="E19">
            <v>6</v>
          </cell>
          <cell r="F19"/>
          <cell r="G19"/>
        </row>
        <row r="20">
          <cell r="A20">
            <v>11</v>
          </cell>
          <cell r="B20" t="str">
            <v>LastUpdate</v>
          </cell>
          <cell r="C20" t="str">
            <v>最後更新日期時間</v>
          </cell>
          <cell r="D20" t="str">
            <v>DATE</v>
          </cell>
          <cell r="E20">
            <v>8</v>
          </cell>
          <cell r="F20"/>
          <cell r="G20"/>
        </row>
        <row r="21">
          <cell r="A21">
            <v>12</v>
          </cell>
          <cell r="B21" t="str">
            <v>LastUpdateEmpNo</v>
          </cell>
          <cell r="C21" t="str">
            <v>最後更新人員</v>
          </cell>
          <cell r="D21" t="str">
            <v>VARCHAR2</v>
          </cell>
          <cell r="E21">
            <v>6</v>
          </cell>
          <cell r="F21"/>
          <cell r="G21"/>
        </row>
      </sheetData>
      <sheetData sheetId="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JcicZ570</v>
          </cell>
          <cell r="D1" t="str">
            <v>受理更生款項統一收付通知資料</v>
          </cell>
        </row>
        <row r="9">
          <cell r="A9">
            <v>1</v>
          </cell>
          <cell r="B9" t="str">
            <v>TranKey</v>
          </cell>
          <cell r="C9" t="str">
            <v>交易代碼</v>
          </cell>
          <cell r="D9" t="str">
            <v>VARCHAR2</v>
          </cell>
          <cell r="E9">
            <v>1</v>
          </cell>
          <cell r="F9"/>
          <cell r="G9" t="str">
            <v>A:新增;C:異動;X:補件;D:刪除(僅限補件之資料刪除)</v>
          </cell>
        </row>
        <row r="10">
          <cell r="A10">
            <v>2</v>
          </cell>
          <cell r="B10" t="str">
            <v>CustId</v>
          </cell>
          <cell r="C10" t="str">
            <v>債務人IDN</v>
          </cell>
          <cell r="D10" t="str">
            <v>VARCHAR2</v>
          </cell>
          <cell r="E10">
            <v>10</v>
          </cell>
          <cell r="F10"/>
          <cell r="G10"/>
        </row>
        <row r="11">
          <cell r="A11">
            <v>3</v>
          </cell>
          <cell r="B11" t="str">
            <v>SubmitKey</v>
          </cell>
          <cell r="C11" t="str">
            <v>報送單位代號</v>
          </cell>
          <cell r="D11" t="str">
            <v>NVARCHAR2</v>
          </cell>
          <cell r="E11">
            <v>3</v>
          </cell>
          <cell r="F11"/>
          <cell r="G11"/>
        </row>
        <row r="12">
          <cell r="A12">
            <v>4</v>
          </cell>
          <cell r="B12" t="str">
            <v>ApplyDate</v>
          </cell>
          <cell r="C12" t="str">
            <v>款項統一收付申請日</v>
          </cell>
          <cell r="D12" t="str">
            <v>Decimald</v>
          </cell>
          <cell r="E12">
            <v>8</v>
          </cell>
          <cell r="F12"/>
          <cell r="G12"/>
        </row>
        <row r="13">
          <cell r="A13">
            <v>5</v>
          </cell>
          <cell r="B13" t="str">
            <v>AdjudicateDate</v>
          </cell>
          <cell r="C13" t="str">
            <v>更生方案認可裁定日</v>
          </cell>
          <cell r="D13" t="str">
            <v>Decimald</v>
          </cell>
          <cell r="E13">
            <v>8</v>
          </cell>
          <cell r="F13"/>
          <cell r="G13"/>
        </row>
        <row r="14">
          <cell r="A14">
            <v>6</v>
          </cell>
          <cell r="B14" t="str">
            <v>BankCount</v>
          </cell>
          <cell r="C14" t="str">
            <v>更生債權金融機構家數</v>
          </cell>
          <cell r="D14" t="str">
            <v>Decimal</v>
          </cell>
          <cell r="E14">
            <v>2</v>
          </cell>
          <cell r="F14"/>
          <cell r="G14"/>
        </row>
        <row r="15">
          <cell r="A15">
            <v>7</v>
          </cell>
          <cell r="B15" t="str">
            <v>Bank1</v>
          </cell>
          <cell r="C15" t="str">
            <v>債權金融機構代號1</v>
          </cell>
          <cell r="D15" t="str">
            <v>NVARCHAR2</v>
          </cell>
          <cell r="E15">
            <v>3</v>
          </cell>
          <cell r="F15"/>
          <cell r="G15"/>
        </row>
        <row r="16">
          <cell r="A16">
            <v>8</v>
          </cell>
          <cell r="B16" t="str">
            <v>Bank2</v>
          </cell>
          <cell r="C16" t="str">
            <v>債權金融機構代號2</v>
          </cell>
          <cell r="D16" t="str">
            <v>NVARCHAR2</v>
          </cell>
          <cell r="E16">
            <v>3</v>
          </cell>
          <cell r="F16"/>
          <cell r="G16"/>
        </row>
        <row r="17">
          <cell r="A17">
            <v>9</v>
          </cell>
          <cell r="B17" t="str">
            <v>Bank3</v>
          </cell>
          <cell r="C17" t="str">
            <v>債權金融機構代號3</v>
          </cell>
          <cell r="D17" t="str">
            <v>NVARCHAR2</v>
          </cell>
          <cell r="E17">
            <v>3</v>
          </cell>
          <cell r="F17"/>
          <cell r="G17"/>
        </row>
        <row r="18">
          <cell r="A18">
            <v>10</v>
          </cell>
          <cell r="B18" t="str">
            <v>Bank4</v>
          </cell>
          <cell r="C18" t="str">
            <v>債權金融機構代號4</v>
          </cell>
          <cell r="D18" t="str">
            <v>NVARCHAR2</v>
          </cell>
          <cell r="E18">
            <v>3</v>
          </cell>
          <cell r="F18"/>
          <cell r="G18"/>
        </row>
        <row r="19">
          <cell r="A19">
            <v>11</v>
          </cell>
          <cell r="B19" t="str">
            <v>Bank5</v>
          </cell>
          <cell r="C19" t="str">
            <v>債權金融機構代號5</v>
          </cell>
          <cell r="D19" t="str">
            <v>NVARCHAR2</v>
          </cell>
          <cell r="E19">
            <v>3</v>
          </cell>
          <cell r="F19"/>
          <cell r="G19"/>
        </row>
        <row r="20">
          <cell r="A20">
            <v>12</v>
          </cell>
          <cell r="B20" t="str">
            <v>Bank6</v>
          </cell>
          <cell r="C20" t="str">
            <v>債權金融機構代號6</v>
          </cell>
          <cell r="D20" t="str">
            <v>NVARCHAR2</v>
          </cell>
          <cell r="E20">
            <v>3</v>
          </cell>
          <cell r="F20"/>
          <cell r="G20"/>
        </row>
        <row r="21">
          <cell r="A21">
            <v>13</v>
          </cell>
          <cell r="B21" t="str">
            <v>Bank7</v>
          </cell>
          <cell r="C21" t="str">
            <v>債權金融機構代號7</v>
          </cell>
          <cell r="D21" t="str">
            <v>NVARCHAR2</v>
          </cell>
          <cell r="E21">
            <v>3</v>
          </cell>
          <cell r="F21"/>
          <cell r="G21"/>
        </row>
        <row r="22">
          <cell r="A22">
            <v>14</v>
          </cell>
          <cell r="B22" t="str">
            <v>Bank8</v>
          </cell>
          <cell r="C22" t="str">
            <v>債權金融機構代號8</v>
          </cell>
          <cell r="D22" t="str">
            <v>NVARCHAR2</v>
          </cell>
          <cell r="E22">
            <v>3</v>
          </cell>
          <cell r="F22"/>
          <cell r="G22"/>
        </row>
        <row r="23">
          <cell r="A23">
            <v>15</v>
          </cell>
          <cell r="B23" t="str">
            <v>Bank9</v>
          </cell>
          <cell r="C23" t="str">
            <v>債權金融機構代號9</v>
          </cell>
          <cell r="D23" t="str">
            <v>NVARCHAR2</v>
          </cell>
          <cell r="E23">
            <v>3</v>
          </cell>
          <cell r="F23"/>
          <cell r="G23"/>
        </row>
        <row r="24">
          <cell r="A24">
            <v>16</v>
          </cell>
          <cell r="B24" t="str">
            <v>Bank10</v>
          </cell>
          <cell r="C24" t="str">
            <v>債權金融機構代號10</v>
          </cell>
          <cell r="D24" t="str">
            <v>NVARCHAR2</v>
          </cell>
          <cell r="E24">
            <v>3</v>
          </cell>
          <cell r="F24"/>
          <cell r="G24"/>
        </row>
        <row r="25">
          <cell r="A25">
            <v>17</v>
          </cell>
          <cell r="B25" t="str">
            <v>Bank11</v>
          </cell>
          <cell r="C25" t="str">
            <v>債權金融機構代號11</v>
          </cell>
          <cell r="D25" t="str">
            <v>NVARCHAR2</v>
          </cell>
          <cell r="E25">
            <v>3</v>
          </cell>
          <cell r="F25"/>
          <cell r="G25"/>
        </row>
        <row r="26">
          <cell r="A26">
            <v>18</v>
          </cell>
          <cell r="B26" t="str">
            <v>Bank12</v>
          </cell>
          <cell r="C26" t="str">
            <v>債權金融機構代號12</v>
          </cell>
          <cell r="D26" t="str">
            <v>NVARCHAR2</v>
          </cell>
          <cell r="E26">
            <v>3</v>
          </cell>
          <cell r="F26"/>
          <cell r="G26"/>
        </row>
        <row r="27">
          <cell r="A27">
            <v>19</v>
          </cell>
          <cell r="B27" t="str">
            <v>Bank13</v>
          </cell>
          <cell r="C27" t="str">
            <v>債權金融機構代號13</v>
          </cell>
          <cell r="D27" t="str">
            <v>NVARCHAR2</v>
          </cell>
          <cell r="E27">
            <v>3</v>
          </cell>
          <cell r="F27"/>
          <cell r="G27"/>
        </row>
        <row r="28">
          <cell r="A28">
            <v>20</v>
          </cell>
          <cell r="B28" t="str">
            <v>Bank14</v>
          </cell>
          <cell r="C28" t="str">
            <v>債權金融機構代號14</v>
          </cell>
          <cell r="D28" t="str">
            <v>NVARCHAR2</v>
          </cell>
          <cell r="E28">
            <v>3</v>
          </cell>
          <cell r="F28"/>
          <cell r="G28"/>
        </row>
        <row r="29">
          <cell r="A29">
            <v>21</v>
          </cell>
          <cell r="B29" t="str">
            <v>Bank15</v>
          </cell>
          <cell r="C29" t="str">
            <v>債權金融機構代號15</v>
          </cell>
          <cell r="D29" t="str">
            <v>NVARCHAR2</v>
          </cell>
          <cell r="E29">
            <v>3</v>
          </cell>
          <cell r="F29"/>
          <cell r="G29"/>
        </row>
        <row r="30">
          <cell r="A30">
            <v>22</v>
          </cell>
          <cell r="B30" t="str">
            <v>Bank16</v>
          </cell>
          <cell r="C30" t="str">
            <v>債權金融機構代號16</v>
          </cell>
          <cell r="D30" t="str">
            <v>NVARCHAR2</v>
          </cell>
          <cell r="E30">
            <v>3</v>
          </cell>
          <cell r="F30"/>
          <cell r="G30"/>
        </row>
        <row r="31">
          <cell r="A31">
            <v>23</v>
          </cell>
          <cell r="B31" t="str">
            <v>Bank17</v>
          </cell>
          <cell r="C31" t="str">
            <v>債權金融機構代號17</v>
          </cell>
          <cell r="D31" t="str">
            <v>NVARCHAR2</v>
          </cell>
          <cell r="E31">
            <v>3</v>
          </cell>
          <cell r="F31"/>
          <cell r="G31"/>
        </row>
        <row r="32">
          <cell r="A32">
            <v>24</v>
          </cell>
          <cell r="B32" t="str">
            <v>Bank18</v>
          </cell>
          <cell r="C32" t="str">
            <v>債權金融機構代號18</v>
          </cell>
          <cell r="D32" t="str">
            <v>NVARCHAR2</v>
          </cell>
          <cell r="E32">
            <v>3</v>
          </cell>
          <cell r="F32"/>
          <cell r="G32"/>
        </row>
        <row r="33">
          <cell r="A33">
            <v>25</v>
          </cell>
          <cell r="B33" t="str">
            <v>Bank19</v>
          </cell>
          <cell r="C33" t="str">
            <v>債權金融機構代號19</v>
          </cell>
          <cell r="D33" t="str">
            <v>NVARCHAR2</v>
          </cell>
          <cell r="E33">
            <v>3</v>
          </cell>
          <cell r="F33"/>
          <cell r="G33"/>
        </row>
        <row r="34">
          <cell r="A34">
            <v>26</v>
          </cell>
          <cell r="B34" t="str">
            <v>Bank20</v>
          </cell>
          <cell r="C34" t="str">
            <v>債權金融機構代號20</v>
          </cell>
          <cell r="D34" t="str">
            <v>NVARCHAR2</v>
          </cell>
          <cell r="E34">
            <v>3</v>
          </cell>
          <cell r="F34"/>
          <cell r="G34"/>
        </row>
        <row r="35">
          <cell r="A35">
            <v>27</v>
          </cell>
          <cell r="B35" t="str">
            <v>Bank21</v>
          </cell>
          <cell r="C35" t="str">
            <v>債權金融機構代號21</v>
          </cell>
          <cell r="D35" t="str">
            <v>NVARCHAR2</v>
          </cell>
          <cell r="E35">
            <v>3</v>
          </cell>
          <cell r="F35"/>
          <cell r="G35"/>
        </row>
        <row r="36">
          <cell r="A36">
            <v>28</v>
          </cell>
          <cell r="B36" t="str">
            <v>Bank22</v>
          </cell>
          <cell r="C36" t="str">
            <v>債權金融機構代號22</v>
          </cell>
          <cell r="D36" t="str">
            <v>NVARCHAR2</v>
          </cell>
          <cell r="E36">
            <v>3</v>
          </cell>
          <cell r="F36"/>
          <cell r="G36"/>
        </row>
        <row r="37">
          <cell r="A37">
            <v>29</v>
          </cell>
          <cell r="B37" t="str">
            <v>Bank23</v>
          </cell>
          <cell r="C37" t="str">
            <v>債權金融機構代號23</v>
          </cell>
          <cell r="D37" t="str">
            <v>NVARCHAR2</v>
          </cell>
          <cell r="E37">
            <v>3</v>
          </cell>
          <cell r="F37"/>
          <cell r="G37"/>
        </row>
        <row r="38">
          <cell r="A38">
            <v>30</v>
          </cell>
          <cell r="B38" t="str">
            <v>Bank24</v>
          </cell>
          <cell r="C38" t="str">
            <v>債權金融機構代號24</v>
          </cell>
          <cell r="D38" t="str">
            <v>NVARCHAR2</v>
          </cell>
          <cell r="E38">
            <v>3</v>
          </cell>
          <cell r="F38"/>
          <cell r="G38"/>
        </row>
        <row r="39">
          <cell r="A39">
            <v>31</v>
          </cell>
          <cell r="B39" t="str">
            <v>Bank25</v>
          </cell>
          <cell r="C39" t="str">
            <v>債權金融機構代號25</v>
          </cell>
          <cell r="D39" t="str">
            <v>NVARCHAR2</v>
          </cell>
          <cell r="E39">
            <v>3</v>
          </cell>
          <cell r="F39"/>
          <cell r="G39"/>
        </row>
        <row r="40">
          <cell r="A40">
            <v>32</v>
          </cell>
          <cell r="B40" t="str">
            <v>Bank26</v>
          </cell>
          <cell r="C40" t="str">
            <v>債權金融機構代號26</v>
          </cell>
          <cell r="D40" t="str">
            <v>NVARCHAR2</v>
          </cell>
          <cell r="E40">
            <v>3</v>
          </cell>
          <cell r="F40"/>
          <cell r="G40"/>
        </row>
        <row r="41">
          <cell r="A41">
            <v>33</v>
          </cell>
          <cell r="B41" t="str">
            <v>Bank27</v>
          </cell>
          <cell r="C41" t="str">
            <v>債權金融機構代號27</v>
          </cell>
          <cell r="D41" t="str">
            <v>NVARCHAR2</v>
          </cell>
          <cell r="E41">
            <v>3</v>
          </cell>
          <cell r="F41"/>
          <cell r="G41"/>
        </row>
        <row r="42">
          <cell r="A42">
            <v>34</v>
          </cell>
          <cell r="B42" t="str">
            <v>Bank28</v>
          </cell>
          <cell r="C42" t="str">
            <v>債權金融機構代號28</v>
          </cell>
          <cell r="D42" t="str">
            <v>NVARCHAR2</v>
          </cell>
          <cell r="E42">
            <v>3</v>
          </cell>
          <cell r="F42"/>
          <cell r="G42"/>
        </row>
        <row r="43">
          <cell r="A43">
            <v>35</v>
          </cell>
          <cell r="B43" t="str">
            <v>Bank29</v>
          </cell>
          <cell r="C43" t="str">
            <v>債權金融機構代號29</v>
          </cell>
          <cell r="D43" t="str">
            <v>NVARCHAR2</v>
          </cell>
          <cell r="E43">
            <v>3</v>
          </cell>
          <cell r="F43"/>
          <cell r="G43"/>
        </row>
        <row r="44">
          <cell r="A44">
            <v>36</v>
          </cell>
          <cell r="B44" t="str">
            <v>Bank30</v>
          </cell>
          <cell r="C44" t="str">
            <v>債權金融機構代號30</v>
          </cell>
          <cell r="D44" t="str">
            <v>NVARCHAR2</v>
          </cell>
          <cell r="E44">
            <v>3</v>
          </cell>
          <cell r="F44"/>
          <cell r="G44"/>
        </row>
        <row r="45">
          <cell r="A45">
            <v>38</v>
          </cell>
          <cell r="B45" t="str">
            <v>OutJcicTxtDate</v>
          </cell>
          <cell r="C45" t="str">
            <v>轉出JCIC文字檔日期</v>
          </cell>
          <cell r="D45" t="str">
            <v>Decimald</v>
          </cell>
          <cell r="E45">
            <v>8</v>
          </cell>
          <cell r="F45"/>
          <cell r="G45"/>
        </row>
        <row r="46">
          <cell r="A46">
            <v>39</v>
          </cell>
          <cell r="B46" t="str">
            <v>CreateDate</v>
          </cell>
          <cell r="C46" t="str">
            <v>建檔日期時間</v>
          </cell>
          <cell r="D46" t="str">
            <v>DATE</v>
          </cell>
          <cell r="E46">
            <v>8</v>
          </cell>
          <cell r="F46"/>
          <cell r="G46"/>
        </row>
        <row r="47">
          <cell r="A47">
            <v>40</v>
          </cell>
          <cell r="B47" t="str">
            <v>CreateEmpNo</v>
          </cell>
          <cell r="C47" t="str">
            <v>建檔人員</v>
          </cell>
          <cell r="D47" t="str">
            <v>VARCHAR2</v>
          </cell>
          <cell r="E47">
            <v>6</v>
          </cell>
          <cell r="F47"/>
          <cell r="G47"/>
        </row>
        <row r="48">
          <cell r="A48">
            <v>41</v>
          </cell>
          <cell r="B48" t="str">
            <v>LastUpdate</v>
          </cell>
          <cell r="C48" t="str">
            <v>最後更新日期時間</v>
          </cell>
          <cell r="D48" t="str">
            <v>DATE</v>
          </cell>
          <cell r="E48">
            <v>8</v>
          </cell>
          <cell r="F48"/>
          <cell r="G48"/>
        </row>
        <row r="49">
          <cell r="A49">
            <v>42</v>
          </cell>
          <cell r="B49" t="str">
            <v>LastUpdateEmpNo</v>
          </cell>
          <cell r="C49" t="str">
            <v>最後更新人員</v>
          </cell>
          <cell r="D49" t="str">
            <v>VARCHAR2</v>
          </cell>
          <cell r="E49">
            <v>6</v>
          </cell>
          <cell r="F49"/>
          <cell r="G49"/>
        </row>
      </sheetData>
      <sheetData sheetId="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JcicZ571</v>
          </cell>
          <cell r="D1" t="str">
            <v>更生款項統一收付回報債權資料</v>
          </cell>
        </row>
        <row r="10">
          <cell r="A10">
            <v>1</v>
          </cell>
          <cell r="B10" t="str">
            <v>TranKey</v>
          </cell>
          <cell r="C10" t="str">
            <v>交易代碼</v>
          </cell>
          <cell r="D10" t="str">
            <v>VARCHAR2</v>
          </cell>
          <cell r="E10">
            <v>1</v>
          </cell>
          <cell r="F10"/>
          <cell r="G10" t="str">
            <v>A:新增;C:異動</v>
          </cell>
        </row>
        <row r="11">
          <cell r="A11">
            <v>2</v>
          </cell>
          <cell r="B11" t="str">
            <v>CustId</v>
          </cell>
          <cell r="C11" t="str">
            <v>債務人IDN</v>
          </cell>
          <cell r="D11" t="str">
            <v>VARCHAR2</v>
          </cell>
          <cell r="E11">
            <v>10</v>
          </cell>
          <cell r="F11"/>
          <cell r="G11"/>
        </row>
        <row r="12">
          <cell r="A12">
            <v>3</v>
          </cell>
          <cell r="B12" t="str">
            <v>SubmitKey</v>
          </cell>
          <cell r="C12" t="str">
            <v>報送單位代號</v>
          </cell>
          <cell r="D12" t="str">
            <v>NVARCHAR2</v>
          </cell>
          <cell r="E12">
            <v>3</v>
          </cell>
          <cell r="F12"/>
          <cell r="G12" t="str">
            <v>3位文數字</v>
          </cell>
        </row>
        <row r="13">
          <cell r="A13">
            <v>4</v>
          </cell>
          <cell r="B13" t="str">
            <v>BankId</v>
          </cell>
          <cell r="C13" t="str">
            <v>受理款項統一收付之債權金融機構代號</v>
          </cell>
          <cell r="D13" t="str">
            <v>NVARCHAR2</v>
          </cell>
          <cell r="E13">
            <v>3</v>
          </cell>
          <cell r="F13"/>
          <cell r="G13" t="str">
            <v>3位文數字</v>
          </cell>
        </row>
        <row r="14">
          <cell r="A14">
            <v>5</v>
          </cell>
          <cell r="B14" t="str">
            <v>ApplyDate</v>
          </cell>
          <cell r="C14" t="str">
            <v>更生款項統一收付申請日</v>
          </cell>
          <cell r="D14" t="str">
            <v>Decimald</v>
          </cell>
          <cell r="E14">
            <v>8</v>
          </cell>
          <cell r="F14"/>
          <cell r="G14"/>
        </row>
        <row r="15">
          <cell r="A15">
            <v>6</v>
          </cell>
          <cell r="B15" t="str">
            <v>OwnerYn</v>
          </cell>
          <cell r="C15" t="str">
            <v>是否為更生債權人</v>
          </cell>
          <cell r="D15" t="str">
            <v>VARCHAR2</v>
          </cell>
          <cell r="E15">
            <v>1</v>
          </cell>
          <cell r="F15"/>
          <cell r="G15" t="str">
            <v>Y;N
N:以下欄位皆為空白</v>
          </cell>
        </row>
        <row r="16">
          <cell r="A16">
            <v>7</v>
          </cell>
          <cell r="B16" t="str">
            <v>PayYn</v>
          </cell>
          <cell r="C16" t="str">
            <v>債務人是否仍依更生方案正常還款予本金融機構</v>
          </cell>
          <cell r="D16" t="str">
            <v>VARCHAR2</v>
          </cell>
          <cell r="E16">
            <v>1</v>
          </cell>
          <cell r="F16"/>
          <cell r="G16" t="str">
            <v>Y;N
若本次[參與分配債權金額]為0者,本欄位談報為"Y"</v>
          </cell>
        </row>
        <row r="17">
          <cell r="A17">
            <v>8</v>
          </cell>
          <cell r="B17" t="str">
            <v>OwnerAmt</v>
          </cell>
          <cell r="C17" t="str">
            <v>本金融機構更生債權總金額</v>
          </cell>
          <cell r="D17" t="str">
            <v>Decimal</v>
          </cell>
          <cell r="E17">
            <v>9</v>
          </cell>
          <cell r="F17"/>
          <cell r="G17"/>
        </row>
        <row r="18">
          <cell r="A18">
            <v>9</v>
          </cell>
          <cell r="B18" t="str">
            <v>AllotAmt</v>
          </cell>
          <cell r="C18" t="str">
            <v>參與分配債權金額</v>
          </cell>
          <cell r="D18" t="str">
            <v>Decimal</v>
          </cell>
          <cell r="E18">
            <v>9</v>
          </cell>
          <cell r="F18"/>
          <cell r="G18"/>
        </row>
        <row r="19">
          <cell r="A19">
            <v>10</v>
          </cell>
          <cell r="B19" t="str">
            <v>UnallotAmt</v>
          </cell>
          <cell r="C19" t="str">
            <v>未參與分配債權金額</v>
          </cell>
          <cell r="D19" t="str">
            <v>Decimal</v>
          </cell>
          <cell r="E19">
            <v>9</v>
          </cell>
          <cell r="F19"/>
          <cell r="G19"/>
        </row>
        <row r="20">
          <cell r="A20">
            <v>14</v>
          </cell>
          <cell r="B20" t="str">
            <v>OutJcicTxtDate</v>
          </cell>
          <cell r="C20" t="str">
            <v>轉出JCIC文字檔日期</v>
          </cell>
          <cell r="D20" t="str">
            <v>Decimald</v>
          </cell>
          <cell r="E20">
            <v>8</v>
          </cell>
          <cell r="F20"/>
          <cell r="G20"/>
        </row>
        <row r="21">
          <cell r="A21">
            <v>15</v>
          </cell>
          <cell r="B21" t="str">
            <v>CreateDate</v>
          </cell>
          <cell r="C21" t="str">
            <v>建檔日期時間</v>
          </cell>
          <cell r="D21" t="str">
            <v>DATE</v>
          </cell>
          <cell r="E21">
            <v>8</v>
          </cell>
          <cell r="F21"/>
          <cell r="G21"/>
        </row>
        <row r="22">
          <cell r="A22">
            <v>16</v>
          </cell>
          <cell r="B22" t="str">
            <v>CreateEmpNo</v>
          </cell>
          <cell r="C22" t="str">
            <v>建檔人員</v>
          </cell>
          <cell r="D22" t="str">
            <v>VARCHAR2</v>
          </cell>
          <cell r="E22">
            <v>6</v>
          </cell>
          <cell r="F22"/>
          <cell r="G22"/>
        </row>
        <row r="23">
          <cell r="A23">
            <v>17</v>
          </cell>
          <cell r="B23" t="str">
            <v>LastUpdate</v>
          </cell>
          <cell r="C23" t="str">
            <v>最後更新日期時間</v>
          </cell>
          <cell r="D23" t="str">
            <v>DATE</v>
          </cell>
          <cell r="E23">
            <v>8</v>
          </cell>
          <cell r="F23"/>
          <cell r="G23"/>
        </row>
        <row r="24">
          <cell r="A24">
            <v>18</v>
          </cell>
          <cell r="B24" t="str">
            <v>LastUpdateEmpNo</v>
          </cell>
          <cell r="C24" t="str">
            <v>最後更新人員</v>
          </cell>
          <cell r="D24" t="str">
            <v>VARCHAR2</v>
          </cell>
          <cell r="E24">
            <v>6</v>
          </cell>
          <cell r="F24"/>
          <cell r="G24"/>
        </row>
      </sheetData>
      <sheetData sheetId="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JcicZ572</v>
          </cell>
          <cell r="D1" t="str">
            <v>受理更生款項統一收付款項分配表資料</v>
          </cell>
        </row>
        <row r="11">
          <cell r="A11">
            <v>1</v>
          </cell>
          <cell r="B11" t="str">
            <v>TranKey</v>
          </cell>
          <cell r="C11" t="str">
            <v>交易代碼</v>
          </cell>
          <cell r="D11" t="str">
            <v>VARCHAR2</v>
          </cell>
          <cell r="E11">
            <v>1</v>
          </cell>
          <cell r="F11"/>
          <cell r="G11" t="str">
            <v>A:新增;C:異動</v>
          </cell>
        </row>
        <row r="12">
          <cell r="A12">
            <v>2</v>
          </cell>
          <cell r="B12" t="str">
            <v>SubmitKey</v>
          </cell>
          <cell r="C12" t="str">
            <v>報送單位代號</v>
          </cell>
          <cell r="D12" t="str">
            <v>NVARCHAR2</v>
          </cell>
          <cell r="E12">
            <v>3</v>
          </cell>
          <cell r="F12"/>
          <cell r="G12" t="str">
            <v>3位文數字</v>
          </cell>
        </row>
        <row r="13">
          <cell r="A13">
            <v>3</v>
          </cell>
          <cell r="B13" t="str">
            <v>CustId</v>
          </cell>
          <cell r="C13" t="str">
            <v>債務人IDN</v>
          </cell>
          <cell r="D13" t="str">
            <v>VARCHAR2</v>
          </cell>
          <cell r="E13">
            <v>10</v>
          </cell>
          <cell r="F13"/>
          <cell r="G13"/>
        </row>
        <row r="14">
          <cell r="A14">
            <v>4</v>
          </cell>
          <cell r="B14" t="str">
            <v>ApplyDate</v>
          </cell>
          <cell r="C14" t="str">
            <v>更生款項統一收付申請日</v>
          </cell>
          <cell r="D14" t="str">
            <v>Decimald</v>
          </cell>
          <cell r="E14">
            <v>8</v>
          </cell>
          <cell r="F14"/>
          <cell r="G14"/>
        </row>
        <row r="15">
          <cell r="A15">
            <v>5</v>
          </cell>
          <cell r="B15" t="str">
            <v>StartDate</v>
          </cell>
          <cell r="C15" t="str">
            <v>生效日期</v>
          </cell>
          <cell r="D15" t="str">
            <v>Decimald</v>
          </cell>
          <cell r="E15">
            <v>8</v>
          </cell>
          <cell r="F15"/>
          <cell r="G15"/>
        </row>
        <row r="16">
          <cell r="A16">
            <v>6</v>
          </cell>
          <cell r="B16" t="str">
            <v>PayDate</v>
          </cell>
          <cell r="C16" t="str">
            <v>本分配表首繳日</v>
          </cell>
          <cell r="D16" t="str">
            <v>Decimald</v>
          </cell>
          <cell r="E16">
            <v>8</v>
          </cell>
          <cell r="F16"/>
          <cell r="G16"/>
        </row>
        <row r="17">
          <cell r="A17">
            <v>7</v>
          </cell>
          <cell r="B17" t="str">
            <v>BankId</v>
          </cell>
          <cell r="C17" t="str">
            <v>債權金融機構代號</v>
          </cell>
          <cell r="D17" t="str">
            <v>NVARCHAR2</v>
          </cell>
          <cell r="E17">
            <v>3</v>
          </cell>
          <cell r="F17"/>
          <cell r="G17" t="str">
            <v>3位文數字</v>
          </cell>
        </row>
        <row r="18">
          <cell r="A18">
            <v>8</v>
          </cell>
          <cell r="B18" t="str">
            <v>AllotAmt</v>
          </cell>
          <cell r="C18" t="str">
            <v>參與分配債權金額</v>
          </cell>
          <cell r="D18" t="str">
            <v>Decimal</v>
          </cell>
          <cell r="E18">
            <v>9</v>
          </cell>
          <cell r="F18"/>
          <cell r="G18"/>
        </row>
        <row r="19">
          <cell r="A19">
            <v>9</v>
          </cell>
          <cell r="B19" t="str">
            <v>OwnPercentage</v>
          </cell>
          <cell r="C19" t="str">
            <v>債權比例</v>
          </cell>
          <cell r="D19" t="str">
            <v>Decimal</v>
          </cell>
          <cell r="E19">
            <v>6</v>
          </cell>
          <cell r="F19">
            <v>2</v>
          </cell>
          <cell r="G19" t="str">
            <v>XXX.XX</v>
          </cell>
        </row>
        <row r="20">
          <cell r="A20">
            <v>10</v>
          </cell>
          <cell r="B20" t="str">
            <v>OutJcicTxtDate</v>
          </cell>
          <cell r="C20" t="str">
            <v>轉JCIC文字檔日期</v>
          </cell>
          <cell r="D20" t="str">
            <v>Decimald</v>
          </cell>
          <cell r="E20">
            <v>8</v>
          </cell>
          <cell r="F20"/>
          <cell r="G20"/>
        </row>
        <row r="21">
          <cell r="A21">
            <v>15</v>
          </cell>
          <cell r="B21" t="str">
            <v>CreateDate</v>
          </cell>
          <cell r="C21" t="str">
            <v>建檔日期時間</v>
          </cell>
          <cell r="D21" t="str">
            <v>DATE</v>
          </cell>
          <cell r="E21">
            <v>8</v>
          </cell>
          <cell r="F21"/>
          <cell r="G21"/>
        </row>
        <row r="22">
          <cell r="A22">
            <v>16</v>
          </cell>
          <cell r="B22" t="str">
            <v>CreateEmpNo</v>
          </cell>
          <cell r="C22" t="str">
            <v>建檔人員</v>
          </cell>
          <cell r="D22" t="str">
            <v>VARCHAR2</v>
          </cell>
          <cell r="E22">
            <v>6</v>
          </cell>
          <cell r="F22"/>
          <cell r="G22"/>
        </row>
        <row r="23">
          <cell r="A23">
            <v>17</v>
          </cell>
          <cell r="B23" t="str">
            <v>LastUpdate</v>
          </cell>
          <cell r="C23" t="str">
            <v>最後更新日期時間</v>
          </cell>
          <cell r="D23" t="str">
            <v>DATE</v>
          </cell>
          <cell r="E23">
            <v>8</v>
          </cell>
          <cell r="F23"/>
          <cell r="G23"/>
        </row>
        <row r="24">
          <cell r="A24">
            <v>18</v>
          </cell>
          <cell r="B24" t="str">
            <v>LastUpdateEmpNo</v>
          </cell>
          <cell r="C24" t="str">
            <v>最後更新人員</v>
          </cell>
          <cell r="D24" t="str">
            <v>VARCHAR2</v>
          </cell>
          <cell r="E24">
            <v>6</v>
          </cell>
          <cell r="F24"/>
          <cell r="G24"/>
        </row>
      </sheetData>
      <sheetData sheetId="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JcicZ573</v>
          </cell>
          <cell r="D1" t="str">
            <v>更生債務人繳款資料</v>
          </cell>
        </row>
        <row r="10">
          <cell r="A10">
            <v>1</v>
          </cell>
          <cell r="B10" t="str">
            <v>TranKey</v>
          </cell>
          <cell r="C10" t="str">
            <v>交易代碼</v>
          </cell>
          <cell r="D10" t="str">
            <v>VARCHAR2</v>
          </cell>
          <cell r="E10">
            <v>1</v>
          </cell>
          <cell r="F10"/>
          <cell r="G10" t="str">
            <v>A:新增;C:異動;D:刪除</v>
          </cell>
        </row>
        <row r="11">
          <cell r="A11">
            <v>2</v>
          </cell>
          <cell r="B11" t="str">
            <v>CustId</v>
          </cell>
          <cell r="C11" t="str">
            <v>債務人IDN</v>
          </cell>
          <cell r="D11" t="str">
            <v>VARCHAR2</v>
          </cell>
          <cell r="E11">
            <v>10</v>
          </cell>
          <cell r="F11"/>
          <cell r="G11" t="str">
            <v>目前可輸入四碼</v>
          </cell>
        </row>
        <row r="12">
          <cell r="A12">
            <v>3</v>
          </cell>
          <cell r="B12" t="str">
            <v>SubmitKey</v>
          </cell>
          <cell r="C12" t="str">
            <v>報送單位代號</v>
          </cell>
          <cell r="D12" t="str">
            <v>NVARCHAR2</v>
          </cell>
          <cell r="E12">
            <v>3</v>
          </cell>
          <cell r="F12"/>
          <cell r="G12" t="str">
            <v>三位文數字</v>
          </cell>
        </row>
        <row r="13">
          <cell r="A13">
            <v>4</v>
          </cell>
          <cell r="B13" t="str">
            <v>ApplyDate</v>
          </cell>
          <cell r="C13" t="str">
            <v>更生款項統一收付申請日</v>
          </cell>
          <cell r="D13" t="str">
            <v>Decimald</v>
          </cell>
          <cell r="E13">
            <v>8</v>
          </cell>
          <cell r="F13"/>
          <cell r="G13"/>
        </row>
        <row r="14">
          <cell r="A14">
            <v>5</v>
          </cell>
          <cell r="B14" t="str">
            <v>PayDate</v>
          </cell>
          <cell r="C14" t="str">
            <v>繳款日期</v>
          </cell>
          <cell r="D14" t="str">
            <v>Decimald</v>
          </cell>
          <cell r="E14">
            <v>8</v>
          </cell>
          <cell r="F14"/>
          <cell r="G14"/>
        </row>
        <row r="15">
          <cell r="A15">
            <v>6</v>
          </cell>
          <cell r="B15" t="str">
            <v>PayAmt</v>
          </cell>
          <cell r="C15" t="str">
            <v>本日繳款金額</v>
          </cell>
          <cell r="D15" t="str">
            <v>Decimal</v>
          </cell>
          <cell r="E15">
            <v>9</v>
          </cell>
          <cell r="F15"/>
          <cell r="G15"/>
        </row>
        <row r="16">
          <cell r="A16">
            <v>7</v>
          </cell>
          <cell r="B16" t="str">
            <v>TotalPayAmt</v>
          </cell>
          <cell r="C16" t="str">
            <v>累計繳款金額</v>
          </cell>
          <cell r="D16" t="str">
            <v>Decimal</v>
          </cell>
          <cell r="E16">
            <v>9</v>
          </cell>
          <cell r="F16"/>
          <cell r="G16"/>
        </row>
        <row r="17">
          <cell r="A17">
            <v>8</v>
          </cell>
          <cell r="B17" t="str">
            <v>OutJcicTxtDate</v>
          </cell>
          <cell r="C17" t="str">
            <v>轉JCIC文字檔日期</v>
          </cell>
          <cell r="D17" t="str">
            <v>Decimald</v>
          </cell>
          <cell r="E17">
            <v>8</v>
          </cell>
          <cell r="F17"/>
          <cell r="G17"/>
        </row>
        <row r="18">
          <cell r="A18">
            <v>9</v>
          </cell>
          <cell r="B18" t="str">
            <v>CreateDate</v>
          </cell>
          <cell r="C18" t="str">
            <v>建檔日期時間</v>
          </cell>
          <cell r="D18" t="str">
            <v>DATE</v>
          </cell>
          <cell r="E18">
            <v>8</v>
          </cell>
          <cell r="F18"/>
          <cell r="G18"/>
        </row>
        <row r="19">
          <cell r="A19">
            <v>10</v>
          </cell>
          <cell r="B19" t="str">
            <v>CreateEmpNo</v>
          </cell>
          <cell r="C19" t="str">
            <v>建檔人員</v>
          </cell>
          <cell r="D19" t="str">
            <v>VARCHAR2</v>
          </cell>
          <cell r="E19">
            <v>6</v>
          </cell>
          <cell r="F19"/>
          <cell r="G19"/>
        </row>
        <row r="20">
          <cell r="A20">
            <v>11</v>
          </cell>
          <cell r="B20" t="str">
            <v>LastUpdate</v>
          </cell>
          <cell r="C20" t="str">
            <v>最後更新日期時間</v>
          </cell>
          <cell r="D20" t="str">
            <v>DATE</v>
          </cell>
          <cell r="E20">
            <v>8</v>
          </cell>
          <cell r="F20"/>
          <cell r="G20"/>
        </row>
        <row r="21">
          <cell r="A21">
            <v>12</v>
          </cell>
          <cell r="B21" t="str">
            <v>LastUpdateEmpNo</v>
          </cell>
          <cell r="C21" t="str">
            <v>最後更新人員</v>
          </cell>
          <cell r="D21" t="str">
            <v>VARCHAR2</v>
          </cell>
          <cell r="E21">
            <v>6</v>
          </cell>
          <cell r="F21"/>
          <cell r="G21"/>
        </row>
      </sheetData>
      <sheetData sheetId="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JcicZ574</v>
          </cell>
          <cell r="D1" t="str">
            <v>更生款項統一收付結案通知資料</v>
          </cell>
        </row>
        <row r="9">
          <cell r="A9">
            <v>1</v>
          </cell>
          <cell r="B9" t="str">
            <v>TranKey</v>
          </cell>
          <cell r="C9" t="str">
            <v>交易代碼</v>
          </cell>
          <cell r="D9" t="str">
            <v>VARCHAR2</v>
          </cell>
          <cell r="E9">
            <v>1</v>
          </cell>
          <cell r="F9"/>
          <cell r="G9" t="str">
            <v>A:新增;C:異動;D:刪除</v>
          </cell>
        </row>
        <row r="10">
          <cell r="A10">
            <v>2</v>
          </cell>
          <cell r="B10" t="str">
            <v>CustId</v>
          </cell>
          <cell r="C10" t="str">
            <v>債務人IDN</v>
          </cell>
          <cell r="D10" t="str">
            <v>VARCHAR2</v>
          </cell>
          <cell r="E10">
            <v>10</v>
          </cell>
          <cell r="F10"/>
          <cell r="G10"/>
        </row>
        <row r="11">
          <cell r="A11">
            <v>3</v>
          </cell>
          <cell r="B11" t="str">
            <v>SubmitKey</v>
          </cell>
          <cell r="C11" t="str">
            <v>報送單位代號</v>
          </cell>
          <cell r="D11" t="str">
            <v>NVARCHAR2</v>
          </cell>
          <cell r="E11">
            <v>3</v>
          </cell>
          <cell r="F11"/>
          <cell r="G11" t="str">
            <v>3位文數字</v>
          </cell>
        </row>
        <row r="12">
          <cell r="A12">
            <v>4</v>
          </cell>
          <cell r="B12" t="str">
            <v>ApplyDate</v>
          </cell>
          <cell r="C12" t="str">
            <v>更生款項統一收付申請日</v>
          </cell>
          <cell r="D12" t="str">
            <v>Decimald</v>
          </cell>
          <cell r="E12">
            <v>8</v>
          </cell>
          <cell r="F12"/>
          <cell r="G12"/>
        </row>
        <row r="13">
          <cell r="A13">
            <v>5</v>
          </cell>
          <cell r="B13" t="str">
            <v>CloseDate</v>
          </cell>
          <cell r="C13" t="str">
            <v>結案日期</v>
          </cell>
          <cell r="D13" t="str">
            <v>Decimald</v>
          </cell>
          <cell r="E13">
            <v>8</v>
          </cell>
          <cell r="F13"/>
          <cell r="G13"/>
        </row>
        <row r="14">
          <cell r="A14">
            <v>6</v>
          </cell>
          <cell r="B14" t="str">
            <v>CloseMark</v>
          </cell>
          <cell r="C14" t="str">
            <v>結案原因</v>
          </cell>
          <cell r="D14" t="str">
            <v>VARCHAR2</v>
          </cell>
          <cell r="E14">
            <v>2</v>
          </cell>
          <cell r="F14"/>
          <cell r="G14" t="str">
            <v>01:債務人主動撤案
02:債務人申請更生統收統付前未依約履行更生方案
03:更生款項統一收復申請生效後債務人未依約履行
04:Key值欄位輸入錯誤，本行結案
05:債權金融機構未全數回報債權
99:主辦行停止辦理更生統一收付作業</v>
          </cell>
        </row>
        <row r="15">
          <cell r="A15">
            <v>7</v>
          </cell>
          <cell r="B15" t="str">
            <v>PhoneNo</v>
          </cell>
          <cell r="C15" t="str">
            <v>通訊電話</v>
          </cell>
          <cell r="D15" t="str">
            <v>NVARCHAR2</v>
          </cell>
          <cell r="E15">
            <v>16</v>
          </cell>
          <cell r="F15"/>
          <cell r="G15" t="str">
            <v>限16碼</v>
          </cell>
        </row>
        <row r="16">
          <cell r="A16">
            <v>8</v>
          </cell>
          <cell r="B16" t="str">
            <v>OutJcicTxtDate</v>
          </cell>
          <cell r="C16" t="str">
            <v>轉JCIC文字檔日期</v>
          </cell>
          <cell r="D16" t="str">
            <v>Decimald</v>
          </cell>
          <cell r="E16">
            <v>8</v>
          </cell>
          <cell r="F16"/>
          <cell r="G16"/>
        </row>
        <row r="17">
          <cell r="A17">
            <v>9</v>
          </cell>
          <cell r="B17" t="str">
            <v>CreateDate</v>
          </cell>
          <cell r="C17" t="str">
            <v>建檔日期時間</v>
          </cell>
          <cell r="D17" t="str">
            <v>DATE</v>
          </cell>
          <cell r="E17">
            <v>8</v>
          </cell>
          <cell r="F17"/>
          <cell r="G17"/>
        </row>
        <row r="18">
          <cell r="A18">
            <v>10</v>
          </cell>
          <cell r="B18" t="str">
            <v>CreateEmpNo</v>
          </cell>
          <cell r="C18" t="str">
            <v>建檔人員</v>
          </cell>
          <cell r="D18" t="str">
            <v>VARCHAR2</v>
          </cell>
          <cell r="E18">
            <v>6</v>
          </cell>
          <cell r="F18"/>
          <cell r="G18"/>
        </row>
        <row r="19">
          <cell r="A19">
            <v>11</v>
          </cell>
          <cell r="B19" t="str">
            <v>LastUpdate</v>
          </cell>
          <cell r="C19" t="str">
            <v>最後更新日期時間</v>
          </cell>
          <cell r="D19" t="str">
            <v>DATE</v>
          </cell>
          <cell r="E19">
            <v>8</v>
          </cell>
          <cell r="F19"/>
          <cell r="G19"/>
        </row>
        <row r="20">
          <cell r="A20">
            <v>12</v>
          </cell>
          <cell r="B20" t="str">
            <v>LastUpdateEmpNo</v>
          </cell>
          <cell r="C20" t="str">
            <v>最後更新人員</v>
          </cell>
          <cell r="D20" t="str">
            <v>VARCHAR2</v>
          </cell>
          <cell r="E20">
            <v>6</v>
          </cell>
          <cell r="F20"/>
          <cell r="G20"/>
        </row>
      </sheetData>
      <sheetData sheetId="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JcicZ575</v>
          </cell>
          <cell r="D1" t="str">
            <v>更生債權金額異動通知資料</v>
          </cell>
        </row>
        <row r="10">
          <cell r="A10">
            <v>1</v>
          </cell>
          <cell r="B10" t="str">
            <v>TranKey</v>
          </cell>
          <cell r="C10" t="str">
            <v>交易代碼</v>
          </cell>
          <cell r="D10" t="str">
            <v>VARCHAR2</v>
          </cell>
          <cell r="E10">
            <v>1</v>
          </cell>
          <cell r="F10"/>
          <cell r="G10" t="str">
            <v>A:新增;C:異動;D:刪除</v>
          </cell>
        </row>
        <row r="11">
          <cell r="A11">
            <v>2</v>
          </cell>
          <cell r="B11" t="str">
            <v>CustId</v>
          </cell>
          <cell r="C11" t="str">
            <v>債務人IDN</v>
          </cell>
          <cell r="D11" t="str">
            <v>VARCHAR2</v>
          </cell>
          <cell r="E11">
            <v>10</v>
          </cell>
          <cell r="F11"/>
          <cell r="G11"/>
        </row>
        <row r="12">
          <cell r="A12">
            <v>3</v>
          </cell>
          <cell r="B12" t="str">
            <v>SubmitKey</v>
          </cell>
          <cell r="C12" t="str">
            <v>報送單位代號</v>
          </cell>
          <cell r="D12" t="str">
            <v>NVARCHAR2</v>
          </cell>
          <cell r="E12">
            <v>3</v>
          </cell>
          <cell r="F12"/>
          <cell r="G12" t="str">
            <v>3位文數字</v>
          </cell>
        </row>
        <row r="13">
          <cell r="A13">
            <v>4</v>
          </cell>
          <cell r="B13" t="str">
            <v>ApplyDate</v>
          </cell>
          <cell r="C13" t="str">
            <v>更生款項統一收付申請日</v>
          </cell>
          <cell r="D13" t="str">
            <v>Decimald</v>
          </cell>
          <cell r="E13">
            <v>8</v>
          </cell>
          <cell r="F13"/>
          <cell r="G13"/>
        </row>
        <row r="14">
          <cell r="A14">
            <v>5</v>
          </cell>
          <cell r="B14" t="str">
            <v>BankId</v>
          </cell>
          <cell r="C14" t="str">
            <v>異動債權金機構代號</v>
          </cell>
          <cell r="D14" t="str">
            <v>NVARCHAR2</v>
          </cell>
          <cell r="E14">
            <v>3</v>
          </cell>
          <cell r="F14"/>
          <cell r="G14" t="str">
            <v>3位文數字</v>
          </cell>
        </row>
        <row r="15">
          <cell r="A15">
            <v>6</v>
          </cell>
          <cell r="B15" t="str">
            <v>ModifyType</v>
          </cell>
          <cell r="C15" t="str">
            <v>債權異動類別</v>
          </cell>
          <cell r="D15" t="str">
            <v>VARCHAR2</v>
          </cell>
          <cell r="E15">
            <v>1</v>
          </cell>
          <cell r="F15"/>
          <cell r="G15" t="str">
            <v>A:金融機構位於時限內回報債權資料之補報送
B:債務人申請異動債權金額</v>
          </cell>
        </row>
        <row r="16">
          <cell r="A16">
            <v>7</v>
          </cell>
          <cell r="B16" t="str">
            <v>OutJcicTxtDate</v>
          </cell>
          <cell r="C16" t="str">
            <v>轉JCIC文字檔日期</v>
          </cell>
          <cell r="D16" t="str">
            <v>Decimald</v>
          </cell>
          <cell r="E16">
            <v>8</v>
          </cell>
          <cell r="F16"/>
          <cell r="G16"/>
        </row>
        <row r="17">
          <cell r="A17">
            <v>8</v>
          </cell>
          <cell r="B17" t="str">
            <v>CreateDate</v>
          </cell>
          <cell r="C17" t="str">
            <v>建檔日期時間</v>
          </cell>
          <cell r="D17" t="str">
            <v>DATE</v>
          </cell>
          <cell r="E17">
            <v>8</v>
          </cell>
          <cell r="F17"/>
          <cell r="G17"/>
        </row>
        <row r="18">
          <cell r="A18">
            <v>9</v>
          </cell>
          <cell r="B18" t="str">
            <v>CreateEmpNo</v>
          </cell>
          <cell r="C18" t="str">
            <v>建檔人員</v>
          </cell>
          <cell r="D18" t="str">
            <v>VARCHAR2</v>
          </cell>
          <cell r="E18">
            <v>6</v>
          </cell>
          <cell r="F18"/>
          <cell r="G18"/>
        </row>
        <row r="19">
          <cell r="A19">
            <v>10</v>
          </cell>
          <cell r="B19" t="str">
            <v>LastUpdate</v>
          </cell>
          <cell r="C19" t="str">
            <v>最後更新日期時間</v>
          </cell>
          <cell r="D19" t="str">
            <v>DATE</v>
          </cell>
          <cell r="E19">
            <v>8</v>
          </cell>
          <cell r="F19"/>
          <cell r="G19"/>
        </row>
        <row r="20">
          <cell r="A20">
            <v>11</v>
          </cell>
          <cell r="B20" t="str">
            <v>LastUpdateEmpNo</v>
          </cell>
          <cell r="C20" t="str">
            <v>最後更新人員</v>
          </cell>
          <cell r="D20" t="str">
            <v>VARCHAR2</v>
          </cell>
          <cell r="E20">
            <v>6</v>
          </cell>
          <cell r="F20"/>
          <cell r="G20"/>
        </row>
      </sheetData>
      <sheetData sheetId="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JcicZ440</v>
          </cell>
          <cell r="D1" t="str">
            <v>前置調解受理申請暨請求回報債權通知資料</v>
          </cell>
        </row>
        <row r="10">
          <cell r="A10">
            <v>1</v>
          </cell>
          <cell r="B10" t="str">
            <v>TranKey</v>
          </cell>
          <cell r="C10" t="str">
            <v>交易代碼</v>
          </cell>
          <cell r="D10" t="str">
            <v>VARCHAR2</v>
          </cell>
          <cell r="E10">
            <v>1</v>
          </cell>
          <cell r="F10"/>
          <cell r="G10" t="str">
            <v>A:新增;C:異動</v>
          </cell>
        </row>
        <row r="11">
          <cell r="A11">
            <v>2</v>
          </cell>
          <cell r="B11" t="str">
            <v>CustId</v>
          </cell>
          <cell r="C11" t="str">
            <v>債務人IDN</v>
          </cell>
          <cell r="D11" t="str">
            <v>VARCHAR2</v>
          </cell>
          <cell r="E11">
            <v>10</v>
          </cell>
          <cell r="F11"/>
          <cell r="G11"/>
        </row>
        <row r="12">
          <cell r="A12">
            <v>3</v>
          </cell>
          <cell r="B12" t="str">
            <v>SubmitKey</v>
          </cell>
          <cell r="C12" t="str">
            <v>報送單位代號</v>
          </cell>
          <cell r="D12" t="str">
            <v>NVARCHAR2</v>
          </cell>
          <cell r="E12">
            <v>3</v>
          </cell>
          <cell r="F12"/>
          <cell r="G12" t="str">
            <v>三位文數字</v>
          </cell>
        </row>
        <row r="13">
          <cell r="A13">
            <v>4</v>
          </cell>
          <cell r="B13" t="str">
            <v>ApplyDate</v>
          </cell>
          <cell r="C13" t="str">
            <v>調解申請日</v>
          </cell>
          <cell r="D13" t="str">
            <v>Decimald</v>
          </cell>
          <cell r="E13">
            <v>8</v>
          </cell>
          <cell r="F13"/>
          <cell r="G13"/>
        </row>
        <row r="14">
          <cell r="A14">
            <v>5</v>
          </cell>
          <cell r="B14" t="str">
            <v>BankId</v>
          </cell>
          <cell r="C14" t="str">
            <v>受理調解機構代號</v>
          </cell>
          <cell r="D14" t="str">
            <v>NVARCHAR2</v>
          </cell>
          <cell r="E14">
            <v>3</v>
          </cell>
          <cell r="F14"/>
          <cell r="G14" t="str">
            <v>三位文數字
[受理方式]:1
法院名稱代號表(CdCode.CourtCode)
[受理方式]:2
調解委員會所在郵遞區號</v>
          </cell>
        </row>
        <row r="15">
          <cell r="A15">
            <v>6</v>
          </cell>
          <cell r="B15" t="str">
            <v>AgreeDate</v>
          </cell>
          <cell r="C15" t="str">
            <v>同意書取得日期</v>
          </cell>
          <cell r="D15" t="str">
            <v>Decimald</v>
          </cell>
          <cell r="E15">
            <v>8</v>
          </cell>
          <cell r="F15"/>
          <cell r="G15"/>
        </row>
        <row r="16">
          <cell r="A16">
            <v>7</v>
          </cell>
          <cell r="B16" t="str">
            <v>StartDate</v>
          </cell>
          <cell r="C16" t="str">
            <v>首次調解日</v>
          </cell>
          <cell r="D16" t="str">
            <v>Decimald</v>
          </cell>
          <cell r="E16">
            <v>8</v>
          </cell>
          <cell r="F16"/>
          <cell r="G16"/>
        </row>
        <row r="17">
          <cell r="A17">
            <v>8</v>
          </cell>
          <cell r="B17" t="str">
            <v>RemindDate</v>
          </cell>
          <cell r="C17" t="str">
            <v>債權計算基準日</v>
          </cell>
          <cell r="D17" t="str">
            <v>Decimald</v>
          </cell>
          <cell r="E17">
            <v>8</v>
          </cell>
          <cell r="F17"/>
          <cell r="G17"/>
        </row>
        <row r="18">
          <cell r="A18">
            <v>9</v>
          </cell>
          <cell r="B18" t="str">
            <v>ApplyType</v>
          </cell>
          <cell r="C18" t="str">
            <v>受理方式</v>
          </cell>
          <cell r="D18" t="str">
            <v>VARCHAR2</v>
          </cell>
          <cell r="E18">
            <v>1</v>
          </cell>
          <cell r="F18"/>
          <cell r="G18" t="str">
            <v>1:法院調解
2:鄉鎮市區調解委員會調解</v>
          </cell>
        </row>
        <row r="19">
          <cell r="A19">
            <v>10</v>
          </cell>
          <cell r="B19" t="str">
            <v>ReportYn</v>
          </cell>
          <cell r="C19" t="str">
            <v>協辦行是否需自行回報債權</v>
          </cell>
          <cell r="D19" t="str">
            <v>VARCHAR2</v>
          </cell>
          <cell r="E19">
            <v>1</v>
          </cell>
          <cell r="F19"/>
          <cell r="G19" t="str">
            <v>Y;N</v>
          </cell>
        </row>
        <row r="20">
          <cell r="A20">
            <v>11</v>
          </cell>
          <cell r="B20" t="str">
            <v>NotBankId1</v>
          </cell>
          <cell r="C20" t="str">
            <v>未揭露債權機構代號1</v>
          </cell>
          <cell r="D20" t="str">
            <v>NVARCHAR2</v>
          </cell>
          <cell r="E20">
            <v>3</v>
          </cell>
          <cell r="F20"/>
          <cell r="G20"/>
        </row>
        <row r="21">
          <cell r="A21">
            <v>12</v>
          </cell>
          <cell r="B21" t="str">
            <v>NotBankId2</v>
          </cell>
          <cell r="C21" t="str">
            <v>未揭露債權機構代號2</v>
          </cell>
          <cell r="D21" t="str">
            <v>NVARCHAR2</v>
          </cell>
          <cell r="E21">
            <v>3</v>
          </cell>
          <cell r="F21"/>
          <cell r="G21"/>
        </row>
        <row r="22">
          <cell r="A22">
            <v>13</v>
          </cell>
          <cell r="B22" t="str">
            <v>NotBankId3</v>
          </cell>
          <cell r="C22" t="str">
            <v>未揭露債權機構代號3</v>
          </cell>
          <cell r="D22" t="str">
            <v>NVARCHAR2</v>
          </cell>
          <cell r="E22">
            <v>3</v>
          </cell>
          <cell r="F22"/>
          <cell r="G22"/>
        </row>
        <row r="23">
          <cell r="A23">
            <v>14</v>
          </cell>
          <cell r="B23" t="str">
            <v>NotBankId4</v>
          </cell>
          <cell r="C23" t="str">
            <v>未揭露債權機構代號4</v>
          </cell>
          <cell r="D23" t="str">
            <v>NVARCHAR2</v>
          </cell>
          <cell r="E23">
            <v>3</v>
          </cell>
          <cell r="F23"/>
          <cell r="G23"/>
        </row>
        <row r="24">
          <cell r="A24">
            <v>15</v>
          </cell>
          <cell r="B24" t="str">
            <v>NotBankId5</v>
          </cell>
          <cell r="C24" t="str">
            <v>未揭露債權機構代號5</v>
          </cell>
          <cell r="D24" t="str">
            <v>NVARCHAR2</v>
          </cell>
          <cell r="E24">
            <v>3</v>
          </cell>
          <cell r="F24"/>
          <cell r="G24"/>
        </row>
        <row r="25">
          <cell r="A25">
            <v>16</v>
          </cell>
          <cell r="B25" t="str">
            <v>NotBankId6</v>
          </cell>
          <cell r="C25" t="str">
            <v>未揭露債權機構代號6</v>
          </cell>
          <cell r="D25" t="str">
            <v>NVARCHAR2</v>
          </cell>
          <cell r="E25">
            <v>3</v>
          </cell>
          <cell r="F25"/>
          <cell r="G25"/>
        </row>
        <row r="26">
          <cell r="A26">
            <v>17</v>
          </cell>
          <cell r="B26" t="str">
            <v>OutJcicTxtDate</v>
          </cell>
          <cell r="C26" t="str">
            <v>轉JCIC文字檔日期</v>
          </cell>
          <cell r="D26" t="str">
            <v>Decimald</v>
          </cell>
          <cell r="E26">
            <v>8</v>
          </cell>
          <cell r="F26"/>
          <cell r="G26"/>
        </row>
        <row r="27">
          <cell r="A27">
            <v>18</v>
          </cell>
          <cell r="B27" t="str">
            <v>CreateDate</v>
          </cell>
          <cell r="C27" t="str">
            <v>建檔日期時間</v>
          </cell>
          <cell r="D27" t="str">
            <v>DATE</v>
          </cell>
          <cell r="E27">
            <v>8</v>
          </cell>
          <cell r="F27"/>
          <cell r="G27"/>
        </row>
        <row r="28">
          <cell r="A28">
            <v>19</v>
          </cell>
          <cell r="B28" t="str">
            <v>CreateEmpNo</v>
          </cell>
          <cell r="C28" t="str">
            <v>建檔人員</v>
          </cell>
          <cell r="D28" t="str">
            <v>VARCHAR2</v>
          </cell>
          <cell r="E28">
            <v>6</v>
          </cell>
          <cell r="F28"/>
          <cell r="G28"/>
        </row>
        <row r="29">
          <cell r="A29">
            <v>20</v>
          </cell>
          <cell r="B29" t="str">
            <v>LastUpdate</v>
          </cell>
          <cell r="C29" t="str">
            <v>最後更新日期時間</v>
          </cell>
          <cell r="D29" t="str">
            <v>DATE</v>
          </cell>
          <cell r="E29">
            <v>8</v>
          </cell>
          <cell r="F29"/>
          <cell r="G29"/>
        </row>
        <row r="30">
          <cell r="A30">
            <v>21</v>
          </cell>
          <cell r="B30" t="str">
            <v>LastUpdateEmpNo</v>
          </cell>
          <cell r="C30" t="str">
            <v>最後更新人員</v>
          </cell>
          <cell r="D30" t="str">
            <v>VARCHAR2</v>
          </cell>
          <cell r="E30">
            <v>6</v>
          </cell>
          <cell r="F30"/>
          <cell r="G30"/>
        </row>
      </sheetData>
      <sheetData sheetId="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JcicZ442</v>
          </cell>
          <cell r="D1" t="str">
            <v>前置調解回報無擔保債權金額資料</v>
          </cell>
        </row>
        <row r="11">
          <cell r="A11">
            <v>1</v>
          </cell>
          <cell r="B11" t="str">
            <v>TranKey</v>
          </cell>
          <cell r="C11" t="str">
            <v>交易代碼</v>
          </cell>
          <cell r="D11" t="str">
            <v>VARCHAR2</v>
          </cell>
          <cell r="E11">
            <v>1</v>
          </cell>
          <cell r="F11"/>
          <cell r="G11" t="str">
            <v>A:新增;C:異動</v>
          </cell>
        </row>
        <row r="12">
          <cell r="A12">
            <v>2</v>
          </cell>
          <cell r="B12" t="str">
            <v>CustId</v>
          </cell>
          <cell r="C12" t="str">
            <v>債務人IDN</v>
          </cell>
          <cell r="D12" t="str">
            <v>VARCHAR2</v>
          </cell>
          <cell r="E12">
            <v>10</v>
          </cell>
          <cell r="F12"/>
          <cell r="G12"/>
        </row>
        <row r="13">
          <cell r="A13">
            <v>3</v>
          </cell>
          <cell r="B13" t="str">
            <v>SubmitKey</v>
          </cell>
          <cell r="C13" t="str">
            <v>報送單位代號</v>
          </cell>
          <cell r="D13" t="str">
            <v>NVARCHAR2</v>
          </cell>
          <cell r="E13">
            <v>3</v>
          </cell>
          <cell r="F13"/>
          <cell r="G13" t="str">
            <v>三位文數字</v>
          </cell>
        </row>
        <row r="14">
          <cell r="A14">
            <v>4</v>
          </cell>
          <cell r="B14" t="str">
            <v>ApplyDate</v>
          </cell>
          <cell r="C14" t="str">
            <v>調解申請日</v>
          </cell>
          <cell r="D14" t="str">
            <v>Decimald</v>
          </cell>
          <cell r="E14">
            <v>8</v>
          </cell>
          <cell r="F14"/>
          <cell r="G14"/>
        </row>
        <row r="15">
          <cell r="A15">
            <v>5</v>
          </cell>
          <cell r="B15" t="str">
            <v>BankId</v>
          </cell>
          <cell r="C15" t="str">
            <v>受理調解機構代號</v>
          </cell>
          <cell r="D15" t="str">
            <v>NVARCHAR2</v>
          </cell>
          <cell r="E15">
            <v>3</v>
          </cell>
          <cell r="F15"/>
          <cell r="G15" t="str">
            <v>三位文數字
法院名稱代號表(CdCode.CourtCode)或郵遞區號</v>
          </cell>
        </row>
        <row r="16">
          <cell r="A16">
            <v>6</v>
          </cell>
          <cell r="B16" t="str">
            <v>MaxMainCode</v>
          </cell>
          <cell r="C16" t="str">
            <v>最大債權金融機構代號</v>
          </cell>
          <cell r="D16" t="str">
            <v>NVARCHAR2</v>
          </cell>
          <cell r="E16">
            <v>3</v>
          </cell>
          <cell r="F16"/>
          <cell r="G16" t="str">
            <v>三位文數字</v>
          </cell>
        </row>
        <row r="17">
          <cell r="A17">
            <v>7</v>
          </cell>
          <cell r="B17" t="str">
            <v>IsMaxMain</v>
          </cell>
          <cell r="C17" t="str">
            <v>是否為最大債權金融機構報送</v>
          </cell>
          <cell r="D17" t="str">
            <v>VARCHAR2</v>
          </cell>
          <cell r="E17">
            <v>1</v>
          </cell>
          <cell r="F17"/>
          <cell r="G17" t="str">
            <v>Y;N</v>
          </cell>
        </row>
        <row r="18">
          <cell r="A18">
            <v>8</v>
          </cell>
          <cell r="B18" t="str">
            <v>IsClaims</v>
          </cell>
          <cell r="C18" t="str">
            <v>是否為本金融機構債務人</v>
          </cell>
          <cell r="D18" t="str">
            <v>VARCHAR2</v>
          </cell>
          <cell r="E18">
            <v>1</v>
          </cell>
          <cell r="F18"/>
          <cell r="G18" t="str">
            <v>Y;N</v>
          </cell>
        </row>
        <row r="19">
          <cell r="A19">
            <v>9</v>
          </cell>
          <cell r="B19" t="str">
            <v>GuarLoanCnt</v>
          </cell>
          <cell r="C19" t="str">
            <v>本金融機構有擔保債權筆數</v>
          </cell>
          <cell r="D19" t="str">
            <v>DECIMAL</v>
          </cell>
          <cell r="E19">
            <v>2</v>
          </cell>
          <cell r="F19"/>
          <cell r="G19"/>
        </row>
        <row r="20">
          <cell r="A20">
            <v>10</v>
          </cell>
          <cell r="B20" t="str">
            <v>Civil323ExpAmt</v>
          </cell>
          <cell r="C20" t="str">
            <v>依民法第323條計算之信用放款本息餘額</v>
          </cell>
          <cell r="D20" t="str">
            <v>DECIMAL</v>
          </cell>
          <cell r="E20">
            <v>9</v>
          </cell>
          <cell r="F20"/>
          <cell r="G20"/>
        </row>
        <row r="21">
          <cell r="A21">
            <v>11</v>
          </cell>
          <cell r="B21" t="str">
            <v>Civil323CashAmt</v>
          </cell>
          <cell r="C21" t="str">
            <v>依民法第323條計算之現金卡放款本息餘額</v>
          </cell>
          <cell r="D21" t="str">
            <v>DECIMAL</v>
          </cell>
          <cell r="E21">
            <v>9</v>
          </cell>
          <cell r="F21"/>
          <cell r="G21"/>
        </row>
        <row r="22">
          <cell r="A22">
            <v>12</v>
          </cell>
          <cell r="B22" t="str">
            <v>Civil323CreditAmt</v>
          </cell>
          <cell r="C22" t="str">
            <v>依民法第323條計算之信用卡本息餘額</v>
          </cell>
          <cell r="D22" t="str">
            <v>DECIMAL</v>
          </cell>
          <cell r="E22">
            <v>9</v>
          </cell>
          <cell r="F22"/>
          <cell r="G22"/>
        </row>
        <row r="23">
          <cell r="A23">
            <v>13</v>
          </cell>
          <cell r="B23" t="str">
            <v>Civil323GuarAmt</v>
          </cell>
          <cell r="C23" t="str">
            <v>依民法第323條計算之保證債權本息餘額</v>
          </cell>
          <cell r="D23" t="str">
            <v>DECIMAL</v>
          </cell>
          <cell r="E23">
            <v>9</v>
          </cell>
          <cell r="F23"/>
          <cell r="G23"/>
        </row>
        <row r="24">
          <cell r="A24">
            <v>14</v>
          </cell>
          <cell r="B24" t="str">
            <v>ReceExpPrin</v>
          </cell>
          <cell r="C24" t="str">
            <v>信用放款本金</v>
          </cell>
          <cell r="D24" t="str">
            <v>DECIMAL</v>
          </cell>
          <cell r="E24">
            <v>9</v>
          </cell>
          <cell r="F24"/>
          <cell r="G24"/>
        </row>
        <row r="25">
          <cell r="A25">
            <v>15</v>
          </cell>
          <cell r="B25" t="str">
            <v>ReceExpInte</v>
          </cell>
          <cell r="C25" t="str">
            <v>信用放款利息</v>
          </cell>
          <cell r="D25" t="str">
            <v>DECIMAL</v>
          </cell>
          <cell r="E25">
            <v>9</v>
          </cell>
          <cell r="F25"/>
          <cell r="G25"/>
        </row>
        <row r="26">
          <cell r="A26">
            <v>16</v>
          </cell>
          <cell r="B26" t="str">
            <v>ReceExpPena</v>
          </cell>
          <cell r="C26" t="str">
            <v>信用放款違約金</v>
          </cell>
          <cell r="D26" t="str">
            <v>DECIMAL</v>
          </cell>
          <cell r="E26">
            <v>9</v>
          </cell>
          <cell r="F26"/>
          <cell r="G26"/>
        </row>
        <row r="27">
          <cell r="A27">
            <v>17</v>
          </cell>
          <cell r="B27" t="str">
            <v>ReceExpOther</v>
          </cell>
          <cell r="C27" t="str">
            <v>信用放款其他費用</v>
          </cell>
          <cell r="D27" t="str">
            <v>DECIMAL</v>
          </cell>
          <cell r="E27">
            <v>9</v>
          </cell>
          <cell r="F27"/>
          <cell r="G27"/>
        </row>
        <row r="28">
          <cell r="A28">
            <v>18</v>
          </cell>
          <cell r="B28" t="str">
            <v>CashCardPrin</v>
          </cell>
          <cell r="C28" t="str">
            <v>現金卡本金</v>
          </cell>
          <cell r="D28" t="str">
            <v>DECIMAL</v>
          </cell>
          <cell r="E28">
            <v>9</v>
          </cell>
          <cell r="F28"/>
          <cell r="G28"/>
        </row>
        <row r="29">
          <cell r="A29">
            <v>19</v>
          </cell>
          <cell r="B29" t="str">
            <v>CashCardInte</v>
          </cell>
          <cell r="C29" t="str">
            <v>現金卡利息</v>
          </cell>
          <cell r="D29" t="str">
            <v>DECIMAL</v>
          </cell>
          <cell r="E29">
            <v>9</v>
          </cell>
          <cell r="F29"/>
          <cell r="G29"/>
        </row>
        <row r="30">
          <cell r="A30">
            <v>20</v>
          </cell>
          <cell r="B30" t="str">
            <v>CashCardPena</v>
          </cell>
          <cell r="C30" t="str">
            <v>現金卡違約金</v>
          </cell>
          <cell r="D30" t="str">
            <v>DECIMAL</v>
          </cell>
          <cell r="E30">
            <v>9</v>
          </cell>
          <cell r="F30"/>
          <cell r="G30"/>
        </row>
        <row r="31">
          <cell r="A31">
            <v>21</v>
          </cell>
          <cell r="B31" t="str">
            <v>CashCardOther</v>
          </cell>
          <cell r="C31" t="str">
            <v>現金卡其他費用</v>
          </cell>
          <cell r="D31" t="str">
            <v>DECIMAL</v>
          </cell>
          <cell r="E31">
            <v>9</v>
          </cell>
          <cell r="F31"/>
          <cell r="G31"/>
        </row>
        <row r="32">
          <cell r="A32">
            <v>22</v>
          </cell>
          <cell r="B32" t="str">
            <v>CreditCardPrin</v>
          </cell>
          <cell r="C32" t="str">
            <v>信用卡本金</v>
          </cell>
          <cell r="D32" t="str">
            <v>DECIMAL</v>
          </cell>
          <cell r="E32">
            <v>9</v>
          </cell>
          <cell r="F32"/>
          <cell r="G32"/>
        </row>
        <row r="33">
          <cell r="A33">
            <v>23</v>
          </cell>
          <cell r="B33" t="str">
            <v>CreditCardInte</v>
          </cell>
          <cell r="C33" t="str">
            <v>信用卡利息</v>
          </cell>
          <cell r="D33" t="str">
            <v>DECIMAL</v>
          </cell>
          <cell r="E33">
            <v>9</v>
          </cell>
          <cell r="F33"/>
          <cell r="G33"/>
        </row>
        <row r="34">
          <cell r="A34">
            <v>24</v>
          </cell>
          <cell r="B34" t="str">
            <v>CreditCardPena</v>
          </cell>
          <cell r="C34" t="str">
            <v>信用卡違約金</v>
          </cell>
          <cell r="D34" t="str">
            <v>DECIMAL</v>
          </cell>
          <cell r="E34">
            <v>9</v>
          </cell>
          <cell r="F34"/>
          <cell r="G34"/>
        </row>
        <row r="35">
          <cell r="A35">
            <v>25</v>
          </cell>
          <cell r="B35" t="str">
            <v>CreditCardOther</v>
          </cell>
          <cell r="C35" t="str">
            <v>信用卡其他費用</v>
          </cell>
          <cell r="D35" t="str">
            <v>DECIMAL</v>
          </cell>
          <cell r="E35">
            <v>9</v>
          </cell>
          <cell r="F35"/>
          <cell r="G35"/>
        </row>
        <row r="36">
          <cell r="A36">
            <v>26</v>
          </cell>
          <cell r="B36" t="str">
            <v>GuarObliPrin</v>
          </cell>
          <cell r="C36" t="str">
            <v>保證債權本金</v>
          </cell>
          <cell r="D36" t="str">
            <v>DECIMAL</v>
          </cell>
          <cell r="E36">
            <v>9</v>
          </cell>
          <cell r="F36"/>
          <cell r="G36"/>
        </row>
        <row r="37">
          <cell r="A37">
            <v>27</v>
          </cell>
          <cell r="B37" t="str">
            <v>GuarObliInte</v>
          </cell>
          <cell r="C37" t="str">
            <v>保證債權利息</v>
          </cell>
          <cell r="D37" t="str">
            <v>DECIMAL</v>
          </cell>
          <cell r="E37">
            <v>9</v>
          </cell>
          <cell r="F37"/>
          <cell r="G37"/>
        </row>
        <row r="38">
          <cell r="A38">
            <v>28</v>
          </cell>
          <cell r="B38" t="str">
            <v>GuarObliPena</v>
          </cell>
          <cell r="C38" t="str">
            <v>保證債權違約金</v>
          </cell>
          <cell r="D38" t="str">
            <v>DECIMAL</v>
          </cell>
          <cell r="E38">
            <v>9</v>
          </cell>
          <cell r="F38"/>
          <cell r="G38"/>
        </row>
        <row r="39">
          <cell r="A39">
            <v>29</v>
          </cell>
          <cell r="B39" t="str">
            <v>GuarObliOther</v>
          </cell>
          <cell r="C39" t="str">
            <v>保證債權其他費用</v>
          </cell>
          <cell r="D39" t="str">
            <v>DECIMAL</v>
          </cell>
          <cell r="E39">
            <v>9</v>
          </cell>
          <cell r="F39"/>
          <cell r="G39"/>
        </row>
        <row r="40">
          <cell r="A40">
            <v>30</v>
          </cell>
          <cell r="B40" t="str">
            <v>OutJcicTxtDate</v>
          </cell>
          <cell r="C40" t="str">
            <v>轉JCIC文字檔日期</v>
          </cell>
          <cell r="D40" t="str">
            <v>Decimald</v>
          </cell>
          <cell r="E40">
            <v>8</v>
          </cell>
          <cell r="F40"/>
          <cell r="G40"/>
        </row>
        <row r="41">
          <cell r="A41">
            <v>31</v>
          </cell>
          <cell r="B41" t="str">
            <v>CreateDate</v>
          </cell>
          <cell r="C41" t="str">
            <v>建檔日期時間</v>
          </cell>
          <cell r="D41" t="str">
            <v>DATE</v>
          </cell>
          <cell r="E41">
            <v>8</v>
          </cell>
          <cell r="F41"/>
          <cell r="G41"/>
        </row>
        <row r="42">
          <cell r="A42">
            <v>32</v>
          </cell>
          <cell r="B42" t="str">
            <v>CreateEmpNo</v>
          </cell>
          <cell r="C42" t="str">
            <v>建檔人員</v>
          </cell>
          <cell r="D42" t="str">
            <v>VARCHAR2</v>
          </cell>
          <cell r="E42">
            <v>6</v>
          </cell>
          <cell r="F42"/>
          <cell r="G42"/>
        </row>
        <row r="43">
          <cell r="A43">
            <v>33</v>
          </cell>
          <cell r="B43" t="str">
            <v>LastUpdate</v>
          </cell>
          <cell r="C43" t="str">
            <v>最後更新日期時間</v>
          </cell>
          <cell r="D43" t="str">
            <v>DATE</v>
          </cell>
          <cell r="E43">
            <v>8</v>
          </cell>
          <cell r="F43"/>
          <cell r="G43"/>
        </row>
        <row r="44">
          <cell r="A44">
            <v>34</v>
          </cell>
          <cell r="B44" t="str">
            <v>LastUpdateEmpNo</v>
          </cell>
          <cell r="C44" t="str">
            <v>最後更新人員</v>
          </cell>
          <cell r="D44" t="str">
            <v>VARCHAR2</v>
          </cell>
          <cell r="E44">
            <v>6</v>
          </cell>
          <cell r="F44"/>
          <cell r="G44"/>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JcicZ042</v>
          </cell>
          <cell r="D1" t="str">
            <v>回報無擔保債權金額資料</v>
          </cell>
        </row>
        <row r="9">
          <cell r="A9">
            <v>1</v>
          </cell>
          <cell r="B9" t="str">
            <v>TranKey</v>
          </cell>
          <cell r="C9" t="str">
            <v>交易代碼</v>
          </cell>
          <cell r="D9" t="str">
            <v>VARCHAR2</v>
          </cell>
          <cell r="E9">
            <v>1</v>
          </cell>
          <cell r="F9"/>
          <cell r="G9" t="str">
            <v>A:新增,C:異動</v>
          </cell>
        </row>
        <row r="10">
          <cell r="A10">
            <v>2</v>
          </cell>
          <cell r="B10" t="str">
            <v>SubmitKey</v>
          </cell>
          <cell r="C10" t="str">
            <v>報送單位代號</v>
          </cell>
          <cell r="D10" t="str">
            <v>NVARCHAR2</v>
          </cell>
          <cell r="E10">
            <v>3</v>
          </cell>
          <cell r="F10"/>
          <cell r="G10" t="str">
            <v>三位文數字</v>
          </cell>
        </row>
        <row r="11">
          <cell r="A11">
            <v>3</v>
          </cell>
          <cell r="B11" t="str">
            <v>CustId</v>
          </cell>
          <cell r="C11" t="str">
            <v>債務人IDN</v>
          </cell>
          <cell r="D11" t="str">
            <v>VARCHAR2</v>
          </cell>
          <cell r="E11">
            <v>10</v>
          </cell>
          <cell r="F11"/>
          <cell r="G11" t="str">
            <v>身分證號</v>
          </cell>
        </row>
        <row r="12">
          <cell r="A12">
            <v>4</v>
          </cell>
          <cell r="B12" t="str">
            <v>RcDate</v>
          </cell>
          <cell r="C12" t="str">
            <v>協商申請日</v>
          </cell>
          <cell r="D12" t="str">
            <v>DecimalD</v>
          </cell>
          <cell r="E12">
            <v>8</v>
          </cell>
          <cell r="F12"/>
          <cell r="G12"/>
        </row>
        <row r="13">
          <cell r="A13">
            <v>5</v>
          </cell>
          <cell r="B13" t="str">
            <v>MaxMainCode</v>
          </cell>
          <cell r="C13" t="str">
            <v>最大債權金融機構代號</v>
          </cell>
          <cell r="D13" t="str">
            <v>NVARCHAR2</v>
          </cell>
          <cell r="E13">
            <v>3</v>
          </cell>
          <cell r="F13"/>
          <cell r="G13" t="str">
            <v>三位文數字</v>
          </cell>
        </row>
        <row r="14">
          <cell r="A14">
            <v>6</v>
          </cell>
          <cell r="B14" t="str">
            <v>IsClaims</v>
          </cell>
          <cell r="C14" t="str">
            <v>是否為本金融機構債務人</v>
          </cell>
          <cell r="D14" t="str">
            <v>VARCHAR2</v>
          </cell>
          <cell r="E14">
            <v>1</v>
          </cell>
          <cell r="F14"/>
          <cell r="G14" t="str">
            <v>N,Y</v>
          </cell>
        </row>
        <row r="15">
          <cell r="A15">
            <v>7</v>
          </cell>
          <cell r="B15" t="str">
            <v>GuarLoanCnt</v>
          </cell>
          <cell r="C15" t="str">
            <v>本金融機構有擔保債權筆數</v>
          </cell>
          <cell r="D15" t="str">
            <v>Decimal</v>
          </cell>
          <cell r="E15">
            <v>2</v>
          </cell>
          <cell r="F15"/>
          <cell r="G15"/>
        </row>
        <row r="16">
          <cell r="A16">
            <v>8</v>
          </cell>
          <cell r="B16" t="str">
            <v>ExpLoanAmt</v>
          </cell>
          <cell r="C16" t="str">
            <v>信用貸款對內本息餘額</v>
          </cell>
          <cell r="D16" t="str">
            <v>Decimal</v>
          </cell>
          <cell r="E16">
            <v>9</v>
          </cell>
          <cell r="F16"/>
          <cell r="G16"/>
        </row>
        <row r="17">
          <cell r="A17">
            <v>9</v>
          </cell>
          <cell r="B17" t="str">
            <v>Civil323ExpAmt</v>
          </cell>
          <cell r="C17" t="str">
            <v>依民法第323條計算之信用貸款本息餘額</v>
          </cell>
          <cell r="D17" t="str">
            <v>Decimal</v>
          </cell>
          <cell r="E17">
            <v>9</v>
          </cell>
          <cell r="F17"/>
          <cell r="G17"/>
        </row>
        <row r="18">
          <cell r="A18">
            <v>10</v>
          </cell>
          <cell r="B18" t="str">
            <v>ReceExpAmt</v>
          </cell>
          <cell r="C18" t="str">
            <v>信用貸款最近一期繳款金額</v>
          </cell>
          <cell r="D18" t="str">
            <v>Decimal</v>
          </cell>
          <cell r="E18">
            <v>9</v>
          </cell>
          <cell r="F18"/>
          <cell r="G18"/>
        </row>
        <row r="19">
          <cell r="A19">
            <v>11</v>
          </cell>
          <cell r="B19" t="str">
            <v>CashCardAmt</v>
          </cell>
          <cell r="C19" t="str">
            <v>現金卡放款對內本息餘額</v>
          </cell>
          <cell r="D19" t="str">
            <v>Decimal</v>
          </cell>
          <cell r="E19">
            <v>9</v>
          </cell>
          <cell r="F19"/>
          <cell r="G19"/>
        </row>
        <row r="20">
          <cell r="A20">
            <v>12</v>
          </cell>
          <cell r="B20" t="str">
            <v>Civil323CashAmt</v>
          </cell>
          <cell r="C20" t="str">
            <v>依民法第323條計算之現金卡放款本息餘額</v>
          </cell>
          <cell r="D20" t="str">
            <v>Decimal</v>
          </cell>
          <cell r="E20">
            <v>9</v>
          </cell>
          <cell r="F20"/>
          <cell r="G20"/>
        </row>
        <row r="21">
          <cell r="A21">
            <v>13</v>
          </cell>
          <cell r="B21" t="str">
            <v>ReceCashAmt</v>
          </cell>
          <cell r="C21" t="str">
            <v>現金卡最近一期繳款金額</v>
          </cell>
          <cell r="D21" t="str">
            <v>Decimal</v>
          </cell>
          <cell r="E21">
            <v>9</v>
          </cell>
          <cell r="F21"/>
          <cell r="G21"/>
        </row>
        <row r="22">
          <cell r="A22">
            <v>14</v>
          </cell>
          <cell r="B22" t="str">
            <v>CreditCardAmt</v>
          </cell>
          <cell r="C22" t="str">
            <v>信用卡對內本息餘額</v>
          </cell>
          <cell r="D22" t="str">
            <v>Decimal</v>
          </cell>
          <cell r="E22">
            <v>9</v>
          </cell>
          <cell r="F22"/>
          <cell r="G22"/>
        </row>
        <row r="23">
          <cell r="A23">
            <v>15</v>
          </cell>
          <cell r="B23" t="str">
            <v>Civil323CreditAmt</v>
          </cell>
          <cell r="C23" t="str">
            <v>依民法第323條計算之信用卡本息餘額</v>
          </cell>
          <cell r="D23" t="str">
            <v>Decimal</v>
          </cell>
          <cell r="E23">
            <v>9</v>
          </cell>
          <cell r="F23"/>
          <cell r="G23"/>
        </row>
        <row r="24">
          <cell r="A24">
            <v>16</v>
          </cell>
          <cell r="B24" t="str">
            <v>ReceCreditAmt</v>
          </cell>
          <cell r="C24" t="str">
            <v>信用卡最近一期繳款金額</v>
          </cell>
          <cell r="D24" t="str">
            <v>Decimal</v>
          </cell>
          <cell r="E24">
            <v>9</v>
          </cell>
          <cell r="F24"/>
          <cell r="G24"/>
        </row>
        <row r="25">
          <cell r="A25">
            <v>17</v>
          </cell>
          <cell r="B25" t="str">
            <v>ReceExpPrin</v>
          </cell>
          <cell r="C25" t="str">
            <v>信用貸款本金</v>
          </cell>
          <cell r="D25" t="str">
            <v>Decimal</v>
          </cell>
          <cell r="E25">
            <v>9</v>
          </cell>
          <cell r="F25"/>
          <cell r="G25"/>
        </row>
        <row r="26">
          <cell r="A26">
            <v>18</v>
          </cell>
          <cell r="B26" t="str">
            <v>ReceExpInte</v>
          </cell>
          <cell r="C26" t="str">
            <v>信用貸款利息</v>
          </cell>
          <cell r="D26" t="str">
            <v>Decimal</v>
          </cell>
          <cell r="E26">
            <v>9</v>
          </cell>
          <cell r="F26"/>
          <cell r="G26"/>
        </row>
        <row r="27">
          <cell r="A27">
            <v>19</v>
          </cell>
          <cell r="B27" t="str">
            <v>ReceExpPena</v>
          </cell>
          <cell r="C27" t="str">
            <v>信用貸款違約金</v>
          </cell>
          <cell r="D27" t="str">
            <v>Decimal</v>
          </cell>
          <cell r="E27">
            <v>9</v>
          </cell>
          <cell r="F27"/>
          <cell r="G27"/>
        </row>
        <row r="28">
          <cell r="A28">
            <v>20</v>
          </cell>
          <cell r="B28" t="str">
            <v>ReceExpOther</v>
          </cell>
          <cell r="C28" t="str">
            <v>信用貸款其他費用</v>
          </cell>
          <cell r="D28" t="str">
            <v>Decimal</v>
          </cell>
          <cell r="E28">
            <v>9</v>
          </cell>
          <cell r="F28"/>
          <cell r="G28"/>
        </row>
        <row r="29">
          <cell r="A29">
            <v>21</v>
          </cell>
          <cell r="B29" t="str">
            <v>CashCardPrin</v>
          </cell>
          <cell r="C29" t="str">
            <v>現金卡本金</v>
          </cell>
          <cell r="D29" t="str">
            <v>Decimal</v>
          </cell>
          <cell r="E29">
            <v>9</v>
          </cell>
          <cell r="F29"/>
          <cell r="G29"/>
        </row>
        <row r="30">
          <cell r="A30">
            <v>22</v>
          </cell>
          <cell r="B30" t="str">
            <v>CashCardInte</v>
          </cell>
          <cell r="C30" t="str">
            <v>信金卡利息</v>
          </cell>
          <cell r="D30" t="str">
            <v>Decimal</v>
          </cell>
          <cell r="E30">
            <v>9</v>
          </cell>
          <cell r="F30"/>
          <cell r="G30"/>
        </row>
        <row r="31">
          <cell r="A31">
            <v>23</v>
          </cell>
          <cell r="B31" t="str">
            <v>CashCardPena</v>
          </cell>
          <cell r="C31" t="str">
            <v>信金卡違約金</v>
          </cell>
          <cell r="D31" t="str">
            <v>Decimal</v>
          </cell>
          <cell r="E31">
            <v>9</v>
          </cell>
          <cell r="F31"/>
          <cell r="G31"/>
        </row>
        <row r="32">
          <cell r="A32">
            <v>24</v>
          </cell>
          <cell r="B32" t="str">
            <v>CashCardOther</v>
          </cell>
          <cell r="C32" t="str">
            <v>現金卡其他費用</v>
          </cell>
          <cell r="D32" t="str">
            <v>Decimal</v>
          </cell>
          <cell r="E32">
            <v>9</v>
          </cell>
          <cell r="F32"/>
          <cell r="G32"/>
        </row>
        <row r="33">
          <cell r="A33">
            <v>25</v>
          </cell>
          <cell r="B33" t="str">
            <v>CreditCardPrin</v>
          </cell>
          <cell r="C33" t="str">
            <v>信用卡本金</v>
          </cell>
          <cell r="D33" t="str">
            <v>Decimal</v>
          </cell>
          <cell r="E33">
            <v>9</v>
          </cell>
          <cell r="F33"/>
          <cell r="G33"/>
        </row>
        <row r="34">
          <cell r="A34">
            <v>26</v>
          </cell>
          <cell r="B34" t="str">
            <v>CreditCardInte</v>
          </cell>
          <cell r="C34" t="str">
            <v>信用卡利息</v>
          </cell>
          <cell r="D34" t="str">
            <v>Decimal</v>
          </cell>
          <cell r="E34">
            <v>9</v>
          </cell>
          <cell r="F34"/>
          <cell r="G34"/>
        </row>
        <row r="35">
          <cell r="A35">
            <v>27</v>
          </cell>
          <cell r="B35" t="str">
            <v>CreditCardPena</v>
          </cell>
          <cell r="C35" t="str">
            <v>信用卡違約金</v>
          </cell>
          <cell r="D35" t="str">
            <v>Decimal</v>
          </cell>
          <cell r="E35">
            <v>9</v>
          </cell>
          <cell r="F35"/>
          <cell r="G35"/>
        </row>
        <row r="36">
          <cell r="A36">
            <v>28</v>
          </cell>
          <cell r="B36" t="str">
            <v>CreditCardOther</v>
          </cell>
          <cell r="C36" t="str">
            <v>信用卡其他費用</v>
          </cell>
          <cell r="D36" t="str">
            <v>Decimal</v>
          </cell>
          <cell r="E36">
            <v>9</v>
          </cell>
          <cell r="F36"/>
          <cell r="G36"/>
        </row>
        <row r="37">
          <cell r="A37">
            <v>29</v>
          </cell>
          <cell r="B37" t="str">
            <v>OutJcicTxtDate</v>
          </cell>
          <cell r="C37" t="str">
            <v>轉出JCIC文字檔日期</v>
          </cell>
          <cell r="D37" t="str">
            <v>Decimald</v>
          </cell>
          <cell r="E37">
            <v>8</v>
          </cell>
          <cell r="F37"/>
          <cell r="G37"/>
        </row>
        <row r="38">
          <cell r="A38">
            <v>30</v>
          </cell>
          <cell r="B38" t="str">
            <v>CreateDate</v>
          </cell>
          <cell r="C38" t="str">
            <v>建檔日期時間</v>
          </cell>
          <cell r="D38" t="str">
            <v>DATE</v>
          </cell>
          <cell r="E38">
            <v>8</v>
          </cell>
          <cell r="F38"/>
          <cell r="G38"/>
        </row>
        <row r="39">
          <cell r="A39">
            <v>31</v>
          </cell>
          <cell r="B39" t="str">
            <v>CreateEmpNo</v>
          </cell>
          <cell r="C39" t="str">
            <v>建檔人員</v>
          </cell>
          <cell r="D39" t="str">
            <v>VARCHAR2</v>
          </cell>
          <cell r="E39">
            <v>6</v>
          </cell>
          <cell r="F39"/>
          <cell r="G39"/>
        </row>
        <row r="40">
          <cell r="A40">
            <v>32</v>
          </cell>
          <cell r="B40" t="str">
            <v>LastUpdate</v>
          </cell>
          <cell r="C40" t="str">
            <v>最後更新日期時間</v>
          </cell>
          <cell r="D40" t="str">
            <v>DATE</v>
          </cell>
          <cell r="E40">
            <v>8</v>
          </cell>
          <cell r="F40"/>
          <cell r="G40"/>
        </row>
        <row r="41">
          <cell r="A41">
            <v>33</v>
          </cell>
          <cell r="B41" t="str">
            <v>LastUpdateEmpNo</v>
          </cell>
          <cell r="C41" t="str">
            <v>最後更新人員</v>
          </cell>
          <cell r="D41" t="str">
            <v>VARCHAR2</v>
          </cell>
          <cell r="E41">
            <v>6</v>
          </cell>
          <cell r="F41"/>
          <cell r="G41"/>
        </row>
      </sheetData>
      <sheetData sheetId="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JcicZ443</v>
          </cell>
          <cell r="D1" t="str">
            <v>前置調解回報有擔保債權金額資料</v>
          </cell>
        </row>
        <row r="11">
          <cell r="A11">
            <v>1</v>
          </cell>
          <cell r="B11" t="str">
            <v>TranKey</v>
          </cell>
          <cell r="C11" t="str">
            <v>交易代碼</v>
          </cell>
          <cell r="D11" t="str">
            <v>VARCHAR2</v>
          </cell>
          <cell r="E11">
            <v>1</v>
          </cell>
          <cell r="F11"/>
          <cell r="G11" t="str">
            <v>A:新增;C:異動;D:刪除</v>
          </cell>
        </row>
        <row r="12">
          <cell r="A12">
            <v>2</v>
          </cell>
          <cell r="B12" t="str">
            <v>CustId</v>
          </cell>
          <cell r="C12" t="str">
            <v>債務人IDN</v>
          </cell>
          <cell r="D12" t="str">
            <v>VARCHAR2</v>
          </cell>
          <cell r="E12">
            <v>10</v>
          </cell>
          <cell r="F12"/>
          <cell r="G12"/>
        </row>
        <row r="13">
          <cell r="A13">
            <v>3</v>
          </cell>
          <cell r="B13" t="str">
            <v>SubmitKey</v>
          </cell>
          <cell r="C13" t="str">
            <v>報送單位代號</v>
          </cell>
          <cell r="D13" t="str">
            <v>NVARCHAR2</v>
          </cell>
          <cell r="E13">
            <v>3</v>
          </cell>
          <cell r="F13"/>
          <cell r="G13" t="str">
            <v>三位文數字</v>
          </cell>
        </row>
        <row r="14">
          <cell r="A14">
            <v>4</v>
          </cell>
          <cell r="B14" t="str">
            <v>ApplyDate</v>
          </cell>
          <cell r="C14" t="str">
            <v>調解申請日</v>
          </cell>
          <cell r="D14" t="str">
            <v>Decimald</v>
          </cell>
          <cell r="E14">
            <v>8</v>
          </cell>
          <cell r="F14"/>
          <cell r="G14"/>
        </row>
        <row r="15">
          <cell r="A15">
            <v>5</v>
          </cell>
          <cell r="B15" t="str">
            <v>BankId</v>
          </cell>
          <cell r="C15" t="str">
            <v>受理調解機構代號</v>
          </cell>
          <cell r="D15" t="str">
            <v>NVARCHAR2</v>
          </cell>
          <cell r="E15">
            <v>3</v>
          </cell>
          <cell r="F15"/>
          <cell r="G15" t="str">
            <v>三位文數字
法院名稱代號表(CdCode.CourtCode)或郵遞區號</v>
          </cell>
        </row>
        <row r="16">
          <cell r="A16">
            <v>6</v>
          </cell>
          <cell r="B16" t="str">
            <v>MaxMainCode</v>
          </cell>
          <cell r="C16" t="str">
            <v>最大債權金融機構代號</v>
          </cell>
          <cell r="D16" t="str">
            <v>NVARCHAR2</v>
          </cell>
          <cell r="E16">
            <v>3</v>
          </cell>
          <cell r="F16"/>
          <cell r="G16" t="str">
            <v>三位文數字</v>
          </cell>
        </row>
        <row r="17">
          <cell r="A17">
            <v>7</v>
          </cell>
          <cell r="B17" t="str">
            <v>IsMaxMain</v>
          </cell>
          <cell r="C17" t="str">
            <v>是否為最大債權金融機構報送</v>
          </cell>
          <cell r="D17" t="str">
            <v>VARCHAR2</v>
          </cell>
          <cell r="E17">
            <v>1</v>
          </cell>
          <cell r="F17"/>
          <cell r="G17" t="str">
            <v>Y;N</v>
          </cell>
        </row>
        <row r="18">
          <cell r="A18">
            <v>8</v>
          </cell>
          <cell r="B18" t="str">
            <v>Account</v>
          </cell>
          <cell r="C18" t="str">
            <v>帳號</v>
          </cell>
          <cell r="D18" t="str">
            <v>NVARCHAR2</v>
          </cell>
          <cell r="E18">
            <v>50</v>
          </cell>
          <cell r="F18"/>
          <cell r="G18" t="str">
            <v>最多50字</v>
          </cell>
        </row>
        <row r="19">
          <cell r="A19">
            <v>9</v>
          </cell>
          <cell r="B19" t="str">
            <v>GuarantyType</v>
          </cell>
          <cell r="C19" t="str">
            <v>擔保品類別</v>
          </cell>
          <cell r="D19" t="str">
            <v>NVARCHAR2</v>
          </cell>
          <cell r="E19">
            <v>2</v>
          </cell>
          <cell r="F19"/>
          <cell r="G19" t="str">
            <v>CdCode.CollateralType</v>
          </cell>
        </row>
        <row r="20">
          <cell r="A20">
            <v>10</v>
          </cell>
          <cell r="B20" t="str">
            <v>LoanAmt</v>
          </cell>
          <cell r="C20" t="str">
            <v>原借款金額</v>
          </cell>
          <cell r="D20" t="str">
            <v>Decimal</v>
          </cell>
          <cell r="E20">
            <v>12</v>
          </cell>
          <cell r="F20"/>
          <cell r="G20"/>
        </row>
        <row r="21">
          <cell r="A21">
            <v>11</v>
          </cell>
          <cell r="B21" t="str">
            <v>CreditAmt</v>
          </cell>
          <cell r="C21" t="str">
            <v>授信餘額</v>
          </cell>
          <cell r="D21" t="str">
            <v>Decimal</v>
          </cell>
          <cell r="E21">
            <v>12</v>
          </cell>
          <cell r="F21"/>
          <cell r="G21"/>
        </row>
        <row r="22">
          <cell r="A22">
            <v>12</v>
          </cell>
          <cell r="B22" t="str">
            <v>Principal</v>
          </cell>
          <cell r="C22" t="str">
            <v>本金</v>
          </cell>
          <cell r="D22" t="str">
            <v>Decimal</v>
          </cell>
          <cell r="E22">
            <v>10</v>
          </cell>
          <cell r="F22"/>
          <cell r="G22"/>
        </row>
        <row r="23">
          <cell r="A23">
            <v>13</v>
          </cell>
          <cell r="B23" t="str">
            <v>Interest</v>
          </cell>
          <cell r="C23" t="str">
            <v>利息</v>
          </cell>
          <cell r="D23" t="str">
            <v>Decimal</v>
          </cell>
          <cell r="E23">
            <v>10</v>
          </cell>
          <cell r="F23"/>
          <cell r="G23"/>
        </row>
        <row r="24">
          <cell r="A24">
            <v>14</v>
          </cell>
          <cell r="B24" t="str">
            <v>Penalty</v>
          </cell>
          <cell r="C24" t="str">
            <v>違約金</v>
          </cell>
          <cell r="D24" t="str">
            <v>Decimal</v>
          </cell>
          <cell r="E24">
            <v>10</v>
          </cell>
          <cell r="F24"/>
          <cell r="G24"/>
        </row>
        <row r="25">
          <cell r="A25">
            <v>15</v>
          </cell>
          <cell r="B25" t="str">
            <v>Other</v>
          </cell>
          <cell r="C25" t="str">
            <v>其他費用</v>
          </cell>
          <cell r="D25" t="str">
            <v>Decimal</v>
          </cell>
          <cell r="E25">
            <v>10</v>
          </cell>
          <cell r="F25"/>
          <cell r="G25"/>
        </row>
        <row r="26">
          <cell r="A26">
            <v>16</v>
          </cell>
          <cell r="B26" t="str">
            <v>TerminalPayAmt</v>
          </cell>
          <cell r="C26" t="str">
            <v>每期應付金額</v>
          </cell>
          <cell r="D26" t="str">
            <v>Decimal</v>
          </cell>
          <cell r="E26">
            <v>10</v>
          </cell>
          <cell r="F26"/>
          <cell r="G26"/>
        </row>
        <row r="27">
          <cell r="A27">
            <v>17</v>
          </cell>
          <cell r="B27" t="str">
            <v>LatestPayAmt</v>
          </cell>
          <cell r="C27" t="str">
            <v>最近一期繳款金額</v>
          </cell>
          <cell r="D27" t="str">
            <v>Decimal</v>
          </cell>
          <cell r="E27">
            <v>10</v>
          </cell>
          <cell r="F27"/>
          <cell r="G27"/>
        </row>
        <row r="28">
          <cell r="A28">
            <v>18</v>
          </cell>
          <cell r="B28" t="str">
            <v>FinalPayDay</v>
          </cell>
          <cell r="C28" t="str">
            <v>最後繳息日</v>
          </cell>
          <cell r="D28" t="str">
            <v>Decimald</v>
          </cell>
          <cell r="E28">
            <v>8</v>
          </cell>
          <cell r="F28"/>
          <cell r="G28"/>
        </row>
        <row r="29">
          <cell r="A29">
            <v>19</v>
          </cell>
          <cell r="B29" t="str">
            <v>NotyetacQuit</v>
          </cell>
          <cell r="C29" t="str">
            <v>已到期尚未清償金額</v>
          </cell>
          <cell r="D29" t="str">
            <v>Decimal</v>
          </cell>
          <cell r="E29">
            <v>10</v>
          </cell>
          <cell r="F29"/>
          <cell r="G29"/>
        </row>
        <row r="30">
          <cell r="A30">
            <v>20</v>
          </cell>
          <cell r="B30" t="str">
            <v>MothPayDay</v>
          </cell>
          <cell r="C30" t="str">
            <v>每月應還款日</v>
          </cell>
          <cell r="D30" t="str">
            <v>Decimal</v>
          </cell>
          <cell r="E30">
            <v>2</v>
          </cell>
          <cell r="F30"/>
          <cell r="G30" t="str">
            <v>01~31</v>
          </cell>
        </row>
        <row r="31">
          <cell r="A31">
            <v>21</v>
          </cell>
          <cell r="B31" t="str">
            <v>BeginDate</v>
          </cell>
          <cell r="C31" t="str">
            <v>契約起始年月</v>
          </cell>
          <cell r="D31" t="str">
            <v>Decimal</v>
          </cell>
          <cell r="E31">
            <v>6</v>
          </cell>
          <cell r="F31"/>
          <cell r="G31"/>
        </row>
        <row r="32">
          <cell r="A32">
            <v>22</v>
          </cell>
          <cell r="B32" t="str">
            <v>EndDate</v>
          </cell>
          <cell r="C32" t="str">
            <v>契約截止年月</v>
          </cell>
          <cell r="D32" t="str">
            <v>Decimal</v>
          </cell>
          <cell r="E32">
            <v>6</v>
          </cell>
          <cell r="F32"/>
          <cell r="G32"/>
        </row>
        <row r="33">
          <cell r="A33">
            <v>23</v>
          </cell>
          <cell r="B33" t="str">
            <v>OutJcicTxtDate</v>
          </cell>
          <cell r="C33" t="str">
            <v>轉JCIC文字檔日期</v>
          </cell>
          <cell r="D33" t="str">
            <v>Decimald</v>
          </cell>
          <cell r="E33">
            <v>8</v>
          </cell>
          <cell r="F33"/>
          <cell r="G33"/>
        </row>
        <row r="34">
          <cell r="A34">
            <v>24</v>
          </cell>
          <cell r="B34" t="str">
            <v>CreateDate</v>
          </cell>
          <cell r="C34" t="str">
            <v>建檔日期時間</v>
          </cell>
          <cell r="D34" t="str">
            <v>DATE</v>
          </cell>
          <cell r="E34">
            <v>6</v>
          </cell>
          <cell r="F34"/>
          <cell r="G34"/>
        </row>
        <row r="35">
          <cell r="A35">
            <v>25</v>
          </cell>
          <cell r="B35" t="str">
            <v>CreateEmpNo</v>
          </cell>
          <cell r="C35" t="str">
            <v>建檔人員</v>
          </cell>
          <cell r="D35" t="str">
            <v>VARCHAR2</v>
          </cell>
          <cell r="E35">
            <v>6</v>
          </cell>
          <cell r="F35"/>
          <cell r="G35"/>
        </row>
        <row r="36">
          <cell r="A36">
            <v>26</v>
          </cell>
          <cell r="B36" t="str">
            <v>LastUpdate</v>
          </cell>
          <cell r="C36" t="str">
            <v>最後更新日期時間</v>
          </cell>
          <cell r="D36" t="str">
            <v>DATE</v>
          </cell>
          <cell r="E36">
            <v>8</v>
          </cell>
          <cell r="F36"/>
          <cell r="G36"/>
        </row>
        <row r="37">
          <cell r="A37">
            <v>27</v>
          </cell>
          <cell r="B37" t="str">
            <v>LastUpdateEmpNo</v>
          </cell>
          <cell r="C37" t="str">
            <v>最後更新人員</v>
          </cell>
          <cell r="D37" t="str">
            <v>VARCHAR2</v>
          </cell>
          <cell r="E37">
            <v>6</v>
          </cell>
          <cell r="F37"/>
          <cell r="G37"/>
        </row>
      </sheetData>
      <sheetData sheetId="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JcicZ444</v>
          </cell>
          <cell r="D1" t="str">
            <v>前置調解債務人基本資料</v>
          </cell>
        </row>
        <row r="10">
          <cell r="A10">
            <v>1</v>
          </cell>
          <cell r="B10" t="str">
            <v>TranKey</v>
          </cell>
          <cell r="C10" t="str">
            <v>交易代碼</v>
          </cell>
          <cell r="D10" t="str">
            <v>VARCHAR2</v>
          </cell>
          <cell r="E10">
            <v>1</v>
          </cell>
          <cell r="F10"/>
          <cell r="G10" t="str">
            <v>A:新增;C:異動;D:刪除;X:補件</v>
          </cell>
        </row>
        <row r="11">
          <cell r="A11">
            <v>2</v>
          </cell>
          <cell r="B11" t="str">
            <v>CustId</v>
          </cell>
          <cell r="C11" t="str">
            <v>債務人IDN</v>
          </cell>
          <cell r="D11" t="str">
            <v>VARCHAR2</v>
          </cell>
          <cell r="E11">
            <v>10</v>
          </cell>
          <cell r="F11"/>
          <cell r="G11"/>
        </row>
        <row r="12">
          <cell r="A12">
            <v>3</v>
          </cell>
          <cell r="B12" t="str">
            <v>SubmitKey</v>
          </cell>
          <cell r="C12" t="str">
            <v>報送單位代號</v>
          </cell>
          <cell r="D12" t="str">
            <v>NVARCHAR2</v>
          </cell>
          <cell r="E12">
            <v>3</v>
          </cell>
          <cell r="F12"/>
          <cell r="G12" t="str">
            <v>三位文數字</v>
          </cell>
        </row>
        <row r="13">
          <cell r="A13">
            <v>4</v>
          </cell>
          <cell r="B13" t="str">
            <v>ApplyDate</v>
          </cell>
          <cell r="C13" t="str">
            <v>調解申請日</v>
          </cell>
          <cell r="D13" t="str">
            <v>Decimald</v>
          </cell>
          <cell r="E13">
            <v>8</v>
          </cell>
          <cell r="F13"/>
          <cell r="G13"/>
        </row>
        <row r="14">
          <cell r="A14">
            <v>5</v>
          </cell>
          <cell r="B14" t="str">
            <v>BankId</v>
          </cell>
          <cell r="C14" t="str">
            <v>受理調解機構代號</v>
          </cell>
          <cell r="D14" t="str">
            <v>NVARCHAR2</v>
          </cell>
          <cell r="E14">
            <v>3</v>
          </cell>
          <cell r="F14"/>
          <cell r="G14" t="str">
            <v>三位文數字
法院名稱代號表(CdCode.CourtCode)或郵遞區號</v>
          </cell>
        </row>
        <row r="15">
          <cell r="A15">
            <v>7</v>
          </cell>
          <cell r="B15" t="str">
            <v>CustRegAddr</v>
          </cell>
          <cell r="C15" t="str">
            <v>債務人戶籍之郵遞區號及地址</v>
          </cell>
          <cell r="D15" t="str">
            <v>NVARCHAR2</v>
          </cell>
          <cell r="E15">
            <v>76</v>
          </cell>
          <cell r="F15"/>
          <cell r="G15" t="str">
            <v>38個中文</v>
          </cell>
        </row>
        <row r="16">
          <cell r="A16">
            <v>8</v>
          </cell>
          <cell r="B16" t="str">
            <v>CustComAddr</v>
          </cell>
          <cell r="C16" t="str">
            <v>債務人通訊地之郵遞區號及地址</v>
          </cell>
          <cell r="D16" t="str">
            <v>NVARCHAR2</v>
          </cell>
          <cell r="E16">
            <v>76</v>
          </cell>
          <cell r="F16"/>
          <cell r="G16" t="str">
            <v>38個中文</v>
          </cell>
        </row>
        <row r="17">
          <cell r="A17">
            <v>9</v>
          </cell>
          <cell r="B17" t="str">
            <v>CustRegTelNo</v>
          </cell>
          <cell r="C17" t="str">
            <v>債務人戶籍電話</v>
          </cell>
          <cell r="D17" t="str">
            <v>NVARCHAR2</v>
          </cell>
          <cell r="E17">
            <v>16</v>
          </cell>
          <cell r="F17"/>
          <cell r="G17"/>
        </row>
        <row r="18">
          <cell r="A18">
            <v>10</v>
          </cell>
          <cell r="B18" t="str">
            <v>CustComTelNo</v>
          </cell>
          <cell r="C18" t="str">
            <v>債務人通訊電話</v>
          </cell>
          <cell r="D18" t="str">
            <v>NVARCHAR2</v>
          </cell>
          <cell r="E18">
            <v>16</v>
          </cell>
          <cell r="F18"/>
          <cell r="G18"/>
        </row>
        <row r="19">
          <cell r="A19">
            <v>11</v>
          </cell>
          <cell r="B19" t="str">
            <v>CustMobilNo</v>
          </cell>
          <cell r="C19" t="str">
            <v>債務人行動電話</v>
          </cell>
          <cell r="D19" t="str">
            <v>NVARCHAR2</v>
          </cell>
          <cell r="E19">
            <v>16</v>
          </cell>
          <cell r="F19"/>
          <cell r="G19"/>
        </row>
        <row r="20">
          <cell r="A20">
            <v>23</v>
          </cell>
          <cell r="B20" t="str">
            <v>OutJcicTxtDate</v>
          </cell>
          <cell r="C20" t="str">
            <v>轉JCIC文字檔日期</v>
          </cell>
          <cell r="D20" t="str">
            <v>Decimald</v>
          </cell>
          <cell r="E20">
            <v>8</v>
          </cell>
          <cell r="F20"/>
          <cell r="G20"/>
        </row>
        <row r="21">
          <cell r="A21">
            <v>24</v>
          </cell>
          <cell r="B21" t="str">
            <v>CreateDate</v>
          </cell>
          <cell r="C21" t="str">
            <v>建檔日期時間</v>
          </cell>
          <cell r="D21" t="str">
            <v>DATE</v>
          </cell>
          <cell r="E21">
            <v>8</v>
          </cell>
          <cell r="F21"/>
          <cell r="G21"/>
        </row>
        <row r="22">
          <cell r="A22">
            <v>25</v>
          </cell>
          <cell r="B22" t="str">
            <v>CreateEmpNo</v>
          </cell>
          <cell r="C22" t="str">
            <v>建檔人員</v>
          </cell>
          <cell r="D22" t="str">
            <v>VARCHAR2</v>
          </cell>
          <cell r="E22">
            <v>6</v>
          </cell>
          <cell r="F22"/>
          <cell r="G22"/>
        </row>
        <row r="23">
          <cell r="A23">
            <v>26</v>
          </cell>
          <cell r="B23" t="str">
            <v>LastUpdate</v>
          </cell>
          <cell r="C23" t="str">
            <v>最後更新日期時間</v>
          </cell>
          <cell r="D23" t="str">
            <v>DATE</v>
          </cell>
          <cell r="E23">
            <v>8</v>
          </cell>
          <cell r="F23"/>
          <cell r="G23"/>
        </row>
        <row r="24">
          <cell r="A24">
            <v>27</v>
          </cell>
          <cell r="B24" t="str">
            <v>LastUpdateEmpNo</v>
          </cell>
          <cell r="C24" t="str">
            <v>最後更新人員</v>
          </cell>
          <cell r="D24" t="str">
            <v>VARCHAR2</v>
          </cell>
          <cell r="E24">
            <v>6</v>
          </cell>
          <cell r="F24"/>
          <cell r="G24"/>
        </row>
      </sheetData>
      <sheetData sheetId="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JcicZ446</v>
          </cell>
          <cell r="D1" t="str">
            <v>前置調解結案通知資料</v>
          </cell>
        </row>
        <row r="10">
          <cell r="A10">
            <v>1</v>
          </cell>
          <cell r="B10" t="str">
            <v>TranKey</v>
          </cell>
          <cell r="C10" t="str">
            <v>交易代碼</v>
          </cell>
          <cell r="D10" t="str">
            <v>VARCHAR2</v>
          </cell>
          <cell r="E10">
            <v>1</v>
          </cell>
          <cell r="F10"/>
          <cell r="G10" t="str">
            <v>A:新增;C:異動;D:刪除;X:補件</v>
          </cell>
        </row>
        <row r="11">
          <cell r="A11">
            <v>2</v>
          </cell>
          <cell r="B11" t="str">
            <v>CustId</v>
          </cell>
          <cell r="C11" t="str">
            <v>債務人IDN</v>
          </cell>
          <cell r="D11" t="str">
            <v>VARCHAR2</v>
          </cell>
          <cell r="E11">
            <v>10</v>
          </cell>
          <cell r="F11"/>
          <cell r="G11" t="str">
            <v>目前可輸入四碼</v>
          </cell>
        </row>
        <row r="12">
          <cell r="A12">
            <v>3</v>
          </cell>
          <cell r="B12" t="str">
            <v>SubmitKey</v>
          </cell>
          <cell r="C12" t="str">
            <v>報送單位代號</v>
          </cell>
          <cell r="D12" t="str">
            <v>NVARCHAR2</v>
          </cell>
          <cell r="E12">
            <v>3</v>
          </cell>
          <cell r="F12"/>
          <cell r="G12" t="str">
            <v>三位文數字</v>
          </cell>
        </row>
        <row r="13">
          <cell r="A13">
            <v>4</v>
          </cell>
          <cell r="B13" t="str">
            <v>ApplyDate</v>
          </cell>
          <cell r="C13" t="str">
            <v>調解申請日</v>
          </cell>
          <cell r="D13" t="str">
            <v>DecimalD</v>
          </cell>
          <cell r="E13">
            <v>8</v>
          </cell>
          <cell r="F13"/>
          <cell r="G13"/>
        </row>
        <row r="14">
          <cell r="A14">
            <v>5</v>
          </cell>
          <cell r="B14" t="str">
            <v>BankId</v>
          </cell>
          <cell r="C14" t="str">
            <v>受理調解機構代號</v>
          </cell>
          <cell r="D14" t="str">
            <v>NVARCHAR2</v>
          </cell>
          <cell r="E14">
            <v>3</v>
          </cell>
          <cell r="F14"/>
          <cell r="G14" t="str">
            <v>三位文數字
法院名稱代號表(CdCode.CourtCode)或郵遞區號</v>
          </cell>
        </row>
        <row r="15">
          <cell r="A15">
            <v>7</v>
          </cell>
          <cell r="B15" t="str">
            <v>CloseCode</v>
          </cell>
          <cell r="C15" t="str">
            <v>結案原因代號</v>
          </cell>
          <cell r="D15" t="str">
            <v>VARCHAR2</v>
          </cell>
          <cell r="E15">
            <v>2</v>
          </cell>
          <cell r="F15"/>
          <cell r="G15" t="str">
            <v>CdCode.JcicZ446CloseCode</v>
          </cell>
        </row>
        <row r="16">
          <cell r="A16">
            <v>8</v>
          </cell>
          <cell r="B16" t="str">
            <v>CloseDate</v>
          </cell>
          <cell r="C16" t="str">
            <v>結案日期</v>
          </cell>
          <cell r="D16" t="str">
            <v>Decimald</v>
          </cell>
          <cell r="E16">
            <v>8</v>
          </cell>
          <cell r="F16"/>
          <cell r="G16"/>
        </row>
        <row r="17">
          <cell r="A17">
            <v>9</v>
          </cell>
          <cell r="B17" t="str">
            <v>OutJcicTxtDate</v>
          </cell>
          <cell r="C17" t="str">
            <v>轉JCIC文字檔日期</v>
          </cell>
          <cell r="D17" t="str">
            <v>Decimald</v>
          </cell>
          <cell r="E17">
            <v>8</v>
          </cell>
          <cell r="F17"/>
          <cell r="G17"/>
        </row>
        <row r="18">
          <cell r="A18">
            <v>10</v>
          </cell>
          <cell r="B18" t="str">
            <v>CreateDate</v>
          </cell>
          <cell r="C18" t="str">
            <v>建檔日期時間</v>
          </cell>
          <cell r="D18" t="str">
            <v>DATE</v>
          </cell>
          <cell r="E18">
            <v>8</v>
          </cell>
          <cell r="F18"/>
          <cell r="G18"/>
        </row>
        <row r="19">
          <cell r="A19">
            <v>11</v>
          </cell>
          <cell r="B19" t="str">
            <v>CreateEmpNo</v>
          </cell>
          <cell r="C19" t="str">
            <v>建檔人員</v>
          </cell>
          <cell r="D19" t="str">
            <v>VARCHAR2</v>
          </cell>
          <cell r="E19">
            <v>6</v>
          </cell>
          <cell r="F19"/>
          <cell r="G19"/>
        </row>
        <row r="20">
          <cell r="A20">
            <v>12</v>
          </cell>
          <cell r="B20" t="str">
            <v>LastUpdate</v>
          </cell>
          <cell r="C20" t="str">
            <v>最後更新日期時間</v>
          </cell>
          <cell r="D20" t="str">
            <v>DATE</v>
          </cell>
          <cell r="E20">
            <v>8</v>
          </cell>
          <cell r="F20"/>
          <cell r="G20"/>
        </row>
        <row r="21">
          <cell r="A21">
            <v>13</v>
          </cell>
          <cell r="B21" t="str">
            <v>LastUpdateEmpNo</v>
          </cell>
          <cell r="C21" t="str">
            <v>最後更新人員</v>
          </cell>
          <cell r="D21" t="str">
            <v>VARCHAR2</v>
          </cell>
          <cell r="E21">
            <v>6</v>
          </cell>
          <cell r="F21"/>
          <cell r="G21"/>
        </row>
      </sheetData>
      <sheetData sheetId="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JcicZ447</v>
          </cell>
          <cell r="D1" t="str">
            <v>前置調解金融機構無擔保債務協議資料</v>
          </cell>
        </row>
        <row r="10">
          <cell r="A10">
            <v>1</v>
          </cell>
          <cell r="B10" t="str">
            <v>TranKey</v>
          </cell>
          <cell r="C10" t="str">
            <v>交易代碼</v>
          </cell>
          <cell r="D10" t="str">
            <v>VARCHAR2</v>
          </cell>
          <cell r="E10">
            <v>1</v>
          </cell>
          <cell r="F10"/>
          <cell r="G10" t="str">
            <v>A:新增;C:異動;D:刪除;X:補件</v>
          </cell>
        </row>
        <row r="11">
          <cell r="A11">
            <v>2</v>
          </cell>
          <cell r="B11" t="str">
            <v>CustId</v>
          </cell>
          <cell r="C11" t="str">
            <v>債務人IDN</v>
          </cell>
          <cell r="D11" t="str">
            <v>VARCHAR2</v>
          </cell>
          <cell r="E11">
            <v>10</v>
          </cell>
          <cell r="F11"/>
          <cell r="G11"/>
        </row>
        <row r="12">
          <cell r="A12">
            <v>3</v>
          </cell>
          <cell r="B12" t="str">
            <v>SubmitKey</v>
          </cell>
          <cell r="C12" t="str">
            <v>報送單位代號</v>
          </cell>
          <cell r="D12" t="str">
            <v>NVARCHAR2</v>
          </cell>
          <cell r="E12">
            <v>3</v>
          </cell>
          <cell r="F12"/>
          <cell r="G12" t="str">
            <v>三位文數字</v>
          </cell>
        </row>
        <row r="13">
          <cell r="A13">
            <v>4</v>
          </cell>
          <cell r="B13" t="str">
            <v>ApplyDate</v>
          </cell>
          <cell r="C13" t="str">
            <v>調解申請日</v>
          </cell>
          <cell r="D13" t="str">
            <v>DecimalD</v>
          </cell>
          <cell r="E13">
            <v>8</v>
          </cell>
          <cell r="F13"/>
          <cell r="G13"/>
        </row>
        <row r="14">
          <cell r="A14">
            <v>5</v>
          </cell>
          <cell r="B14" t="str">
            <v>BankId</v>
          </cell>
          <cell r="C14" t="str">
            <v>受理調解機構代號</v>
          </cell>
          <cell r="D14" t="str">
            <v>NVARCHAR2</v>
          </cell>
          <cell r="E14">
            <v>3</v>
          </cell>
          <cell r="F14"/>
          <cell r="G14" t="str">
            <v>三位文數字
法院名稱代號表(CdCode.CourtCode)或郵遞區號</v>
          </cell>
        </row>
        <row r="15">
          <cell r="A15">
            <v>6</v>
          </cell>
          <cell r="B15" t="str">
            <v>Civil323Amt</v>
          </cell>
          <cell r="C15" t="str">
            <v>依民法第323條計算之債務總金額</v>
          </cell>
          <cell r="D15" t="str">
            <v>Decimal</v>
          </cell>
          <cell r="E15">
            <v>10</v>
          </cell>
          <cell r="F15"/>
          <cell r="G15"/>
        </row>
        <row r="16">
          <cell r="A16">
            <v>7</v>
          </cell>
          <cell r="B16" t="str">
            <v>TotalAmt</v>
          </cell>
          <cell r="C16" t="str">
            <v>簽約總債務金額</v>
          </cell>
          <cell r="D16" t="str">
            <v>Decimal</v>
          </cell>
          <cell r="E16">
            <v>10</v>
          </cell>
          <cell r="F16"/>
          <cell r="G16"/>
        </row>
        <row r="17">
          <cell r="A17">
            <v>8</v>
          </cell>
          <cell r="B17" t="str">
            <v>SignDate</v>
          </cell>
          <cell r="C17" t="str">
            <v>簽約完成日期</v>
          </cell>
          <cell r="D17" t="str">
            <v>Decimald</v>
          </cell>
          <cell r="E17">
            <v>8</v>
          </cell>
          <cell r="F17"/>
          <cell r="G17"/>
        </row>
        <row r="18">
          <cell r="A18">
            <v>9</v>
          </cell>
          <cell r="B18" t="str">
            <v>FirstPayDate</v>
          </cell>
          <cell r="C18" t="str">
            <v>首期應繳款日</v>
          </cell>
          <cell r="D18" t="str">
            <v>Decimald</v>
          </cell>
          <cell r="E18">
            <v>8</v>
          </cell>
          <cell r="F18"/>
          <cell r="G18"/>
        </row>
        <row r="19">
          <cell r="A19">
            <v>10</v>
          </cell>
          <cell r="B19" t="str">
            <v>Period</v>
          </cell>
          <cell r="C19" t="str">
            <v>期數</v>
          </cell>
          <cell r="D19" t="str">
            <v>Decimal</v>
          </cell>
          <cell r="E19">
            <v>3</v>
          </cell>
          <cell r="F19"/>
          <cell r="G19"/>
        </row>
        <row r="20">
          <cell r="A20">
            <v>11</v>
          </cell>
          <cell r="B20" t="str">
            <v>Rate</v>
          </cell>
          <cell r="C20" t="str">
            <v>利率</v>
          </cell>
          <cell r="D20" t="str">
            <v>Decimal</v>
          </cell>
          <cell r="E20">
            <v>5</v>
          </cell>
          <cell r="F20">
            <v>2</v>
          </cell>
          <cell r="G20" t="str">
            <v>XX.XX</v>
          </cell>
        </row>
        <row r="21">
          <cell r="A21">
            <v>12</v>
          </cell>
          <cell r="B21" t="str">
            <v>MonthPayAmt</v>
          </cell>
          <cell r="C21" t="str">
            <v>月付金</v>
          </cell>
          <cell r="D21" t="str">
            <v>Decimal</v>
          </cell>
          <cell r="E21">
            <v>9</v>
          </cell>
          <cell r="F21"/>
          <cell r="G21"/>
        </row>
        <row r="22">
          <cell r="A22">
            <v>13</v>
          </cell>
          <cell r="B22" t="str">
            <v>PayAccount</v>
          </cell>
          <cell r="C22" t="str">
            <v>繳款帳號</v>
          </cell>
          <cell r="D22" t="str">
            <v>NVARCHAR2</v>
          </cell>
          <cell r="E22">
            <v>20</v>
          </cell>
          <cell r="F22"/>
          <cell r="G22" t="str">
            <v>長度20</v>
          </cell>
        </row>
        <row r="23">
          <cell r="A23">
            <v>14</v>
          </cell>
          <cell r="B23" t="str">
            <v>OutJcicTxtDate</v>
          </cell>
          <cell r="C23" t="str">
            <v>轉JCIC文字檔日期</v>
          </cell>
          <cell r="D23" t="str">
            <v>Decimald</v>
          </cell>
          <cell r="E23">
            <v>8</v>
          </cell>
          <cell r="F23"/>
          <cell r="G23"/>
        </row>
        <row r="24">
          <cell r="A24">
            <v>15</v>
          </cell>
          <cell r="B24" t="str">
            <v>CreateDate</v>
          </cell>
          <cell r="C24" t="str">
            <v>建檔日期時間</v>
          </cell>
          <cell r="D24" t="str">
            <v>DATE</v>
          </cell>
          <cell r="E24">
            <v>8</v>
          </cell>
          <cell r="F24"/>
          <cell r="G24"/>
        </row>
        <row r="25">
          <cell r="A25">
            <v>16</v>
          </cell>
          <cell r="B25" t="str">
            <v>CreateEmpNo</v>
          </cell>
          <cell r="C25" t="str">
            <v>建檔人員</v>
          </cell>
          <cell r="D25" t="str">
            <v>VARCHAR2</v>
          </cell>
          <cell r="E25">
            <v>6</v>
          </cell>
          <cell r="F25"/>
          <cell r="G25"/>
        </row>
        <row r="26">
          <cell r="A26">
            <v>17</v>
          </cell>
          <cell r="B26" t="str">
            <v>LastUpdate</v>
          </cell>
          <cell r="C26" t="str">
            <v>最後更新日期時間</v>
          </cell>
          <cell r="D26" t="str">
            <v>DATE</v>
          </cell>
          <cell r="E26">
            <v>8</v>
          </cell>
          <cell r="F26"/>
          <cell r="G26"/>
        </row>
        <row r="27">
          <cell r="A27">
            <v>18</v>
          </cell>
          <cell r="B27" t="str">
            <v>LastUpdateEmpNo</v>
          </cell>
          <cell r="C27" t="str">
            <v>最後更新人員</v>
          </cell>
          <cell r="D27" t="str">
            <v>VARCHAR2</v>
          </cell>
          <cell r="E27">
            <v>6</v>
          </cell>
          <cell r="F27"/>
          <cell r="G27"/>
        </row>
      </sheetData>
      <sheetData sheetId="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JcicZ448</v>
          </cell>
          <cell r="D1" t="str">
            <v>前置調解無擔保債務還款分配資料</v>
          </cell>
        </row>
        <row r="11">
          <cell r="A11">
            <v>1</v>
          </cell>
          <cell r="B11" t="str">
            <v>TranKey</v>
          </cell>
          <cell r="C11" t="str">
            <v>交易代碼</v>
          </cell>
          <cell r="D11" t="str">
            <v>VARCHAR2</v>
          </cell>
          <cell r="E11">
            <v>1</v>
          </cell>
          <cell r="F11"/>
          <cell r="G11" t="str">
            <v>A:新增;C:異動;D:刪除;X:補件</v>
          </cell>
        </row>
        <row r="12">
          <cell r="A12">
            <v>2</v>
          </cell>
          <cell r="B12" t="str">
            <v>CustId</v>
          </cell>
          <cell r="C12" t="str">
            <v>債務人IDN</v>
          </cell>
          <cell r="D12" t="str">
            <v>VARCHAR2</v>
          </cell>
          <cell r="E12">
            <v>10</v>
          </cell>
          <cell r="F12"/>
          <cell r="G12"/>
        </row>
        <row r="13">
          <cell r="A13">
            <v>3</v>
          </cell>
          <cell r="B13" t="str">
            <v>SubmitKey</v>
          </cell>
          <cell r="C13" t="str">
            <v>報送單位代號</v>
          </cell>
          <cell r="D13" t="str">
            <v>NVARCHAR2</v>
          </cell>
          <cell r="E13">
            <v>3</v>
          </cell>
          <cell r="F13"/>
          <cell r="G13" t="str">
            <v>三位文數字</v>
          </cell>
        </row>
        <row r="14">
          <cell r="A14">
            <v>4</v>
          </cell>
          <cell r="B14" t="str">
            <v>ApplyDate</v>
          </cell>
          <cell r="C14" t="str">
            <v>調解申請日</v>
          </cell>
          <cell r="D14" t="str">
            <v>DecimalD</v>
          </cell>
          <cell r="E14">
            <v>8</v>
          </cell>
          <cell r="F14"/>
          <cell r="G14"/>
        </row>
        <row r="15">
          <cell r="A15">
            <v>5</v>
          </cell>
          <cell r="B15" t="str">
            <v>BankId</v>
          </cell>
          <cell r="C15" t="str">
            <v>受理調解機構代號</v>
          </cell>
          <cell r="D15" t="str">
            <v>NVARCHAR2</v>
          </cell>
          <cell r="E15">
            <v>3</v>
          </cell>
          <cell r="F15"/>
          <cell r="G15" t="str">
            <v>三位文數字
法院名稱代號表(CdCode.CourtCode)或郵遞區號</v>
          </cell>
        </row>
        <row r="16">
          <cell r="A16">
            <v>6</v>
          </cell>
          <cell r="B16" t="str">
            <v>MaxMainCode</v>
          </cell>
          <cell r="C16" t="str">
            <v>債權金融機構代號</v>
          </cell>
          <cell r="D16" t="str">
            <v>NVARCHAR2</v>
          </cell>
          <cell r="E16">
            <v>3</v>
          </cell>
          <cell r="F16"/>
          <cell r="G16" t="str">
            <v>三位文數字</v>
          </cell>
        </row>
        <row r="17">
          <cell r="A17">
            <v>7</v>
          </cell>
          <cell r="B17" t="str">
            <v>SignPrin</v>
          </cell>
          <cell r="C17" t="str">
            <v>簽約金額-本金</v>
          </cell>
          <cell r="D17" t="str">
            <v>Decimal</v>
          </cell>
          <cell r="E17">
            <v>9</v>
          </cell>
          <cell r="F17"/>
          <cell r="G17"/>
        </row>
        <row r="18">
          <cell r="A18">
            <v>8</v>
          </cell>
          <cell r="B18" t="str">
            <v>SignOther</v>
          </cell>
          <cell r="C18" t="str">
            <v>簽約金額-利息、違約金及其他費用</v>
          </cell>
          <cell r="D18" t="str">
            <v>Decimal</v>
          </cell>
          <cell r="E18">
            <v>9</v>
          </cell>
          <cell r="F18"/>
          <cell r="G18"/>
        </row>
        <row r="19">
          <cell r="A19">
            <v>9</v>
          </cell>
          <cell r="B19" t="str">
            <v>OwnPercentage</v>
          </cell>
          <cell r="C19" t="str">
            <v>債權比例</v>
          </cell>
          <cell r="D19" t="str">
            <v>Decimal</v>
          </cell>
          <cell r="E19">
            <v>6</v>
          </cell>
          <cell r="F19">
            <v>2</v>
          </cell>
          <cell r="G19" t="str">
            <v>XXX.XX</v>
          </cell>
        </row>
        <row r="20">
          <cell r="A20">
            <v>10</v>
          </cell>
          <cell r="B20" t="str">
            <v>AcQuitAmt</v>
          </cell>
          <cell r="C20" t="str">
            <v>每月清償金額</v>
          </cell>
          <cell r="D20" t="str">
            <v>Decimal</v>
          </cell>
          <cell r="E20">
            <v>9</v>
          </cell>
          <cell r="F20"/>
          <cell r="G20"/>
        </row>
        <row r="21">
          <cell r="A21">
            <v>14</v>
          </cell>
          <cell r="B21" t="str">
            <v>OutJcicTxtDate</v>
          </cell>
          <cell r="C21" t="str">
            <v>轉JCIC文字檔日期</v>
          </cell>
          <cell r="D21" t="str">
            <v>Decimald</v>
          </cell>
          <cell r="E21">
            <v>8</v>
          </cell>
          <cell r="F21"/>
          <cell r="G21"/>
        </row>
        <row r="22">
          <cell r="A22">
            <v>15</v>
          </cell>
          <cell r="B22" t="str">
            <v>CreateDate</v>
          </cell>
          <cell r="C22" t="str">
            <v>建檔日期時間</v>
          </cell>
          <cell r="D22" t="str">
            <v>DATE</v>
          </cell>
          <cell r="E22">
            <v>8</v>
          </cell>
          <cell r="F22"/>
          <cell r="G22"/>
        </row>
        <row r="23">
          <cell r="A23">
            <v>16</v>
          </cell>
          <cell r="B23" t="str">
            <v>CreateEmpNo</v>
          </cell>
          <cell r="C23" t="str">
            <v>建檔人員</v>
          </cell>
          <cell r="D23" t="str">
            <v>VARCHAR2</v>
          </cell>
          <cell r="E23">
            <v>6</v>
          </cell>
          <cell r="F23"/>
          <cell r="G23"/>
        </row>
        <row r="24">
          <cell r="A24">
            <v>17</v>
          </cell>
          <cell r="B24" t="str">
            <v>LastUpdate</v>
          </cell>
          <cell r="C24" t="str">
            <v>最後更新日期時間</v>
          </cell>
          <cell r="D24" t="str">
            <v>DATE</v>
          </cell>
          <cell r="E24">
            <v>8</v>
          </cell>
          <cell r="F24"/>
          <cell r="G24"/>
        </row>
        <row r="25">
          <cell r="A25">
            <v>18</v>
          </cell>
          <cell r="B25" t="str">
            <v>LastUpdateEmpNo</v>
          </cell>
          <cell r="C25" t="str">
            <v>最後更新人員</v>
          </cell>
          <cell r="D25" t="str">
            <v>VARCHAR2</v>
          </cell>
          <cell r="E25">
            <v>6</v>
          </cell>
          <cell r="F25"/>
          <cell r="G25"/>
        </row>
      </sheetData>
      <sheetData sheetId="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JcicZ450</v>
          </cell>
          <cell r="D1" t="str">
            <v>前置調解債務人繳款資料</v>
          </cell>
        </row>
        <row r="11">
          <cell r="A11">
            <v>1</v>
          </cell>
          <cell r="B11" t="str">
            <v>TranKey</v>
          </cell>
          <cell r="C11" t="str">
            <v>交易代碼</v>
          </cell>
          <cell r="D11" t="str">
            <v>VARCHAR2</v>
          </cell>
          <cell r="E11">
            <v>1</v>
          </cell>
          <cell r="F11"/>
          <cell r="G11" t="str">
            <v>A:新增;C:異動;D:刪除</v>
          </cell>
        </row>
        <row r="12">
          <cell r="A12">
            <v>2</v>
          </cell>
          <cell r="B12" t="str">
            <v>CustId</v>
          </cell>
          <cell r="C12" t="str">
            <v>債務人IDN</v>
          </cell>
          <cell r="D12" t="str">
            <v>VARCHAR2</v>
          </cell>
          <cell r="E12">
            <v>10</v>
          </cell>
          <cell r="F12"/>
          <cell r="G12"/>
        </row>
        <row r="13">
          <cell r="A13">
            <v>3</v>
          </cell>
          <cell r="B13" t="str">
            <v>SubmitKey</v>
          </cell>
          <cell r="C13" t="str">
            <v>報送單位代號</v>
          </cell>
          <cell r="D13" t="str">
            <v>NVARCHAR2</v>
          </cell>
          <cell r="E13">
            <v>3</v>
          </cell>
          <cell r="F13"/>
          <cell r="G13" t="str">
            <v>三位文數字</v>
          </cell>
        </row>
        <row r="14">
          <cell r="A14">
            <v>4</v>
          </cell>
          <cell r="B14" t="str">
            <v>ApplyDate</v>
          </cell>
          <cell r="C14" t="str">
            <v>調解申請日</v>
          </cell>
          <cell r="D14" t="str">
            <v>DecimalD</v>
          </cell>
          <cell r="E14">
            <v>8</v>
          </cell>
          <cell r="F14"/>
          <cell r="G14"/>
        </row>
        <row r="15">
          <cell r="A15">
            <v>5</v>
          </cell>
          <cell r="B15" t="str">
            <v>BankId</v>
          </cell>
          <cell r="C15" t="str">
            <v>受理調解機構代號</v>
          </cell>
          <cell r="D15" t="str">
            <v>NVARCHAR2</v>
          </cell>
          <cell r="E15">
            <v>3</v>
          </cell>
          <cell r="F15"/>
          <cell r="G15" t="str">
            <v>三位文數字
法院名稱代號表(CdCode.CourtCode)或郵遞區號</v>
          </cell>
        </row>
        <row r="16">
          <cell r="A16">
            <v>6</v>
          </cell>
          <cell r="B16" t="str">
            <v>PayDate</v>
          </cell>
          <cell r="C16" t="str">
            <v>繳款日期</v>
          </cell>
          <cell r="D16" t="str">
            <v>DecimalD</v>
          </cell>
          <cell r="E16">
            <v>8</v>
          </cell>
          <cell r="F16"/>
          <cell r="G16"/>
        </row>
        <row r="17">
          <cell r="A17">
            <v>7</v>
          </cell>
          <cell r="B17" t="str">
            <v>PayAmt</v>
          </cell>
          <cell r="C17" t="str">
            <v>本次繳款金額</v>
          </cell>
          <cell r="D17" t="str">
            <v>Decimal</v>
          </cell>
          <cell r="E17">
            <v>9</v>
          </cell>
          <cell r="F17"/>
          <cell r="G17"/>
        </row>
        <row r="18">
          <cell r="A18">
            <v>8</v>
          </cell>
          <cell r="B18" t="str">
            <v>SumRepayActualAmt</v>
          </cell>
          <cell r="C18" t="str">
            <v>累計實際還款金額</v>
          </cell>
          <cell r="D18" t="str">
            <v>Decimal</v>
          </cell>
          <cell r="E18">
            <v>9</v>
          </cell>
          <cell r="F18"/>
          <cell r="G18"/>
        </row>
        <row r="19">
          <cell r="A19">
            <v>9</v>
          </cell>
          <cell r="B19" t="str">
            <v>SumRepayShouldAmt</v>
          </cell>
          <cell r="C19" t="str">
            <v>截至目前累計應還款金額</v>
          </cell>
          <cell r="D19" t="str">
            <v>Decimal</v>
          </cell>
          <cell r="E19">
            <v>9</v>
          </cell>
          <cell r="F19"/>
          <cell r="G19"/>
        </row>
        <row r="20">
          <cell r="A20">
            <v>10</v>
          </cell>
          <cell r="B20" t="str">
            <v>PayStatus</v>
          </cell>
          <cell r="C20" t="str">
            <v>債權結案註記</v>
          </cell>
          <cell r="D20" t="str">
            <v>VARCHAR2</v>
          </cell>
          <cell r="E20">
            <v>1</v>
          </cell>
          <cell r="F20"/>
          <cell r="G20" t="str">
            <v>Y:債務全數清償
N:債務尚未全數清償</v>
          </cell>
        </row>
        <row r="21">
          <cell r="A21">
            <v>14</v>
          </cell>
          <cell r="B21" t="str">
            <v>OutJcicTxtDate</v>
          </cell>
          <cell r="C21" t="str">
            <v>轉JCIC文字檔日期</v>
          </cell>
          <cell r="D21" t="str">
            <v>Decimald</v>
          </cell>
          <cell r="E21">
            <v>8</v>
          </cell>
          <cell r="F21"/>
          <cell r="G21"/>
        </row>
        <row r="22">
          <cell r="A22">
            <v>15</v>
          </cell>
          <cell r="B22" t="str">
            <v>CreateDate</v>
          </cell>
          <cell r="C22" t="str">
            <v>建檔日期時間</v>
          </cell>
          <cell r="D22" t="str">
            <v>DATE</v>
          </cell>
          <cell r="E22">
            <v>8</v>
          </cell>
          <cell r="F22"/>
          <cell r="G22"/>
        </row>
        <row r="23">
          <cell r="A23">
            <v>16</v>
          </cell>
          <cell r="B23" t="str">
            <v>CreateEmpNo</v>
          </cell>
          <cell r="C23" t="str">
            <v>建檔人員</v>
          </cell>
          <cell r="D23" t="str">
            <v>VARCHAR2</v>
          </cell>
          <cell r="E23">
            <v>6</v>
          </cell>
          <cell r="F23"/>
          <cell r="G23"/>
        </row>
        <row r="24">
          <cell r="A24">
            <v>17</v>
          </cell>
          <cell r="B24" t="str">
            <v>LastUpdate</v>
          </cell>
          <cell r="C24" t="str">
            <v>最後更新日期時間</v>
          </cell>
          <cell r="D24" t="str">
            <v>DATE</v>
          </cell>
          <cell r="E24">
            <v>8</v>
          </cell>
          <cell r="F24"/>
          <cell r="G24"/>
        </row>
        <row r="25">
          <cell r="A25">
            <v>18</v>
          </cell>
          <cell r="B25" t="str">
            <v>LastUpdateEmpNo</v>
          </cell>
          <cell r="C25" t="str">
            <v>最後更新人員</v>
          </cell>
          <cell r="D25" t="str">
            <v>VARCHAR2</v>
          </cell>
          <cell r="E25">
            <v>6</v>
          </cell>
          <cell r="F25"/>
          <cell r="G25"/>
        </row>
      </sheetData>
      <sheetData sheetId="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JcicZ451</v>
          </cell>
          <cell r="D1" t="str">
            <v>前置調解延期繳款資料</v>
          </cell>
        </row>
        <row r="11">
          <cell r="A11">
            <v>1</v>
          </cell>
          <cell r="B11" t="str">
            <v>TranKey</v>
          </cell>
          <cell r="C11" t="str">
            <v>交易代碼</v>
          </cell>
          <cell r="D11" t="str">
            <v>VARCHAR2</v>
          </cell>
          <cell r="E11">
            <v>1</v>
          </cell>
          <cell r="F11"/>
          <cell r="G11" t="str">
            <v>A:新增;C:異動;D:刪除</v>
          </cell>
        </row>
        <row r="12">
          <cell r="A12">
            <v>2</v>
          </cell>
          <cell r="B12" t="str">
            <v>CustId</v>
          </cell>
          <cell r="C12" t="str">
            <v>債務人IDN</v>
          </cell>
          <cell r="D12" t="str">
            <v>VARCHAR2</v>
          </cell>
          <cell r="E12">
            <v>10</v>
          </cell>
          <cell r="F12"/>
          <cell r="G12"/>
        </row>
        <row r="13">
          <cell r="A13">
            <v>3</v>
          </cell>
          <cell r="B13" t="str">
            <v>SubmitKey</v>
          </cell>
          <cell r="C13" t="str">
            <v>報送單位代號</v>
          </cell>
          <cell r="D13" t="str">
            <v>NVARCHAR2</v>
          </cell>
          <cell r="E13">
            <v>3</v>
          </cell>
          <cell r="F13"/>
          <cell r="G13" t="str">
            <v>三位文數字</v>
          </cell>
        </row>
        <row r="14">
          <cell r="A14">
            <v>4</v>
          </cell>
          <cell r="B14" t="str">
            <v>ApplyDate</v>
          </cell>
          <cell r="C14" t="str">
            <v>調解申請日</v>
          </cell>
          <cell r="D14" t="str">
            <v>DecimalD</v>
          </cell>
          <cell r="E14">
            <v>8</v>
          </cell>
          <cell r="F14"/>
          <cell r="G14"/>
        </row>
        <row r="15">
          <cell r="A15">
            <v>5</v>
          </cell>
          <cell r="B15" t="str">
            <v>BankId</v>
          </cell>
          <cell r="C15" t="str">
            <v>受理調解機構代號</v>
          </cell>
          <cell r="D15" t="str">
            <v>NVARCHAR2</v>
          </cell>
          <cell r="E15">
            <v>3</v>
          </cell>
          <cell r="F15"/>
          <cell r="G15" t="str">
            <v>三位文數字
法院名稱代號表(CdCode.CourtCode)或郵遞區號</v>
          </cell>
        </row>
        <row r="16">
          <cell r="A16">
            <v>6</v>
          </cell>
          <cell r="B16" t="str">
            <v>DelayYM</v>
          </cell>
          <cell r="C16" t="str">
            <v>延期繳款年月</v>
          </cell>
          <cell r="D16" t="str">
            <v>Decimal</v>
          </cell>
          <cell r="E16">
            <v>6</v>
          </cell>
          <cell r="F16"/>
          <cell r="G16" t="str">
            <v>YYYYMMDD</v>
          </cell>
        </row>
        <row r="17">
          <cell r="A17">
            <v>7</v>
          </cell>
          <cell r="B17" t="str">
            <v>DelayCode</v>
          </cell>
          <cell r="C17" t="str">
            <v>延期繳款原因</v>
          </cell>
          <cell r="D17" t="str">
            <v>VARCHAR2</v>
          </cell>
          <cell r="E17">
            <v>1</v>
          </cell>
          <cell r="F17"/>
          <cell r="G17" t="str">
            <v>CdCode.DelayCodeJcic451
A:罹患重大傷病
B:家屬罹患重大傷病
C:非自願性失業
D:繳稅
E:繳付子女學費
F:低收入戶
G:中度以上身心障礙者
H:重大災害災民
K:0206震災受災戶
L:受嚴重特殊傳染性肺炎疫情影響繳款</v>
          </cell>
        </row>
        <row r="18">
          <cell r="A18">
            <v>8</v>
          </cell>
          <cell r="B18" t="str">
            <v>OutJcicTxtDate</v>
          </cell>
          <cell r="C18" t="str">
            <v>轉JCIC文字檔日期</v>
          </cell>
          <cell r="D18" t="str">
            <v>Decimald</v>
          </cell>
          <cell r="E18">
            <v>8</v>
          </cell>
          <cell r="F18"/>
          <cell r="G18"/>
        </row>
        <row r="19">
          <cell r="A19">
            <v>9</v>
          </cell>
          <cell r="B19" t="str">
            <v>CreateDate</v>
          </cell>
          <cell r="C19" t="str">
            <v>建檔日期時間</v>
          </cell>
          <cell r="D19" t="str">
            <v>DATE</v>
          </cell>
          <cell r="E19">
            <v>8</v>
          </cell>
          <cell r="F19"/>
          <cell r="G19"/>
        </row>
        <row r="20">
          <cell r="A20">
            <v>10</v>
          </cell>
          <cell r="B20" t="str">
            <v>CreateEmpNo</v>
          </cell>
          <cell r="C20" t="str">
            <v>建檔人員</v>
          </cell>
          <cell r="D20" t="str">
            <v>VARCHAR2</v>
          </cell>
          <cell r="E20">
            <v>6</v>
          </cell>
          <cell r="F20"/>
          <cell r="G20"/>
        </row>
        <row r="21">
          <cell r="A21">
            <v>11</v>
          </cell>
          <cell r="B21" t="str">
            <v>LastUpdate</v>
          </cell>
          <cell r="C21" t="str">
            <v>最後更新日期時間</v>
          </cell>
          <cell r="D21" t="str">
            <v>DATE</v>
          </cell>
          <cell r="E21">
            <v>8</v>
          </cell>
          <cell r="F21"/>
          <cell r="G21"/>
        </row>
        <row r="22">
          <cell r="A22">
            <v>12</v>
          </cell>
          <cell r="B22" t="str">
            <v>LastUpdateEmpNo</v>
          </cell>
          <cell r="C22" t="str">
            <v>最後更新人員</v>
          </cell>
          <cell r="D22" t="str">
            <v>VARCHAR2</v>
          </cell>
          <cell r="E22">
            <v>6</v>
          </cell>
          <cell r="F22"/>
          <cell r="G22"/>
        </row>
      </sheetData>
      <sheetData sheetId="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JcicZ454</v>
          </cell>
          <cell r="D1" t="str">
            <v>前置調解單獨全數受清償資料</v>
          </cell>
        </row>
        <row r="11">
          <cell r="A11">
            <v>1</v>
          </cell>
          <cell r="B11" t="str">
            <v>TranKey</v>
          </cell>
          <cell r="C11" t="str">
            <v>交易代碼</v>
          </cell>
          <cell r="D11" t="str">
            <v>VARCHAR2</v>
          </cell>
          <cell r="E11">
            <v>1</v>
          </cell>
          <cell r="F11"/>
          <cell r="G11" t="str">
            <v>A:新增;C:異動;D:刪除</v>
          </cell>
        </row>
        <row r="12">
          <cell r="A12">
            <v>2</v>
          </cell>
          <cell r="B12" t="str">
            <v>CustId</v>
          </cell>
          <cell r="C12" t="str">
            <v>債務人IDN</v>
          </cell>
          <cell r="D12" t="str">
            <v>VARCHAR2</v>
          </cell>
          <cell r="E12">
            <v>10</v>
          </cell>
          <cell r="F12"/>
          <cell r="G12"/>
        </row>
        <row r="13">
          <cell r="A13">
            <v>3</v>
          </cell>
          <cell r="B13" t="str">
            <v>SubmitKey</v>
          </cell>
          <cell r="C13" t="str">
            <v>報送單位代號</v>
          </cell>
          <cell r="D13" t="str">
            <v>NVARCHAR2</v>
          </cell>
          <cell r="E13">
            <v>3</v>
          </cell>
          <cell r="F13"/>
          <cell r="G13" t="str">
            <v>三位文數字</v>
          </cell>
        </row>
        <row r="14">
          <cell r="A14">
            <v>4</v>
          </cell>
          <cell r="B14" t="str">
            <v>ApplyDate</v>
          </cell>
          <cell r="C14" t="str">
            <v>調解申請日</v>
          </cell>
          <cell r="D14" t="str">
            <v>DecimalD</v>
          </cell>
          <cell r="E14">
            <v>8</v>
          </cell>
          <cell r="F14"/>
          <cell r="G14"/>
        </row>
        <row r="15">
          <cell r="A15">
            <v>5</v>
          </cell>
          <cell r="B15" t="str">
            <v>BankId</v>
          </cell>
          <cell r="C15" t="str">
            <v>受理調解機構代號</v>
          </cell>
          <cell r="D15" t="str">
            <v>NVARCHAR2</v>
          </cell>
          <cell r="E15">
            <v>3</v>
          </cell>
          <cell r="F15"/>
          <cell r="G15" t="str">
            <v>三位文數字
法院名稱代號表(CdCode.CourtCode)或郵遞區號</v>
          </cell>
        </row>
        <row r="16">
          <cell r="A16">
            <v>6</v>
          </cell>
          <cell r="B16" t="str">
            <v>MaxMainCode</v>
          </cell>
          <cell r="C16" t="str">
            <v>最大債權金融機構代號</v>
          </cell>
          <cell r="D16" t="str">
            <v>NVARCHAR2</v>
          </cell>
          <cell r="E16">
            <v>3</v>
          </cell>
          <cell r="F16"/>
          <cell r="G16" t="str">
            <v>三位文數字</v>
          </cell>
        </row>
        <row r="17">
          <cell r="A17">
            <v>7</v>
          </cell>
          <cell r="B17" t="str">
            <v>PayOffResult</v>
          </cell>
          <cell r="C17" t="str">
            <v>單獨全數受清償原因</v>
          </cell>
          <cell r="D17" t="str">
            <v>VARCHAR2</v>
          </cell>
          <cell r="E17">
            <v>1</v>
          </cell>
          <cell r="F17"/>
          <cell r="G17" t="str">
            <v>CdCOde.PayOffResult
A:於調解前已聲請強制執行並獲分配之款項，於日後領取分配款者
B:債務人於最高限額抵押權內清償無擔保債務
C:保證人代為清償債務
D:廠商將分期付款產品之款項退回貸款金融機構，並沖抵貸款金融機構債務
E:車貸及次順位不動產抵押權經債權金融機構處分後收回款項並沖抵貸款金融機構債務</v>
          </cell>
        </row>
        <row r="18">
          <cell r="A18">
            <v>8</v>
          </cell>
          <cell r="B18" t="str">
            <v>PayOffDate</v>
          </cell>
          <cell r="C18" t="str">
            <v>單獨全數受清償日期</v>
          </cell>
          <cell r="D18" t="str">
            <v>Decimald</v>
          </cell>
          <cell r="E18">
            <v>8</v>
          </cell>
          <cell r="F18"/>
          <cell r="G18"/>
        </row>
        <row r="19">
          <cell r="A19">
            <v>9</v>
          </cell>
          <cell r="B19" t="str">
            <v>OutJcicTxtDate</v>
          </cell>
          <cell r="C19" t="str">
            <v>轉JCIC文字檔日期</v>
          </cell>
          <cell r="D19" t="str">
            <v>Decimald</v>
          </cell>
          <cell r="E19">
            <v>8</v>
          </cell>
          <cell r="F19"/>
          <cell r="G19"/>
        </row>
        <row r="20">
          <cell r="A20">
            <v>10</v>
          </cell>
          <cell r="B20" t="str">
            <v>CreateDate</v>
          </cell>
          <cell r="C20" t="str">
            <v>建檔日期時間</v>
          </cell>
          <cell r="D20" t="str">
            <v>DATE</v>
          </cell>
          <cell r="E20">
            <v>8</v>
          </cell>
          <cell r="F20"/>
          <cell r="G20"/>
        </row>
        <row r="21">
          <cell r="A21">
            <v>11</v>
          </cell>
          <cell r="B21" t="str">
            <v>CreateEmpNo</v>
          </cell>
          <cell r="C21" t="str">
            <v>建檔人員</v>
          </cell>
          <cell r="D21" t="str">
            <v>VARCHAR2</v>
          </cell>
          <cell r="E21">
            <v>6</v>
          </cell>
          <cell r="F21"/>
          <cell r="G21"/>
        </row>
        <row r="22">
          <cell r="A22">
            <v>12</v>
          </cell>
          <cell r="B22" t="str">
            <v>LastUpdate</v>
          </cell>
          <cell r="C22" t="str">
            <v>最後更新日期時間</v>
          </cell>
          <cell r="D22" t="str">
            <v>DATE</v>
          </cell>
          <cell r="E22">
            <v>8</v>
          </cell>
          <cell r="F22"/>
          <cell r="G22"/>
        </row>
        <row r="23">
          <cell r="A23">
            <v>13</v>
          </cell>
          <cell r="B23" t="str">
            <v>LastUpdateEmpNo</v>
          </cell>
          <cell r="C23" t="str">
            <v>最後更新人員</v>
          </cell>
          <cell r="D23" t="str">
            <v>VARCHAR2</v>
          </cell>
          <cell r="E23">
            <v>6</v>
          </cell>
          <cell r="F23"/>
          <cell r="G23"/>
        </row>
      </sheetData>
      <sheetData sheetId="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efreshError="1">
        <row r="1">
          <cell r="C1" t="str">
            <v>MlaundryRecord</v>
          </cell>
          <cell r="D1" t="str">
            <v>疑似洗錢交易訪談記錄檔</v>
          </cell>
        </row>
        <row r="9">
          <cell r="A9">
            <v>1</v>
          </cell>
          <cell r="B9" t="str">
            <v>RecordDate</v>
          </cell>
          <cell r="C9" t="str">
            <v xml:space="preserve">訪談日期  </v>
          </cell>
          <cell r="D9" t="str">
            <v>Decimald</v>
          </cell>
          <cell r="E9">
            <v>8</v>
          </cell>
          <cell r="F9">
            <v>0</v>
          </cell>
          <cell r="G9">
            <v>0</v>
          </cell>
        </row>
        <row r="10">
          <cell r="A10">
            <v>2</v>
          </cell>
          <cell r="B10" t="str">
            <v>CustNo</v>
          </cell>
          <cell r="C10" t="str">
            <v>戶號</v>
          </cell>
          <cell r="D10" t="str">
            <v>Decimal</v>
          </cell>
          <cell r="E10">
            <v>7</v>
          </cell>
          <cell r="F10">
            <v>0</v>
          </cell>
          <cell r="G10">
            <v>0</v>
          </cell>
        </row>
        <row r="11">
          <cell r="A11">
            <v>3</v>
          </cell>
          <cell r="B11" t="str">
            <v>FacmNo</v>
          </cell>
          <cell r="C11" t="str">
            <v>額度編號</v>
          </cell>
          <cell r="D11" t="str">
            <v>Decimal</v>
          </cell>
          <cell r="E11">
            <v>3</v>
          </cell>
          <cell r="F11">
            <v>0</v>
          </cell>
          <cell r="G11">
            <v>0</v>
          </cell>
        </row>
        <row r="12">
          <cell r="A12">
            <v>4</v>
          </cell>
          <cell r="B12" t="str">
            <v>BormNo</v>
          </cell>
          <cell r="C12" t="str">
            <v>撥款序號</v>
          </cell>
          <cell r="D12" t="str">
            <v>Decimal</v>
          </cell>
          <cell r="E12">
            <v>3</v>
          </cell>
          <cell r="F12">
            <v>0</v>
          </cell>
          <cell r="G12">
            <v>0</v>
          </cell>
        </row>
        <row r="13">
          <cell r="A13">
            <v>5</v>
          </cell>
          <cell r="B13" t="str">
            <v>RepayDate</v>
          </cell>
          <cell r="C13" t="str">
            <v>預定還款日期</v>
          </cell>
          <cell r="D13" t="str">
            <v>Decimald</v>
          </cell>
          <cell r="E13">
            <v>8</v>
          </cell>
          <cell r="F13">
            <v>0</v>
          </cell>
          <cell r="G13">
            <v>0</v>
          </cell>
        </row>
        <row r="14">
          <cell r="A14">
            <v>6</v>
          </cell>
          <cell r="B14" t="str">
            <v>ActualRepayDate</v>
          </cell>
          <cell r="C14" t="str">
            <v xml:space="preserve">實際還款日期  </v>
          </cell>
          <cell r="D14" t="str">
            <v>Decimald</v>
          </cell>
          <cell r="E14">
            <v>8</v>
          </cell>
          <cell r="F14">
            <v>0</v>
          </cell>
          <cell r="G14">
            <v>0</v>
          </cell>
        </row>
        <row r="15">
          <cell r="A15">
            <v>7</v>
          </cell>
          <cell r="B15" t="str">
            <v>RepayAmt</v>
          </cell>
          <cell r="C15" t="str">
            <v xml:space="preserve">還款金額 </v>
          </cell>
          <cell r="D15" t="str">
            <v>Decimal</v>
          </cell>
          <cell r="E15">
            <v>16</v>
          </cell>
          <cell r="F15">
            <v>2</v>
          </cell>
          <cell r="G15">
            <v>0</v>
          </cell>
        </row>
        <row r="16">
          <cell r="A16">
            <v>8</v>
          </cell>
          <cell r="B16" t="str">
            <v>Career</v>
          </cell>
          <cell r="C16" t="str">
            <v xml:space="preserve">職業別 </v>
          </cell>
          <cell r="D16" t="str">
            <v>nvarchar2</v>
          </cell>
          <cell r="E16">
            <v>20</v>
          </cell>
          <cell r="F16">
            <v>0</v>
          </cell>
          <cell r="G16">
            <v>0</v>
          </cell>
        </row>
        <row r="17">
          <cell r="A17">
            <v>9</v>
          </cell>
          <cell r="B17" t="str">
            <v>Income</v>
          </cell>
          <cell r="C17" t="str">
            <v xml:space="preserve">年收入(萬) </v>
          </cell>
          <cell r="D17" t="str">
            <v>nvarchar2</v>
          </cell>
          <cell r="E17">
            <v>30</v>
          </cell>
          <cell r="F17">
            <v>0</v>
          </cell>
          <cell r="G17">
            <v>0</v>
          </cell>
        </row>
        <row r="18">
          <cell r="A18">
            <v>10</v>
          </cell>
          <cell r="B18" t="str">
            <v>RepaySource</v>
          </cell>
          <cell r="C18" t="str">
            <v xml:space="preserve">還款來源 </v>
          </cell>
          <cell r="D18" t="str">
            <v>Decimal</v>
          </cell>
          <cell r="E18">
            <v>2</v>
          </cell>
          <cell r="F18">
            <v>0</v>
          </cell>
          <cell r="G18" t="str">
            <v>01:他行代償
02:家人代償
03:內部代償
04:房屋出售
05:土地出售
06:投資獲利
07:保險滿期金
08:退休金
09:存款
10:不願告知
11:其他</v>
          </cell>
        </row>
        <row r="19">
          <cell r="A19">
            <v>11</v>
          </cell>
          <cell r="B19" t="str">
            <v>RepayBank</v>
          </cell>
          <cell r="C19" t="str">
            <v xml:space="preserve">代償銀行 </v>
          </cell>
          <cell r="D19" t="str">
            <v>nvarchar2</v>
          </cell>
          <cell r="E19">
            <v>10</v>
          </cell>
          <cell r="F19">
            <v>0</v>
          </cell>
          <cell r="G19">
            <v>0</v>
          </cell>
        </row>
        <row r="20">
          <cell r="A20">
            <v>12</v>
          </cell>
          <cell r="B20" t="str">
            <v>Description</v>
          </cell>
          <cell r="C20" t="str">
            <v xml:space="preserve">其他說明 </v>
          </cell>
          <cell r="D20" t="str">
            <v>nvarchar2</v>
          </cell>
          <cell r="E20">
            <v>60</v>
          </cell>
          <cell r="F20">
            <v>0</v>
          </cell>
          <cell r="G20">
            <v>0</v>
          </cell>
        </row>
        <row r="21">
          <cell r="A21">
            <v>13</v>
          </cell>
          <cell r="B21" t="str">
            <v>CreateDate</v>
          </cell>
          <cell r="C21" t="str">
            <v>建檔日期時間</v>
          </cell>
          <cell r="D21" t="str">
            <v>DATE</v>
          </cell>
          <cell r="E21">
            <v>8</v>
          </cell>
          <cell r="F21">
            <v>0</v>
          </cell>
          <cell r="G21">
            <v>0</v>
          </cell>
        </row>
        <row r="22">
          <cell r="A22">
            <v>14</v>
          </cell>
          <cell r="B22" t="str">
            <v>CreateEmpNo</v>
          </cell>
          <cell r="C22" t="str">
            <v>建檔人員</v>
          </cell>
          <cell r="D22" t="str">
            <v>VARCHAR2</v>
          </cell>
          <cell r="E22">
            <v>6</v>
          </cell>
          <cell r="F22">
            <v>0</v>
          </cell>
          <cell r="G22">
            <v>0</v>
          </cell>
        </row>
        <row r="23">
          <cell r="A23">
            <v>15</v>
          </cell>
          <cell r="B23" t="str">
            <v>LastUpdate</v>
          </cell>
          <cell r="C23" t="str">
            <v>最後更新日期時間</v>
          </cell>
          <cell r="D23" t="str">
            <v>DATE</v>
          </cell>
          <cell r="E23">
            <v>8</v>
          </cell>
          <cell r="F23">
            <v>0</v>
          </cell>
          <cell r="G23">
            <v>0</v>
          </cell>
        </row>
        <row r="24">
          <cell r="A24">
            <v>16</v>
          </cell>
          <cell r="B24" t="str">
            <v>LastUpdateEmpNo</v>
          </cell>
          <cell r="C24" t="str">
            <v>最後更新人員</v>
          </cell>
          <cell r="D24" t="str">
            <v>VARCHAR2</v>
          </cell>
          <cell r="E24">
            <v>6</v>
          </cell>
          <cell r="G24">
            <v>0</v>
          </cell>
        </row>
      </sheetData>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JcicZ043</v>
          </cell>
          <cell r="D1" t="str">
            <v>回報有擔保債權金額資料</v>
          </cell>
        </row>
        <row r="11">
          <cell r="A11">
            <v>1</v>
          </cell>
          <cell r="B11" t="str">
            <v>TranKey</v>
          </cell>
          <cell r="C11" t="str">
            <v>交易代碼</v>
          </cell>
          <cell r="D11" t="str">
            <v>VARCHAR2</v>
          </cell>
          <cell r="E11">
            <v>1</v>
          </cell>
          <cell r="F11"/>
          <cell r="G11" t="str">
            <v>A:新增,C:異動,D:刪除</v>
          </cell>
        </row>
        <row r="12">
          <cell r="A12">
            <v>2</v>
          </cell>
          <cell r="B12" t="str">
            <v>SubmitKey</v>
          </cell>
          <cell r="C12" t="str">
            <v>報送單位代號</v>
          </cell>
          <cell r="D12" t="str">
            <v>NVARCHAR2</v>
          </cell>
          <cell r="E12">
            <v>3</v>
          </cell>
          <cell r="F12"/>
          <cell r="G12" t="str">
            <v>三位文數字</v>
          </cell>
        </row>
        <row r="13">
          <cell r="A13">
            <v>3</v>
          </cell>
          <cell r="B13" t="str">
            <v>CustId</v>
          </cell>
          <cell r="C13" t="str">
            <v>債務人IDN</v>
          </cell>
          <cell r="D13" t="str">
            <v>VARCHAR2</v>
          </cell>
          <cell r="E13">
            <v>10</v>
          </cell>
          <cell r="F13"/>
          <cell r="G13" t="str">
            <v>身分證號</v>
          </cell>
        </row>
        <row r="14">
          <cell r="A14">
            <v>4</v>
          </cell>
          <cell r="B14" t="str">
            <v>RcDate</v>
          </cell>
          <cell r="C14" t="str">
            <v>協商申請日</v>
          </cell>
          <cell r="D14" t="str">
            <v>DecimalD</v>
          </cell>
          <cell r="E14">
            <v>8</v>
          </cell>
          <cell r="F14"/>
          <cell r="G14"/>
        </row>
        <row r="15">
          <cell r="A15">
            <v>5</v>
          </cell>
          <cell r="B15" t="str">
            <v>MaxMainCode</v>
          </cell>
          <cell r="C15" t="str">
            <v>最大債權金融機構代號</v>
          </cell>
          <cell r="D15" t="str">
            <v>VARCHAR2</v>
          </cell>
          <cell r="E15">
            <v>3</v>
          </cell>
          <cell r="F15"/>
          <cell r="G15" t="str">
            <v>三位文數字</v>
          </cell>
        </row>
        <row r="16">
          <cell r="A16">
            <v>6</v>
          </cell>
          <cell r="B16" t="str">
            <v>Account</v>
          </cell>
          <cell r="C16" t="str">
            <v>帳號</v>
          </cell>
          <cell r="D16" t="str">
            <v>VARCHAR2</v>
          </cell>
          <cell r="E16">
            <v>50</v>
          </cell>
          <cell r="F16"/>
          <cell r="G16"/>
        </row>
        <row r="17">
          <cell r="A17">
            <v>7</v>
          </cell>
          <cell r="B17" t="str">
            <v>CollateralType</v>
          </cell>
          <cell r="C17" t="str">
            <v>擔保品類別</v>
          </cell>
          <cell r="D17" t="str">
            <v>VARCHAR2</v>
          </cell>
          <cell r="E17">
            <v>2</v>
          </cell>
          <cell r="F17"/>
          <cell r="G17"/>
        </row>
        <row r="18">
          <cell r="A18">
            <v>8</v>
          </cell>
          <cell r="B18" t="str">
            <v>OriginLoanAmt</v>
          </cell>
          <cell r="C18" t="str">
            <v>原借款金額</v>
          </cell>
          <cell r="D18" t="str">
            <v>Decimal</v>
          </cell>
          <cell r="E18">
            <v>12</v>
          </cell>
          <cell r="F18"/>
          <cell r="G18"/>
        </row>
        <row r="19">
          <cell r="A19">
            <v>9</v>
          </cell>
          <cell r="B19" t="str">
            <v>CreditBalance</v>
          </cell>
          <cell r="C19" t="str">
            <v>授信餘額</v>
          </cell>
          <cell r="D19" t="str">
            <v>Decimal</v>
          </cell>
          <cell r="E19">
            <v>12</v>
          </cell>
          <cell r="F19"/>
          <cell r="G19"/>
        </row>
        <row r="20">
          <cell r="A20">
            <v>10</v>
          </cell>
          <cell r="B20" t="str">
            <v>PerPeriordAmt</v>
          </cell>
          <cell r="C20" t="str">
            <v>每期應付金額</v>
          </cell>
          <cell r="D20" t="str">
            <v>Decimal</v>
          </cell>
          <cell r="E20">
            <v>10</v>
          </cell>
          <cell r="F20"/>
          <cell r="G20"/>
        </row>
        <row r="21">
          <cell r="A21">
            <v>11</v>
          </cell>
          <cell r="B21" t="str">
            <v>LastPayAmt</v>
          </cell>
          <cell r="C21" t="str">
            <v>最近一期繳款金額</v>
          </cell>
          <cell r="D21" t="str">
            <v>Decimal</v>
          </cell>
          <cell r="E21">
            <v>10</v>
          </cell>
          <cell r="F21"/>
          <cell r="G21"/>
        </row>
        <row r="22">
          <cell r="A22">
            <v>12</v>
          </cell>
          <cell r="B22" t="str">
            <v>LastPayDate</v>
          </cell>
          <cell r="C22" t="str">
            <v>最後繳息日</v>
          </cell>
          <cell r="D22" t="str">
            <v>Decimald</v>
          </cell>
          <cell r="E22">
            <v>8</v>
          </cell>
          <cell r="F22"/>
          <cell r="G22"/>
        </row>
        <row r="23">
          <cell r="A23">
            <v>13</v>
          </cell>
          <cell r="B23" t="str">
            <v>OutstandAmt</v>
          </cell>
          <cell r="C23" t="str">
            <v>已到期尚未償還金額</v>
          </cell>
          <cell r="D23" t="str">
            <v>Decimal</v>
          </cell>
          <cell r="E23">
            <v>10</v>
          </cell>
          <cell r="F23"/>
          <cell r="G23"/>
        </row>
        <row r="24">
          <cell r="A24">
            <v>14</v>
          </cell>
          <cell r="B24" t="str">
            <v>RepayPerMonDay</v>
          </cell>
          <cell r="C24" t="str">
            <v>每月應還款日</v>
          </cell>
          <cell r="D24" t="str">
            <v>Decimal</v>
          </cell>
          <cell r="E24">
            <v>2</v>
          </cell>
          <cell r="F24"/>
          <cell r="G24"/>
        </row>
        <row r="25">
          <cell r="A25">
            <v>15</v>
          </cell>
          <cell r="B25" t="str">
            <v>ContractStartYM</v>
          </cell>
          <cell r="C25" t="str">
            <v>契約起始年月</v>
          </cell>
          <cell r="D25" t="str">
            <v>Decimal</v>
          </cell>
          <cell r="E25">
            <v>6</v>
          </cell>
          <cell r="F25"/>
          <cell r="G25"/>
        </row>
        <row r="26">
          <cell r="A26">
            <v>16</v>
          </cell>
          <cell r="B26" t="str">
            <v>ContractEndYM</v>
          </cell>
          <cell r="C26" t="str">
            <v>契約截止年月</v>
          </cell>
          <cell r="D26" t="str">
            <v>Decimal</v>
          </cell>
          <cell r="E26">
            <v>6</v>
          </cell>
          <cell r="F26"/>
          <cell r="G26"/>
        </row>
        <row r="27">
          <cell r="A27">
            <v>17</v>
          </cell>
          <cell r="B27" t="str">
            <v>OutJcicTxtDate</v>
          </cell>
          <cell r="C27" t="str">
            <v>轉出JCIC文字檔日期</v>
          </cell>
          <cell r="D27" t="str">
            <v>Decimald</v>
          </cell>
          <cell r="E27">
            <v>8</v>
          </cell>
          <cell r="F27"/>
          <cell r="G27"/>
        </row>
        <row r="28">
          <cell r="A28">
            <v>18</v>
          </cell>
          <cell r="B28" t="str">
            <v>CreateDate</v>
          </cell>
          <cell r="C28" t="str">
            <v>建檔日期時間</v>
          </cell>
          <cell r="D28" t="str">
            <v>DATE</v>
          </cell>
          <cell r="E28">
            <v>8</v>
          </cell>
          <cell r="F28"/>
          <cell r="G28"/>
        </row>
        <row r="29">
          <cell r="A29">
            <v>19</v>
          </cell>
          <cell r="B29" t="str">
            <v>CreateEmpNo</v>
          </cell>
          <cell r="C29" t="str">
            <v>建檔人員</v>
          </cell>
          <cell r="D29" t="str">
            <v>VARCHAR2</v>
          </cell>
          <cell r="E29">
            <v>6</v>
          </cell>
          <cell r="F29"/>
          <cell r="G29"/>
        </row>
        <row r="30">
          <cell r="A30">
            <v>20</v>
          </cell>
          <cell r="B30" t="str">
            <v>LastUpdate</v>
          </cell>
          <cell r="C30" t="str">
            <v>最後更新日期時間</v>
          </cell>
          <cell r="D30" t="str">
            <v>DATE</v>
          </cell>
          <cell r="E30">
            <v>8</v>
          </cell>
          <cell r="F30"/>
          <cell r="G30"/>
        </row>
        <row r="31">
          <cell r="A31">
            <v>21</v>
          </cell>
          <cell r="B31" t="str">
            <v>LastUpdateEmpNo</v>
          </cell>
          <cell r="C31" t="str">
            <v>最後更新人員</v>
          </cell>
          <cell r="D31" t="str">
            <v>VARCHAR2</v>
          </cell>
          <cell r="E31">
            <v>6</v>
          </cell>
          <cell r="F31"/>
          <cell r="G31"/>
        </row>
      </sheetData>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JcicZ044</v>
          </cell>
          <cell r="D1" t="str">
            <v>請求同意債務清償方案通知資料</v>
          </cell>
        </row>
        <row r="9">
          <cell r="A9">
            <v>1</v>
          </cell>
          <cell r="B9" t="str">
            <v>TranKey</v>
          </cell>
          <cell r="C9" t="str">
            <v>交易代碼</v>
          </cell>
          <cell r="D9" t="str">
            <v>VARCHAR2</v>
          </cell>
          <cell r="E9">
            <v>1</v>
          </cell>
          <cell r="F9"/>
          <cell r="G9" t="str">
            <v>A:新增，C:異動，X:補件</v>
          </cell>
        </row>
        <row r="10">
          <cell r="A10">
            <v>2</v>
          </cell>
          <cell r="B10" t="str">
            <v>SubmitKey</v>
          </cell>
          <cell r="C10" t="str">
            <v>報送單位代號</v>
          </cell>
          <cell r="D10" t="str">
            <v>NVARCHAR2</v>
          </cell>
          <cell r="E10">
            <v>3</v>
          </cell>
          <cell r="F10"/>
          <cell r="G10" t="str">
            <v>三位文數字</v>
          </cell>
        </row>
        <row r="11">
          <cell r="A11">
            <v>3</v>
          </cell>
          <cell r="B11" t="str">
            <v>CustId</v>
          </cell>
          <cell r="C11" t="str">
            <v>債務人IDN</v>
          </cell>
          <cell r="D11" t="str">
            <v>VARCHAR2</v>
          </cell>
          <cell r="E11">
            <v>10</v>
          </cell>
          <cell r="F11"/>
          <cell r="G11" t="str">
            <v>身分證號</v>
          </cell>
        </row>
        <row r="12">
          <cell r="A12">
            <v>4</v>
          </cell>
          <cell r="B12" t="str">
            <v>RcDate</v>
          </cell>
          <cell r="C12" t="str">
            <v>協商申請日</v>
          </cell>
          <cell r="D12" t="str">
            <v>DecimalD</v>
          </cell>
          <cell r="E12">
            <v>8</v>
          </cell>
          <cell r="F12"/>
          <cell r="G12"/>
        </row>
        <row r="13">
          <cell r="A13">
            <v>5</v>
          </cell>
          <cell r="B13" t="str">
            <v>DebtCode</v>
          </cell>
          <cell r="C13" t="str">
            <v>負債主因</v>
          </cell>
          <cell r="D13" t="str">
            <v>VARCHAR2</v>
          </cell>
          <cell r="E13">
            <v>2</v>
          </cell>
          <cell r="F13"/>
          <cell r="G13" t="str">
            <v>11:投資或創業失敗
12:因消費而積欠債務
13:遭逢重大傷病或災變
14:個人與家庭收入減少(含失業、減薪)
15:收入穩定但支付超過能力可負擔之費用、如昂貴教育、補習費或購置汽車、不動產
16:收入穩定但因自宅貸款月付金提高，導致無法負荷
17:被詐騙集團詐騙
18:為他人作保證或遭他人倒帳</v>
          </cell>
        </row>
        <row r="14">
          <cell r="A14">
            <v>6</v>
          </cell>
          <cell r="B14" t="str">
            <v>NonGageAmt</v>
          </cell>
          <cell r="C14" t="str">
            <v>無擔保金融債務協商總金額</v>
          </cell>
          <cell r="D14" t="str">
            <v>Decimal</v>
          </cell>
          <cell r="E14">
            <v>9</v>
          </cell>
          <cell r="F14"/>
          <cell r="G14"/>
        </row>
        <row r="15">
          <cell r="A15">
            <v>7</v>
          </cell>
          <cell r="B15" t="str">
            <v>Period</v>
          </cell>
          <cell r="C15" t="str">
            <v>期數</v>
          </cell>
          <cell r="D15" t="str">
            <v>Decimal</v>
          </cell>
          <cell r="E15">
            <v>3</v>
          </cell>
          <cell r="F15"/>
          <cell r="G15"/>
        </row>
        <row r="16">
          <cell r="A16">
            <v>8</v>
          </cell>
          <cell r="B16" t="str">
            <v>Rate</v>
          </cell>
          <cell r="C16" t="str">
            <v>利率</v>
          </cell>
          <cell r="D16" t="str">
            <v>Decimal</v>
          </cell>
          <cell r="E16">
            <v>5</v>
          </cell>
          <cell r="F16">
            <v>2</v>
          </cell>
          <cell r="G16"/>
        </row>
        <row r="17">
          <cell r="A17">
            <v>9</v>
          </cell>
          <cell r="B17" t="str">
            <v>MonthPayAmt</v>
          </cell>
          <cell r="C17" t="str">
            <v>協商方案估計月付金</v>
          </cell>
          <cell r="D17" t="str">
            <v>Decimal</v>
          </cell>
          <cell r="E17">
            <v>9</v>
          </cell>
          <cell r="F17"/>
          <cell r="G17"/>
        </row>
        <row r="18">
          <cell r="A18">
            <v>10</v>
          </cell>
          <cell r="B18" t="str">
            <v>ReceYearIncome</v>
          </cell>
          <cell r="C18" t="str">
            <v>最近年度綜合所得總額</v>
          </cell>
          <cell r="D18" t="str">
            <v>Decimal</v>
          </cell>
          <cell r="E18">
            <v>9</v>
          </cell>
          <cell r="F18"/>
          <cell r="G18"/>
        </row>
        <row r="19">
          <cell r="A19">
            <v>11</v>
          </cell>
          <cell r="B19" t="str">
            <v>ReceYear</v>
          </cell>
          <cell r="C19" t="str">
            <v>最近年度別</v>
          </cell>
          <cell r="D19" t="str">
            <v>Decimal</v>
          </cell>
          <cell r="E19">
            <v>4</v>
          </cell>
          <cell r="F19"/>
          <cell r="G19"/>
        </row>
        <row r="20">
          <cell r="A20">
            <v>12</v>
          </cell>
          <cell r="B20" t="str">
            <v>ReceYear2Income</v>
          </cell>
          <cell r="C20" t="str">
            <v>前二年度綜合所得總額</v>
          </cell>
          <cell r="D20" t="str">
            <v>Decimal</v>
          </cell>
          <cell r="E20">
            <v>9</v>
          </cell>
          <cell r="F20"/>
          <cell r="G20"/>
        </row>
        <row r="21">
          <cell r="A21">
            <v>13</v>
          </cell>
          <cell r="B21" t="str">
            <v>ReceYear2</v>
          </cell>
          <cell r="C21" t="str">
            <v>前二年度別</v>
          </cell>
          <cell r="D21" t="str">
            <v>Decimal</v>
          </cell>
          <cell r="E21">
            <v>4</v>
          </cell>
          <cell r="F21"/>
          <cell r="G21"/>
        </row>
        <row r="22">
          <cell r="A22">
            <v>14</v>
          </cell>
          <cell r="B22" t="str">
            <v>CurrentMonthIncome</v>
          </cell>
          <cell r="C22" t="str">
            <v>目前每月收入</v>
          </cell>
          <cell r="D22" t="str">
            <v>Decimal</v>
          </cell>
          <cell r="E22">
            <v>9</v>
          </cell>
          <cell r="F22"/>
          <cell r="G22"/>
        </row>
        <row r="23">
          <cell r="A23">
            <v>15</v>
          </cell>
          <cell r="B23" t="str">
            <v>LivingCost</v>
          </cell>
          <cell r="C23" t="str">
            <v>生活支出總額</v>
          </cell>
          <cell r="D23" t="str">
            <v>Decimal</v>
          </cell>
          <cell r="E23">
            <v>9</v>
          </cell>
          <cell r="F23"/>
          <cell r="G23"/>
        </row>
        <row r="24">
          <cell r="A24">
            <v>16</v>
          </cell>
          <cell r="B24" t="str">
            <v>CompName</v>
          </cell>
          <cell r="C24" t="str">
            <v>目前主要所得來源公司名稱</v>
          </cell>
          <cell r="D24" t="str">
            <v>NVARCHAR2</v>
          </cell>
          <cell r="E24">
            <v>40</v>
          </cell>
          <cell r="F24"/>
          <cell r="G24"/>
        </row>
        <row r="25">
          <cell r="A25">
            <v>17</v>
          </cell>
          <cell r="B25" t="str">
            <v>CompId</v>
          </cell>
          <cell r="C25" t="str">
            <v>目前主要所得公司統編</v>
          </cell>
          <cell r="D25" t="str">
            <v>VARCHAR2</v>
          </cell>
          <cell r="E25">
            <v>8</v>
          </cell>
          <cell r="F25"/>
          <cell r="G25"/>
        </row>
        <row r="26">
          <cell r="A26">
            <v>18</v>
          </cell>
          <cell r="B26" t="str">
            <v>CarCnt</v>
          </cell>
          <cell r="C26" t="str">
            <v>債務人名下車輛數量</v>
          </cell>
          <cell r="D26" t="str">
            <v>Decimal</v>
          </cell>
          <cell r="E26">
            <v>2</v>
          </cell>
          <cell r="F26"/>
          <cell r="G26"/>
        </row>
        <row r="27">
          <cell r="A27">
            <v>19</v>
          </cell>
          <cell r="B27" t="str">
            <v>HouseCnt</v>
          </cell>
          <cell r="C27" t="str">
            <v>債務人名下建物筆數</v>
          </cell>
          <cell r="D27" t="str">
            <v>Decimal</v>
          </cell>
          <cell r="E27">
            <v>2</v>
          </cell>
          <cell r="F27"/>
          <cell r="G27"/>
        </row>
        <row r="28">
          <cell r="A28">
            <v>20</v>
          </cell>
          <cell r="B28" t="str">
            <v>LandCnt</v>
          </cell>
          <cell r="C28" t="str">
            <v>債務人名下土地筆數</v>
          </cell>
          <cell r="D28" t="str">
            <v>Decimal</v>
          </cell>
          <cell r="E28">
            <v>2</v>
          </cell>
          <cell r="F28"/>
          <cell r="G28"/>
        </row>
        <row r="29">
          <cell r="A29">
            <v>21</v>
          </cell>
          <cell r="B29" t="str">
            <v>ChildCnt</v>
          </cell>
          <cell r="C29" t="str">
            <v>撫養子女數</v>
          </cell>
          <cell r="D29" t="str">
            <v>Decimal</v>
          </cell>
          <cell r="E29">
            <v>2</v>
          </cell>
          <cell r="F29"/>
          <cell r="G29"/>
        </row>
        <row r="30">
          <cell r="A30">
            <v>22</v>
          </cell>
          <cell r="B30" t="str">
            <v>ChildRate</v>
          </cell>
          <cell r="C30" t="str">
            <v>撫養子女責任比率</v>
          </cell>
          <cell r="D30" t="str">
            <v>Decimal</v>
          </cell>
          <cell r="E30">
            <v>5</v>
          </cell>
          <cell r="F30">
            <v>1</v>
          </cell>
          <cell r="G30"/>
        </row>
        <row r="31">
          <cell r="A31">
            <v>23</v>
          </cell>
          <cell r="B31" t="str">
            <v>ParentCnt</v>
          </cell>
          <cell r="C31" t="str">
            <v>撫養父母人數</v>
          </cell>
          <cell r="D31" t="str">
            <v>Decimal</v>
          </cell>
          <cell r="E31">
            <v>2</v>
          </cell>
          <cell r="F31"/>
          <cell r="G31"/>
        </row>
        <row r="32">
          <cell r="A32">
            <v>24</v>
          </cell>
          <cell r="B32" t="str">
            <v>ParentRate</v>
          </cell>
          <cell r="C32" t="str">
            <v>撫養父母責任比率</v>
          </cell>
          <cell r="D32" t="str">
            <v>Decimal</v>
          </cell>
          <cell r="E32">
            <v>5</v>
          </cell>
          <cell r="F32">
            <v>1</v>
          </cell>
          <cell r="G32"/>
        </row>
        <row r="33">
          <cell r="A33">
            <v>25</v>
          </cell>
          <cell r="B33" t="str">
            <v>MouthCnt</v>
          </cell>
          <cell r="C33" t="str">
            <v>其他法定撫養人數</v>
          </cell>
          <cell r="D33" t="str">
            <v>Decimal</v>
          </cell>
          <cell r="E33">
            <v>2</v>
          </cell>
          <cell r="F33"/>
          <cell r="G33"/>
        </row>
        <row r="34">
          <cell r="A34">
            <v>26</v>
          </cell>
          <cell r="B34" t="str">
            <v>MouthRate</v>
          </cell>
          <cell r="C34" t="str">
            <v>其他法定撫養人之責任比率</v>
          </cell>
          <cell r="D34" t="str">
            <v>Decimal</v>
          </cell>
          <cell r="E34">
            <v>5</v>
          </cell>
          <cell r="F34">
            <v>1</v>
          </cell>
          <cell r="G34"/>
        </row>
        <row r="35">
          <cell r="A35">
            <v>27</v>
          </cell>
          <cell r="B35" t="str">
            <v>GradeType</v>
          </cell>
          <cell r="C35" t="str">
            <v>屬二階段還款方案之階段註記</v>
          </cell>
          <cell r="D35" t="str">
            <v>VARCHAR2</v>
          </cell>
          <cell r="E35">
            <v>1</v>
          </cell>
          <cell r="F35"/>
          <cell r="G35" t="str">
            <v xml:space="preserve"> :非屬二階段還款
1:屬二階段還款方案之第一階段
2:屬二階段還款方案之第二階段</v>
          </cell>
        </row>
        <row r="36">
          <cell r="A36">
            <v>28</v>
          </cell>
          <cell r="B36" t="str">
            <v>PayLastAmt</v>
          </cell>
          <cell r="C36" t="str">
            <v>第一階段最後一期應繳金額</v>
          </cell>
          <cell r="D36" t="str">
            <v>Decimal</v>
          </cell>
          <cell r="E36">
            <v>9</v>
          </cell>
          <cell r="F36"/>
          <cell r="G36"/>
        </row>
        <row r="37">
          <cell r="A37">
            <v>29</v>
          </cell>
          <cell r="B37" t="str">
            <v>Period2</v>
          </cell>
          <cell r="C37" t="str">
            <v>第二段期數</v>
          </cell>
          <cell r="D37" t="str">
            <v>Decimal</v>
          </cell>
          <cell r="E37">
            <v>3</v>
          </cell>
          <cell r="F37"/>
          <cell r="G37"/>
        </row>
        <row r="38">
          <cell r="A38">
            <v>30</v>
          </cell>
          <cell r="B38" t="str">
            <v>Rate2</v>
          </cell>
          <cell r="C38" t="str">
            <v>第二階段利率</v>
          </cell>
          <cell r="D38" t="str">
            <v>Decimal</v>
          </cell>
          <cell r="E38">
            <v>5</v>
          </cell>
          <cell r="F38">
            <v>2</v>
          </cell>
          <cell r="G38"/>
        </row>
        <row r="39">
          <cell r="A39">
            <v>31</v>
          </cell>
          <cell r="B39" t="str">
            <v>MonthPayAmt2</v>
          </cell>
          <cell r="C39" t="str">
            <v>第二階段協商方案估計月付金</v>
          </cell>
          <cell r="D39" t="str">
            <v>Decimal</v>
          </cell>
          <cell r="E39">
            <v>9</v>
          </cell>
          <cell r="F39"/>
          <cell r="G39"/>
        </row>
        <row r="40">
          <cell r="A40">
            <v>32</v>
          </cell>
          <cell r="B40" t="str">
            <v>PayLastAmt2</v>
          </cell>
          <cell r="C40" t="str">
            <v>第二階段最後一期應繳金額</v>
          </cell>
          <cell r="D40" t="str">
            <v>Decimal</v>
          </cell>
          <cell r="E40">
            <v>9</v>
          </cell>
          <cell r="F40"/>
          <cell r="G40"/>
        </row>
        <row r="41">
          <cell r="A41">
            <v>33</v>
          </cell>
          <cell r="B41" t="str">
            <v>OutJcicTxtDate</v>
          </cell>
          <cell r="C41" t="str">
            <v>轉出JCIC文字檔日期</v>
          </cell>
          <cell r="D41" t="str">
            <v>Decimald</v>
          </cell>
          <cell r="E41">
            <v>8</v>
          </cell>
          <cell r="F41"/>
          <cell r="G41"/>
        </row>
        <row r="42">
          <cell r="A42">
            <v>34</v>
          </cell>
          <cell r="B42" t="str">
            <v>CreateDate</v>
          </cell>
          <cell r="C42" t="str">
            <v>建檔日期時間</v>
          </cell>
          <cell r="D42" t="str">
            <v>DATE</v>
          </cell>
          <cell r="E42">
            <v>8</v>
          </cell>
          <cell r="F42"/>
          <cell r="G42"/>
        </row>
        <row r="43">
          <cell r="A43">
            <v>35</v>
          </cell>
          <cell r="B43" t="str">
            <v>CreateEmpNo</v>
          </cell>
          <cell r="C43" t="str">
            <v>建檔人員</v>
          </cell>
          <cell r="D43" t="str">
            <v>VARCHAR2</v>
          </cell>
          <cell r="E43">
            <v>6</v>
          </cell>
          <cell r="F43"/>
          <cell r="G43"/>
        </row>
        <row r="44">
          <cell r="A44">
            <v>36</v>
          </cell>
          <cell r="B44" t="str">
            <v>LastUpdate</v>
          </cell>
          <cell r="C44" t="str">
            <v>最後更新日期時間</v>
          </cell>
          <cell r="D44" t="str">
            <v>DATE</v>
          </cell>
          <cell r="E44">
            <v>8</v>
          </cell>
          <cell r="F44"/>
          <cell r="G44"/>
        </row>
        <row r="45">
          <cell r="A45">
            <v>37</v>
          </cell>
          <cell r="B45" t="str">
            <v>LastUpdateEmpNo</v>
          </cell>
          <cell r="C45" t="str">
            <v>最後更新人員</v>
          </cell>
          <cell r="D45" t="str">
            <v>VARCHAR2</v>
          </cell>
          <cell r="E45">
            <v>6</v>
          </cell>
          <cell r="F45"/>
          <cell r="G45"/>
        </row>
      </sheetData>
      <sheetData sheetId="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JcicZ045</v>
          </cell>
          <cell r="D1" t="str">
            <v>回報是否同意債務清償方案資料</v>
          </cell>
        </row>
        <row r="10">
          <cell r="A10">
            <v>1</v>
          </cell>
          <cell r="B10" t="str">
            <v>TranKey</v>
          </cell>
          <cell r="C10" t="str">
            <v>交易代碼</v>
          </cell>
          <cell r="D10" t="str">
            <v>VARCHAR2</v>
          </cell>
          <cell r="E10">
            <v>1</v>
          </cell>
          <cell r="F10"/>
          <cell r="G10" t="str">
            <v>A:新增 C:異動</v>
          </cell>
        </row>
        <row r="11">
          <cell r="A11">
            <v>2</v>
          </cell>
          <cell r="B11" t="str">
            <v>SubmitKey</v>
          </cell>
          <cell r="C11" t="str">
            <v>報送單位代號</v>
          </cell>
          <cell r="D11" t="str">
            <v>NVARCHAR2</v>
          </cell>
          <cell r="E11">
            <v>3</v>
          </cell>
          <cell r="F11"/>
          <cell r="G11" t="str">
            <v>三位文數字</v>
          </cell>
        </row>
        <row r="12">
          <cell r="A12">
            <v>3</v>
          </cell>
          <cell r="B12" t="str">
            <v>CustId</v>
          </cell>
          <cell r="C12" t="str">
            <v>債務人IDN</v>
          </cell>
          <cell r="D12" t="str">
            <v>VARCHAR2</v>
          </cell>
          <cell r="E12">
            <v>10</v>
          </cell>
          <cell r="F12"/>
          <cell r="G12"/>
        </row>
        <row r="13">
          <cell r="A13">
            <v>4</v>
          </cell>
          <cell r="B13" t="str">
            <v>RcDate</v>
          </cell>
          <cell r="C13" t="str">
            <v>協商申請日</v>
          </cell>
          <cell r="D13" t="str">
            <v>DecimalD</v>
          </cell>
          <cell r="E13">
            <v>8</v>
          </cell>
          <cell r="F13"/>
          <cell r="G13"/>
        </row>
        <row r="14">
          <cell r="A14">
            <v>5</v>
          </cell>
          <cell r="B14" t="str">
            <v>MaxMainCode</v>
          </cell>
          <cell r="C14" t="str">
            <v>最大債權金融機構代號</v>
          </cell>
          <cell r="D14" t="str">
            <v>NVARCHAR2</v>
          </cell>
          <cell r="E14">
            <v>3</v>
          </cell>
          <cell r="F14"/>
          <cell r="G14" t="str">
            <v>三位文數字</v>
          </cell>
        </row>
        <row r="15">
          <cell r="A15">
            <v>6</v>
          </cell>
          <cell r="B15" t="str">
            <v>AgreeCode</v>
          </cell>
          <cell r="C15" t="str">
            <v>是否同意債務清償方案</v>
          </cell>
          <cell r="D15" t="str">
            <v>VARCHAR2</v>
          </cell>
          <cell r="E15">
            <v>1</v>
          </cell>
          <cell r="F15"/>
          <cell r="G15" t="str">
            <v>Y,N</v>
          </cell>
        </row>
        <row r="16">
          <cell r="A16">
            <v>7</v>
          </cell>
          <cell r="B16" t="str">
            <v>OutJcicTxtDate</v>
          </cell>
          <cell r="C16" t="str">
            <v>轉出JCIC文字檔日期</v>
          </cell>
          <cell r="D16" t="str">
            <v>Decimald</v>
          </cell>
          <cell r="E16">
            <v>8</v>
          </cell>
          <cell r="F16"/>
          <cell r="G16"/>
        </row>
        <row r="17">
          <cell r="A17">
            <v>8</v>
          </cell>
          <cell r="B17" t="str">
            <v>CreateDate</v>
          </cell>
          <cell r="C17" t="str">
            <v>建檔日期時間</v>
          </cell>
          <cell r="D17" t="str">
            <v>DATE</v>
          </cell>
          <cell r="E17">
            <v>8</v>
          </cell>
          <cell r="F17"/>
          <cell r="G17"/>
        </row>
        <row r="18">
          <cell r="A18">
            <v>9</v>
          </cell>
          <cell r="B18" t="str">
            <v>CreateEmpNo</v>
          </cell>
          <cell r="C18" t="str">
            <v>建檔人員</v>
          </cell>
          <cell r="D18" t="str">
            <v>VARCHAR2</v>
          </cell>
          <cell r="E18">
            <v>6</v>
          </cell>
          <cell r="F18"/>
          <cell r="G18"/>
        </row>
        <row r="19">
          <cell r="A19">
            <v>10</v>
          </cell>
          <cell r="B19" t="str">
            <v>LastUpdate</v>
          </cell>
          <cell r="C19" t="str">
            <v>最後更新日期時間</v>
          </cell>
          <cell r="D19" t="str">
            <v>DATE</v>
          </cell>
          <cell r="E19">
            <v>8</v>
          </cell>
          <cell r="F19"/>
          <cell r="G19"/>
        </row>
        <row r="20">
          <cell r="A20">
            <v>11</v>
          </cell>
          <cell r="B20" t="str">
            <v>LastUpdateEmpNo</v>
          </cell>
          <cell r="C20" t="str">
            <v>最後更新人員</v>
          </cell>
          <cell r="D20" t="str">
            <v>VARCHAR2</v>
          </cell>
          <cell r="E20">
            <v>6</v>
          </cell>
          <cell r="F20"/>
          <cell r="G20"/>
        </row>
      </sheetData>
      <sheetData sheetId="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JcicZ046</v>
          </cell>
          <cell r="D1" t="str">
            <v>結案通知資料檔案格式</v>
          </cell>
        </row>
        <row r="10">
          <cell r="A10">
            <v>1</v>
          </cell>
          <cell r="B10" t="str">
            <v>TranKey</v>
          </cell>
          <cell r="C10" t="str">
            <v>交易代碼</v>
          </cell>
          <cell r="D10" t="str">
            <v>VARCHAR2</v>
          </cell>
          <cell r="E10">
            <v>1</v>
          </cell>
          <cell r="F10"/>
          <cell r="G10" t="str">
            <v>A:新增C:異動D:刪除</v>
          </cell>
        </row>
        <row r="11">
          <cell r="A11">
            <v>2</v>
          </cell>
          <cell r="B11" t="str">
            <v>SubmitKey</v>
          </cell>
          <cell r="C11" t="str">
            <v>報送單位代號</v>
          </cell>
          <cell r="D11" t="str">
            <v>NVARCHAR2</v>
          </cell>
          <cell r="E11">
            <v>3</v>
          </cell>
          <cell r="F11"/>
          <cell r="G11" t="str">
            <v>三位文數字</v>
          </cell>
        </row>
        <row r="12">
          <cell r="A12">
            <v>3</v>
          </cell>
          <cell r="B12" t="str">
            <v>CustId</v>
          </cell>
          <cell r="C12" t="str">
            <v>債務人IDN</v>
          </cell>
          <cell r="D12" t="str">
            <v>VARCHAR2</v>
          </cell>
          <cell r="E12">
            <v>10</v>
          </cell>
          <cell r="F12"/>
          <cell r="G12"/>
        </row>
        <row r="13">
          <cell r="A13">
            <v>4</v>
          </cell>
          <cell r="B13" t="str">
            <v>RcDate</v>
          </cell>
          <cell r="C13" t="str">
            <v>協商申請日</v>
          </cell>
          <cell r="D13" t="str">
            <v>DecimalD</v>
          </cell>
          <cell r="E13">
            <v>8</v>
          </cell>
          <cell r="F13"/>
          <cell r="G13"/>
        </row>
        <row r="14">
          <cell r="A14">
            <v>5</v>
          </cell>
          <cell r="B14" t="str">
            <v>CloseCode</v>
          </cell>
          <cell r="C14" t="str">
            <v>結案原因代號</v>
          </cell>
          <cell r="D14" t="str">
            <v>VARCHAR2</v>
          </cell>
          <cell r="E14">
            <v>2</v>
          </cell>
          <cell r="F14"/>
          <cell r="G14" t="str">
            <v>00:毀諾
01:協商終止
11:未能接受足以負擔之還款方案
12:要求折讓本金未為金融機構所接受
13:要求撤銷原已協商通過之還款方案並要求更優惠還款方案
14:無法負擔任何還款條件
15:本行/本公司未能於文件齊全後30日內開始協商
17:協商意願低落
18:債務人於協商前大量借款或密集消費
19:債務人於最大債權金融機構通知簽署協議書10日曆天內未完成簽約手續
21:資產大於負債
49:其他(協商不成立)
53:經最大債權金融機構通知面談後兩次無故不到場面談
55:債務人主動撤案，終止協商
56:與債務人聯絡多日（多次），仍無法聯繫上
89:其他(協商自始未開始)
90:毀諾後清償
95:申請資格不符
96:債務人透過代辦業者申請，經勸導自行撤件。
97:資料key值報送錯誤，本行結案
98:依規定轉他行承辦，本行結案
99:依債務清償方案履行完畢</v>
          </cell>
        </row>
        <row r="15">
          <cell r="A15">
            <v>6</v>
          </cell>
          <cell r="B15" t="str">
            <v>BreakCode</v>
          </cell>
          <cell r="C15" t="str">
            <v>毀諾原因代號</v>
          </cell>
          <cell r="D15" t="str">
            <v>VARCHAR2</v>
          </cell>
          <cell r="E15">
            <v>2</v>
          </cell>
          <cell r="F15"/>
          <cell r="G15" t="str">
            <v>01:債務人失業
02:債務人收入減少
03:債務人支出增加
04:債務人往生
05:債務人入獄
06:債務人欲聲請前置調解/更生/清算
07:債務人失聯或聯絡困難</v>
          </cell>
        </row>
        <row r="16">
          <cell r="A16">
            <v>7</v>
          </cell>
          <cell r="B16" t="str">
            <v>CloseDate</v>
          </cell>
          <cell r="C16" t="str">
            <v>結案日期</v>
          </cell>
          <cell r="D16" t="str">
            <v>DecimalD</v>
          </cell>
          <cell r="E16">
            <v>8</v>
          </cell>
          <cell r="F16"/>
          <cell r="G16"/>
        </row>
        <row r="17">
          <cell r="A17">
            <v>8</v>
          </cell>
          <cell r="B17" t="str">
            <v>OutJcicTxtDate</v>
          </cell>
          <cell r="C17" t="str">
            <v>轉出JCIC文字檔日期</v>
          </cell>
          <cell r="D17" t="str">
            <v>Decimald</v>
          </cell>
          <cell r="E17">
            <v>8</v>
          </cell>
          <cell r="F17"/>
          <cell r="G17"/>
        </row>
        <row r="18">
          <cell r="A18">
            <v>9</v>
          </cell>
          <cell r="B18" t="str">
            <v>CreateDate</v>
          </cell>
          <cell r="C18" t="str">
            <v>建檔日期時間</v>
          </cell>
          <cell r="D18" t="str">
            <v>DATE</v>
          </cell>
          <cell r="E18">
            <v>8</v>
          </cell>
          <cell r="F18"/>
          <cell r="G18"/>
        </row>
        <row r="19">
          <cell r="A19">
            <v>10</v>
          </cell>
          <cell r="B19" t="str">
            <v>CreateEmpNo</v>
          </cell>
          <cell r="C19" t="str">
            <v>建檔人員</v>
          </cell>
          <cell r="D19" t="str">
            <v>VARCHAR2</v>
          </cell>
          <cell r="E19">
            <v>6</v>
          </cell>
          <cell r="F19"/>
          <cell r="G19"/>
        </row>
        <row r="20">
          <cell r="A20">
            <v>11</v>
          </cell>
          <cell r="B20" t="str">
            <v>LastUpdate</v>
          </cell>
          <cell r="C20" t="str">
            <v>最後更新日期時間</v>
          </cell>
          <cell r="D20" t="str">
            <v>DATE</v>
          </cell>
          <cell r="E20">
            <v>8</v>
          </cell>
          <cell r="F20"/>
          <cell r="G20"/>
        </row>
        <row r="21">
          <cell r="A21">
            <v>12</v>
          </cell>
          <cell r="B21" t="str">
            <v>LastUpdateEmpNo</v>
          </cell>
          <cell r="C21" t="str">
            <v>最後更新人員</v>
          </cell>
          <cell r="D21" t="str">
            <v>VARCHAR2</v>
          </cell>
          <cell r="E21">
            <v>6</v>
          </cell>
          <cell r="F21"/>
          <cell r="G21"/>
        </row>
      </sheetData>
      <sheetData sheetId="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JcicZ047</v>
          </cell>
          <cell r="D1" t="str">
            <v>金融機構無擔保債務協議資料檔案</v>
          </cell>
        </row>
        <row r="9">
          <cell r="A9">
            <v>1</v>
          </cell>
          <cell r="B9" t="str">
            <v>TranKey</v>
          </cell>
          <cell r="C9" t="str">
            <v>交易代碼</v>
          </cell>
          <cell r="D9" t="str">
            <v>VARCHAR2</v>
          </cell>
          <cell r="E9">
            <v>1</v>
          </cell>
          <cell r="F9"/>
          <cell r="G9" t="str">
            <v>A:新增 C:異動 D:刪除</v>
          </cell>
        </row>
        <row r="10">
          <cell r="A10">
            <v>2</v>
          </cell>
          <cell r="B10" t="str">
            <v>SubmitKey</v>
          </cell>
          <cell r="C10" t="str">
            <v>報送單位代號</v>
          </cell>
          <cell r="D10" t="str">
            <v>NVARCHAR2</v>
          </cell>
          <cell r="E10">
            <v>3</v>
          </cell>
          <cell r="F10"/>
          <cell r="G10" t="str">
            <v>三位文數字</v>
          </cell>
        </row>
        <row r="11">
          <cell r="A11">
            <v>3</v>
          </cell>
          <cell r="B11" t="str">
            <v>CustId</v>
          </cell>
          <cell r="C11" t="str">
            <v>債務人IDN</v>
          </cell>
          <cell r="D11" t="str">
            <v>VARCHAR2</v>
          </cell>
          <cell r="E11">
            <v>10</v>
          </cell>
          <cell r="F11"/>
          <cell r="G11"/>
        </row>
        <row r="12">
          <cell r="A12">
            <v>4</v>
          </cell>
          <cell r="B12" t="str">
            <v>RcDate</v>
          </cell>
          <cell r="C12" t="str">
            <v>協商申請日</v>
          </cell>
          <cell r="D12" t="str">
            <v>Decimald</v>
          </cell>
          <cell r="E12">
            <v>8</v>
          </cell>
          <cell r="F12"/>
          <cell r="G12"/>
        </row>
        <row r="13">
          <cell r="A13">
            <v>5</v>
          </cell>
          <cell r="B13" t="str">
            <v>Period</v>
          </cell>
          <cell r="C13" t="str">
            <v>期數</v>
          </cell>
          <cell r="D13" t="str">
            <v>Decimal</v>
          </cell>
          <cell r="E13">
            <v>3</v>
          </cell>
          <cell r="F13"/>
          <cell r="G13"/>
        </row>
        <row r="14">
          <cell r="A14">
            <v>6</v>
          </cell>
          <cell r="B14" t="str">
            <v>Rate</v>
          </cell>
          <cell r="C14" t="str">
            <v>利率</v>
          </cell>
          <cell r="D14" t="str">
            <v>Decimal</v>
          </cell>
          <cell r="E14">
            <v>5</v>
          </cell>
          <cell r="F14">
            <v>2</v>
          </cell>
          <cell r="G14" t="str">
            <v>XX.XX</v>
          </cell>
        </row>
        <row r="15">
          <cell r="A15">
            <v>7</v>
          </cell>
          <cell r="B15" t="str">
            <v>Civil323ExpAmt</v>
          </cell>
          <cell r="C15" t="str">
            <v>依民法第323條計算之信用貸款債務總金額</v>
          </cell>
          <cell r="D15" t="str">
            <v>Decimal</v>
          </cell>
          <cell r="E15">
            <v>9</v>
          </cell>
          <cell r="F15"/>
          <cell r="G15" t="str">
            <v>目前只輸入9碼</v>
          </cell>
        </row>
        <row r="16">
          <cell r="A16">
            <v>8</v>
          </cell>
          <cell r="B16" t="str">
            <v>ExpLoanAmt</v>
          </cell>
          <cell r="C16" t="str">
            <v>信用貸款債務簽約總金額</v>
          </cell>
          <cell r="D16" t="str">
            <v>Decimal</v>
          </cell>
          <cell r="E16">
            <v>9</v>
          </cell>
          <cell r="F16"/>
          <cell r="G16" t="str">
            <v>目前只輸入9碼</v>
          </cell>
        </row>
        <row r="17">
          <cell r="A17">
            <v>9</v>
          </cell>
          <cell r="B17" t="str">
            <v>Civil323CashAmt</v>
          </cell>
          <cell r="C17" t="str">
            <v>依民法第323條計算之現金卡債務總金額</v>
          </cell>
          <cell r="D17" t="str">
            <v>Decimal</v>
          </cell>
          <cell r="E17">
            <v>9</v>
          </cell>
          <cell r="F17"/>
          <cell r="G17" t="str">
            <v>目前只輸入9碼</v>
          </cell>
        </row>
        <row r="18">
          <cell r="A18">
            <v>10</v>
          </cell>
          <cell r="B18" t="str">
            <v>CashCardAmt</v>
          </cell>
          <cell r="C18" t="str">
            <v>現金卡債務簽約總金額</v>
          </cell>
          <cell r="D18" t="str">
            <v>Decimal</v>
          </cell>
          <cell r="E18">
            <v>9</v>
          </cell>
          <cell r="F18"/>
          <cell r="G18" t="str">
            <v>目前只輸入9碼</v>
          </cell>
        </row>
        <row r="19">
          <cell r="A19">
            <v>11</v>
          </cell>
          <cell r="B19" t="str">
            <v>Civil323CreditAmt</v>
          </cell>
          <cell r="C19" t="str">
            <v>依民法第323條計算之信用卡債務總金額</v>
          </cell>
          <cell r="D19" t="str">
            <v>Decimal</v>
          </cell>
          <cell r="E19">
            <v>9</v>
          </cell>
          <cell r="F19"/>
          <cell r="G19" t="str">
            <v>目前只輸入9碼</v>
          </cell>
        </row>
        <row r="20">
          <cell r="A20">
            <v>12</v>
          </cell>
          <cell r="B20" t="str">
            <v>CreditCardAmt</v>
          </cell>
          <cell r="C20" t="str">
            <v>信用卡債務簽約總金額</v>
          </cell>
          <cell r="D20" t="str">
            <v>Decimal</v>
          </cell>
          <cell r="E20">
            <v>9</v>
          </cell>
          <cell r="F20"/>
          <cell r="G20" t="str">
            <v>目前只輸入9碼</v>
          </cell>
        </row>
        <row r="21">
          <cell r="A21">
            <v>13</v>
          </cell>
          <cell r="B21" t="str">
            <v>Civil323Amt</v>
          </cell>
          <cell r="C21" t="str">
            <v>依民法第323條計算之債務總金額</v>
          </cell>
          <cell r="D21" t="str">
            <v>Decimal</v>
          </cell>
          <cell r="E21">
            <v>10</v>
          </cell>
          <cell r="F21"/>
          <cell r="G21" t="str">
            <v>目前只輸入9碼</v>
          </cell>
        </row>
        <row r="22">
          <cell r="A22">
            <v>14</v>
          </cell>
          <cell r="B22" t="str">
            <v>TotalAmt</v>
          </cell>
          <cell r="C22" t="str">
            <v>簽約總債務金額</v>
          </cell>
          <cell r="D22" t="str">
            <v>Decimal</v>
          </cell>
          <cell r="E22">
            <v>10</v>
          </cell>
          <cell r="F22"/>
          <cell r="G22" t="str">
            <v>目前只輸入9碼</v>
          </cell>
        </row>
        <row r="23">
          <cell r="A23">
            <v>15</v>
          </cell>
          <cell r="B23" t="str">
            <v>PassDate</v>
          </cell>
          <cell r="C23" t="str">
            <v>協議完成日</v>
          </cell>
          <cell r="D23" t="str">
            <v>Decimald</v>
          </cell>
          <cell r="E23">
            <v>8</v>
          </cell>
          <cell r="F23"/>
          <cell r="G23"/>
        </row>
        <row r="24">
          <cell r="A24">
            <v>16</v>
          </cell>
          <cell r="B24" t="str">
            <v>InterviewDate</v>
          </cell>
          <cell r="C24" t="str">
            <v>面談日期</v>
          </cell>
          <cell r="D24" t="str">
            <v>Decimald</v>
          </cell>
          <cell r="E24">
            <v>8</v>
          </cell>
          <cell r="F24"/>
          <cell r="G24"/>
        </row>
        <row r="25">
          <cell r="A25">
            <v>17</v>
          </cell>
          <cell r="B25" t="str">
            <v>SignDate</v>
          </cell>
          <cell r="C25" t="str">
            <v>簽約完成日期</v>
          </cell>
          <cell r="D25" t="str">
            <v>Decimald</v>
          </cell>
          <cell r="E25">
            <v>8</v>
          </cell>
          <cell r="F25"/>
          <cell r="G25"/>
        </row>
        <row r="26">
          <cell r="A26">
            <v>18</v>
          </cell>
          <cell r="B26" t="str">
            <v>LimitDate</v>
          </cell>
          <cell r="C26" t="str">
            <v>前置協商註記訊息揭露期限</v>
          </cell>
          <cell r="D26" t="str">
            <v>Decimald</v>
          </cell>
          <cell r="E26">
            <v>8</v>
          </cell>
          <cell r="F26"/>
          <cell r="G26"/>
        </row>
        <row r="27">
          <cell r="A27">
            <v>19</v>
          </cell>
          <cell r="B27" t="str">
            <v>FirstPayDate</v>
          </cell>
          <cell r="C27" t="str">
            <v>首期應繳款日</v>
          </cell>
          <cell r="D27" t="str">
            <v>Decimald</v>
          </cell>
          <cell r="E27">
            <v>8</v>
          </cell>
          <cell r="F27"/>
          <cell r="G27"/>
        </row>
        <row r="28">
          <cell r="A28">
            <v>20</v>
          </cell>
          <cell r="B28" t="str">
            <v>MonthPayAmt</v>
          </cell>
          <cell r="C28" t="str">
            <v>月付金</v>
          </cell>
          <cell r="D28" t="str">
            <v>Decimal</v>
          </cell>
          <cell r="E28">
            <v>9</v>
          </cell>
          <cell r="F28"/>
          <cell r="G28"/>
        </row>
        <row r="29">
          <cell r="A29">
            <v>21</v>
          </cell>
          <cell r="B29" t="str">
            <v>PayAccount</v>
          </cell>
          <cell r="C29" t="str">
            <v>繳款帳號</v>
          </cell>
          <cell r="D29" t="str">
            <v>NVARCHAR2</v>
          </cell>
          <cell r="E29">
            <v>20</v>
          </cell>
          <cell r="F29"/>
          <cell r="G29"/>
        </row>
        <row r="30">
          <cell r="A30">
            <v>22</v>
          </cell>
          <cell r="B30" t="str">
            <v>PostAddr</v>
          </cell>
          <cell r="C30" t="str">
            <v>最大債權金融機構聲請狀送達地址</v>
          </cell>
          <cell r="D30" t="str">
            <v>NVARCHAR2</v>
          </cell>
          <cell r="E30">
            <v>38</v>
          </cell>
          <cell r="F30"/>
          <cell r="G30" t="str">
            <v>38個中文字全形</v>
          </cell>
        </row>
        <row r="31">
          <cell r="A31">
            <v>23</v>
          </cell>
          <cell r="B31" t="str">
            <v>GradeType</v>
          </cell>
          <cell r="C31" t="str">
            <v>屬二階段還款方案之階段註記</v>
          </cell>
          <cell r="D31" t="str">
            <v>VARCHAR2</v>
          </cell>
          <cell r="E31">
            <v>1</v>
          </cell>
          <cell r="F31"/>
          <cell r="G31" t="str">
            <v>1:屬二階段還款,第一階段
2:屬二階段還款,第二階段
 :非屬二階段還款</v>
          </cell>
        </row>
        <row r="32">
          <cell r="A32">
            <v>24</v>
          </cell>
          <cell r="B32" t="str">
            <v>PayLastAmt</v>
          </cell>
          <cell r="C32" t="str">
            <v>第一階段最後一期應繳金額</v>
          </cell>
          <cell r="D32" t="str">
            <v>Decimal</v>
          </cell>
          <cell r="E32">
            <v>9</v>
          </cell>
          <cell r="F32"/>
          <cell r="G32" t="str">
            <v>屬二階段還款方案之階段註記=1,則本欄位為必填</v>
          </cell>
        </row>
        <row r="33">
          <cell r="A33">
            <v>25</v>
          </cell>
          <cell r="B33" t="str">
            <v>Period2</v>
          </cell>
          <cell r="C33" t="str">
            <v>第二段期數</v>
          </cell>
          <cell r="D33" t="str">
            <v>Decimal</v>
          </cell>
          <cell r="E33">
            <v>3</v>
          </cell>
          <cell r="F33"/>
          <cell r="G33"/>
        </row>
        <row r="34">
          <cell r="A34">
            <v>26</v>
          </cell>
          <cell r="B34" t="str">
            <v>Rate2</v>
          </cell>
          <cell r="C34" t="str">
            <v>第二階段利率</v>
          </cell>
          <cell r="D34" t="str">
            <v>Decimal</v>
          </cell>
          <cell r="E34">
            <v>5</v>
          </cell>
          <cell r="F34">
            <v>2</v>
          </cell>
          <cell r="G34"/>
        </row>
        <row r="35">
          <cell r="A35">
            <v>27</v>
          </cell>
          <cell r="B35" t="str">
            <v>MonthPayAmt2</v>
          </cell>
          <cell r="C35" t="str">
            <v>第二階段協商方案估計月付金</v>
          </cell>
          <cell r="D35" t="str">
            <v>Decimal</v>
          </cell>
          <cell r="E35">
            <v>9</v>
          </cell>
          <cell r="F35"/>
          <cell r="G35"/>
        </row>
        <row r="36">
          <cell r="A36">
            <v>28</v>
          </cell>
          <cell r="B36" t="str">
            <v>PayLastAmt2</v>
          </cell>
          <cell r="C36" t="str">
            <v>第二階段最後一期應繳金額</v>
          </cell>
          <cell r="D36" t="str">
            <v>Decimal</v>
          </cell>
          <cell r="E36">
            <v>9</v>
          </cell>
          <cell r="F36"/>
          <cell r="G36"/>
        </row>
        <row r="37">
          <cell r="A37">
            <v>29</v>
          </cell>
          <cell r="B37" t="str">
            <v>OutJcicTxtDate</v>
          </cell>
          <cell r="C37" t="str">
            <v>轉出JCIC文字檔日期</v>
          </cell>
          <cell r="D37" t="str">
            <v>Decimald</v>
          </cell>
          <cell r="E37">
            <v>8</v>
          </cell>
          <cell r="F37"/>
          <cell r="G37"/>
        </row>
        <row r="38">
          <cell r="A38">
            <v>30</v>
          </cell>
          <cell r="B38" t="str">
            <v>CreateDate</v>
          </cell>
          <cell r="C38" t="str">
            <v>建檔日期時間</v>
          </cell>
          <cell r="D38" t="str">
            <v>DATE</v>
          </cell>
          <cell r="E38">
            <v>8</v>
          </cell>
          <cell r="F38"/>
          <cell r="G38"/>
        </row>
        <row r="39">
          <cell r="A39">
            <v>31</v>
          </cell>
          <cell r="B39" t="str">
            <v>CreateEmpNo</v>
          </cell>
          <cell r="C39" t="str">
            <v>建檔人員</v>
          </cell>
          <cell r="D39" t="str">
            <v>VARCHAR2</v>
          </cell>
          <cell r="E39">
            <v>6</v>
          </cell>
          <cell r="F39"/>
          <cell r="G39"/>
        </row>
        <row r="40">
          <cell r="A40">
            <v>32</v>
          </cell>
          <cell r="B40" t="str">
            <v>LastUpdate</v>
          </cell>
          <cell r="C40" t="str">
            <v>最後更新日期時間</v>
          </cell>
          <cell r="D40" t="str">
            <v>DATE</v>
          </cell>
          <cell r="E40">
            <v>8</v>
          </cell>
          <cell r="F40"/>
          <cell r="G40"/>
        </row>
        <row r="41">
          <cell r="A41">
            <v>33</v>
          </cell>
          <cell r="B41" t="str">
            <v>LastUpdateEmpNo</v>
          </cell>
          <cell r="C41" t="str">
            <v>最後更新人員</v>
          </cell>
          <cell r="D41" t="str">
            <v>VARCHAR2</v>
          </cell>
          <cell r="E41">
            <v>6</v>
          </cell>
          <cell r="F41"/>
          <cell r="G41"/>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D"/>
      <sheetName val="DBS"/>
    </sheetNames>
    <sheetDataSet>
      <sheetData sheetId="0">
        <row r="1">
          <cell r="C1" t="str">
            <v>JcicZ048</v>
          </cell>
          <cell r="D1" t="str">
            <v>債務人基本資料</v>
          </cell>
        </row>
        <row r="9">
          <cell r="A9">
            <v>1</v>
          </cell>
          <cell r="B9" t="str">
            <v>TranKey</v>
          </cell>
          <cell r="C9" t="str">
            <v>交易代碼</v>
          </cell>
          <cell r="D9" t="str">
            <v>VARCHAR2</v>
          </cell>
          <cell r="E9">
            <v>1</v>
          </cell>
          <cell r="F9"/>
          <cell r="G9" t="str">
            <v>A:新增 C:異動 X:補件</v>
          </cell>
        </row>
        <row r="10">
          <cell r="A10">
            <v>2</v>
          </cell>
          <cell r="B10" t="str">
            <v>SubmitKey</v>
          </cell>
          <cell r="C10" t="str">
            <v>報送單位代號</v>
          </cell>
          <cell r="D10" t="str">
            <v>NVARCHAR2</v>
          </cell>
          <cell r="E10">
            <v>3</v>
          </cell>
          <cell r="F10"/>
          <cell r="G10" t="str">
            <v>三位文數字</v>
          </cell>
        </row>
        <row r="11">
          <cell r="A11">
            <v>3</v>
          </cell>
          <cell r="B11" t="str">
            <v>CustId</v>
          </cell>
          <cell r="C11" t="str">
            <v>債務人IDN</v>
          </cell>
          <cell r="D11" t="str">
            <v>VARCHAR2</v>
          </cell>
          <cell r="E11">
            <v>10</v>
          </cell>
          <cell r="F11"/>
          <cell r="G11"/>
        </row>
        <row r="12">
          <cell r="A12">
            <v>4</v>
          </cell>
          <cell r="B12" t="str">
            <v>RcDate</v>
          </cell>
          <cell r="C12" t="str">
            <v>協商申請日</v>
          </cell>
          <cell r="D12" t="str">
            <v>Decimald</v>
          </cell>
          <cell r="E12">
            <v>8</v>
          </cell>
          <cell r="F12"/>
          <cell r="G12"/>
        </row>
        <row r="13">
          <cell r="A13">
            <v>5</v>
          </cell>
          <cell r="B13" t="str">
            <v>CustRegAddr</v>
          </cell>
          <cell r="C13" t="str">
            <v>債務人戶籍之郵遞區號及地址</v>
          </cell>
          <cell r="D13" t="str">
            <v>NVARCHAR2</v>
          </cell>
          <cell r="E13">
            <v>114</v>
          </cell>
          <cell r="F13"/>
          <cell r="G13" t="str">
            <v>38個中文字(全形),郵遞區號在前</v>
          </cell>
        </row>
        <row r="14">
          <cell r="A14">
            <v>6</v>
          </cell>
          <cell r="B14" t="str">
            <v>CustComAddr</v>
          </cell>
          <cell r="C14" t="str">
            <v>債務人通訊地之郵遞區號及地址</v>
          </cell>
          <cell r="D14" t="str">
            <v>NVARCHAR2</v>
          </cell>
          <cell r="E14">
            <v>114</v>
          </cell>
          <cell r="F14"/>
          <cell r="G14" t="str">
            <v>38個中文字(全形),郵遞區號在前</v>
          </cell>
        </row>
        <row r="15">
          <cell r="A15">
            <v>7</v>
          </cell>
          <cell r="B15" t="str">
            <v>CustRegTelNo</v>
          </cell>
          <cell r="C15" t="str">
            <v>債務人戶籍電話</v>
          </cell>
          <cell r="D15" t="str">
            <v>VARCHAR2</v>
          </cell>
          <cell r="E15">
            <v>16</v>
          </cell>
          <cell r="F15"/>
          <cell r="G15" t="str">
            <v>建議格式「區域碼-電話號碼」
※例：02-23895858</v>
          </cell>
        </row>
        <row r="16">
          <cell r="A16">
            <v>8</v>
          </cell>
          <cell r="B16" t="str">
            <v>CustComTelNo</v>
          </cell>
          <cell r="C16" t="str">
            <v>債務人通訊電話</v>
          </cell>
          <cell r="D16" t="str">
            <v>VARCHAR2</v>
          </cell>
          <cell r="E16">
            <v>16</v>
          </cell>
          <cell r="F16"/>
          <cell r="G16" t="str">
            <v>建議格式「區域碼-電話號碼#分機號碼」
※例：02-23895858#1122</v>
          </cell>
        </row>
        <row r="17">
          <cell r="A17">
            <v>9</v>
          </cell>
          <cell r="B17" t="str">
            <v>CustMobilNo</v>
          </cell>
          <cell r="C17" t="str">
            <v>債務人行動電話</v>
          </cell>
          <cell r="D17" t="str">
            <v>VARCHAR2</v>
          </cell>
          <cell r="E17">
            <v>16</v>
          </cell>
          <cell r="F17"/>
          <cell r="G17" t="str">
            <v>建議格式「系統業者門號代碼-電話號碼」
※例：0988-123456</v>
          </cell>
        </row>
        <row r="18">
          <cell r="A18">
            <v>10</v>
          </cell>
          <cell r="B18" t="str">
            <v>OutJcicTxtDate</v>
          </cell>
          <cell r="C18" t="str">
            <v>轉出JCIC文字檔日期</v>
          </cell>
          <cell r="D18" t="str">
            <v>Decimald</v>
          </cell>
          <cell r="E18">
            <v>8</v>
          </cell>
          <cell r="F18"/>
          <cell r="G18"/>
        </row>
        <row r="19">
          <cell r="A19">
            <v>11</v>
          </cell>
          <cell r="B19" t="str">
            <v>CreateDate</v>
          </cell>
          <cell r="C19" t="str">
            <v>建檔日期時間</v>
          </cell>
          <cell r="D19" t="str">
            <v>DATE</v>
          </cell>
          <cell r="E19">
            <v>8</v>
          </cell>
          <cell r="F19"/>
          <cell r="G19"/>
        </row>
        <row r="20">
          <cell r="A20">
            <v>12</v>
          </cell>
          <cell r="B20" t="str">
            <v>CreateEmpNo</v>
          </cell>
          <cell r="C20" t="str">
            <v>建檔人員</v>
          </cell>
          <cell r="D20" t="str">
            <v>VARCHAR2</v>
          </cell>
          <cell r="E20">
            <v>6</v>
          </cell>
          <cell r="F20"/>
          <cell r="G20"/>
        </row>
        <row r="21">
          <cell r="A21">
            <v>13</v>
          </cell>
          <cell r="B21" t="str">
            <v>LastUpdate</v>
          </cell>
          <cell r="C21" t="str">
            <v>最後更新日期時間</v>
          </cell>
          <cell r="D21" t="str">
            <v>DATE</v>
          </cell>
          <cell r="E21">
            <v>8</v>
          </cell>
          <cell r="F21"/>
          <cell r="G21"/>
        </row>
        <row r="22">
          <cell r="A22">
            <v>14</v>
          </cell>
          <cell r="B22" t="str">
            <v>LastUpdateEmpNo</v>
          </cell>
          <cell r="C22" t="str">
            <v>最後更新人員</v>
          </cell>
          <cell r="D22" t="str">
            <v>VARCHAR2</v>
          </cell>
          <cell r="E22">
            <v>6</v>
          </cell>
          <cell r="F22"/>
          <cell r="G22"/>
        </row>
      </sheetData>
      <sheetData sheetId="1"/>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40"/>
  <sheetViews>
    <sheetView topLeftCell="A19" workbookViewId="0">
      <selection activeCell="B30" sqref="B30"/>
    </sheetView>
  </sheetViews>
  <sheetFormatPr defaultColWidth="22.109375" defaultRowHeight="16.2"/>
  <cols>
    <col min="1" max="1" width="6" bestFit="1" customWidth="1"/>
    <col min="2" max="2" width="17.5546875" bestFit="1" customWidth="1"/>
    <col min="3" max="3" width="47" bestFit="1" customWidth="1"/>
    <col min="4" max="4" width="20.44140625" bestFit="1" customWidth="1"/>
    <col min="5" max="5" width="20.109375" bestFit="1" customWidth="1"/>
    <col min="6" max="6" width="32.6640625" customWidth="1"/>
  </cols>
  <sheetData>
    <row r="1" spans="1:6" ht="82.8">
      <c r="A1" s="1"/>
      <c r="B1" s="1"/>
      <c r="C1" s="1"/>
      <c r="D1" s="7" t="s">
        <v>4</v>
      </c>
      <c r="E1" s="8" t="s">
        <v>5</v>
      </c>
      <c r="F1" s="1"/>
    </row>
    <row r="2" spans="1:6" s="6" customFormat="1">
      <c r="A2" s="17" t="s">
        <v>0</v>
      </c>
      <c r="B2" s="17" t="s">
        <v>1</v>
      </c>
      <c r="C2" s="17" t="s">
        <v>2</v>
      </c>
      <c r="D2" s="18" t="s">
        <v>22</v>
      </c>
      <c r="E2" s="18" t="s">
        <v>6</v>
      </c>
      <c r="F2" s="19" t="s">
        <v>3</v>
      </c>
    </row>
    <row r="3" spans="1:6">
      <c r="A3" s="2">
        <f t="shared" ref="A3:A40" si="0">IF(ISNUMBER(A2),A2+1,1)</f>
        <v>1</v>
      </c>
      <c r="B3" s="3" t="str">
        <f>JcicZ040!$C$1</f>
        <v>JcicZ040</v>
      </c>
      <c r="C3" s="4" t="str">
        <f>JcicZ040!$D$1</f>
        <v>前置協商受理申請暨請求回報償權通知資料</v>
      </c>
      <c r="D3" s="5">
        <v>3</v>
      </c>
      <c r="E3" s="5">
        <v>2</v>
      </c>
      <c r="F3" s="2"/>
    </row>
    <row r="4" spans="1:6">
      <c r="A4" s="2">
        <f t="shared" si="0"/>
        <v>2</v>
      </c>
      <c r="B4" s="3" t="str">
        <f>JcicZ041!$C$1</f>
        <v>JcicZ041</v>
      </c>
      <c r="C4" s="4" t="str">
        <f>JcicZ041!$D$1</f>
        <v>協商開始暨停催通知資料</v>
      </c>
      <c r="D4" s="5">
        <v>3</v>
      </c>
      <c r="E4" s="5">
        <v>2</v>
      </c>
      <c r="F4" s="2"/>
    </row>
    <row r="5" spans="1:6">
      <c r="A5" s="2">
        <f t="shared" si="0"/>
        <v>3</v>
      </c>
      <c r="B5" s="3" t="str">
        <f>JcicZ042!$C$1</f>
        <v>JcicZ042</v>
      </c>
      <c r="C5" s="4" t="str">
        <f>JcicZ042!$D$1</f>
        <v>回報無擔保債權金額資料</v>
      </c>
      <c r="D5" s="5">
        <v>3</v>
      </c>
      <c r="E5" s="5">
        <v>2</v>
      </c>
      <c r="F5" s="2"/>
    </row>
    <row r="6" spans="1:6">
      <c r="A6" s="2">
        <f t="shared" si="0"/>
        <v>4</v>
      </c>
      <c r="B6" s="3" t="str">
        <f>JcicZ043!$C$1</f>
        <v>JcicZ043</v>
      </c>
      <c r="C6" s="4" t="str">
        <f>JcicZ043!$D$1</f>
        <v>回報有擔保債權金額資料</v>
      </c>
      <c r="D6" s="5">
        <v>3</v>
      </c>
      <c r="E6" s="5">
        <v>2</v>
      </c>
      <c r="F6" s="2"/>
    </row>
    <row r="7" spans="1:6">
      <c r="A7" s="2">
        <f t="shared" si="0"/>
        <v>5</v>
      </c>
      <c r="B7" s="3" t="str">
        <f>JcicZ044!C1</f>
        <v>JcicZ044</v>
      </c>
      <c r="C7" s="4" t="str">
        <f>JcicZ044!D1</f>
        <v>請求同意債務清償方案通知資料</v>
      </c>
      <c r="D7" s="5">
        <v>3</v>
      </c>
      <c r="E7" s="5">
        <v>2</v>
      </c>
      <c r="F7" s="2"/>
    </row>
    <row r="8" spans="1:6">
      <c r="A8" s="2">
        <f t="shared" si="0"/>
        <v>6</v>
      </c>
      <c r="B8" s="3" t="str">
        <f>JcicZ045!C1</f>
        <v>JcicZ045</v>
      </c>
      <c r="C8" s="4" t="str">
        <f>JcicZ045!D1</f>
        <v>回報是否同意債務清償方案資料</v>
      </c>
      <c r="D8" s="5">
        <v>3</v>
      </c>
      <c r="E8" s="5">
        <v>2</v>
      </c>
      <c r="F8" s="2"/>
    </row>
    <row r="9" spans="1:6">
      <c r="A9" s="2">
        <f t="shared" si="0"/>
        <v>7</v>
      </c>
      <c r="B9" s="3" t="str">
        <f>JcicZ046!C1</f>
        <v>JcicZ046</v>
      </c>
      <c r="C9" s="4" t="str">
        <f>JcicZ046!D1</f>
        <v>結案通知資料檔案格式</v>
      </c>
      <c r="D9" s="5">
        <v>3</v>
      </c>
      <c r="E9" s="5">
        <v>2</v>
      </c>
      <c r="F9" s="2"/>
    </row>
    <row r="10" spans="1:6">
      <c r="A10" s="2">
        <f t="shared" si="0"/>
        <v>8</v>
      </c>
      <c r="B10" s="3" t="str">
        <f>JcicZ047!C1</f>
        <v>JcicZ047</v>
      </c>
      <c r="C10" s="4" t="str">
        <f>JcicZ047!D1</f>
        <v>金融機構無擔保債務協議資料檔案</v>
      </c>
      <c r="D10" s="5">
        <v>3</v>
      </c>
      <c r="E10" s="5">
        <v>2</v>
      </c>
      <c r="F10" s="2"/>
    </row>
    <row r="11" spans="1:6">
      <c r="A11" s="2">
        <f t="shared" si="0"/>
        <v>9</v>
      </c>
      <c r="B11" s="3" t="str">
        <f>JcicZ048!$C$1</f>
        <v>JcicZ048</v>
      </c>
      <c r="C11" s="4" t="str">
        <f>JcicZ048!$D$1</f>
        <v>債務人基本資料</v>
      </c>
      <c r="D11" s="5">
        <v>3</v>
      </c>
      <c r="E11" s="5">
        <v>2</v>
      </c>
      <c r="F11" s="2"/>
    </row>
    <row r="12" spans="1:6">
      <c r="A12" s="2">
        <f t="shared" si="0"/>
        <v>10</v>
      </c>
      <c r="B12" s="3" t="str">
        <f>JcicZ049!C1</f>
        <v>JcicZ049</v>
      </c>
      <c r="C12" s="4" t="str">
        <f>JcicZ049!D1</f>
        <v>債務清償方案法院認可資料檔案</v>
      </c>
      <c r="D12" s="5">
        <v>3</v>
      </c>
      <c r="E12" s="5">
        <v>2</v>
      </c>
      <c r="F12" s="2"/>
    </row>
    <row r="13" spans="1:6">
      <c r="A13" s="2">
        <f t="shared" si="0"/>
        <v>11</v>
      </c>
      <c r="B13" s="3" t="str">
        <f>JcicZ050!C1</f>
        <v>JcicZ050</v>
      </c>
      <c r="C13" s="4" t="str">
        <f>JcicZ050!D1</f>
        <v>債務人繳款資料檔案</v>
      </c>
      <c r="D13" s="5">
        <v>3</v>
      </c>
      <c r="E13" s="5">
        <v>2</v>
      </c>
      <c r="F13" s="2"/>
    </row>
    <row r="14" spans="1:6">
      <c r="A14" s="2">
        <f t="shared" si="0"/>
        <v>12</v>
      </c>
      <c r="B14" s="3" t="str">
        <f>JcicZ051!C1</f>
        <v>JcicZ051</v>
      </c>
      <c r="C14" s="4" t="str">
        <f>JcicZ051!$D$1</f>
        <v>延期繳款（喘息期）資料檔案</v>
      </c>
      <c r="D14" s="5">
        <v>3</v>
      </c>
      <c r="E14" s="5">
        <v>2</v>
      </c>
      <c r="F14" s="2"/>
    </row>
    <row r="15" spans="1:6">
      <c r="A15" s="2">
        <f t="shared" si="0"/>
        <v>13</v>
      </c>
      <c r="B15" s="3" t="str">
        <f>JcicZ052!C1</f>
        <v>JcicZ052</v>
      </c>
      <c r="C15" s="4" t="str">
        <f>JcicZ052!$D$1</f>
        <v>前置協商相關資料報送例外處理</v>
      </c>
      <c r="D15" s="5">
        <v>3</v>
      </c>
      <c r="E15" s="5">
        <v>2</v>
      </c>
      <c r="F15" s="2"/>
    </row>
    <row r="16" spans="1:6">
      <c r="A16" s="2">
        <f t="shared" si="0"/>
        <v>14</v>
      </c>
      <c r="B16" s="3" t="str">
        <f>JcicZ053!C1</f>
        <v>JcicZ053</v>
      </c>
      <c r="C16" s="4" t="str">
        <f>JcicZ053!$D$1</f>
        <v>同意報送例外處理檔案</v>
      </c>
      <c r="D16" s="5">
        <v>3</v>
      </c>
      <c r="E16" s="5">
        <v>2</v>
      </c>
      <c r="F16" s="2"/>
    </row>
    <row r="17" spans="1:6">
      <c r="A17" s="2">
        <f t="shared" si="0"/>
        <v>15</v>
      </c>
      <c r="B17" s="3" t="str">
        <f>JcicZ054!C1</f>
        <v>JcicZ054</v>
      </c>
      <c r="C17" s="4" t="str">
        <f>JcicZ054!$D$1</f>
        <v>單獨全數受清償資料檔案</v>
      </c>
      <c r="D17" s="5">
        <v>3</v>
      </c>
      <c r="E17" s="5">
        <v>2</v>
      </c>
      <c r="F17" s="2"/>
    </row>
    <row r="18" spans="1:6">
      <c r="A18" s="2">
        <f t="shared" si="0"/>
        <v>16</v>
      </c>
      <c r="B18" s="3" t="s">
        <v>341</v>
      </c>
      <c r="C18" s="4" t="str">
        <f>JcicZ055!$D$1</f>
        <v>消債條例更生案件資料報送</v>
      </c>
      <c r="D18" s="5">
        <v>3</v>
      </c>
      <c r="E18" s="5">
        <v>2</v>
      </c>
      <c r="F18" s="2"/>
    </row>
    <row r="19" spans="1:6">
      <c r="A19" s="2">
        <f t="shared" si="0"/>
        <v>17</v>
      </c>
      <c r="B19" s="3" t="s">
        <v>342</v>
      </c>
      <c r="C19" s="4" t="str">
        <f>JcicZ056!$D$1</f>
        <v>清算案件資料報送</v>
      </c>
      <c r="D19" s="5">
        <v>3</v>
      </c>
      <c r="E19" s="5">
        <v>2</v>
      </c>
      <c r="F19" s="2"/>
    </row>
    <row r="20" spans="1:6">
      <c r="A20" s="2">
        <f t="shared" si="0"/>
        <v>18</v>
      </c>
      <c r="B20" s="3" t="s">
        <v>343</v>
      </c>
      <c r="C20" s="4" t="str">
        <f>JcicZ060!$D$1</f>
        <v>債務人繳款資料檔案</v>
      </c>
      <c r="D20" s="5">
        <v>3</v>
      </c>
      <c r="E20" s="5">
        <v>2</v>
      </c>
      <c r="F20" s="2"/>
    </row>
    <row r="21" spans="1:6">
      <c r="A21" s="2">
        <f t="shared" si="0"/>
        <v>19</v>
      </c>
      <c r="B21" s="3" t="s">
        <v>344</v>
      </c>
      <c r="C21" s="4" t="str">
        <f>JcicZ061!$D$1</f>
        <v>回報協商剩餘債權金額資料</v>
      </c>
      <c r="D21" s="5">
        <v>3</v>
      </c>
      <c r="E21" s="5">
        <v>2</v>
      </c>
      <c r="F21" s="2"/>
    </row>
    <row r="22" spans="1:6">
      <c r="A22" s="2">
        <f t="shared" si="0"/>
        <v>20</v>
      </c>
      <c r="B22" s="3" t="s">
        <v>345</v>
      </c>
      <c r="C22" s="4" t="str">
        <f>JcicZ062!$D$1</f>
        <v>金融機構無擔保債務變更還款條件協議資料</v>
      </c>
      <c r="D22" s="5">
        <v>3</v>
      </c>
      <c r="E22" s="5">
        <v>2</v>
      </c>
      <c r="F22" s="2"/>
    </row>
    <row r="23" spans="1:6">
      <c r="A23" s="2">
        <f t="shared" si="0"/>
        <v>21</v>
      </c>
      <c r="B23" s="3" t="s">
        <v>346</v>
      </c>
      <c r="C23" s="4" t="str">
        <f>JcicZ063!$D$1</f>
        <v>變更還款方案結案通知資料</v>
      </c>
      <c r="D23" s="5">
        <v>3</v>
      </c>
      <c r="E23" s="5">
        <v>2</v>
      </c>
      <c r="F23" s="2"/>
    </row>
    <row r="24" spans="1:6">
      <c r="A24" s="2">
        <f t="shared" si="0"/>
        <v>22</v>
      </c>
      <c r="B24" s="3" t="s">
        <v>519</v>
      </c>
      <c r="C24" s="4" t="str">
        <f>JcicZ570!$D$1</f>
        <v>受理更生款項統一收付通知資料</v>
      </c>
      <c r="D24" s="5">
        <v>3</v>
      </c>
      <c r="E24" s="5">
        <v>2</v>
      </c>
      <c r="F24" s="2"/>
    </row>
    <row r="25" spans="1:6">
      <c r="A25" s="2">
        <f t="shared" si="0"/>
        <v>23</v>
      </c>
      <c r="B25" s="3" t="s">
        <v>520</v>
      </c>
      <c r="C25" s="4" t="str">
        <f>JcicZ571!$D$1</f>
        <v>更生款項統一收付回報債權資料</v>
      </c>
      <c r="D25" s="5">
        <v>3</v>
      </c>
      <c r="E25" s="5">
        <v>2</v>
      </c>
      <c r="F25" s="2"/>
    </row>
    <row r="26" spans="1:6">
      <c r="A26" s="2">
        <f t="shared" si="0"/>
        <v>24</v>
      </c>
      <c r="B26" s="3" t="s">
        <v>521</v>
      </c>
      <c r="C26" s="4" t="str">
        <f>JcicZ572!$D$1</f>
        <v>受理更生款項統一收付款項分配表資料</v>
      </c>
      <c r="D26" s="5">
        <v>3</v>
      </c>
      <c r="E26" s="5">
        <v>2</v>
      </c>
      <c r="F26" s="2"/>
    </row>
    <row r="27" spans="1:6">
      <c r="A27" s="2">
        <f t="shared" si="0"/>
        <v>25</v>
      </c>
      <c r="B27" s="3" t="s">
        <v>522</v>
      </c>
      <c r="C27" s="4" t="str">
        <f>JcicZ573!$D$1</f>
        <v>更生債務人繳款資料</v>
      </c>
      <c r="D27" s="5">
        <v>3</v>
      </c>
      <c r="E27" s="5">
        <v>2</v>
      </c>
      <c r="F27" s="2"/>
    </row>
    <row r="28" spans="1:6">
      <c r="A28" s="2">
        <f t="shared" si="0"/>
        <v>26</v>
      </c>
      <c r="B28" s="3" t="s">
        <v>523</v>
      </c>
      <c r="C28" s="4" t="str">
        <f>JcicZ574!$D$1</f>
        <v>更生款項統一收付結案通知資料</v>
      </c>
      <c r="D28" s="5">
        <v>3</v>
      </c>
      <c r="E28" s="5">
        <v>2</v>
      </c>
      <c r="F28" s="2"/>
    </row>
    <row r="29" spans="1:6">
      <c r="A29" s="2">
        <f t="shared" si="0"/>
        <v>27</v>
      </c>
      <c r="B29" s="3" t="s">
        <v>524</v>
      </c>
      <c r="C29" s="4" t="str">
        <f>JcicZ575!$D$1</f>
        <v>更生債權金額異動通知資料</v>
      </c>
      <c r="D29" s="5">
        <v>3</v>
      </c>
      <c r="E29" s="5">
        <v>2</v>
      </c>
      <c r="F29" s="2"/>
    </row>
    <row r="30" spans="1:6">
      <c r="A30" s="2">
        <f t="shared" si="0"/>
        <v>28</v>
      </c>
      <c r="B30" s="3" t="s">
        <v>347</v>
      </c>
      <c r="C30" s="4" t="str">
        <f>JcicZ440!$D$1</f>
        <v>前置調解受理申請暨請求回報債權通知資料</v>
      </c>
      <c r="D30" s="5">
        <v>3</v>
      </c>
      <c r="E30" s="5">
        <v>2</v>
      </c>
      <c r="F30" s="2"/>
    </row>
    <row r="31" spans="1:6">
      <c r="A31" s="2">
        <f t="shared" si="0"/>
        <v>29</v>
      </c>
      <c r="B31" s="3" t="s">
        <v>348</v>
      </c>
      <c r="C31" s="4" t="str">
        <f>JcicZ442!$D$1</f>
        <v>前置調解回報無擔保債權金額資料</v>
      </c>
      <c r="D31" s="5">
        <v>3</v>
      </c>
      <c r="E31" s="5">
        <v>2</v>
      </c>
      <c r="F31" s="2"/>
    </row>
    <row r="32" spans="1:6">
      <c r="A32" s="2">
        <f t="shared" si="0"/>
        <v>30</v>
      </c>
      <c r="B32" s="3" t="s">
        <v>349</v>
      </c>
      <c r="C32" s="4" t="str">
        <f>JcicZ443!$D$1</f>
        <v>前置調解回報有擔保債權金額資料</v>
      </c>
      <c r="D32" s="5">
        <v>3</v>
      </c>
      <c r="E32" s="5">
        <v>2</v>
      </c>
      <c r="F32" s="2"/>
    </row>
    <row r="33" spans="1:6">
      <c r="A33" s="2">
        <f t="shared" si="0"/>
        <v>31</v>
      </c>
      <c r="B33" s="3" t="s">
        <v>350</v>
      </c>
      <c r="C33" s="4" t="str">
        <f>JcicZ444!$D$1</f>
        <v>前置調解債務人基本資料</v>
      </c>
      <c r="D33" s="5">
        <v>3</v>
      </c>
      <c r="E33" s="5">
        <v>2</v>
      </c>
      <c r="F33" s="2"/>
    </row>
    <row r="34" spans="1:6">
      <c r="A34" s="2">
        <f t="shared" si="0"/>
        <v>32</v>
      </c>
      <c r="B34" s="3" t="s">
        <v>351</v>
      </c>
      <c r="C34" s="4" t="str">
        <f>JcicZ446!$D$1</f>
        <v>前置調解結案通知資料</v>
      </c>
      <c r="D34" s="5">
        <v>3</v>
      </c>
      <c r="E34" s="5">
        <v>2</v>
      </c>
      <c r="F34" s="2"/>
    </row>
    <row r="35" spans="1:6">
      <c r="A35" s="2">
        <f t="shared" si="0"/>
        <v>33</v>
      </c>
      <c r="B35" s="3" t="s">
        <v>352</v>
      </c>
      <c r="C35" s="4" t="str">
        <f>JcicZ447!$D$1</f>
        <v>前置調解金融機構無擔保債務協議資料</v>
      </c>
      <c r="D35" s="5">
        <v>3</v>
      </c>
      <c r="E35" s="5">
        <v>2</v>
      </c>
      <c r="F35" s="2"/>
    </row>
    <row r="36" spans="1:6">
      <c r="A36" s="2">
        <f t="shared" si="0"/>
        <v>34</v>
      </c>
      <c r="B36" s="3" t="s">
        <v>353</v>
      </c>
      <c r="C36" s="4" t="str">
        <f>JcicZ448!$D$1</f>
        <v>前置調解無擔保債務還款分配資料</v>
      </c>
      <c r="D36" s="5">
        <v>3</v>
      </c>
      <c r="E36" s="5">
        <v>2</v>
      </c>
      <c r="F36" s="2"/>
    </row>
    <row r="37" spans="1:6">
      <c r="A37" s="2">
        <f t="shared" si="0"/>
        <v>35</v>
      </c>
      <c r="B37" s="3" t="s">
        <v>354</v>
      </c>
      <c r="C37" s="4" t="str">
        <f>JcicZ450!$D$1</f>
        <v>前置調解債務人繳款資料</v>
      </c>
      <c r="D37" s="5">
        <v>3</v>
      </c>
      <c r="E37" s="5">
        <v>2</v>
      </c>
      <c r="F37" s="2"/>
    </row>
    <row r="38" spans="1:6">
      <c r="A38" s="2">
        <f t="shared" si="0"/>
        <v>36</v>
      </c>
      <c r="B38" s="3" t="s">
        <v>355</v>
      </c>
      <c r="C38" s="4" t="str">
        <f>JcicZ451!$D$1</f>
        <v>前置調解延期繳款資料</v>
      </c>
      <c r="D38" s="5">
        <v>3</v>
      </c>
      <c r="E38" s="5">
        <v>2</v>
      </c>
      <c r="F38" s="2"/>
    </row>
    <row r="39" spans="1:6">
      <c r="A39" s="2">
        <f t="shared" si="0"/>
        <v>37</v>
      </c>
      <c r="B39" s="3" t="s">
        <v>356</v>
      </c>
      <c r="C39" s="4" t="str">
        <f>JcicZ454!$D$1</f>
        <v>前置調解單獨全數受清償資料</v>
      </c>
      <c r="D39" s="5">
        <v>3</v>
      </c>
      <c r="E39" s="5">
        <v>2</v>
      </c>
      <c r="F39" s="2"/>
    </row>
    <row r="40" spans="1:6">
      <c r="A40" s="2">
        <f t="shared" si="0"/>
        <v>38</v>
      </c>
      <c r="B40" s="3" t="s">
        <v>381</v>
      </c>
      <c r="C40" s="4" t="s">
        <v>382</v>
      </c>
      <c r="D40" s="5">
        <v>3</v>
      </c>
      <c r="E40" s="5">
        <v>2</v>
      </c>
      <c r="F40" s="2"/>
    </row>
  </sheetData>
  <phoneticPr fontId="4" type="noConversion"/>
  <hyperlinks>
    <hyperlink ref="B3" location="JcicZ040!A1" display="JcicZ040!A1" xr:uid="{00000000-0004-0000-0000-000000000000}"/>
    <hyperlink ref="B5" location="JcicZ042!A1" display="JcicZ042!A1" xr:uid="{00000000-0004-0000-0000-000001000000}"/>
    <hyperlink ref="B6" location="JcicZ043!A1" display="JcicZ043!A1" xr:uid="{00000000-0004-0000-0000-000002000000}"/>
    <hyperlink ref="B4" location="JcicZ041!A1" display="JcicZ041!A1" xr:uid="{00000000-0004-0000-0000-000003000000}"/>
    <hyperlink ref="B7" location="JcicZ044!A1" display="JcicZ044!A1" xr:uid="{00000000-0004-0000-0000-000004000000}"/>
    <hyperlink ref="B8" location="JcicZ045!A1" display="JcicZ045!A1" xr:uid="{00000000-0004-0000-0000-000005000000}"/>
    <hyperlink ref="B9" location="JcicZ046!A1" display="JcicZ046!A1" xr:uid="{00000000-0004-0000-0000-000006000000}"/>
    <hyperlink ref="B10" location="JcicZ047!A1" display="JcicZ047!A1" xr:uid="{00000000-0004-0000-0000-000007000000}"/>
    <hyperlink ref="B11" location="JcicZ048!A1" display="JcicZ048!A1" xr:uid="{00000000-0004-0000-0000-000008000000}"/>
    <hyperlink ref="B12" location="JcicZ049!A1" display="JcicZ049!A1" xr:uid="{00000000-0004-0000-0000-000009000000}"/>
    <hyperlink ref="B13" location="JcicZ050!A1" display="JcicZ050!A1" xr:uid="{00000000-0004-0000-0000-00000A000000}"/>
    <hyperlink ref="B14" location="JcicZ051!A1" display="JcicZ051!A1" xr:uid="{00000000-0004-0000-0000-00000B000000}"/>
    <hyperlink ref="B15" location="JcicZ052!A1" display="JcicZ052!A1" xr:uid="{00000000-0004-0000-0000-00000C000000}"/>
    <hyperlink ref="B16" location="JcicZ053!A1" display="JcicZ053!A1" xr:uid="{00000000-0004-0000-0000-00000D000000}"/>
    <hyperlink ref="B17" location="JcicZ054!A1" display="JcicZ054!A1" xr:uid="{00000000-0004-0000-0000-00000E000000}"/>
    <hyperlink ref="B18" location="JcicZ055!A1" display="JcicZ055!A1" xr:uid="{00000000-0004-0000-0000-00000F000000}"/>
    <hyperlink ref="B19" location="JcicZ056!A1" display="JcicZ056!A1" xr:uid="{00000000-0004-0000-0000-000010000000}"/>
    <hyperlink ref="B20" location="JcicZ060!A1" display="JcicZ060!A1" xr:uid="{00000000-0004-0000-0000-000011000000}"/>
    <hyperlink ref="B21" location="JcicZ061!A1" display="JcicZ061!A1" xr:uid="{00000000-0004-0000-0000-000012000000}"/>
    <hyperlink ref="B22" location="JcicZ062!A1" display="JcicZ062!A1" xr:uid="{00000000-0004-0000-0000-000013000000}"/>
    <hyperlink ref="B23" location="JcicZ063!A1" display="JcicZ063!A1" xr:uid="{00000000-0004-0000-0000-000014000000}"/>
    <hyperlink ref="B30" location="JcicZ440!A1" display="JcicZ440!A1" xr:uid="{00000000-0004-0000-0000-00001B000000}"/>
    <hyperlink ref="B31" location="JcicZ442!A1" display="JcicZ442!A1" xr:uid="{00000000-0004-0000-0000-00001C000000}"/>
    <hyperlink ref="B32" location="JcicZ443!A1" display="JcicZ443!A1" xr:uid="{00000000-0004-0000-0000-00001D000000}"/>
    <hyperlink ref="B33" location="JcicZ444!A1" display="JcicZ444!A1" xr:uid="{00000000-0004-0000-0000-00001E000000}"/>
    <hyperlink ref="B34" location="JcicZ446!A1" display="JcicZ446!A1" xr:uid="{00000000-0004-0000-0000-00001F000000}"/>
    <hyperlink ref="B35" location="JcicZ447!A1" display="JcicZ447!A1" xr:uid="{00000000-0004-0000-0000-000020000000}"/>
    <hyperlink ref="B36" location="JcicZ448!A1" display="JcicZ448!A1" xr:uid="{00000000-0004-0000-0000-000021000000}"/>
    <hyperlink ref="B37" location="JcicZ450!A1" display="JcicZ450!A1" xr:uid="{00000000-0004-0000-0000-000022000000}"/>
    <hyperlink ref="B38" location="JcicZ451!A1" display="JcicZ451!A1" xr:uid="{00000000-0004-0000-0000-000023000000}"/>
    <hyperlink ref="B39" location="JcicZ454!A1" display="JcicZ454!A1" xr:uid="{00000000-0004-0000-0000-000024000000}"/>
    <hyperlink ref="B40" location="MlaundryRecord!A1" display="MlaundryRecord" xr:uid="{00000000-0004-0000-0000-000025000000}"/>
    <hyperlink ref="B24" location="JcicZ570!A1" display="JcicZ570" xr:uid="{00000000-0004-0000-0000-000015000000}"/>
    <hyperlink ref="B25" location="JcicZ571!A1" display="JcicZ571" xr:uid="{00000000-0004-0000-0000-000016000000}"/>
    <hyperlink ref="B26" location="JcicZ572!A1" display="JcicZ572" xr:uid="{00000000-0004-0000-0000-000017000000}"/>
    <hyperlink ref="B27" location="JcicZ573!A1" display="JcicZ573" xr:uid="{00000000-0004-0000-0000-000018000000}"/>
    <hyperlink ref="B28" location="JcicZ574!A1" display="JcicZ574" xr:uid="{00000000-0004-0000-0000-000019000000}"/>
    <hyperlink ref="B29" location="JcicZ575!A1" display="JcicZ575" xr:uid="{00000000-0004-0000-0000-00001A000000}"/>
  </hyperlinks>
  <pageMargins left="0.7" right="0.7" top="0.75" bottom="0.75" header="0.3" footer="0.3"/>
  <pageSetup paperSize="9"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工作表8"/>
  <dimension ref="A1:O18"/>
  <sheetViews>
    <sheetView zoomScaleNormal="100" workbookViewId="0">
      <selection activeCell="C1" sqref="C1:D1"/>
    </sheetView>
  </sheetViews>
  <sheetFormatPr defaultColWidth="44.77734375" defaultRowHeight="16.2"/>
  <cols>
    <col min="1" max="1" width="5.77734375" style="20" bestFit="1" customWidth="1"/>
    <col min="2" max="2" width="20.33203125" style="20" bestFit="1" customWidth="1"/>
    <col min="3" max="3" width="25.109375" style="20" bestFit="1" customWidth="1"/>
    <col min="4" max="4" width="17.77734375" style="20" bestFit="1" customWidth="1"/>
    <col min="5" max="5" width="8.21875" style="20" bestFit="1" customWidth="1"/>
    <col min="6" max="6" width="6.77734375" style="20" bestFit="1" customWidth="1"/>
    <col min="7" max="7" width="17.77734375" style="20" bestFit="1" customWidth="1"/>
    <col min="8" max="8" width="13.5546875" style="20" bestFit="1" customWidth="1"/>
    <col min="9" max="9" width="23.88671875" style="20" bestFit="1" customWidth="1"/>
    <col min="10" max="10" width="11.88671875" style="20" bestFit="1" customWidth="1"/>
    <col min="11" max="13" width="6.77734375" style="20" bestFit="1" customWidth="1"/>
    <col min="14" max="14" width="11.88671875" style="20" bestFit="1" customWidth="1"/>
    <col min="15" max="16384" width="44.77734375" style="20"/>
  </cols>
  <sheetData>
    <row r="1" spans="1:15">
      <c r="A1" s="27" t="s">
        <v>7</v>
      </c>
      <c r="B1" s="28"/>
      <c r="C1" s="9" t="str">
        <f>[9]DBD!C1</f>
        <v>JcicZ048</v>
      </c>
      <c r="D1" s="9" t="str">
        <f>[9]DBD!D1</f>
        <v>債務人基本資料</v>
      </c>
      <c r="E1" s="16" t="s">
        <v>24</v>
      </c>
      <c r="F1" s="10"/>
      <c r="G1" s="10"/>
    </row>
    <row r="2" spans="1:15">
      <c r="A2" s="21" t="s">
        <v>383</v>
      </c>
      <c r="B2" s="22"/>
      <c r="C2" s="9" t="s">
        <v>397</v>
      </c>
      <c r="D2" s="9"/>
      <c r="E2" s="16"/>
      <c r="F2" s="10"/>
      <c r="G2" s="10"/>
    </row>
    <row r="3" spans="1:15">
      <c r="A3" s="21" t="s">
        <v>384</v>
      </c>
      <c r="B3" s="22"/>
      <c r="C3" s="9"/>
      <c r="D3" s="9"/>
      <c r="E3" s="16"/>
      <c r="F3" s="10"/>
      <c r="G3" s="10"/>
    </row>
    <row r="4" spans="1:15">
      <c r="A4" s="12" t="s">
        <v>8</v>
      </c>
      <c r="B4" s="12" t="s">
        <v>9</v>
      </c>
      <c r="C4" s="13" t="s">
        <v>10</v>
      </c>
      <c r="D4" s="12" t="s">
        <v>11</v>
      </c>
      <c r="E4" s="12" t="s">
        <v>12</v>
      </c>
      <c r="F4" s="12" t="s">
        <v>13</v>
      </c>
      <c r="G4" s="13" t="s">
        <v>14</v>
      </c>
      <c r="H4" s="14" t="s">
        <v>15</v>
      </c>
      <c r="I4" s="14" t="s">
        <v>16</v>
      </c>
      <c r="J4" s="14" t="s">
        <v>17</v>
      </c>
      <c r="K4" s="14" t="s">
        <v>18</v>
      </c>
      <c r="L4" s="14" t="s">
        <v>19</v>
      </c>
      <c r="M4" s="14" t="s">
        <v>20</v>
      </c>
      <c r="N4" s="14" t="s">
        <v>21</v>
      </c>
      <c r="O4" s="25" t="s">
        <v>422</v>
      </c>
    </row>
    <row r="5" spans="1:15" ht="32.4">
      <c r="A5" s="9">
        <f>[9]DBD!A9</f>
        <v>1</v>
      </c>
      <c r="B5" s="9" t="str">
        <f>[9]DBD!B9</f>
        <v>TranKey</v>
      </c>
      <c r="C5" s="9" t="str">
        <f>[9]DBD!C9</f>
        <v>交易代碼</v>
      </c>
      <c r="D5" s="9" t="str">
        <f>[9]DBD!D9</f>
        <v>VARCHAR2</v>
      </c>
      <c r="E5" s="9">
        <f>[9]DBD!E9</f>
        <v>1</v>
      </c>
      <c r="F5" s="9">
        <f>[9]DBD!F9</f>
        <v>0</v>
      </c>
      <c r="G5" s="9" t="str">
        <f>[9]DBD!G9</f>
        <v>A:新增 C:異動 X:補件</v>
      </c>
      <c r="H5" s="15" t="s">
        <v>145</v>
      </c>
      <c r="I5" s="15" t="s">
        <v>28</v>
      </c>
      <c r="J5" s="15"/>
      <c r="K5" s="15" t="s">
        <v>26</v>
      </c>
      <c r="L5" s="15">
        <v>1</v>
      </c>
      <c r="M5" s="15"/>
      <c r="N5" s="15"/>
    </row>
    <row r="6" spans="1:15">
      <c r="A6" s="9">
        <f>[9]DBD!A10</f>
        <v>2</v>
      </c>
      <c r="B6" s="9" t="str">
        <f>[9]DBD!B10</f>
        <v>SubmitKey</v>
      </c>
      <c r="C6" s="9" t="str">
        <f>[9]DBD!C10</f>
        <v>報送單位代號</v>
      </c>
      <c r="D6" s="9" t="str">
        <f>[9]DBD!D10</f>
        <v>NVARCHAR2</v>
      </c>
      <c r="E6" s="9">
        <f>[9]DBD!E10</f>
        <v>3</v>
      </c>
      <c r="F6" s="9">
        <f>[9]DBD!F10</f>
        <v>0</v>
      </c>
      <c r="G6" s="9" t="str">
        <f>[9]DBD!G10</f>
        <v>三位文數字</v>
      </c>
      <c r="H6" s="15" t="s">
        <v>145</v>
      </c>
      <c r="I6" s="15" t="s">
        <v>31</v>
      </c>
      <c r="J6" s="15"/>
      <c r="K6" s="15" t="s">
        <v>26</v>
      </c>
      <c r="L6" s="15">
        <v>3</v>
      </c>
      <c r="M6" s="15"/>
      <c r="N6" s="15"/>
    </row>
    <row r="7" spans="1:15">
      <c r="A7" s="9">
        <f>[9]DBD!A11</f>
        <v>3</v>
      </c>
      <c r="B7" s="9" t="str">
        <f>[9]DBD!B11</f>
        <v>CustId</v>
      </c>
      <c r="C7" s="9" t="str">
        <f>[9]DBD!C11</f>
        <v>債務人IDN</v>
      </c>
      <c r="D7" s="9" t="str">
        <f>[9]DBD!D11</f>
        <v>VARCHAR2</v>
      </c>
      <c r="E7" s="9">
        <f>[9]DBD!E11</f>
        <v>10</v>
      </c>
      <c r="F7" s="9">
        <f>[9]DBD!F11</f>
        <v>0</v>
      </c>
      <c r="G7" s="9">
        <f>[9]DBD!G11</f>
        <v>0</v>
      </c>
      <c r="H7" s="15" t="s">
        <v>145</v>
      </c>
      <c r="I7" s="15" t="s">
        <v>33</v>
      </c>
      <c r="J7" s="15"/>
      <c r="K7" s="15" t="s">
        <v>35</v>
      </c>
      <c r="L7" s="15">
        <v>10</v>
      </c>
      <c r="M7" s="15"/>
      <c r="N7" s="15"/>
    </row>
    <row r="8" spans="1:15">
      <c r="A8" s="9">
        <f>[9]DBD!A12</f>
        <v>4</v>
      </c>
      <c r="B8" s="9" t="str">
        <f>[9]DBD!B12</f>
        <v>RcDate</v>
      </c>
      <c r="C8" s="9" t="str">
        <f>[9]DBD!C12</f>
        <v>協商申請日</v>
      </c>
      <c r="D8" s="9" t="str">
        <f>[9]DBD!D12</f>
        <v>Decimald</v>
      </c>
      <c r="E8" s="9">
        <f>[9]DBD!E12</f>
        <v>8</v>
      </c>
      <c r="F8" s="9">
        <f>[9]DBD!F12</f>
        <v>0</v>
      </c>
      <c r="G8" s="9">
        <f>[9]DBD!G12</f>
        <v>0</v>
      </c>
      <c r="H8" s="15" t="s">
        <v>145</v>
      </c>
      <c r="I8" s="15" t="s">
        <v>36</v>
      </c>
      <c r="J8" s="15"/>
      <c r="K8" s="15" t="s">
        <v>35</v>
      </c>
      <c r="L8" s="15">
        <v>8</v>
      </c>
      <c r="M8" s="15"/>
      <c r="N8" s="15"/>
    </row>
    <row r="9" spans="1:15" ht="48.6">
      <c r="A9" s="9">
        <f>[9]DBD!A13</f>
        <v>5</v>
      </c>
      <c r="B9" s="9" t="str">
        <f>[9]DBD!B13</f>
        <v>CustRegAddr</v>
      </c>
      <c r="C9" s="9" t="str">
        <f>[9]DBD!C13</f>
        <v>債務人戶籍之郵遞區號及地址</v>
      </c>
      <c r="D9" s="9" t="str">
        <f>[9]DBD!D13</f>
        <v>NVARCHAR2</v>
      </c>
      <c r="E9" s="9">
        <f>[9]DBD!E13</f>
        <v>114</v>
      </c>
      <c r="F9" s="9">
        <f>[9]DBD!F13</f>
        <v>0</v>
      </c>
      <c r="G9" s="9" t="str">
        <f>[9]DBD!G13</f>
        <v>38個中文字(全形),郵遞區號在前</v>
      </c>
      <c r="H9" s="15" t="s">
        <v>145</v>
      </c>
      <c r="I9" s="15" t="s">
        <v>146</v>
      </c>
      <c r="J9" s="15"/>
      <c r="K9" s="15" t="s">
        <v>35</v>
      </c>
      <c r="L9" s="15">
        <v>76</v>
      </c>
      <c r="M9" s="15"/>
      <c r="N9" s="15"/>
    </row>
    <row r="10" spans="1:15" ht="48.6">
      <c r="A10" s="9">
        <f>[9]DBD!A14</f>
        <v>6</v>
      </c>
      <c r="B10" s="9" t="str">
        <f>[9]DBD!B14</f>
        <v>CustComAddr</v>
      </c>
      <c r="C10" s="9" t="str">
        <f>[9]DBD!C14</f>
        <v>債務人通訊地之郵遞區號及地址</v>
      </c>
      <c r="D10" s="9" t="str">
        <f>[9]DBD!D14</f>
        <v>NVARCHAR2</v>
      </c>
      <c r="E10" s="9">
        <f>[9]DBD!E14</f>
        <v>114</v>
      </c>
      <c r="F10" s="9">
        <f>[9]DBD!F14</f>
        <v>0</v>
      </c>
      <c r="G10" s="9" t="str">
        <f>[9]DBD!G14</f>
        <v>38個中文字(全形),郵遞區號在前</v>
      </c>
      <c r="H10" s="15" t="s">
        <v>145</v>
      </c>
      <c r="I10" s="15" t="s">
        <v>147</v>
      </c>
      <c r="J10" s="15"/>
      <c r="K10" s="15" t="s">
        <v>35</v>
      </c>
      <c r="L10" s="15">
        <v>76</v>
      </c>
      <c r="M10" s="15"/>
      <c r="N10" s="15"/>
    </row>
    <row r="11" spans="1:15" ht="64.8">
      <c r="A11" s="9">
        <f>[9]DBD!A15</f>
        <v>7</v>
      </c>
      <c r="B11" s="9" t="str">
        <f>[9]DBD!B15</f>
        <v>CustRegTelNo</v>
      </c>
      <c r="C11" s="9" t="str">
        <f>[9]DBD!C15</f>
        <v>債務人戶籍電話</v>
      </c>
      <c r="D11" s="9" t="str">
        <f>[9]DBD!D15</f>
        <v>VARCHAR2</v>
      </c>
      <c r="E11" s="9">
        <f>[9]DBD!E15</f>
        <v>16</v>
      </c>
      <c r="F11" s="9">
        <f>[9]DBD!F15</f>
        <v>0</v>
      </c>
      <c r="G11" s="9" t="str">
        <f>[9]DBD!G15</f>
        <v>建議格式「區域碼-電話號碼」
※例：02-23895858</v>
      </c>
      <c r="H11" s="15" t="s">
        <v>145</v>
      </c>
      <c r="I11" s="15" t="s">
        <v>148</v>
      </c>
      <c r="J11" s="15"/>
      <c r="K11" s="15" t="s">
        <v>35</v>
      </c>
      <c r="L11" s="15">
        <v>16</v>
      </c>
      <c r="M11" s="15"/>
      <c r="N11" s="15"/>
    </row>
    <row r="12" spans="1:15" ht="81">
      <c r="A12" s="9">
        <f>[9]DBD!A16</f>
        <v>8</v>
      </c>
      <c r="B12" s="9" t="str">
        <f>[9]DBD!B16</f>
        <v>CustComTelNo</v>
      </c>
      <c r="C12" s="9" t="str">
        <f>[9]DBD!C16</f>
        <v>債務人通訊電話</v>
      </c>
      <c r="D12" s="9" t="str">
        <f>[9]DBD!D16</f>
        <v>VARCHAR2</v>
      </c>
      <c r="E12" s="9">
        <f>[9]DBD!E16</f>
        <v>16</v>
      </c>
      <c r="F12" s="9">
        <f>[9]DBD!F16</f>
        <v>0</v>
      </c>
      <c r="G12" s="9" t="str">
        <f>[9]DBD!G16</f>
        <v>建議格式「區域碼-電話號碼#分機號碼」
※例：02-23895858#1122</v>
      </c>
      <c r="H12" s="15" t="s">
        <v>145</v>
      </c>
      <c r="I12" s="15" t="s">
        <v>149</v>
      </c>
      <c r="J12" s="15"/>
      <c r="K12" s="15" t="s">
        <v>35</v>
      </c>
      <c r="L12" s="15">
        <v>16</v>
      </c>
      <c r="M12" s="15"/>
      <c r="N12" s="15"/>
    </row>
    <row r="13" spans="1:15" ht="81">
      <c r="A13" s="9">
        <f>[9]DBD!A17</f>
        <v>9</v>
      </c>
      <c r="B13" s="9" t="str">
        <f>[9]DBD!B17</f>
        <v>CustMobilNo</v>
      </c>
      <c r="C13" s="9" t="str">
        <f>[9]DBD!C17</f>
        <v>債務人行動電話</v>
      </c>
      <c r="D13" s="9" t="str">
        <f>[9]DBD!D17</f>
        <v>VARCHAR2</v>
      </c>
      <c r="E13" s="9">
        <f>[9]DBD!E17</f>
        <v>16</v>
      </c>
      <c r="F13" s="9">
        <f>[9]DBD!F17</f>
        <v>0</v>
      </c>
      <c r="G13" s="9" t="str">
        <f>[9]DBD!G17</f>
        <v>建議格式「系統業者門號代碼-電話號碼」
※例：0988-123456</v>
      </c>
      <c r="H13" s="15" t="s">
        <v>145</v>
      </c>
      <c r="I13" s="15" t="s">
        <v>150</v>
      </c>
      <c r="J13" s="15"/>
      <c r="K13" s="15" t="s">
        <v>35</v>
      </c>
      <c r="L13" s="15">
        <v>16</v>
      </c>
      <c r="M13" s="15"/>
      <c r="N13" s="15"/>
    </row>
    <row r="14" spans="1:15">
      <c r="A14" s="9">
        <f>[9]DBD!A18</f>
        <v>10</v>
      </c>
      <c r="B14" s="9" t="str">
        <f>[9]DBD!B18</f>
        <v>OutJcicTxtDate</v>
      </c>
      <c r="C14" s="9" t="str">
        <f>[9]DBD!C18</f>
        <v>轉出JCIC文字檔日期</v>
      </c>
      <c r="D14" s="9" t="str">
        <f>[9]DBD!D18</f>
        <v>Decimald</v>
      </c>
      <c r="E14" s="9">
        <f>[9]DBD!E18</f>
        <v>8</v>
      </c>
      <c r="F14" s="9">
        <f>[9]DBD!F18</f>
        <v>0</v>
      </c>
      <c r="G14" s="9">
        <f>[9]DBD!G18</f>
        <v>0</v>
      </c>
      <c r="H14" s="15" t="s">
        <v>145</v>
      </c>
      <c r="I14" s="15" t="s">
        <v>44</v>
      </c>
      <c r="J14" s="15"/>
      <c r="K14" s="15" t="s">
        <v>35</v>
      </c>
      <c r="L14" s="15">
        <v>8</v>
      </c>
      <c r="M14" s="15"/>
      <c r="N14" s="15"/>
    </row>
    <row r="15" spans="1:15">
      <c r="A15" s="9">
        <f>[9]DBD!A19</f>
        <v>11</v>
      </c>
      <c r="B15" s="9" t="str">
        <f>[9]DBD!B19</f>
        <v>CreateDate</v>
      </c>
      <c r="C15" s="9" t="str">
        <f>[9]DBD!C19</f>
        <v>建檔日期時間</v>
      </c>
      <c r="D15" s="9" t="str">
        <f>[9]DBD!D19</f>
        <v>DATE</v>
      </c>
      <c r="E15" s="9">
        <f>[9]DBD!E19</f>
        <v>8</v>
      </c>
      <c r="F15" s="9">
        <f>[9]DBD!F19</f>
        <v>0</v>
      </c>
      <c r="G15" s="9">
        <f>[9]DBD!G19</f>
        <v>0</v>
      </c>
      <c r="H15" s="15"/>
      <c r="I15" s="15"/>
      <c r="J15" s="15"/>
      <c r="K15" s="15"/>
      <c r="L15" s="15"/>
      <c r="M15" s="15"/>
      <c r="N15" s="15"/>
    </row>
    <row r="16" spans="1:15">
      <c r="A16" s="9">
        <f>[9]DBD!A20</f>
        <v>12</v>
      </c>
      <c r="B16" s="9" t="str">
        <f>[9]DBD!B20</f>
        <v>CreateEmpNo</v>
      </c>
      <c r="C16" s="9" t="str">
        <f>[9]DBD!C20</f>
        <v>建檔人員</v>
      </c>
      <c r="D16" s="9" t="str">
        <f>[9]DBD!D20</f>
        <v>VARCHAR2</v>
      </c>
      <c r="E16" s="9">
        <f>[9]DBD!E20</f>
        <v>6</v>
      </c>
      <c r="F16" s="9">
        <f>[9]DBD!F20</f>
        <v>0</v>
      </c>
      <c r="G16" s="9">
        <f>[9]DBD!G20</f>
        <v>0</v>
      </c>
      <c r="H16" s="15"/>
      <c r="I16" s="15"/>
      <c r="J16" s="15"/>
      <c r="K16" s="15"/>
      <c r="L16" s="15"/>
      <c r="M16" s="15"/>
      <c r="N16" s="15"/>
    </row>
    <row r="17" spans="1:14">
      <c r="A17" s="9">
        <f>[9]DBD!A21</f>
        <v>13</v>
      </c>
      <c r="B17" s="9" t="str">
        <f>[9]DBD!B21</f>
        <v>LastUpdate</v>
      </c>
      <c r="C17" s="9" t="str">
        <f>[9]DBD!C21</f>
        <v>最後更新日期時間</v>
      </c>
      <c r="D17" s="9" t="str">
        <f>[9]DBD!D21</f>
        <v>DATE</v>
      </c>
      <c r="E17" s="9">
        <f>[9]DBD!E21</f>
        <v>8</v>
      </c>
      <c r="F17" s="9">
        <f>[9]DBD!F21</f>
        <v>0</v>
      </c>
      <c r="G17" s="9">
        <f>[9]DBD!G21</f>
        <v>0</v>
      </c>
      <c r="H17" s="15"/>
      <c r="I17" s="15"/>
      <c r="J17" s="15"/>
      <c r="K17" s="15"/>
      <c r="L17" s="15"/>
      <c r="M17" s="15"/>
      <c r="N17" s="15"/>
    </row>
    <row r="18" spans="1:14">
      <c r="A18" s="9">
        <f>[9]DBD!A22</f>
        <v>14</v>
      </c>
      <c r="B18" s="9" t="str">
        <f>[9]DBD!B22</f>
        <v>LastUpdateEmpNo</v>
      </c>
      <c r="C18" s="9" t="str">
        <f>[9]DBD!C22</f>
        <v>最後更新人員</v>
      </c>
      <c r="D18" s="9" t="str">
        <f>[9]DBD!D22</f>
        <v>VARCHAR2</v>
      </c>
      <c r="E18" s="9">
        <f>[9]DBD!E22</f>
        <v>6</v>
      </c>
      <c r="F18" s="9">
        <f>[9]DBD!F22</f>
        <v>0</v>
      </c>
      <c r="G18" s="9">
        <f>[9]DBD!G22</f>
        <v>0</v>
      </c>
      <c r="H18" s="15"/>
      <c r="I18" s="15"/>
      <c r="J18" s="15"/>
      <c r="K18" s="15"/>
      <c r="L18" s="15"/>
      <c r="M18" s="15"/>
      <c r="N18" s="15"/>
    </row>
  </sheetData>
  <mergeCells count="1">
    <mergeCell ref="A1:B1"/>
  </mergeCells>
  <phoneticPr fontId="1" type="noConversion"/>
  <hyperlinks>
    <hyperlink ref="E1" location="'L8'!A1" display="回首頁" xr:uid="{00000000-0004-0000-0900-000000000000}"/>
  </hyperlinks>
  <pageMargins left="0.7" right="0.7" top="0.75" bottom="0.75" header="0.3" footer="0.3"/>
  <pageSetup paperSize="9"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工作表9"/>
  <dimension ref="A1:O21"/>
  <sheetViews>
    <sheetView topLeftCell="E1" zoomScaleNormal="100" workbookViewId="0">
      <selection activeCell="O17" sqref="O17"/>
    </sheetView>
  </sheetViews>
  <sheetFormatPr defaultColWidth="44.77734375" defaultRowHeight="16.2"/>
  <cols>
    <col min="1" max="1" width="5.77734375" style="20" bestFit="1" customWidth="1"/>
    <col min="2" max="2" width="20.33203125" style="20" bestFit="1" customWidth="1"/>
    <col min="3" max="3" width="25.109375" style="20" bestFit="1" customWidth="1"/>
    <col min="4" max="4" width="17.77734375" style="20" bestFit="1" customWidth="1"/>
    <col min="5" max="5" width="8.21875" style="20" bestFit="1" customWidth="1"/>
    <col min="6" max="6" width="6.77734375" style="20" bestFit="1" customWidth="1"/>
    <col min="7" max="7" width="17.77734375" style="20" bestFit="1" customWidth="1"/>
    <col min="8" max="8" width="13.5546875" style="20" bestFit="1" customWidth="1"/>
    <col min="9" max="9" width="23.88671875" style="20" bestFit="1" customWidth="1"/>
    <col min="10" max="10" width="11.88671875" style="20" bestFit="1" customWidth="1"/>
    <col min="11" max="13" width="6.77734375" style="20" bestFit="1" customWidth="1"/>
    <col min="14" max="14" width="11.88671875" style="20" bestFit="1" customWidth="1"/>
    <col min="15" max="16384" width="44.77734375" style="20"/>
  </cols>
  <sheetData>
    <row r="1" spans="1:15" ht="32.4">
      <c r="A1" s="27" t="s">
        <v>7</v>
      </c>
      <c r="B1" s="28"/>
      <c r="C1" s="9" t="str">
        <f>[10]DBD!C1</f>
        <v>JcicZ049</v>
      </c>
      <c r="D1" s="9" t="str">
        <f>[10]DBD!D1</f>
        <v>債務清償方案法院認可資料檔案</v>
      </c>
      <c r="E1" s="16" t="s">
        <v>24</v>
      </c>
      <c r="F1" s="10"/>
      <c r="G1" s="10"/>
    </row>
    <row r="2" spans="1:15">
      <c r="A2" s="21" t="s">
        <v>383</v>
      </c>
      <c r="B2" s="22"/>
      <c r="C2" s="9" t="s">
        <v>398</v>
      </c>
      <c r="D2" s="9"/>
      <c r="E2" s="16"/>
      <c r="F2" s="10"/>
      <c r="G2" s="10"/>
    </row>
    <row r="3" spans="1:15">
      <c r="A3" s="21" t="s">
        <v>384</v>
      </c>
      <c r="B3" s="22"/>
      <c r="C3" s="9"/>
      <c r="D3" s="9"/>
      <c r="E3" s="16"/>
      <c r="F3" s="10"/>
      <c r="G3" s="10"/>
    </row>
    <row r="4" spans="1:15">
      <c r="A4" s="12" t="s">
        <v>8</v>
      </c>
      <c r="B4" s="12" t="s">
        <v>9</v>
      </c>
      <c r="C4" s="13" t="s">
        <v>10</v>
      </c>
      <c r="D4" s="12" t="s">
        <v>11</v>
      </c>
      <c r="E4" s="12" t="s">
        <v>12</v>
      </c>
      <c r="F4" s="12" t="s">
        <v>13</v>
      </c>
      <c r="G4" s="13" t="s">
        <v>14</v>
      </c>
      <c r="H4" s="14" t="s">
        <v>15</v>
      </c>
      <c r="I4" s="14" t="s">
        <v>16</v>
      </c>
      <c r="J4" s="14" t="s">
        <v>17</v>
      </c>
      <c r="K4" s="14" t="s">
        <v>18</v>
      </c>
      <c r="L4" s="14" t="s">
        <v>19</v>
      </c>
      <c r="M4" s="14" t="s">
        <v>20</v>
      </c>
      <c r="N4" s="14" t="s">
        <v>21</v>
      </c>
      <c r="O4" s="25" t="s">
        <v>422</v>
      </c>
    </row>
    <row r="5" spans="1:15" ht="32.4">
      <c r="A5" s="9">
        <f>[10]DBD!A9</f>
        <v>1</v>
      </c>
      <c r="B5" s="9" t="str">
        <f>[10]DBD!B9</f>
        <v>TranKey</v>
      </c>
      <c r="C5" s="9" t="str">
        <f>[10]DBD!C9</f>
        <v>交易代碼</v>
      </c>
      <c r="D5" s="9" t="str">
        <f>[10]DBD!D9</f>
        <v>VARCHAR2</v>
      </c>
      <c r="E5" s="9">
        <f>[10]DBD!E9</f>
        <v>1</v>
      </c>
      <c r="F5" s="9">
        <f>[10]DBD!F9</f>
        <v>0</v>
      </c>
      <c r="G5" s="9" t="str">
        <f>[10]DBD!G9</f>
        <v>A:新增;C:異動;D:刪除</v>
      </c>
      <c r="H5" s="15" t="s">
        <v>151</v>
      </c>
      <c r="I5" s="15" t="s">
        <v>28</v>
      </c>
      <c r="J5" s="15"/>
      <c r="K5" s="15" t="s">
        <v>26</v>
      </c>
      <c r="L5" s="15">
        <v>1</v>
      </c>
      <c r="M5" s="15"/>
      <c r="N5" s="15"/>
    </row>
    <row r="6" spans="1:15">
      <c r="A6" s="9">
        <f>[10]DBD!A10</f>
        <v>2</v>
      </c>
      <c r="B6" s="9" t="str">
        <f>[10]DBD!B10</f>
        <v>SubmitKey</v>
      </c>
      <c r="C6" s="9" t="str">
        <f>[10]DBD!C10</f>
        <v>報送單位代號</v>
      </c>
      <c r="D6" s="9" t="str">
        <f>[10]DBD!D10</f>
        <v>NVARCHAR2</v>
      </c>
      <c r="E6" s="9">
        <f>[10]DBD!E10</f>
        <v>3</v>
      </c>
      <c r="F6" s="9">
        <f>[10]DBD!F10</f>
        <v>0</v>
      </c>
      <c r="G6" s="9" t="str">
        <f>[10]DBD!G10</f>
        <v>三位文數字</v>
      </c>
      <c r="H6" s="15" t="s">
        <v>151</v>
      </c>
      <c r="I6" s="15" t="s">
        <v>31</v>
      </c>
      <c r="J6" s="15"/>
      <c r="K6" s="15" t="s">
        <v>26</v>
      </c>
      <c r="L6" s="15">
        <v>2</v>
      </c>
      <c r="M6" s="15"/>
      <c r="N6" s="15"/>
    </row>
    <row r="7" spans="1:15">
      <c r="A7" s="9">
        <f>[10]DBD!A11</f>
        <v>3</v>
      </c>
      <c r="B7" s="9" t="str">
        <f>[10]DBD!B11</f>
        <v>CustId</v>
      </c>
      <c r="C7" s="9" t="str">
        <f>[10]DBD!C11</f>
        <v>債務人IDN</v>
      </c>
      <c r="D7" s="9" t="str">
        <f>[10]DBD!D11</f>
        <v>VARCHAR2</v>
      </c>
      <c r="E7" s="9">
        <f>[10]DBD!E11</f>
        <v>10</v>
      </c>
      <c r="F7" s="9">
        <f>[10]DBD!F11</f>
        <v>0</v>
      </c>
      <c r="G7" s="9">
        <f>[10]DBD!G11</f>
        <v>0</v>
      </c>
      <c r="H7" s="15" t="s">
        <v>151</v>
      </c>
      <c r="I7" s="15" t="s">
        <v>33</v>
      </c>
      <c r="J7" s="15"/>
      <c r="K7" s="15" t="s">
        <v>35</v>
      </c>
      <c r="L7" s="15">
        <v>10</v>
      </c>
      <c r="M7" s="15"/>
      <c r="N7" s="15"/>
    </row>
    <row r="8" spans="1:15">
      <c r="A8" s="9">
        <f>[10]DBD!A12</f>
        <v>4</v>
      </c>
      <c r="B8" s="9" t="str">
        <f>[10]DBD!B12</f>
        <v>RcDate</v>
      </c>
      <c r="C8" s="9" t="str">
        <f>[10]DBD!C12</f>
        <v>協商申請日</v>
      </c>
      <c r="D8" s="9" t="str">
        <f>[10]DBD!D12</f>
        <v>Decimald</v>
      </c>
      <c r="E8" s="9">
        <f>[10]DBD!E12</f>
        <v>8</v>
      </c>
      <c r="F8" s="9">
        <f>[10]DBD!F12</f>
        <v>0</v>
      </c>
      <c r="G8" s="9">
        <f>[10]DBD!G12</f>
        <v>0</v>
      </c>
      <c r="H8" s="15" t="s">
        <v>151</v>
      </c>
      <c r="I8" s="15" t="s">
        <v>36</v>
      </c>
      <c r="J8" s="15"/>
      <c r="K8" s="15" t="s">
        <v>35</v>
      </c>
      <c r="L8" s="15">
        <v>8</v>
      </c>
      <c r="M8" s="15"/>
      <c r="N8" s="15"/>
    </row>
    <row r="9" spans="1:15" ht="32.4">
      <c r="A9" s="9">
        <f>[10]DBD!A13</f>
        <v>5</v>
      </c>
      <c r="B9" s="9" t="str">
        <f>[10]DBD!B13</f>
        <v>ClaimStatus</v>
      </c>
      <c r="C9" s="9" t="str">
        <f>[10]DBD!C13</f>
        <v>案件進度</v>
      </c>
      <c r="D9" s="9" t="str">
        <f>[10]DBD!D13</f>
        <v>Decimal</v>
      </c>
      <c r="E9" s="9">
        <f>[10]DBD!E13</f>
        <v>1</v>
      </c>
      <c r="F9" s="9">
        <f>[10]DBD!F13</f>
        <v>0</v>
      </c>
      <c r="G9" s="9" t="str">
        <f>[10]DBD!G13</f>
        <v>1:遞狀聲請;2:法院裁定</v>
      </c>
      <c r="H9" s="15" t="s">
        <v>151</v>
      </c>
      <c r="I9" s="15" t="s">
        <v>152</v>
      </c>
      <c r="J9" s="15"/>
      <c r="K9" s="15" t="s">
        <v>26</v>
      </c>
      <c r="L9" s="15">
        <v>1</v>
      </c>
      <c r="M9" s="15"/>
      <c r="N9" s="15"/>
    </row>
    <row r="10" spans="1:15">
      <c r="A10" s="9">
        <f>[10]DBD!A14</f>
        <v>6</v>
      </c>
      <c r="B10" s="9" t="str">
        <f>[10]DBD!B14</f>
        <v>ApplyDate</v>
      </c>
      <c r="C10" s="9" t="str">
        <f>[10]DBD!C14</f>
        <v>遞狀日</v>
      </c>
      <c r="D10" s="9" t="str">
        <f>[10]DBD!D14</f>
        <v>Decimald</v>
      </c>
      <c r="E10" s="9">
        <f>[10]DBD!E14</f>
        <v>8</v>
      </c>
      <c r="F10" s="9">
        <f>[10]DBD!F14</f>
        <v>0</v>
      </c>
      <c r="G10" s="9">
        <f>[10]DBD!G14</f>
        <v>0</v>
      </c>
      <c r="H10" s="15" t="s">
        <v>151</v>
      </c>
      <c r="I10" s="15" t="s">
        <v>153</v>
      </c>
      <c r="J10" s="15"/>
      <c r="K10" s="15" t="s">
        <v>35</v>
      </c>
      <c r="L10" s="15">
        <v>8</v>
      </c>
      <c r="M10" s="15"/>
      <c r="N10" s="15"/>
    </row>
    <row r="11" spans="1:15" ht="33.6" customHeight="1">
      <c r="A11" s="9">
        <f>[10]DBD!A15</f>
        <v>7</v>
      </c>
      <c r="B11" s="9" t="str">
        <f>[10]DBD!B15</f>
        <v>CourtCode</v>
      </c>
      <c r="C11" s="9" t="str">
        <f>[10]DBD!C15</f>
        <v>承審法院代碼</v>
      </c>
      <c r="D11" s="9" t="str">
        <f>[10]DBD!D15</f>
        <v>VARCHAR2</v>
      </c>
      <c r="E11" s="9">
        <f>[10]DBD!E15</f>
        <v>3</v>
      </c>
      <c r="F11" s="9">
        <f>[10]DBD!F15</f>
        <v>0</v>
      </c>
      <c r="G11" s="9" t="str">
        <f>[10]DBD!G15</f>
        <v>CdCode.CourtCode</v>
      </c>
      <c r="H11" s="15" t="s">
        <v>151</v>
      </c>
      <c r="I11" s="15" t="s">
        <v>154</v>
      </c>
      <c r="J11" s="15"/>
      <c r="K11" s="15" t="s">
        <v>26</v>
      </c>
      <c r="L11" s="15">
        <v>3</v>
      </c>
      <c r="M11" s="15"/>
      <c r="N11" s="15"/>
    </row>
    <row r="12" spans="1:15">
      <c r="A12" s="9">
        <f>[10]DBD!A16</f>
        <v>8</v>
      </c>
      <c r="B12" s="9" t="str">
        <f>[10]DBD!B16</f>
        <v>Year</v>
      </c>
      <c r="C12" s="9" t="str">
        <f>[10]DBD!C16</f>
        <v>年度別</v>
      </c>
      <c r="D12" s="9" t="str">
        <f>[10]DBD!D16</f>
        <v>Decimal</v>
      </c>
      <c r="E12" s="9">
        <f>[10]DBD!E16</f>
        <v>4</v>
      </c>
      <c r="F12" s="9">
        <f>[10]DBD!F16</f>
        <v>0</v>
      </c>
      <c r="G12" s="9">
        <f>[10]DBD!G16</f>
        <v>0</v>
      </c>
      <c r="H12" s="15" t="s">
        <v>151</v>
      </c>
      <c r="I12" s="15" t="s">
        <v>155</v>
      </c>
      <c r="J12" s="15"/>
      <c r="K12" s="15" t="s">
        <v>35</v>
      </c>
      <c r="L12" s="15">
        <v>4</v>
      </c>
      <c r="M12" s="15"/>
      <c r="N12" s="15"/>
    </row>
    <row r="13" spans="1:15">
      <c r="A13" s="9">
        <f>[10]DBD!A17</f>
        <v>9</v>
      </c>
      <c r="B13" s="9" t="str">
        <f>[10]DBD!B17</f>
        <v>CourtDiv</v>
      </c>
      <c r="C13" s="9" t="str">
        <f>[10]DBD!C17</f>
        <v>法院承審股別</v>
      </c>
      <c r="D13" s="9" t="str">
        <f>[10]DBD!D17</f>
        <v>NVARCHAR2</v>
      </c>
      <c r="E13" s="9">
        <f>[10]DBD!E17</f>
        <v>6</v>
      </c>
      <c r="F13" s="9">
        <f>[10]DBD!F17</f>
        <v>0</v>
      </c>
      <c r="G13" s="9" t="str">
        <f>[10]DBD!G17</f>
        <v>2個中文字</v>
      </c>
      <c r="H13" s="15" t="s">
        <v>151</v>
      </c>
      <c r="I13" s="15" t="s">
        <v>156</v>
      </c>
      <c r="J13" s="15"/>
      <c r="K13" s="15" t="s">
        <v>35</v>
      </c>
      <c r="L13" s="15">
        <v>4</v>
      </c>
      <c r="M13" s="15"/>
      <c r="N13" s="15"/>
    </row>
    <row r="14" spans="1:15">
      <c r="A14" s="9">
        <f>[10]DBD!A18</f>
        <v>10</v>
      </c>
      <c r="B14" s="9" t="str">
        <f>[10]DBD!B18</f>
        <v>CourtCaseNo</v>
      </c>
      <c r="C14" s="9" t="str">
        <f>[10]DBD!C18</f>
        <v>法院案號</v>
      </c>
      <c r="D14" s="9" t="str">
        <f>[10]DBD!D18</f>
        <v>NVARCHAR2</v>
      </c>
      <c r="E14" s="9">
        <f>[10]DBD!E18</f>
        <v>20</v>
      </c>
      <c r="F14" s="9">
        <f>[10]DBD!F18</f>
        <v>0</v>
      </c>
      <c r="G14" s="9">
        <f>[10]DBD!G18</f>
        <v>0</v>
      </c>
      <c r="H14" s="15" t="s">
        <v>151</v>
      </c>
      <c r="I14" s="15" t="s">
        <v>157</v>
      </c>
      <c r="J14" s="15"/>
      <c r="K14" s="15" t="s">
        <v>35</v>
      </c>
      <c r="L14" s="15">
        <v>20</v>
      </c>
      <c r="M14" s="15"/>
      <c r="N14" s="15"/>
    </row>
    <row r="15" spans="1:15">
      <c r="A15" s="9">
        <f>[10]DBD!A19</f>
        <v>11</v>
      </c>
      <c r="B15" s="9" t="str">
        <f>[10]DBD!B19</f>
        <v>Approve</v>
      </c>
      <c r="C15" s="9" t="str">
        <f>[10]DBD!C19</f>
        <v>法院認可與否</v>
      </c>
      <c r="D15" s="9" t="str">
        <f>[10]DBD!D19</f>
        <v>VARCHAR2</v>
      </c>
      <c r="E15" s="9">
        <f>[10]DBD!E19</f>
        <v>1</v>
      </c>
      <c r="F15" s="9">
        <f>[10]DBD!F19</f>
        <v>0</v>
      </c>
      <c r="G15" s="9" t="str">
        <f>[10]DBD!G19</f>
        <v>Y;N</v>
      </c>
      <c r="H15" s="15" t="s">
        <v>151</v>
      </c>
      <c r="I15" s="15" t="s">
        <v>158</v>
      </c>
      <c r="J15" s="15"/>
      <c r="K15" s="15" t="s">
        <v>357</v>
      </c>
      <c r="L15" s="15">
        <v>1</v>
      </c>
      <c r="M15" s="15"/>
      <c r="N15" s="15"/>
    </row>
    <row r="16" spans="1:15">
      <c r="A16" s="9">
        <f>[10]DBD!A20</f>
        <v>12</v>
      </c>
      <c r="B16" s="9" t="str">
        <f>[10]DBD!B20</f>
        <v>ClaimDate</v>
      </c>
      <c r="C16" s="9" t="str">
        <f>[10]DBD!C20</f>
        <v>法院裁定日期</v>
      </c>
      <c r="D16" s="9" t="str">
        <f>[10]DBD!D20</f>
        <v>Decimald</v>
      </c>
      <c r="E16" s="9">
        <f>[10]DBD!E20</f>
        <v>8</v>
      </c>
      <c r="F16" s="9">
        <f>[10]DBD!F20</f>
        <v>0</v>
      </c>
      <c r="G16" s="9">
        <f>[10]DBD!G20</f>
        <v>0</v>
      </c>
      <c r="H16" s="15" t="s">
        <v>151</v>
      </c>
      <c r="I16" s="15" t="s">
        <v>159</v>
      </c>
      <c r="J16" s="15"/>
      <c r="K16" s="15" t="s">
        <v>358</v>
      </c>
      <c r="L16" s="15">
        <v>8</v>
      </c>
      <c r="M16" s="15"/>
      <c r="N16" s="15" t="s">
        <v>396</v>
      </c>
      <c r="O16" s="20" t="s">
        <v>484</v>
      </c>
    </row>
    <row r="17" spans="1:15">
      <c r="A17" s="9">
        <f>[10]DBD!A21</f>
        <v>13</v>
      </c>
      <c r="B17" s="9" t="str">
        <f>[10]DBD!B21</f>
        <v>OutJcicTxtDate</v>
      </c>
      <c r="C17" s="9" t="str">
        <f>[10]DBD!C21</f>
        <v>轉出JCIC文字檔日期</v>
      </c>
      <c r="D17" s="9" t="str">
        <f>[10]DBD!D21</f>
        <v>Decimald</v>
      </c>
      <c r="E17" s="9">
        <f>[10]DBD!E21</f>
        <v>8</v>
      </c>
      <c r="F17" s="9">
        <f>[10]DBD!F21</f>
        <v>0</v>
      </c>
      <c r="G17" s="9">
        <f>[10]DBD!G21</f>
        <v>0</v>
      </c>
      <c r="H17" s="15" t="s">
        <v>151</v>
      </c>
      <c r="I17" s="15" t="s">
        <v>44</v>
      </c>
      <c r="J17" s="15"/>
      <c r="K17" s="15" t="s">
        <v>358</v>
      </c>
      <c r="L17" s="15">
        <v>8</v>
      </c>
      <c r="M17" s="15"/>
      <c r="N17" s="15" t="s">
        <v>396</v>
      </c>
      <c r="O17" s="20" t="s">
        <v>447</v>
      </c>
    </row>
    <row r="18" spans="1:15">
      <c r="A18" s="9">
        <f>[10]DBD!A22</f>
        <v>14</v>
      </c>
      <c r="B18" s="9" t="str">
        <f>[10]DBD!B22</f>
        <v>CreateDate</v>
      </c>
      <c r="C18" s="9" t="str">
        <f>[10]DBD!C22</f>
        <v>建檔日期時間</v>
      </c>
      <c r="D18" s="9" t="str">
        <f>[10]DBD!D22</f>
        <v>DATE</v>
      </c>
      <c r="E18" s="9">
        <f>[10]DBD!E22</f>
        <v>8</v>
      </c>
      <c r="F18" s="9">
        <f>[10]DBD!F22</f>
        <v>0</v>
      </c>
      <c r="G18" s="9">
        <f>[10]DBD!G22</f>
        <v>0</v>
      </c>
      <c r="H18" s="15"/>
      <c r="I18" s="15"/>
      <c r="J18" s="15"/>
      <c r="K18" s="15"/>
      <c r="L18" s="15"/>
      <c r="M18" s="15"/>
      <c r="N18" s="15"/>
    </row>
    <row r="19" spans="1:15">
      <c r="A19" s="9">
        <f>[10]DBD!A23</f>
        <v>15</v>
      </c>
      <c r="B19" s="9" t="str">
        <f>[10]DBD!B23</f>
        <v>CreateEmpNo</v>
      </c>
      <c r="C19" s="9" t="str">
        <f>[10]DBD!C23</f>
        <v>建檔人員</v>
      </c>
      <c r="D19" s="9" t="str">
        <f>[10]DBD!D23</f>
        <v>VARCHAR2</v>
      </c>
      <c r="E19" s="9">
        <f>[10]DBD!E23</f>
        <v>6</v>
      </c>
      <c r="F19" s="9">
        <f>[10]DBD!F23</f>
        <v>0</v>
      </c>
      <c r="G19" s="9">
        <f>[10]DBD!G23</f>
        <v>0</v>
      </c>
      <c r="H19" s="15"/>
      <c r="I19" s="15"/>
      <c r="J19" s="15"/>
      <c r="K19" s="15"/>
      <c r="L19" s="15"/>
      <c r="M19" s="15"/>
      <c r="N19" s="15"/>
    </row>
    <row r="20" spans="1:15">
      <c r="A20" s="9">
        <f>[10]DBD!A24</f>
        <v>16</v>
      </c>
      <c r="B20" s="9" t="str">
        <f>[10]DBD!B24</f>
        <v>LastUpdate</v>
      </c>
      <c r="C20" s="9" t="str">
        <f>[10]DBD!C24</f>
        <v>最後更新日期時間</v>
      </c>
      <c r="D20" s="9" t="str">
        <f>[10]DBD!D24</f>
        <v>DATE</v>
      </c>
      <c r="E20" s="9">
        <f>[10]DBD!E24</f>
        <v>8</v>
      </c>
      <c r="F20" s="9">
        <f>[10]DBD!F24</f>
        <v>0</v>
      </c>
      <c r="G20" s="9">
        <f>[10]DBD!G24</f>
        <v>0</v>
      </c>
      <c r="H20" s="15"/>
      <c r="I20" s="15"/>
      <c r="J20" s="15"/>
      <c r="K20" s="15"/>
      <c r="L20" s="15"/>
      <c r="M20" s="15"/>
      <c r="N20" s="15"/>
    </row>
    <row r="21" spans="1:15">
      <c r="A21" s="9">
        <f>[10]DBD!A25</f>
        <v>17</v>
      </c>
      <c r="B21" s="9" t="str">
        <f>[10]DBD!B25</f>
        <v>LastUpdateEmpNo</v>
      </c>
      <c r="C21" s="9" t="str">
        <f>[10]DBD!C25</f>
        <v>最後更新人員</v>
      </c>
      <c r="D21" s="9" t="str">
        <f>[10]DBD!D25</f>
        <v>VARCHAR2</v>
      </c>
      <c r="E21" s="9">
        <f>[10]DBD!E25</f>
        <v>6</v>
      </c>
      <c r="F21" s="9">
        <f>[10]DBD!F25</f>
        <v>0</v>
      </c>
      <c r="G21" s="9">
        <f>[10]DBD!G25</f>
        <v>0</v>
      </c>
      <c r="H21" s="15"/>
      <c r="I21" s="15"/>
      <c r="J21" s="15"/>
      <c r="K21" s="15"/>
      <c r="L21" s="15"/>
      <c r="M21" s="15"/>
      <c r="N21" s="15"/>
    </row>
  </sheetData>
  <mergeCells count="1">
    <mergeCell ref="A1:B1"/>
  </mergeCells>
  <phoneticPr fontId="1" type="noConversion"/>
  <hyperlinks>
    <hyperlink ref="E1" location="'L8'!A1" display="回首頁" xr:uid="{00000000-0004-0000-0A00-000000000000}"/>
  </hyperlinks>
  <pageMargins left="0.7" right="0.7" top="0.75" bottom="0.75" header="0.3" footer="0.3"/>
  <pageSetup paperSize="9"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工作表10"/>
  <dimension ref="A1:O19"/>
  <sheetViews>
    <sheetView topLeftCell="A8" zoomScaleNormal="100" workbookViewId="0">
      <selection activeCell="J15" sqref="J15"/>
    </sheetView>
  </sheetViews>
  <sheetFormatPr defaultColWidth="44.77734375" defaultRowHeight="16.2"/>
  <cols>
    <col min="1" max="1" width="5.77734375" style="20" bestFit="1" customWidth="1"/>
    <col min="2" max="2" width="20.33203125" style="20" bestFit="1" customWidth="1"/>
    <col min="3" max="3" width="25.109375" style="20" bestFit="1" customWidth="1"/>
    <col min="4" max="4" width="17.77734375" style="20" bestFit="1" customWidth="1"/>
    <col min="5" max="5" width="8.21875" style="20" bestFit="1" customWidth="1"/>
    <col min="6" max="6" width="6.77734375" style="20" bestFit="1" customWidth="1"/>
    <col min="7" max="7" width="17.77734375" style="20" bestFit="1" customWidth="1"/>
    <col min="8" max="8" width="13.5546875" style="20" bestFit="1" customWidth="1"/>
    <col min="9" max="9" width="23.88671875" style="20" bestFit="1" customWidth="1"/>
    <col min="10" max="10" width="11.88671875" style="20" bestFit="1" customWidth="1"/>
    <col min="11" max="13" width="6.77734375" style="20" bestFit="1" customWidth="1"/>
    <col min="14" max="14" width="11.88671875" style="20" bestFit="1" customWidth="1"/>
    <col min="15" max="16384" width="44.77734375" style="20"/>
  </cols>
  <sheetData>
    <row r="1" spans="1:15" ht="32.4">
      <c r="A1" s="27" t="s">
        <v>7</v>
      </c>
      <c r="B1" s="28"/>
      <c r="C1" s="9" t="str">
        <f>[11]DBD!C1</f>
        <v>JcicZ050</v>
      </c>
      <c r="D1" s="9" t="str">
        <f>[11]DBD!D1</f>
        <v>債務人繳款資料檔案</v>
      </c>
      <c r="E1" s="16" t="s">
        <v>24</v>
      </c>
      <c r="F1" s="10"/>
      <c r="G1" s="10"/>
    </row>
    <row r="2" spans="1:15">
      <c r="A2" s="21" t="s">
        <v>383</v>
      </c>
      <c r="B2" s="22"/>
      <c r="C2" s="9" t="s">
        <v>399</v>
      </c>
      <c r="D2" s="9"/>
      <c r="E2" s="16"/>
      <c r="F2" s="10"/>
      <c r="G2" s="10"/>
    </row>
    <row r="3" spans="1:15">
      <c r="A3" s="21" t="s">
        <v>384</v>
      </c>
      <c r="B3" s="22"/>
      <c r="C3" s="9"/>
      <c r="D3" s="9"/>
      <c r="E3" s="16"/>
      <c r="F3" s="10"/>
      <c r="G3" s="10"/>
    </row>
    <row r="4" spans="1:15">
      <c r="A4" s="12" t="s">
        <v>8</v>
      </c>
      <c r="B4" s="12" t="s">
        <v>9</v>
      </c>
      <c r="C4" s="13" t="s">
        <v>10</v>
      </c>
      <c r="D4" s="12" t="s">
        <v>11</v>
      </c>
      <c r="E4" s="12" t="s">
        <v>12</v>
      </c>
      <c r="F4" s="12" t="s">
        <v>13</v>
      </c>
      <c r="G4" s="13" t="s">
        <v>14</v>
      </c>
      <c r="H4" s="14" t="s">
        <v>15</v>
      </c>
      <c r="I4" s="14" t="s">
        <v>16</v>
      </c>
      <c r="J4" s="14" t="s">
        <v>17</v>
      </c>
      <c r="K4" s="14" t="s">
        <v>18</v>
      </c>
      <c r="L4" s="14" t="s">
        <v>19</v>
      </c>
      <c r="M4" s="14" t="s">
        <v>20</v>
      </c>
      <c r="N4" s="14" t="s">
        <v>21</v>
      </c>
      <c r="O4" s="25" t="s">
        <v>422</v>
      </c>
    </row>
    <row r="5" spans="1:15" ht="32.4">
      <c r="A5" s="9">
        <f>[11]DBD!A10</f>
        <v>1</v>
      </c>
      <c r="B5" s="9" t="str">
        <f>[11]DBD!B10</f>
        <v>TranKey</v>
      </c>
      <c r="C5" s="9" t="str">
        <f>[11]DBD!C10</f>
        <v>交易代碼</v>
      </c>
      <c r="D5" s="9" t="str">
        <f>[11]DBD!D10</f>
        <v>VARCHAR2</v>
      </c>
      <c r="E5" s="9">
        <f>[11]DBD!E10</f>
        <v>1</v>
      </c>
      <c r="F5" s="9">
        <f>[11]DBD!F10</f>
        <v>0</v>
      </c>
      <c r="G5" s="9" t="str">
        <f>[11]DBD!G10</f>
        <v>A:新增;C:異動;D:刪除</v>
      </c>
      <c r="H5" s="15" t="s">
        <v>160</v>
      </c>
      <c r="I5" s="15" t="s">
        <v>28</v>
      </c>
      <c r="J5" s="15"/>
      <c r="K5" s="15" t="s">
        <v>26</v>
      </c>
      <c r="L5" s="15">
        <v>1</v>
      </c>
      <c r="M5" s="15"/>
      <c r="N5" s="15"/>
    </row>
    <row r="6" spans="1:15">
      <c r="A6" s="9">
        <f>[11]DBD!A11</f>
        <v>2</v>
      </c>
      <c r="B6" s="9" t="str">
        <f>[11]DBD!B11</f>
        <v>SubmitKey</v>
      </c>
      <c r="C6" s="9" t="str">
        <f>[11]DBD!C11</f>
        <v>報送單位代號</v>
      </c>
      <c r="D6" s="9" t="str">
        <f>[11]DBD!D11</f>
        <v>NVARCHAR2</v>
      </c>
      <c r="E6" s="9">
        <f>[11]DBD!E11</f>
        <v>3</v>
      </c>
      <c r="F6" s="9">
        <f>[11]DBD!F11</f>
        <v>0</v>
      </c>
      <c r="G6" s="9" t="str">
        <f>[11]DBD!G11</f>
        <v>三位文數字</v>
      </c>
      <c r="H6" s="15" t="s">
        <v>160</v>
      </c>
      <c r="I6" s="15" t="s">
        <v>31</v>
      </c>
      <c r="J6" s="15"/>
      <c r="K6" s="15" t="s">
        <v>26</v>
      </c>
      <c r="L6" s="15">
        <v>3</v>
      </c>
      <c r="M6" s="15"/>
      <c r="N6" s="15"/>
    </row>
    <row r="7" spans="1:15">
      <c r="A7" s="9">
        <f>[11]DBD!A12</f>
        <v>3</v>
      </c>
      <c r="B7" s="9" t="str">
        <f>[11]DBD!B12</f>
        <v>CustId</v>
      </c>
      <c r="C7" s="9" t="str">
        <f>[11]DBD!C12</f>
        <v>債務人IDN</v>
      </c>
      <c r="D7" s="9" t="str">
        <f>[11]DBD!D12</f>
        <v>VARCHAR2</v>
      </c>
      <c r="E7" s="9">
        <f>[11]DBD!E12</f>
        <v>10</v>
      </c>
      <c r="F7" s="9">
        <f>[11]DBD!F12</f>
        <v>0</v>
      </c>
      <c r="G7" s="9">
        <f>[11]DBD!G12</f>
        <v>0</v>
      </c>
      <c r="H7" s="15" t="s">
        <v>160</v>
      </c>
      <c r="I7" s="15" t="s">
        <v>33</v>
      </c>
      <c r="J7" s="15"/>
      <c r="K7" s="15" t="s">
        <v>35</v>
      </c>
      <c r="L7" s="15">
        <v>10</v>
      </c>
      <c r="M7" s="15"/>
      <c r="N7" s="15"/>
    </row>
    <row r="8" spans="1:15">
      <c r="A8" s="9">
        <f>[11]DBD!A13</f>
        <v>4</v>
      </c>
      <c r="B8" s="9" t="str">
        <f>[11]DBD!B13</f>
        <v>RcDate</v>
      </c>
      <c r="C8" s="9" t="str">
        <f>[11]DBD!C13</f>
        <v>協商申請日</v>
      </c>
      <c r="D8" s="9" t="str">
        <f>[11]DBD!D13</f>
        <v>Decimald</v>
      </c>
      <c r="E8" s="9">
        <f>[11]DBD!E13</f>
        <v>8</v>
      </c>
      <c r="F8" s="9">
        <f>[11]DBD!F13</f>
        <v>0</v>
      </c>
      <c r="G8" s="9">
        <f>[11]DBD!G13</f>
        <v>0</v>
      </c>
      <c r="H8" s="15" t="s">
        <v>160</v>
      </c>
      <c r="I8" s="15" t="s">
        <v>36</v>
      </c>
      <c r="J8" s="15"/>
      <c r="K8" s="15" t="s">
        <v>35</v>
      </c>
      <c r="L8" s="15">
        <v>8</v>
      </c>
      <c r="M8" s="15"/>
      <c r="N8" s="15" t="s">
        <v>396</v>
      </c>
      <c r="O8" s="20" t="s">
        <v>485</v>
      </c>
    </row>
    <row r="9" spans="1:15" ht="129.6">
      <c r="A9" s="9">
        <f>[11]DBD!A14</f>
        <v>5</v>
      </c>
      <c r="B9" s="9" t="str">
        <f>[11]DBD!B14</f>
        <v>PayDate</v>
      </c>
      <c r="C9" s="9" t="str">
        <f>[11]DBD!C14</f>
        <v>繳款日期</v>
      </c>
      <c r="D9" s="9" t="str">
        <f>[11]DBD!D14</f>
        <v>Decimald</v>
      </c>
      <c r="E9" s="9">
        <f>[11]DBD!E14</f>
        <v>8</v>
      </c>
      <c r="F9" s="9">
        <f>[11]DBD!F14</f>
        <v>0</v>
      </c>
      <c r="G9" s="9" t="str">
        <f>[11]DBD!G14</f>
        <v>債務人實際繳款日期;
若當日有多次還款，應累計當日繳款金額合併報送，不同繳款日期，應分別報送繳款紀錄。</v>
      </c>
      <c r="H9" s="15" t="s">
        <v>160</v>
      </c>
      <c r="I9" s="15" t="s">
        <v>161</v>
      </c>
      <c r="J9" s="15"/>
      <c r="K9" s="15" t="s">
        <v>35</v>
      </c>
      <c r="L9" s="15">
        <v>8</v>
      </c>
      <c r="M9" s="15"/>
      <c r="N9" s="15" t="s">
        <v>396</v>
      </c>
      <c r="O9" s="20" t="s">
        <v>486</v>
      </c>
    </row>
    <row r="10" spans="1:15" ht="33.6" customHeight="1">
      <c r="A10" s="9">
        <f>[11]DBD!A15</f>
        <v>6</v>
      </c>
      <c r="B10" s="9" t="str">
        <f>[11]DBD!B15</f>
        <v>PayAmt</v>
      </c>
      <c r="C10" s="9" t="str">
        <f>[11]DBD!C15</f>
        <v>本次繳款金額</v>
      </c>
      <c r="D10" s="9" t="str">
        <f>[11]DBD!D15</f>
        <v>Decimal</v>
      </c>
      <c r="E10" s="9">
        <f>[11]DBD!E15</f>
        <v>9</v>
      </c>
      <c r="F10" s="9">
        <f>[11]DBD!F15</f>
        <v>0</v>
      </c>
      <c r="G10" s="9">
        <f>[11]DBD!G15</f>
        <v>0</v>
      </c>
      <c r="H10" s="15" t="s">
        <v>160</v>
      </c>
      <c r="I10" s="15" t="s">
        <v>97</v>
      </c>
      <c r="J10" s="15"/>
      <c r="K10" s="15" t="s">
        <v>23</v>
      </c>
      <c r="L10" s="15">
        <v>9</v>
      </c>
      <c r="M10" s="15"/>
      <c r="N10" s="15" t="s">
        <v>396</v>
      </c>
      <c r="O10" s="20" t="s">
        <v>453</v>
      </c>
    </row>
    <row r="11" spans="1:15">
      <c r="A11" s="9">
        <f>[11]DBD!A16</f>
        <v>7</v>
      </c>
      <c r="B11" s="9" t="str">
        <f>[11]DBD!B16</f>
        <v>SumRepayActualAmt</v>
      </c>
      <c r="C11" s="9" t="str">
        <f>[11]DBD!C16</f>
        <v>累計實際還款金額</v>
      </c>
      <c r="D11" s="9" t="str">
        <f>[11]DBD!D16</f>
        <v>Decimal</v>
      </c>
      <c r="E11" s="9">
        <f>[11]DBD!E16</f>
        <v>9</v>
      </c>
      <c r="F11" s="9">
        <f>[11]DBD!F16</f>
        <v>0</v>
      </c>
      <c r="G11" s="9">
        <f>[11]DBD!G16</f>
        <v>0</v>
      </c>
      <c r="H11" s="15" t="s">
        <v>160</v>
      </c>
      <c r="I11" s="15" t="s">
        <v>162</v>
      </c>
      <c r="J11" s="15"/>
      <c r="K11" s="15" t="s">
        <v>23</v>
      </c>
      <c r="L11" s="15">
        <v>9</v>
      </c>
      <c r="M11" s="15"/>
      <c r="N11" s="15" t="s">
        <v>396</v>
      </c>
      <c r="O11" s="20" t="s">
        <v>488</v>
      </c>
    </row>
    <row r="12" spans="1:15" ht="32.4">
      <c r="A12" s="9">
        <f>[11]DBD!A17</f>
        <v>8</v>
      </c>
      <c r="B12" s="9" t="str">
        <f>[11]DBD!B17</f>
        <v>SumRepayShouldAmt</v>
      </c>
      <c r="C12" s="9" t="str">
        <f>[11]DBD!C17</f>
        <v>截至目前累計應還款金額</v>
      </c>
      <c r="D12" s="9" t="str">
        <f>[11]DBD!D17</f>
        <v>Decimal</v>
      </c>
      <c r="E12" s="9">
        <f>[11]DBD!E17</f>
        <v>9</v>
      </c>
      <c r="F12" s="9">
        <f>[11]DBD!F17</f>
        <v>0</v>
      </c>
      <c r="G12" s="9">
        <f>[11]DBD!G17</f>
        <v>0</v>
      </c>
      <c r="H12" s="15" t="s">
        <v>160</v>
      </c>
      <c r="I12" s="15" t="s">
        <v>163</v>
      </c>
      <c r="J12" s="15"/>
      <c r="K12" s="15" t="s">
        <v>23</v>
      </c>
      <c r="L12" s="15">
        <v>9</v>
      </c>
      <c r="M12" s="15"/>
      <c r="N12" s="15" t="s">
        <v>396</v>
      </c>
      <c r="O12" s="20" t="s">
        <v>490</v>
      </c>
    </row>
    <row r="13" spans="1:15" ht="48.6">
      <c r="A13" s="9">
        <f>[11]DBD!A18</f>
        <v>9</v>
      </c>
      <c r="B13" s="9" t="str">
        <f>[11]DBD!B18</f>
        <v>Status</v>
      </c>
      <c r="C13" s="9" t="str">
        <f>[11]DBD!C18</f>
        <v>債權結案註記</v>
      </c>
      <c r="D13" s="9" t="str">
        <f>[11]DBD!D18</f>
        <v>VARCHAR2</v>
      </c>
      <c r="E13" s="9">
        <f>[11]DBD!E18</f>
        <v>1</v>
      </c>
      <c r="F13" s="9">
        <f>[11]DBD!F18</f>
        <v>0</v>
      </c>
      <c r="G13" s="9" t="str">
        <f>[11]DBD!G18</f>
        <v>Y:債務全數清償;
N:債務尚未全數清償;</v>
      </c>
      <c r="H13" s="15" t="s">
        <v>160</v>
      </c>
      <c r="I13" s="15" t="s">
        <v>164</v>
      </c>
      <c r="J13" s="15"/>
      <c r="K13" s="15" t="s">
        <v>26</v>
      </c>
      <c r="L13" s="15">
        <v>1</v>
      </c>
      <c r="M13" s="15"/>
      <c r="N13" s="15"/>
    </row>
    <row r="14" spans="1:15">
      <c r="A14" s="9">
        <f>[11]DBD!A19</f>
        <v>10</v>
      </c>
      <c r="B14" s="9" t="str">
        <f>[11]DBD!B19</f>
        <v>OutJcicTxtDate</v>
      </c>
      <c r="C14" s="9" t="str">
        <f>[11]DBD!C19</f>
        <v>轉出JCIC文字檔日期</v>
      </c>
      <c r="D14" s="9" t="str">
        <f>[11]DBD!D19</f>
        <v>Decimald</v>
      </c>
      <c r="E14" s="9">
        <f>[11]DBD!E19</f>
        <v>8</v>
      </c>
      <c r="F14" s="9">
        <f>[11]DBD!F19</f>
        <v>0</v>
      </c>
      <c r="G14" s="9">
        <f>[11]DBD!G19</f>
        <v>0</v>
      </c>
      <c r="H14" s="15" t="s">
        <v>160</v>
      </c>
      <c r="I14" s="15" t="s">
        <v>44</v>
      </c>
      <c r="J14" s="15"/>
      <c r="K14" s="15" t="s">
        <v>35</v>
      </c>
      <c r="L14" s="15">
        <v>10</v>
      </c>
      <c r="M14" s="15"/>
      <c r="N14" s="15" t="s">
        <v>396</v>
      </c>
      <c r="O14" s="20" t="s">
        <v>447</v>
      </c>
    </row>
    <row r="15" spans="1:15" ht="97.2">
      <c r="A15" s="9">
        <f>[11]DBD!A20</f>
        <v>11</v>
      </c>
      <c r="B15" s="9" t="str">
        <f>[11]DBD!B20</f>
        <v>SecondRepayYM</v>
      </c>
      <c r="C15" s="9" t="str">
        <f>[11]DBD!C20</f>
        <v>進入第二階梯還款年月</v>
      </c>
      <c r="D15" s="9" t="str">
        <f>[11]DBD!D20</f>
        <v>Decimal</v>
      </c>
      <c r="E15" s="9">
        <f>[11]DBD!E20</f>
        <v>6</v>
      </c>
      <c r="F15" s="9">
        <f>[11]DBD!F20</f>
        <v>0</v>
      </c>
      <c r="G15" s="9" t="str">
        <f>[11]DBD!G20</f>
        <v>JcicZ050消費者債務清理條例
書上沒有此欄位
新光提供的資料有
故保留之</v>
      </c>
      <c r="H15" s="15" t="s">
        <v>160</v>
      </c>
      <c r="I15" s="15" t="s">
        <v>165</v>
      </c>
      <c r="J15" s="15"/>
      <c r="K15" s="15" t="s">
        <v>35</v>
      </c>
      <c r="L15" s="15">
        <v>6</v>
      </c>
      <c r="M15" s="15"/>
      <c r="N15" s="15"/>
    </row>
    <row r="16" spans="1:15">
      <c r="A16" s="9">
        <f>[11]DBD!A21</f>
        <v>12</v>
      </c>
      <c r="B16" s="9" t="str">
        <f>[11]DBD!B21</f>
        <v>CreateDate</v>
      </c>
      <c r="C16" s="9" t="str">
        <f>[11]DBD!C21</f>
        <v>建檔日期時間</v>
      </c>
      <c r="D16" s="9" t="str">
        <f>[11]DBD!D21</f>
        <v>DATE</v>
      </c>
      <c r="E16" s="9">
        <f>[11]DBD!E21</f>
        <v>8</v>
      </c>
      <c r="F16" s="9">
        <f>[11]DBD!F21</f>
        <v>0</v>
      </c>
      <c r="G16" s="9">
        <f>[11]DBD!G21</f>
        <v>0</v>
      </c>
    </row>
    <row r="17" spans="1:14">
      <c r="A17" s="9">
        <f>[11]DBD!A22</f>
        <v>13</v>
      </c>
      <c r="B17" s="9" t="str">
        <f>[11]DBD!B22</f>
        <v>CreateEmpNo</v>
      </c>
      <c r="C17" s="9" t="str">
        <f>[11]DBD!C22</f>
        <v>建檔人員</v>
      </c>
      <c r="D17" s="9" t="str">
        <f>[11]DBD!D22</f>
        <v>VARCHAR2</v>
      </c>
      <c r="E17" s="9">
        <f>[11]DBD!E22</f>
        <v>6</v>
      </c>
      <c r="F17" s="9">
        <f>[11]DBD!F22</f>
        <v>0</v>
      </c>
      <c r="G17" s="9">
        <f>[11]DBD!G22</f>
        <v>0</v>
      </c>
      <c r="H17" s="15"/>
      <c r="I17" s="15"/>
      <c r="J17" s="15"/>
      <c r="K17" s="15"/>
      <c r="L17" s="15"/>
      <c r="M17" s="15"/>
      <c r="N17" s="15"/>
    </row>
    <row r="18" spans="1:14">
      <c r="A18" s="9">
        <f>[11]DBD!A23</f>
        <v>14</v>
      </c>
      <c r="B18" s="9" t="str">
        <f>[11]DBD!B23</f>
        <v>LastUpdate</v>
      </c>
      <c r="C18" s="9" t="str">
        <f>[11]DBD!C23</f>
        <v>最後更新日期時間</v>
      </c>
      <c r="D18" s="9" t="str">
        <f>[11]DBD!D23</f>
        <v>DATE</v>
      </c>
      <c r="E18" s="9">
        <f>[11]DBD!E23</f>
        <v>8</v>
      </c>
      <c r="F18" s="9">
        <f>[11]DBD!F23</f>
        <v>0</v>
      </c>
      <c r="G18" s="9">
        <f>[11]DBD!G23</f>
        <v>0</v>
      </c>
      <c r="H18" s="15"/>
      <c r="I18" s="15"/>
      <c r="J18" s="15"/>
      <c r="K18" s="15"/>
      <c r="L18" s="15"/>
      <c r="M18" s="15"/>
      <c r="N18" s="15"/>
    </row>
    <row r="19" spans="1:14" ht="15.6" customHeight="1">
      <c r="A19" s="9">
        <f>[11]DBD!A24</f>
        <v>15</v>
      </c>
      <c r="B19" s="9" t="str">
        <f>[11]DBD!B24</f>
        <v>LastUpdateEmpNo</v>
      </c>
      <c r="C19" s="9" t="str">
        <f>[11]DBD!C24</f>
        <v>最後更新人員</v>
      </c>
      <c r="D19" s="9" t="str">
        <f>[11]DBD!D24</f>
        <v>VARCHAR2</v>
      </c>
      <c r="E19" s="9">
        <f>[11]DBD!E24</f>
        <v>6</v>
      </c>
      <c r="F19" s="9">
        <f>[11]DBD!F24</f>
        <v>0</v>
      </c>
      <c r="G19" s="9">
        <f>[11]DBD!G24</f>
        <v>0</v>
      </c>
      <c r="H19" s="15"/>
      <c r="I19" s="15"/>
      <c r="J19" s="15"/>
      <c r="K19" s="15"/>
      <c r="L19" s="15"/>
      <c r="M19" s="15"/>
      <c r="N19" s="15"/>
    </row>
  </sheetData>
  <mergeCells count="1">
    <mergeCell ref="A1:B1"/>
  </mergeCells>
  <phoneticPr fontId="1" type="noConversion"/>
  <hyperlinks>
    <hyperlink ref="E1" location="'L8'!A1" display="回首頁" xr:uid="{00000000-0004-0000-0B00-000000000000}"/>
  </hyperlinks>
  <pageMargins left="0.7" right="0.7" top="0.75" bottom="0.75" header="0.3" footer="0.3"/>
  <pageSetup paperSize="9"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工作表11"/>
  <dimension ref="A1:O16"/>
  <sheetViews>
    <sheetView zoomScaleNormal="100" workbookViewId="0">
      <selection activeCell="K11" sqref="K11"/>
    </sheetView>
  </sheetViews>
  <sheetFormatPr defaultColWidth="44.77734375" defaultRowHeight="16.2"/>
  <cols>
    <col min="1" max="1" width="5.77734375" style="20" bestFit="1" customWidth="1"/>
    <col min="2" max="2" width="20.33203125" style="20" bestFit="1" customWidth="1"/>
    <col min="3" max="3" width="25.109375" style="20" bestFit="1" customWidth="1"/>
    <col min="4" max="4" width="17.77734375" style="20" bestFit="1" customWidth="1"/>
    <col min="5" max="5" width="8.21875" style="20" bestFit="1" customWidth="1"/>
    <col min="6" max="6" width="6.77734375" style="20" bestFit="1" customWidth="1"/>
    <col min="7" max="7" width="17.77734375" style="20" bestFit="1" customWidth="1"/>
    <col min="8" max="8" width="13.5546875" style="20" bestFit="1" customWidth="1"/>
    <col min="9" max="9" width="23.88671875" style="20" bestFit="1" customWidth="1"/>
    <col min="10" max="10" width="11.88671875" style="20" bestFit="1" customWidth="1"/>
    <col min="11" max="13" width="6.77734375" style="20" bestFit="1" customWidth="1"/>
    <col min="14" max="14" width="11.88671875" style="20" bestFit="1" customWidth="1"/>
    <col min="15" max="16384" width="44.77734375" style="20"/>
  </cols>
  <sheetData>
    <row r="1" spans="1:15" ht="32.4">
      <c r="A1" s="27" t="s">
        <v>7</v>
      </c>
      <c r="B1" s="28"/>
      <c r="C1" s="9" t="str">
        <f>[12]DBD!C1</f>
        <v>JcicZ051</v>
      </c>
      <c r="D1" s="9" t="str">
        <f>[12]DBD!D1</f>
        <v>延期繳款（喘息期）資料檔案</v>
      </c>
      <c r="E1" s="16" t="s">
        <v>24</v>
      </c>
      <c r="F1" s="10"/>
      <c r="G1" s="10"/>
    </row>
    <row r="2" spans="1:15">
      <c r="A2" s="21" t="s">
        <v>383</v>
      </c>
      <c r="B2" s="22"/>
      <c r="C2" s="9" t="s">
        <v>400</v>
      </c>
      <c r="D2" s="9"/>
      <c r="E2" s="16"/>
      <c r="F2" s="10"/>
      <c r="G2" s="10"/>
    </row>
    <row r="3" spans="1:15">
      <c r="A3" s="21" t="s">
        <v>384</v>
      </c>
      <c r="B3" s="22"/>
      <c r="C3" s="9"/>
      <c r="D3" s="9"/>
      <c r="E3" s="16"/>
      <c r="F3" s="10"/>
      <c r="G3" s="10"/>
    </row>
    <row r="4" spans="1:15">
      <c r="A4" s="12" t="s">
        <v>8</v>
      </c>
      <c r="B4" s="12" t="s">
        <v>9</v>
      </c>
      <c r="C4" s="13" t="s">
        <v>10</v>
      </c>
      <c r="D4" s="12" t="s">
        <v>11</v>
      </c>
      <c r="E4" s="12" t="s">
        <v>12</v>
      </c>
      <c r="F4" s="12" t="s">
        <v>13</v>
      </c>
      <c r="G4" s="13" t="s">
        <v>14</v>
      </c>
      <c r="H4" s="14" t="s">
        <v>15</v>
      </c>
      <c r="I4" s="14" t="s">
        <v>16</v>
      </c>
      <c r="J4" s="14" t="s">
        <v>17</v>
      </c>
      <c r="K4" s="14" t="s">
        <v>18</v>
      </c>
      <c r="L4" s="14" t="s">
        <v>19</v>
      </c>
      <c r="M4" s="14" t="s">
        <v>20</v>
      </c>
      <c r="N4" s="14" t="s">
        <v>21</v>
      </c>
      <c r="O4" s="25" t="s">
        <v>422</v>
      </c>
    </row>
    <row r="5" spans="1:15" ht="32.4">
      <c r="A5" s="9">
        <f>[12]DBD!A10</f>
        <v>1</v>
      </c>
      <c r="B5" s="9" t="str">
        <f>[12]DBD!B10</f>
        <v>TranKey</v>
      </c>
      <c r="C5" s="9" t="str">
        <f>[12]DBD!C10</f>
        <v>交易代碼</v>
      </c>
      <c r="D5" s="9" t="str">
        <f>[12]DBD!D10</f>
        <v>VARCHAR2</v>
      </c>
      <c r="E5" s="9">
        <f>[12]DBD!E10</f>
        <v>1</v>
      </c>
      <c r="F5" s="9">
        <f>[12]DBD!F10</f>
        <v>0</v>
      </c>
      <c r="G5" s="9" t="str">
        <f>[12]DBD!G10</f>
        <v>A:新增;C:異動;D:刪除</v>
      </c>
      <c r="H5" s="15" t="s">
        <v>171</v>
      </c>
      <c r="I5" s="15" t="s">
        <v>28</v>
      </c>
      <c r="J5" s="15"/>
      <c r="K5" s="15" t="s">
        <v>26</v>
      </c>
      <c r="L5" s="15">
        <v>1</v>
      </c>
      <c r="M5" s="15"/>
      <c r="N5" s="15"/>
    </row>
    <row r="6" spans="1:15">
      <c r="A6" s="9">
        <f>[12]DBD!A11</f>
        <v>2</v>
      </c>
      <c r="B6" s="9" t="str">
        <f>[12]DBD!B11</f>
        <v>SubmitKey</v>
      </c>
      <c r="C6" s="9" t="str">
        <f>[12]DBD!C11</f>
        <v>報送單位代號</v>
      </c>
      <c r="D6" s="9" t="str">
        <f>[12]DBD!D11</f>
        <v>NVARCHAR2</v>
      </c>
      <c r="E6" s="9">
        <f>[12]DBD!E11</f>
        <v>3</v>
      </c>
      <c r="F6" s="9">
        <f>[12]DBD!F11</f>
        <v>0</v>
      </c>
      <c r="G6" s="9" t="str">
        <f>[12]DBD!G11</f>
        <v>三位文數字</v>
      </c>
      <c r="H6" s="15" t="s">
        <v>171</v>
      </c>
      <c r="I6" s="15" t="s">
        <v>31</v>
      </c>
      <c r="J6" s="15"/>
      <c r="K6" s="15" t="s">
        <v>26</v>
      </c>
      <c r="L6" s="15">
        <v>3</v>
      </c>
      <c r="M6" s="15"/>
      <c r="N6" s="15"/>
    </row>
    <row r="7" spans="1:15">
      <c r="A7" s="9">
        <f>[12]DBD!A12</f>
        <v>3</v>
      </c>
      <c r="B7" s="9" t="str">
        <f>[12]DBD!B12</f>
        <v>CustId</v>
      </c>
      <c r="C7" s="9" t="str">
        <f>[12]DBD!C12</f>
        <v>債務人IDN</v>
      </c>
      <c r="D7" s="9" t="str">
        <f>[12]DBD!D12</f>
        <v>VARCHAR2</v>
      </c>
      <c r="E7" s="9">
        <f>[12]DBD!E12</f>
        <v>10</v>
      </c>
      <c r="F7" s="9">
        <f>[12]DBD!F12</f>
        <v>0</v>
      </c>
      <c r="G7" s="9">
        <f>[12]DBD!G12</f>
        <v>0</v>
      </c>
      <c r="H7" s="15" t="s">
        <v>171</v>
      </c>
      <c r="I7" s="15" t="s">
        <v>33</v>
      </c>
      <c r="J7" s="15"/>
      <c r="K7" s="15" t="s">
        <v>35</v>
      </c>
      <c r="L7" s="15">
        <v>10</v>
      </c>
      <c r="M7" s="15"/>
      <c r="N7" s="15"/>
    </row>
    <row r="8" spans="1:15">
      <c r="A8" s="9">
        <f>[12]DBD!A13</f>
        <v>4</v>
      </c>
      <c r="B8" s="9" t="str">
        <f>[12]DBD!B13</f>
        <v>RcDate</v>
      </c>
      <c r="C8" s="9" t="str">
        <f>[12]DBD!C13</f>
        <v>協商申請日</v>
      </c>
      <c r="D8" s="9" t="str">
        <f>[12]DBD!D13</f>
        <v>Decimald</v>
      </c>
      <c r="E8" s="9">
        <f>[12]DBD!E13</f>
        <v>8</v>
      </c>
      <c r="F8" s="9">
        <f>[12]DBD!F13</f>
        <v>0</v>
      </c>
      <c r="G8" s="9">
        <f>[12]DBD!G13</f>
        <v>0</v>
      </c>
      <c r="H8" s="15" t="s">
        <v>171</v>
      </c>
      <c r="I8" s="15" t="s">
        <v>36</v>
      </c>
      <c r="J8" s="15"/>
      <c r="K8" s="15" t="s">
        <v>35</v>
      </c>
      <c r="L8" s="15">
        <v>8</v>
      </c>
      <c r="M8" s="15"/>
      <c r="N8" s="15"/>
    </row>
    <row r="9" spans="1:15" ht="21.6" customHeight="1">
      <c r="A9" s="9">
        <f>[12]DBD!A14</f>
        <v>5</v>
      </c>
      <c r="B9" s="9" t="str">
        <f>[12]DBD!B14</f>
        <v>DelayCode</v>
      </c>
      <c r="C9" s="9" t="str">
        <f>[12]DBD!C14</f>
        <v>延期繳款原因</v>
      </c>
      <c r="D9" s="9" t="str">
        <f>[12]DBD!D14</f>
        <v>NVARCHAR2</v>
      </c>
      <c r="E9" s="9">
        <f>[12]DBD!E14</f>
        <v>1</v>
      </c>
      <c r="F9" s="9">
        <f>[12]DBD!F14</f>
        <v>0</v>
      </c>
      <c r="G9" s="9" t="str">
        <f>[12]DBD!G14</f>
        <v>A:本人罹患重大傷病
B:家屬罹患重大傷病
C:非自願性失業
D:繳稅
E:繳付子女學費
F:放無薪假或減薪
G:莫拉克颱風受災戶
H:本人為低收入戶
I:本人為中度以上身心障礙者
J:本人為重大災害災民
K:0206 震災受災戶
L:受嚴重特殊傳染性肺炎疫情影響繳款</v>
      </c>
      <c r="H9" s="15" t="s">
        <v>171</v>
      </c>
      <c r="I9" s="15" t="s">
        <v>166</v>
      </c>
      <c r="J9" s="15"/>
      <c r="K9" s="15" t="s">
        <v>26</v>
      </c>
      <c r="L9" s="15">
        <v>1</v>
      </c>
      <c r="M9" s="15"/>
      <c r="N9" s="15"/>
    </row>
    <row r="10" spans="1:15">
      <c r="A10" s="9">
        <f>[12]DBD!A15</f>
        <v>6</v>
      </c>
      <c r="B10" s="9" t="str">
        <f>[12]DBD!B15</f>
        <v>DelayYM</v>
      </c>
      <c r="C10" s="9" t="str">
        <f>[12]DBD!C15</f>
        <v>延期繳款年月</v>
      </c>
      <c r="D10" s="9" t="str">
        <f>[12]DBD!D15</f>
        <v>Decimal</v>
      </c>
      <c r="E10" s="9">
        <f>[12]DBD!E15</f>
        <v>6</v>
      </c>
      <c r="F10" s="9">
        <f>[12]DBD!F15</f>
        <v>0</v>
      </c>
      <c r="G10" s="9">
        <f>[12]DBD!G15</f>
        <v>0</v>
      </c>
      <c r="H10" s="15" t="s">
        <v>171</v>
      </c>
      <c r="I10" s="15" t="s">
        <v>167</v>
      </c>
      <c r="J10" s="15"/>
      <c r="K10" s="15" t="s">
        <v>35</v>
      </c>
      <c r="L10" s="15">
        <v>6</v>
      </c>
      <c r="M10" s="15"/>
      <c r="N10" s="15"/>
    </row>
    <row r="11" spans="1:15">
      <c r="A11" s="9">
        <f>[12]DBD!A16</f>
        <v>7</v>
      </c>
      <c r="B11" s="9" t="str">
        <f>[12]DBD!B16</f>
        <v>DelayDesc</v>
      </c>
      <c r="C11" s="9" t="str">
        <f>[12]DBD!C16</f>
        <v>延期繳款案情說明</v>
      </c>
      <c r="D11" s="9" t="str">
        <f>[12]DBD!D16</f>
        <v>NVARCHAR2</v>
      </c>
      <c r="E11" s="9">
        <f>[12]DBD!E16</f>
        <v>20</v>
      </c>
      <c r="F11" s="9">
        <f>[12]DBD!F16</f>
        <v>0</v>
      </c>
      <c r="G11" s="9" t="str">
        <f>[12]DBD!G16</f>
        <v>20中文字</v>
      </c>
      <c r="H11" s="15" t="s">
        <v>171</v>
      </c>
      <c r="I11" s="15" t="s">
        <v>168</v>
      </c>
      <c r="J11" s="15"/>
      <c r="K11" s="15" t="s">
        <v>35</v>
      </c>
      <c r="L11" s="15">
        <v>8</v>
      </c>
      <c r="M11" s="15"/>
      <c r="N11" s="15"/>
    </row>
    <row r="12" spans="1:15">
      <c r="A12" s="9">
        <f>[12]DBD!A17</f>
        <v>8</v>
      </c>
      <c r="B12" s="9" t="str">
        <f>[12]DBD!B17</f>
        <v>OutJcicTxtDate</v>
      </c>
      <c r="C12" s="9" t="str">
        <f>[12]DBD!C17</f>
        <v>轉出JCIC文字檔日期</v>
      </c>
      <c r="D12" s="9" t="str">
        <f>[12]DBD!D17</f>
        <v>Decimald</v>
      </c>
      <c r="E12" s="9">
        <f>[12]DBD!E17</f>
        <v>8</v>
      </c>
      <c r="F12" s="9">
        <f>[12]DBD!F17</f>
        <v>0</v>
      </c>
      <c r="G12" s="9">
        <f>[12]DBD!G17</f>
        <v>0</v>
      </c>
      <c r="H12" s="15" t="s">
        <v>171</v>
      </c>
      <c r="I12" s="15" t="s">
        <v>44</v>
      </c>
      <c r="J12" s="15"/>
      <c r="K12" s="15" t="s">
        <v>35</v>
      </c>
      <c r="L12" s="15">
        <v>10</v>
      </c>
      <c r="M12" s="15"/>
      <c r="N12" s="15"/>
    </row>
    <row r="13" spans="1:15">
      <c r="A13" s="9">
        <f>[12]DBD!A18</f>
        <v>9</v>
      </c>
      <c r="B13" s="9" t="str">
        <f>[12]DBD!B18</f>
        <v>CreateDate</v>
      </c>
      <c r="C13" s="9" t="str">
        <f>[12]DBD!C18</f>
        <v>建檔日期時間</v>
      </c>
      <c r="D13" s="9" t="str">
        <f>[12]DBD!D18</f>
        <v>DATE</v>
      </c>
      <c r="E13" s="9">
        <f>[12]DBD!E18</f>
        <v>8</v>
      </c>
      <c r="F13" s="9">
        <f>[12]DBD!F18</f>
        <v>0</v>
      </c>
      <c r="G13" s="9">
        <f>[12]DBD!G18</f>
        <v>0</v>
      </c>
      <c r="H13" s="15"/>
      <c r="I13" s="15"/>
      <c r="J13" s="15"/>
      <c r="K13" s="15"/>
      <c r="L13" s="15"/>
      <c r="M13" s="15"/>
      <c r="N13" s="15"/>
    </row>
    <row r="14" spans="1:15">
      <c r="A14" s="9">
        <f>[12]DBD!A19</f>
        <v>10</v>
      </c>
      <c r="B14" s="9" t="str">
        <f>[12]DBD!B19</f>
        <v>CreateEmpNo</v>
      </c>
      <c r="C14" s="9" t="str">
        <f>[12]DBD!C19</f>
        <v>建檔人員</v>
      </c>
      <c r="D14" s="9" t="str">
        <f>[12]DBD!D19</f>
        <v>VARCHAR2</v>
      </c>
      <c r="E14" s="9">
        <f>[12]DBD!E19</f>
        <v>6</v>
      </c>
      <c r="F14" s="9">
        <f>[12]DBD!F19</f>
        <v>0</v>
      </c>
      <c r="G14" s="9">
        <f>[12]DBD!G19</f>
        <v>0</v>
      </c>
      <c r="H14" s="15"/>
      <c r="I14" s="15"/>
      <c r="J14" s="15"/>
      <c r="K14" s="15"/>
      <c r="L14" s="15"/>
      <c r="M14" s="15"/>
      <c r="N14" s="15"/>
    </row>
    <row r="15" spans="1:15">
      <c r="A15" s="9">
        <f>[12]DBD!A20</f>
        <v>11</v>
      </c>
      <c r="B15" s="9" t="str">
        <f>[12]DBD!B20</f>
        <v>LastUpdate</v>
      </c>
      <c r="C15" s="9" t="str">
        <f>[12]DBD!C20</f>
        <v>最後更新日期時間</v>
      </c>
      <c r="D15" s="9" t="str">
        <f>[12]DBD!D20</f>
        <v>DATE</v>
      </c>
      <c r="E15" s="9">
        <f>[12]DBD!E20</f>
        <v>8</v>
      </c>
      <c r="F15" s="9">
        <f>[12]DBD!F20</f>
        <v>0</v>
      </c>
      <c r="G15" s="9">
        <f>[12]DBD!G20</f>
        <v>0</v>
      </c>
      <c r="H15" s="15"/>
      <c r="I15" s="15"/>
      <c r="J15" s="15"/>
      <c r="K15" s="15"/>
      <c r="L15" s="15"/>
      <c r="M15" s="15"/>
      <c r="N15" s="15"/>
    </row>
    <row r="16" spans="1:15">
      <c r="A16" s="9">
        <f>[12]DBD!A21</f>
        <v>12</v>
      </c>
      <c r="B16" s="9" t="str">
        <f>[12]DBD!B21</f>
        <v>LastUpdateEmpNo</v>
      </c>
      <c r="C16" s="9" t="str">
        <f>[12]DBD!C21</f>
        <v>最後更新人員</v>
      </c>
      <c r="D16" s="9" t="str">
        <f>[12]DBD!D21</f>
        <v>VARCHAR2</v>
      </c>
      <c r="E16" s="9">
        <f>[12]DBD!E21</f>
        <v>6</v>
      </c>
      <c r="F16" s="9">
        <f>[12]DBD!F21</f>
        <v>0</v>
      </c>
      <c r="G16" s="9">
        <f>[12]DBD!G21</f>
        <v>0</v>
      </c>
      <c r="H16" s="15"/>
      <c r="I16" s="15"/>
      <c r="J16" s="15"/>
      <c r="K16" s="15"/>
      <c r="L16" s="15"/>
      <c r="M16" s="15"/>
      <c r="N16" s="15"/>
    </row>
  </sheetData>
  <mergeCells count="1">
    <mergeCell ref="A1:B1"/>
  </mergeCells>
  <phoneticPr fontId="1" type="noConversion"/>
  <hyperlinks>
    <hyperlink ref="E1" location="'L8'!A1" display="回首頁" xr:uid="{00000000-0004-0000-0C00-000000000000}"/>
  </hyperlinks>
  <pageMargins left="0.7" right="0.7" top="0.75" bottom="0.75" header="0.3" footer="0.3"/>
  <pageSetup paperSize="9"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工作表12"/>
  <dimension ref="A1:O25"/>
  <sheetViews>
    <sheetView topLeftCell="C10" zoomScaleNormal="100" workbookViewId="0">
      <selection activeCell="O21" sqref="O21"/>
    </sheetView>
  </sheetViews>
  <sheetFormatPr defaultColWidth="44.77734375" defaultRowHeight="16.2"/>
  <cols>
    <col min="1" max="1" width="5.77734375" style="20" bestFit="1" customWidth="1"/>
    <col min="2" max="2" width="20.33203125" style="20" bestFit="1" customWidth="1"/>
    <col min="3" max="3" width="25.109375" style="20" bestFit="1" customWidth="1"/>
    <col min="4" max="4" width="17.77734375" style="20" bestFit="1" customWidth="1"/>
    <col min="5" max="5" width="8.21875" style="20" bestFit="1" customWidth="1"/>
    <col min="6" max="6" width="6.77734375" style="20" bestFit="1" customWidth="1"/>
    <col min="7" max="7" width="17.77734375" style="20" bestFit="1" customWidth="1"/>
    <col min="8" max="8" width="13.5546875" style="20" bestFit="1" customWidth="1"/>
    <col min="9" max="9" width="23.88671875" style="20" bestFit="1" customWidth="1"/>
    <col min="10" max="10" width="11.88671875" style="20" bestFit="1" customWidth="1"/>
    <col min="11" max="13" width="6.77734375" style="20" bestFit="1" customWidth="1"/>
    <col min="14" max="14" width="11.88671875" style="20" bestFit="1" customWidth="1"/>
    <col min="15" max="16384" width="44.77734375" style="20"/>
  </cols>
  <sheetData>
    <row r="1" spans="1:15" ht="32.4">
      <c r="A1" s="27" t="s">
        <v>7</v>
      </c>
      <c r="B1" s="28"/>
      <c r="C1" s="9" t="str">
        <f>[13]DBD!C1</f>
        <v>JcicZ052</v>
      </c>
      <c r="D1" s="9" t="str">
        <f>[13]DBD!D1</f>
        <v>前置協商相關資料報送例外處理</v>
      </c>
      <c r="E1" s="16" t="s">
        <v>24</v>
      </c>
      <c r="F1" s="10"/>
      <c r="G1" s="10"/>
    </row>
    <row r="2" spans="1:15">
      <c r="A2" s="21" t="s">
        <v>383</v>
      </c>
      <c r="B2" s="22"/>
      <c r="C2" s="9" t="s">
        <v>401</v>
      </c>
      <c r="D2" s="9"/>
      <c r="E2" s="16"/>
      <c r="F2" s="10"/>
      <c r="G2" s="10"/>
    </row>
    <row r="3" spans="1:15">
      <c r="A3" s="21" t="s">
        <v>384</v>
      </c>
      <c r="B3" s="22"/>
      <c r="C3" s="9"/>
      <c r="D3" s="9"/>
      <c r="E3" s="16"/>
      <c r="F3" s="10"/>
      <c r="G3" s="10"/>
    </row>
    <row r="4" spans="1:15">
      <c r="A4" s="12" t="s">
        <v>8</v>
      </c>
      <c r="B4" s="12" t="s">
        <v>9</v>
      </c>
      <c r="C4" s="13" t="s">
        <v>10</v>
      </c>
      <c r="D4" s="12" t="s">
        <v>11</v>
      </c>
      <c r="E4" s="12" t="s">
        <v>12</v>
      </c>
      <c r="F4" s="12" t="s">
        <v>13</v>
      </c>
      <c r="G4" s="13" t="s">
        <v>14</v>
      </c>
      <c r="H4" s="14" t="s">
        <v>15</v>
      </c>
      <c r="I4" s="14" t="s">
        <v>16</v>
      </c>
      <c r="J4" s="14" t="s">
        <v>17</v>
      </c>
      <c r="K4" s="14" t="s">
        <v>18</v>
      </c>
      <c r="L4" s="14" t="s">
        <v>19</v>
      </c>
      <c r="M4" s="14" t="s">
        <v>20</v>
      </c>
      <c r="N4" s="14" t="s">
        <v>21</v>
      </c>
      <c r="O4" s="25" t="s">
        <v>422</v>
      </c>
    </row>
    <row r="5" spans="1:15">
      <c r="A5" s="9">
        <f>[13]DBD!A9</f>
        <v>1</v>
      </c>
      <c r="B5" s="9" t="str">
        <f>[13]DBD!B9</f>
        <v>TranKey</v>
      </c>
      <c r="C5" s="9" t="str">
        <f>[13]DBD!C9</f>
        <v>交易代碼</v>
      </c>
      <c r="D5" s="9" t="str">
        <f>[13]DBD!D9</f>
        <v>VARCHAR2</v>
      </c>
      <c r="E5" s="9">
        <f>[13]DBD!E9</f>
        <v>1</v>
      </c>
      <c r="F5" s="9">
        <f>[13]DBD!F9</f>
        <v>0</v>
      </c>
      <c r="G5" s="9" t="str">
        <f>[13]DBD!G9</f>
        <v>A:新增;C:異動</v>
      </c>
      <c r="H5" s="15" t="s">
        <v>170</v>
      </c>
      <c r="I5" s="15" t="s">
        <v>28</v>
      </c>
      <c r="J5" s="15"/>
      <c r="K5" s="15" t="s">
        <v>26</v>
      </c>
      <c r="L5" s="15">
        <v>1</v>
      </c>
      <c r="M5" s="15"/>
      <c r="N5" s="15"/>
    </row>
    <row r="6" spans="1:15">
      <c r="A6" s="9">
        <f>[13]DBD!A10</f>
        <v>2</v>
      </c>
      <c r="B6" s="9" t="str">
        <f>[13]DBD!B10</f>
        <v>SubmitKey</v>
      </c>
      <c r="C6" s="9" t="str">
        <f>[13]DBD!C10</f>
        <v>報送單位代號</v>
      </c>
      <c r="D6" s="9" t="str">
        <f>[13]DBD!D10</f>
        <v>NVARCHAR2</v>
      </c>
      <c r="E6" s="9">
        <f>[13]DBD!E10</f>
        <v>3</v>
      </c>
      <c r="F6" s="9">
        <f>[13]DBD!F10</f>
        <v>0</v>
      </c>
      <c r="G6" s="9" t="str">
        <f>[13]DBD!G10</f>
        <v>三位文數字</v>
      </c>
      <c r="H6" s="15" t="s">
        <v>170</v>
      </c>
      <c r="I6" s="15" t="s">
        <v>31</v>
      </c>
      <c r="J6" s="15"/>
      <c r="K6" s="15" t="s">
        <v>26</v>
      </c>
      <c r="L6" s="15">
        <v>3</v>
      </c>
      <c r="M6" s="15"/>
      <c r="N6" s="15"/>
    </row>
    <row r="7" spans="1:15">
      <c r="A7" s="9">
        <f>[13]DBD!A11</f>
        <v>3</v>
      </c>
      <c r="B7" s="9" t="str">
        <f>[13]DBD!B11</f>
        <v>CustId</v>
      </c>
      <c r="C7" s="9" t="str">
        <f>[13]DBD!C11</f>
        <v>債務人IDN</v>
      </c>
      <c r="D7" s="9" t="str">
        <f>[13]DBD!D11</f>
        <v>VARCHAR2</v>
      </c>
      <c r="E7" s="9">
        <f>[13]DBD!E11</f>
        <v>10</v>
      </c>
      <c r="F7" s="9">
        <f>[13]DBD!F11</f>
        <v>0</v>
      </c>
      <c r="G7" s="9">
        <f>[13]DBD!G11</f>
        <v>0</v>
      </c>
      <c r="H7" s="15" t="s">
        <v>170</v>
      </c>
      <c r="I7" s="15" t="s">
        <v>33</v>
      </c>
      <c r="J7" s="15"/>
      <c r="K7" s="15" t="s">
        <v>35</v>
      </c>
      <c r="L7" s="15">
        <v>10</v>
      </c>
      <c r="M7" s="15"/>
      <c r="N7" s="15"/>
    </row>
    <row r="8" spans="1:15">
      <c r="A8" s="9">
        <f>[13]DBD!A12</f>
        <v>4</v>
      </c>
      <c r="B8" s="9" t="str">
        <f>[13]DBD!B12</f>
        <v>RcDate</v>
      </c>
      <c r="C8" s="9" t="str">
        <f>[13]DBD!C12</f>
        <v>協商申請日</v>
      </c>
      <c r="D8" s="9" t="str">
        <f>[13]DBD!D12</f>
        <v>Decimald</v>
      </c>
      <c r="E8" s="9">
        <f>[13]DBD!E12</f>
        <v>8</v>
      </c>
      <c r="F8" s="9">
        <f>[13]DBD!F12</f>
        <v>0</v>
      </c>
      <c r="G8" s="9" t="str">
        <f>[13]DBD!G12</f>
        <v>YYYYMMDD</v>
      </c>
      <c r="H8" s="15" t="s">
        <v>170</v>
      </c>
      <c r="I8" s="15" t="s">
        <v>36</v>
      </c>
      <c r="J8" s="15"/>
      <c r="K8" s="15" t="s">
        <v>35</v>
      </c>
      <c r="L8" s="15">
        <v>8</v>
      </c>
      <c r="M8" s="15"/>
      <c r="N8" s="15"/>
    </row>
    <row r="9" spans="1:15">
      <c r="A9" s="9">
        <f>[13]DBD!A13</f>
        <v>5</v>
      </c>
      <c r="B9" s="9" t="str">
        <f>[13]DBD!B13</f>
        <v>BankCode1</v>
      </c>
      <c r="C9" s="9" t="str">
        <f>[13]DBD!C13</f>
        <v>補報送債權機構代號1</v>
      </c>
      <c r="D9" s="9" t="str">
        <f>[13]DBD!D13</f>
        <v>NVARCHAR2</v>
      </c>
      <c r="E9" s="9">
        <f>[13]DBD!E13</f>
        <v>3</v>
      </c>
      <c r="F9" s="9">
        <f>[13]DBD!F13</f>
        <v>0</v>
      </c>
      <c r="G9" s="9" t="str">
        <f>[13]DBD!G13</f>
        <v>三位文數字</v>
      </c>
      <c r="H9" s="15" t="s">
        <v>170</v>
      </c>
      <c r="I9" s="15" t="s">
        <v>172</v>
      </c>
      <c r="J9" s="15"/>
      <c r="K9" s="15" t="s">
        <v>26</v>
      </c>
      <c r="L9" s="15">
        <v>3</v>
      </c>
      <c r="M9" s="15"/>
      <c r="N9" s="15"/>
    </row>
    <row r="10" spans="1:15" ht="21.6" customHeight="1">
      <c r="A10" s="9">
        <f>[13]DBD!A14</f>
        <v>6</v>
      </c>
      <c r="B10" s="9" t="str">
        <f>[13]DBD!B14</f>
        <v>DataCode1</v>
      </c>
      <c r="C10" s="9" t="str">
        <f>[13]DBD!C14</f>
        <v>補報送檔案格式資料別1</v>
      </c>
      <c r="D10" s="9" t="str">
        <f>[13]DBD!D14</f>
        <v>NVARCHAR2</v>
      </c>
      <c r="E10" s="9">
        <f>[13]DBD!E14</f>
        <v>2</v>
      </c>
      <c r="F10" s="9">
        <f>[13]DBD!F14</f>
        <v>0</v>
      </c>
      <c r="G10" s="9" t="str">
        <f>[13]DBD!G14</f>
        <v>42或43或61，二位文數字</v>
      </c>
      <c r="H10" s="15" t="s">
        <v>170</v>
      </c>
      <c r="I10" s="15" t="s">
        <v>173</v>
      </c>
      <c r="J10" s="15"/>
      <c r="K10" s="15" t="s">
        <v>26</v>
      </c>
      <c r="L10" s="15">
        <v>2</v>
      </c>
      <c r="M10" s="15"/>
      <c r="N10" s="15"/>
    </row>
    <row r="11" spans="1:15">
      <c r="A11" s="9">
        <f>[13]DBD!A15</f>
        <v>7</v>
      </c>
      <c r="B11" s="9" t="str">
        <f>[13]DBD!B15</f>
        <v>BankCode2</v>
      </c>
      <c r="C11" s="9" t="str">
        <f>[13]DBD!C15</f>
        <v>補報送債權機構代號2</v>
      </c>
      <c r="D11" s="9" t="str">
        <f>[13]DBD!D15</f>
        <v>NVARCHAR2</v>
      </c>
      <c r="E11" s="9">
        <f>[13]DBD!E15</f>
        <v>3</v>
      </c>
      <c r="F11" s="9">
        <f>[13]DBD!F15</f>
        <v>0</v>
      </c>
      <c r="G11" s="9" t="str">
        <f>[13]DBD!G15</f>
        <v>三位文數字</v>
      </c>
      <c r="H11" s="15" t="s">
        <v>170</v>
      </c>
      <c r="I11" s="15" t="s">
        <v>174</v>
      </c>
      <c r="J11" s="15"/>
      <c r="K11" s="15" t="s">
        <v>26</v>
      </c>
      <c r="L11" s="15">
        <v>3</v>
      </c>
      <c r="M11" s="15"/>
      <c r="N11" s="15"/>
    </row>
    <row r="12" spans="1:15" ht="32.4">
      <c r="A12" s="9">
        <f>[13]DBD!A16</f>
        <v>8</v>
      </c>
      <c r="B12" s="9" t="str">
        <f>[13]DBD!B16</f>
        <v>DataCode2</v>
      </c>
      <c r="C12" s="9" t="str">
        <f>[13]DBD!C16</f>
        <v>補報送檔案格式資料別2</v>
      </c>
      <c r="D12" s="9" t="str">
        <f>[13]DBD!D16</f>
        <v>NVARCHAR2</v>
      </c>
      <c r="E12" s="9">
        <f>[13]DBD!E16</f>
        <v>2</v>
      </c>
      <c r="F12" s="9">
        <f>[13]DBD!F16</f>
        <v>0</v>
      </c>
      <c r="G12" s="9" t="str">
        <f>[13]DBD!G16</f>
        <v>42或43或61，二位文數字</v>
      </c>
      <c r="H12" s="15" t="s">
        <v>170</v>
      </c>
      <c r="I12" s="15" t="s">
        <v>175</v>
      </c>
      <c r="J12" s="15"/>
      <c r="K12" s="15" t="s">
        <v>26</v>
      </c>
      <c r="L12" s="15">
        <v>2</v>
      </c>
      <c r="M12" s="15"/>
      <c r="N12" s="15"/>
    </row>
    <row r="13" spans="1:15">
      <c r="A13" s="9">
        <f>[13]DBD!A17</f>
        <v>9</v>
      </c>
      <c r="B13" s="9" t="str">
        <f>[13]DBD!B17</f>
        <v>BankCode3</v>
      </c>
      <c r="C13" s="9" t="str">
        <f>[13]DBD!C17</f>
        <v>補報送債權機構代號3</v>
      </c>
      <c r="D13" s="9" t="str">
        <f>[13]DBD!D17</f>
        <v>NVARCHAR2</v>
      </c>
      <c r="E13" s="9">
        <f>[13]DBD!E17</f>
        <v>3</v>
      </c>
      <c r="F13" s="9">
        <f>[13]DBD!F17</f>
        <v>0</v>
      </c>
      <c r="G13" s="9" t="str">
        <f>[13]DBD!G17</f>
        <v>三位文數字</v>
      </c>
      <c r="H13" s="15" t="s">
        <v>170</v>
      </c>
      <c r="I13" s="15" t="s">
        <v>176</v>
      </c>
      <c r="J13" s="15"/>
      <c r="K13" s="15" t="s">
        <v>26</v>
      </c>
      <c r="L13" s="15">
        <v>3</v>
      </c>
      <c r="M13" s="15"/>
      <c r="N13" s="15"/>
    </row>
    <row r="14" spans="1:15" ht="32.4">
      <c r="A14" s="9">
        <f>[13]DBD!A18</f>
        <v>10</v>
      </c>
      <c r="B14" s="9" t="str">
        <f>[13]DBD!B18</f>
        <v>DataCode3</v>
      </c>
      <c r="C14" s="9" t="str">
        <f>[13]DBD!C18</f>
        <v>補報送檔案格式資料別3</v>
      </c>
      <c r="D14" s="9" t="str">
        <f>[13]DBD!D18</f>
        <v>NVARCHAR2</v>
      </c>
      <c r="E14" s="9">
        <f>[13]DBD!E18</f>
        <v>2</v>
      </c>
      <c r="F14" s="9">
        <f>[13]DBD!F18</f>
        <v>0</v>
      </c>
      <c r="G14" s="9" t="str">
        <f>[13]DBD!G18</f>
        <v>42或43或61，二位文數字</v>
      </c>
      <c r="H14" s="15" t="s">
        <v>170</v>
      </c>
      <c r="I14" s="15" t="s">
        <v>177</v>
      </c>
      <c r="J14" s="15"/>
      <c r="K14" s="15" t="s">
        <v>26</v>
      </c>
      <c r="L14" s="15">
        <v>2</v>
      </c>
      <c r="M14" s="15"/>
      <c r="N14" s="15"/>
    </row>
    <row r="15" spans="1:15">
      <c r="A15" s="9">
        <f>[13]DBD!A19</f>
        <v>11</v>
      </c>
      <c r="B15" s="9" t="str">
        <f>[13]DBD!B19</f>
        <v>BankCode4</v>
      </c>
      <c r="C15" s="9" t="str">
        <f>[13]DBD!C19</f>
        <v>補報送債權機構代號4</v>
      </c>
      <c r="D15" s="9" t="str">
        <f>[13]DBD!D19</f>
        <v>NVARCHAR2</v>
      </c>
      <c r="E15" s="9">
        <f>[13]DBD!E19</f>
        <v>3</v>
      </c>
      <c r="F15" s="9">
        <f>[13]DBD!F19</f>
        <v>0</v>
      </c>
      <c r="G15" s="9" t="str">
        <f>[13]DBD!G19</f>
        <v>三位文數字</v>
      </c>
      <c r="H15" s="15" t="s">
        <v>170</v>
      </c>
      <c r="I15" s="15" t="s">
        <v>178</v>
      </c>
      <c r="J15" s="15"/>
      <c r="K15" s="15" t="s">
        <v>26</v>
      </c>
      <c r="L15" s="15">
        <v>3</v>
      </c>
      <c r="M15" s="15"/>
      <c r="N15" s="15"/>
    </row>
    <row r="16" spans="1:15" ht="32.4">
      <c r="A16" s="9">
        <f>[13]DBD!A20</f>
        <v>12</v>
      </c>
      <c r="B16" s="9" t="str">
        <f>[13]DBD!B20</f>
        <v>DataCode4</v>
      </c>
      <c r="C16" s="9" t="str">
        <f>[13]DBD!C20</f>
        <v>補報送檔案格式資料別4</v>
      </c>
      <c r="D16" s="9" t="str">
        <f>[13]DBD!D20</f>
        <v>NVARCHAR2</v>
      </c>
      <c r="E16" s="9">
        <f>[13]DBD!E20</f>
        <v>2</v>
      </c>
      <c r="F16" s="9">
        <f>[13]DBD!F20</f>
        <v>0</v>
      </c>
      <c r="G16" s="9" t="str">
        <f>[13]DBD!G20</f>
        <v>42或43或61，二位文數字</v>
      </c>
      <c r="H16" s="15" t="s">
        <v>170</v>
      </c>
      <c r="I16" s="15" t="s">
        <v>179</v>
      </c>
      <c r="J16" s="15"/>
      <c r="K16" s="15" t="s">
        <v>26</v>
      </c>
      <c r="L16" s="15">
        <v>2</v>
      </c>
      <c r="M16" s="15"/>
      <c r="N16" s="15"/>
    </row>
    <row r="17" spans="1:15">
      <c r="A17" s="9">
        <f>[13]DBD!A21</f>
        <v>13</v>
      </c>
      <c r="B17" s="9" t="str">
        <f>[13]DBD!B21</f>
        <v>BankCode5</v>
      </c>
      <c r="C17" s="9" t="str">
        <f>[13]DBD!C21</f>
        <v>補報送債權機構代號5</v>
      </c>
      <c r="D17" s="9" t="str">
        <f>[13]DBD!D21</f>
        <v>NVARCHAR2</v>
      </c>
      <c r="E17" s="9">
        <f>[13]DBD!E21</f>
        <v>3</v>
      </c>
      <c r="F17" s="9">
        <f>[13]DBD!F21</f>
        <v>0</v>
      </c>
      <c r="G17" s="9" t="str">
        <f>[13]DBD!G21</f>
        <v>三位文數字</v>
      </c>
      <c r="H17" s="15" t="s">
        <v>170</v>
      </c>
      <c r="I17" s="15" t="s">
        <v>180</v>
      </c>
      <c r="J17" s="15"/>
      <c r="K17" s="15" t="s">
        <v>26</v>
      </c>
      <c r="L17" s="15">
        <v>3</v>
      </c>
      <c r="M17" s="15"/>
      <c r="N17" s="15"/>
    </row>
    <row r="18" spans="1:15" ht="32.4">
      <c r="A18" s="9">
        <f>[13]DBD!A22</f>
        <v>14</v>
      </c>
      <c r="B18" s="9" t="str">
        <f>[13]DBD!B22</f>
        <v>DataCode5</v>
      </c>
      <c r="C18" s="9" t="str">
        <f>[13]DBD!C22</f>
        <v>補報送檔案格式資料別5</v>
      </c>
      <c r="D18" s="9" t="str">
        <f>[13]DBD!D22</f>
        <v>NVARCHAR2</v>
      </c>
      <c r="E18" s="9">
        <f>[13]DBD!E22</f>
        <v>2</v>
      </c>
      <c r="F18" s="9">
        <f>[13]DBD!F22</f>
        <v>0</v>
      </c>
      <c r="G18" s="9" t="str">
        <f>[13]DBD!G22</f>
        <v>42或43或61，二位文數字</v>
      </c>
      <c r="H18" s="15" t="s">
        <v>170</v>
      </c>
      <c r="I18" s="15" t="s">
        <v>181</v>
      </c>
      <c r="J18" s="15"/>
      <c r="K18" s="15" t="s">
        <v>26</v>
      </c>
      <c r="L18" s="15">
        <v>2</v>
      </c>
      <c r="M18" s="15"/>
      <c r="N18" s="15"/>
    </row>
    <row r="19" spans="1:15" ht="64.8">
      <c r="A19" s="9">
        <f>[13]DBD!A23</f>
        <v>15</v>
      </c>
      <c r="B19" s="9" t="str">
        <f>[13]DBD!B23</f>
        <v>ChangePayDate</v>
      </c>
      <c r="C19" s="9" t="str">
        <f>[13]DBD!C23</f>
        <v>申請變更還款條件日</v>
      </c>
      <c r="D19" s="9" t="str">
        <f>[13]DBD!D23</f>
        <v>Decimald</v>
      </c>
      <c r="E19" s="9">
        <f>[13]DBD!E23</f>
        <v>8</v>
      </c>
      <c r="F19" s="9">
        <f>[13]DBD!F23</f>
        <v>0</v>
      </c>
      <c r="G19" s="9" t="str">
        <f>[13]DBD!G23</f>
        <v>為債務人備齊申請文件向最大債權金融機構申請變更還款日期</v>
      </c>
      <c r="H19" s="15" t="s">
        <v>170</v>
      </c>
      <c r="I19" s="15" t="s">
        <v>182</v>
      </c>
      <c r="J19" s="15"/>
      <c r="K19" s="15" t="s">
        <v>35</v>
      </c>
      <c r="L19" s="15">
        <v>8</v>
      </c>
      <c r="M19" s="15"/>
      <c r="N19" s="15" t="s">
        <v>390</v>
      </c>
      <c r="O19" s="20" t="s">
        <v>491</v>
      </c>
    </row>
    <row r="20" spans="1:15">
      <c r="A20" s="9">
        <f>[13]DBD!A24</f>
        <v>16</v>
      </c>
      <c r="B20" s="9" t="str">
        <f>[13]DBD!B24</f>
        <v>OutJcicTxtDate</v>
      </c>
      <c r="C20" s="9" t="str">
        <f>[13]DBD!C24</f>
        <v>轉出JCIC文字檔日期</v>
      </c>
      <c r="D20" s="9" t="str">
        <f>[13]DBD!D24</f>
        <v>Decimald</v>
      </c>
      <c r="E20" s="9">
        <f>[13]DBD!E24</f>
        <v>8</v>
      </c>
      <c r="F20" s="9">
        <f>[13]DBD!F24</f>
        <v>0</v>
      </c>
      <c r="G20" s="9">
        <f>[13]DBD!G24</f>
        <v>0</v>
      </c>
      <c r="H20" s="15" t="s">
        <v>170</v>
      </c>
      <c r="I20" s="15" t="s">
        <v>44</v>
      </c>
      <c r="J20" s="15"/>
      <c r="K20" s="15" t="s">
        <v>35</v>
      </c>
      <c r="L20" s="15">
        <v>10</v>
      </c>
      <c r="M20" s="15"/>
      <c r="N20" s="15" t="s">
        <v>390</v>
      </c>
      <c r="O20" s="20" t="s">
        <v>447</v>
      </c>
    </row>
    <row r="21" spans="1:15">
      <c r="A21" s="9">
        <f>[13]DBD!A25</f>
        <v>17</v>
      </c>
      <c r="B21" s="9" t="str">
        <f>[13]DBD!B25</f>
        <v>CreateDate</v>
      </c>
      <c r="C21" s="9" t="str">
        <f>[13]DBD!C25</f>
        <v>建檔日期時間</v>
      </c>
      <c r="D21" s="9" t="str">
        <f>[13]DBD!D25</f>
        <v>DATE</v>
      </c>
      <c r="E21" s="9">
        <f>[13]DBD!E25</f>
        <v>8</v>
      </c>
      <c r="F21" s="9">
        <f>[13]DBD!F25</f>
        <v>0</v>
      </c>
      <c r="G21" s="9">
        <f>[13]DBD!G25</f>
        <v>0</v>
      </c>
      <c r="H21" s="15"/>
      <c r="I21" s="15"/>
      <c r="J21" s="15"/>
      <c r="K21" s="15"/>
      <c r="L21" s="15"/>
      <c r="M21" s="15"/>
      <c r="N21" s="15"/>
    </row>
    <row r="22" spans="1:15">
      <c r="A22" s="9">
        <f>[13]DBD!A26</f>
        <v>18</v>
      </c>
      <c r="B22" s="9" t="str">
        <f>[13]DBD!B26</f>
        <v>CreateEmpNo</v>
      </c>
      <c r="C22" s="9" t="str">
        <f>[13]DBD!C26</f>
        <v>建檔人員</v>
      </c>
      <c r="D22" s="9" t="str">
        <f>[13]DBD!D26</f>
        <v>VARCHAR2</v>
      </c>
      <c r="E22" s="9">
        <f>[13]DBD!E26</f>
        <v>6</v>
      </c>
      <c r="F22" s="9">
        <f>[13]DBD!F26</f>
        <v>0</v>
      </c>
      <c r="G22" s="9">
        <f>[13]DBD!G26</f>
        <v>0</v>
      </c>
      <c r="H22" s="15"/>
      <c r="I22" s="15"/>
      <c r="J22" s="15"/>
      <c r="K22" s="15"/>
      <c r="L22" s="15"/>
      <c r="M22" s="15"/>
      <c r="N22" s="15"/>
    </row>
    <row r="23" spans="1:15">
      <c r="A23" s="9">
        <f>[13]DBD!A27</f>
        <v>19</v>
      </c>
      <c r="B23" s="9" t="str">
        <f>[13]DBD!B27</f>
        <v>LastUpdate</v>
      </c>
      <c r="C23" s="9" t="str">
        <f>[13]DBD!C27</f>
        <v>最後更新日期時間</v>
      </c>
      <c r="D23" s="9" t="str">
        <f>[13]DBD!D27</f>
        <v>DATE</v>
      </c>
      <c r="E23" s="9">
        <f>[13]DBD!E27</f>
        <v>8</v>
      </c>
      <c r="F23" s="9">
        <f>[13]DBD!F27</f>
        <v>0</v>
      </c>
      <c r="G23" s="9">
        <f>[13]DBD!G27</f>
        <v>0</v>
      </c>
      <c r="H23" s="15"/>
      <c r="I23" s="15"/>
      <c r="J23" s="15"/>
      <c r="K23" s="15"/>
      <c r="L23" s="15"/>
      <c r="M23" s="15"/>
      <c r="N23" s="15"/>
    </row>
    <row r="24" spans="1:15">
      <c r="A24" s="9">
        <f>[13]DBD!A28</f>
        <v>20</v>
      </c>
      <c r="B24" s="9" t="str">
        <f>[13]DBD!B28</f>
        <v>LastUpdateEmpNo</v>
      </c>
      <c r="C24" s="9" t="str">
        <f>[13]DBD!C28</f>
        <v>最後更新人員</v>
      </c>
      <c r="D24" s="9" t="str">
        <f>[13]DBD!D28</f>
        <v>VARCHAR2</v>
      </c>
      <c r="E24" s="9">
        <f>[13]DBD!E28</f>
        <v>6</v>
      </c>
      <c r="F24" s="9">
        <f>[13]DBD!F28</f>
        <v>0</v>
      </c>
      <c r="G24" s="9">
        <f>[13]DBD!G28</f>
        <v>0</v>
      </c>
      <c r="H24" s="15"/>
      <c r="I24" s="15"/>
      <c r="J24" s="15"/>
      <c r="K24" s="15"/>
      <c r="L24" s="15"/>
      <c r="M24" s="15"/>
      <c r="N24" s="15"/>
    </row>
    <row r="25" spans="1:15">
      <c r="A25" s="20" t="s">
        <v>169</v>
      </c>
    </row>
  </sheetData>
  <mergeCells count="1">
    <mergeCell ref="A1:B1"/>
  </mergeCells>
  <phoneticPr fontId="1" type="noConversion"/>
  <hyperlinks>
    <hyperlink ref="E1" location="'L8'!A1" display="回首頁" xr:uid="{00000000-0004-0000-0D00-000000000000}"/>
  </hyperlinks>
  <pageMargins left="0.7" right="0.7" top="0.75" bottom="0.75" header="0.3" footer="0.3"/>
  <pageSetup paperSize="9"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工作表13"/>
  <dimension ref="A1:O18"/>
  <sheetViews>
    <sheetView topLeftCell="B4" zoomScaleNormal="100" workbookViewId="0">
      <selection activeCell="K6" sqref="K6:L7"/>
    </sheetView>
  </sheetViews>
  <sheetFormatPr defaultColWidth="44.77734375" defaultRowHeight="16.2"/>
  <cols>
    <col min="1" max="1" width="5.77734375" style="20" bestFit="1" customWidth="1"/>
    <col min="2" max="2" width="20.33203125" style="20" bestFit="1" customWidth="1"/>
    <col min="3" max="3" width="25.109375" style="20" bestFit="1" customWidth="1"/>
    <col min="4" max="4" width="17.77734375" style="20" bestFit="1" customWidth="1"/>
    <col min="5" max="5" width="8.21875" style="20" bestFit="1" customWidth="1"/>
    <col min="6" max="6" width="6.77734375" style="20" bestFit="1" customWidth="1"/>
    <col min="7" max="7" width="17.77734375" style="20" bestFit="1" customWidth="1"/>
    <col min="8" max="8" width="13.5546875" style="20" bestFit="1" customWidth="1"/>
    <col min="9" max="9" width="23.88671875" style="20" bestFit="1" customWidth="1"/>
    <col min="10" max="10" width="11.88671875" style="20" bestFit="1" customWidth="1"/>
    <col min="11" max="13" width="6.77734375" style="20" bestFit="1" customWidth="1"/>
    <col min="14" max="14" width="11.88671875" style="20" bestFit="1" customWidth="1"/>
    <col min="15" max="16384" width="44.77734375" style="20"/>
  </cols>
  <sheetData>
    <row r="1" spans="1:15" ht="32.4">
      <c r="A1" s="27" t="s">
        <v>7</v>
      </c>
      <c r="B1" s="28"/>
      <c r="C1" s="9" t="str">
        <f>[14]DBD!C1</f>
        <v>JcicZ053</v>
      </c>
      <c r="D1" s="9" t="str">
        <f>[14]DBD!D1</f>
        <v>同意報送例外處理檔案</v>
      </c>
      <c r="E1" s="16" t="s">
        <v>24</v>
      </c>
      <c r="F1" s="10"/>
      <c r="G1" s="10"/>
    </row>
    <row r="2" spans="1:15">
      <c r="A2" s="21" t="s">
        <v>383</v>
      </c>
      <c r="B2" s="22"/>
      <c r="C2" s="9" t="s">
        <v>402</v>
      </c>
      <c r="D2" s="9"/>
      <c r="E2" s="16"/>
      <c r="F2" s="10"/>
      <c r="G2" s="10"/>
    </row>
    <row r="3" spans="1:15">
      <c r="A3" s="21" t="s">
        <v>384</v>
      </c>
      <c r="B3" s="22"/>
      <c r="C3" s="9"/>
      <c r="D3" s="9"/>
      <c r="E3" s="16"/>
      <c r="F3" s="10"/>
      <c r="G3" s="10"/>
    </row>
    <row r="4" spans="1:15">
      <c r="A4" s="12" t="s">
        <v>8</v>
      </c>
      <c r="B4" s="12" t="s">
        <v>9</v>
      </c>
      <c r="C4" s="13" t="s">
        <v>10</v>
      </c>
      <c r="D4" s="12" t="s">
        <v>11</v>
      </c>
      <c r="E4" s="12" t="s">
        <v>12</v>
      </c>
      <c r="F4" s="12" t="s">
        <v>13</v>
      </c>
      <c r="G4" s="13" t="s">
        <v>14</v>
      </c>
      <c r="H4" s="14" t="s">
        <v>15</v>
      </c>
      <c r="I4" s="14" t="s">
        <v>16</v>
      </c>
      <c r="J4" s="14" t="s">
        <v>17</v>
      </c>
      <c r="K4" s="14" t="s">
        <v>18</v>
      </c>
      <c r="L4" s="14" t="s">
        <v>19</v>
      </c>
      <c r="M4" s="14" t="s">
        <v>20</v>
      </c>
      <c r="N4" s="14" t="s">
        <v>21</v>
      </c>
      <c r="O4" s="25" t="s">
        <v>422</v>
      </c>
    </row>
    <row r="5" spans="1:15">
      <c r="A5" s="9">
        <f>[14]DBD!A10</f>
        <v>1</v>
      </c>
      <c r="B5" s="9" t="str">
        <f>[14]DBD!B10</f>
        <v>TranKey</v>
      </c>
      <c r="C5" s="9" t="str">
        <f>[14]DBD!C10</f>
        <v>交易代碼</v>
      </c>
      <c r="D5" s="9" t="str">
        <f>[14]DBD!D10</f>
        <v>VARCHAR2</v>
      </c>
      <c r="E5" s="9">
        <f>[14]DBD!E10</f>
        <v>1</v>
      </c>
      <c r="F5" s="9">
        <f>[14]DBD!F10</f>
        <v>0</v>
      </c>
      <c r="G5" s="9" t="str">
        <f>[14]DBD!G10</f>
        <v>A:新增;C:異動</v>
      </c>
      <c r="H5" s="15" t="s">
        <v>183</v>
      </c>
      <c r="I5" s="15" t="s">
        <v>28</v>
      </c>
      <c r="J5" s="15"/>
      <c r="K5" s="15" t="s">
        <v>26</v>
      </c>
      <c r="L5" s="15">
        <v>1</v>
      </c>
      <c r="M5" s="15"/>
      <c r="N5" s="15"/>
    </row>
    <row r="6" spans="1:15">
      <c r="A6" s="9">
        <f>[14]DBD!A11</f>
        <v>2</v>
      </c>
      <c r="B6" s="9" t="str">
        <f>[14]DBD!B11</f>
        <v>SubmitKey</v>
      </c>
      <c r="C6" s="9" t="str">
        <f>[14]DBD!C11</f>
        <v>報送單位代號</v>
      </c>
      <c r="D6" s="9" t="str">
        <f>[14]DBD!D11</f>
        <v>NVARCHAR2</v>
      </c>
      <c r="E6" s="9">
        <f>[14]DBD!E11</f>
        <v>3</v>
      </c>
      <c r="F6" s="9">
        <f>[14]DBD!F11</f>
        <v>0</v>
      </c>
      <c r="G6" s="9" t="str">
        <f>[14]DBD!G11</f>
        <v>三位文數字</v>
      </c>
      <c r="H6" s="15" t="s">
        <v>183</v>
      </c>
      <c r="I6" s="15" t="s">
        <v>31</v>
      </c>
      <c r="J6" s="15"/>
      <c r="K6" s="15" t="s">
        <v>26</v>
      </c>
      <c r="L6" s="15">
        <v>3</v>
      </c>
      <c r="M6" s="15"/>
      <c r="N6" s="15"/>
    </row>
    <row r="7" spans="1:15">
      <c r="A7" s="9">
        <f>[14]DBD!A12</f>
        <v>3</v>
      </c>
      <c r="B7" s="9" t="str">
        <f>[14]DBD!B12</f>
        <v>CustId</v>
      </c>
      <c r="C7" s="9" t="str">
        <f>[14]DBD!C12</f>
        <v>債務人IDN</v>
      </c>
      <c r="D7" s="9" t="str">
        <f>[14]DBD!D12</f>
        <v>VARCHAR2</v>
      </c>
      <c r="E7" s="9">
        <f>[14]DBD!E12</f>
        <v>10</v>
      </c>
      <c r="F7" s="9">
        <f>[14]DBD!F12</f>
        <v>0</v>
      </c>
      <c r="G7" s="9">
        <f>[14]DBD!G12</f>
        <v>0</v>
      </c>
      <c r="H7" s="15" t="s">
        <v>183</v>
      </c>
      <c r="I7" s="15" t="s">
        <v>33</v>
      </c>
      <c r="J7" s="15"/>
      <c r="K7" s="15" t="s">
        <v>35</v>
      </c>
      <c r="L7" s="15">
        <v>10</v>
      </c>
      <c r="M7" s="15"/>
      <c r="N7" s="15"/>
    </row>
    <row r="8" spans="1:15" ht="48.6">
      <c r="A8" s="9">
        <f>[14]DBD!A13</f>
        <v>4</v>
      </c>
      <c r="B8" s="9" t="str">
        <f>[14]DBD!B13</f>
        <v>RcDate</v>
      </c>
      <c r="C8" s="9" t="str">
        <f>[14]DBD!C13</f>
        <v>協商申請日</v>
      </c>
      <c r="D8" s="9" t="str">
        <f>[14]DBD!D13</f>
        <v>Decimald</v>
      </c>
      <c r="E8" s="9">
        <f>[14]DBD!E13</f>
        <v>8</v>
      </c>
      <c r="F8" s="9">
        <f>[14]DBD!F13</f>
        <v>0</v>
      </c>
      <c r="G8" s="9" t="str">
        <f>[14]DBD!G13</f>
        <v>指最大債權金融機構實際之收件日期</v>
      </c>
      <c r="H8" s="15" t="s">
        <v>183</v>
      </c>
      <c r="I8" s="15" t="s">
        <v>36</v>
      </c>
      <c r="J8" s="15"/>
      <c r="K8" s="15" t="s">
        <v>35</v>
      </c>
      <c r="L8" s="15">
        <v>8</v>
      </c>
      <c r="M8" s="15"/>
      <c r="N8" s="15"/>
    </row>
    <row r="9" spans="1:15" ht="21.6" customHeight="1">
      <c r="A9" s="9">
        <f>[14]DBD!A14</f>
        <v>5</v>
      </c>
      <c r="B9" s="9" t="str">
        <f>[14]DBD!B14</f>
        <v>MaxMainCode</v>
      </c>
      <c r="C9" s="9" t="str">
        <f>[14]DBD!C14</f>
        <v>最大債權金融機構代號</v>
      </c>
      <c r="D9" s="9" t="str">
        <f>[14]DBD!D14</f>
        <v>NVARCHAR2</v>
      </c>
      <c r="E9" s="9">
        <f>[14]DBD!E14</f>
        <v>3</v>
      </c>
      <c r="F9" s="9">
        <f>[14]DBD!F14</f>
        <v>0</v>
      </c>
      <c r="G9" s="9" t="str">
        <f>[14]DBD!G14</f>
        <v>三位文數字</v>
      </c>
      <c r="H9" s="15" t="s">
        <v>183</v>
      </c>
      <c r="I9" s="15" t="s">
        <v>122</v>
      </c>
      <c r="J9" s="15"/>
      <c r="K9" s="15" t="s">
        <v>26</v>
      </c>
      <c r="L9" s="15">
        <v>3</v>
      </c>
      <c r="M9" s="15"/>
      <c r="N9" s="15"/>
    </row>
    <row r="10" spans="1:15" ht="32.4">
      <c r="A10" s="9">
        <f>[14]DBD!A15</f>
        <v>6</v>
      </c>
      <c r="B10" s="9" t="str">
        <f>[14]DBD!B15</f>
        <v>AgreeSend</v>
      </c>
      <c r="C10" s="9" t="str">
        <f>[14]DBD!C15</f>
        <v>是否同意報送例外處理檔案格式</v>
      </c>
      <c r="D10" s="9" t="str">
        <f>[14]DBD!D15</f>
        <v>VARCHAR2</v>
      </c>
      <c r="E10" s="9">
        <f>[14]DBD!E15</f>
        <v>1</v>
      </c>
      <c r="F10" s="9">
        <f>[14]DBD!F15</f>
        <v>0</v>
      </c>
      <c r="G10" s="9" t="str">
        <f>[14]DBD!G15</f>
        <v>Y;N</v>
      </c>
      <c r="H10" s="15" t="s">
        <v>183</v>
      </c>
      <c r="I10" s="15" t="s">
        <v>184</v>
      </c>
      <c r="J10" s="15"/>
      <c r="K10" s="15" t="s">
        <v>26</v>
      </c>
      <c r="L10" s="15">
        <v>1</v>
      </c>
      <c r="M10" s="15"/>
      <c r="N10" s="15"/>
    </row>
    <row r="11" spans="1:15" ht="32.4">
      <c r="A11" s="9">
        <f>[14]DBD!A16</f>
        <v>7</v>
      </c>
      <c r="B11" s="9" t="str">
        <f>[14]DBD!B16</f>
        <v>AgreeSendData1</v>
      </c>
      <c r="C11" s="9" t="str">
        <f>[14]DBD!C16</f>
        <v>同意補報送檔案格式資料別1</v>
      </c>
      <c r="D11" s="9" t="str">
        <f>[14]DBD!D16</f>
        <v>NVARCHAR2</v>
      </c>
      <c r="E11" s="9">
        <f>[14]DBD!E16</f>
        <v>2</v>
      </c>
      <c r="F11" s="9">
        <f>[14]DBD!F16</f>
        <v>0</v>
      </c>
      <c r="G11" s="9" t="str">
        <f>[14]DBD!G16</f>
        <v>二位文數字42,43,61</v>
      </c>
      <c r="H11" s="15" t="s">
        <v>183</v>
      </c>
      <c r="I11" s="15" t="s">
        <v>185</v>
      </c>
      <c r="J11" s="15"/>
      <c r="K11" s="15" t="s">
        <v>35</v>
      </c>
      <c r="L11" s="15">
        <v>2</v>
      </c>
      <c r="M11" s="15"/>
      <c r="N11" s="15"/>
    </row>
    <row r="12" spans="1:15" ht="32.4">
      <c r="A12" s="9">
        <f>[14]DBD!A17</f>
        <v>8</v>
      </c>
      <c r="B12" s="9" t="str">
        <f>[14]DBD!B17</f>
        <v>AgreeSendData2</v>
      </c>
      <c r="C12" s="9" t="str">
        <f>[14]DBD!C17</f>
        <v>同意補報送檔案格式資料別2</v>
      </c>
      <c r="D12" s="9" t="str">
        <f>[14]DBD!D17</f>
        <v>NVARCHAR2</v>
      </c>
      <c r="E12" s="9">
        <f>[14]DBD!E17</f>
        <v>2</v>
      </c>
      <c r="F12" s="9">
        <f>[14]DBD!F17</f>
        <v>0</v>
      </c>
      <c r="G12" s="9" t="str">
        <f>[14]DBD!G17</f>
        <v>二位文數字42,43,61</v>
      </c>
      <c r="H12" s="15" t="s">
        <v>183</v>
      </c>
      <c r="I12" s="15" t="s">
        <v>186</v>
      </c>
      <c r="J12" s="15"/>
      <c r="K12" s="15" t="s">
        <v>35</v>
      </c>
      <c r="L12" s="15">
        <v>2</v>
      </c>
      <c r="M12" s="15"/>
      <c r="N12" s="15"/>
    </row>
    <row r="13" spans="1:15">
      <c r="A13" s="9">
        <f>[14]DBD!A18</f>
        <v>9</v>
      </c>
      <c r="B13" s="9" t="str">
        <f>[14]DBD!B18</f>
        <v>ChangePayDate</v>
      </c>
      <c r="C13" s="9" t="str">
        <f>[14]DBD!C18</f>
        <v>申請變更還款條件日</v>
      </c>
      <c r="D13" s="9" t="str">
        <f>[14]DBD!D18</f>
        <v>Decimald</v>
      </c>
      <c r="E13" s="9">
        <f>[14]DBD!E18</f>
        <v>8</v>
      </c>
      <c r="F13" s="9">
        <f>[14]DBD!F18</f>
        <v>0</v>
      </c>
      <c r="G13" s="9">
        <f>[14]DBD!G18</f>
        <v>0</v>
      </c>
      <c r="H13" s="15" t="s">
        <v>183</v>
      </c>
      <c r="I13" s="15" t="s">
        <v>182</v>
      </c>
      <c r="J13" s="15"/>
      <c r="K13" s="15" t="s">
        <v>35</v>
      </c>
      <c r="L13" s="15">
        <v>8</v>
      </c>
      <c r="M13" s="15"/>
      <c r="N13" s="15" t="s">
        <v>396</v>
      </c>
      <c r="O13" s="20" t="s">
        <v>491</v>
      </c>
    </row>
    <row r="14" spans="1:15">
      <c r="A14" s="9">
        <f>[14]DBD!A19</f>
        <v>10</v>
      </c>
      <c r="B14" s="9" t="str">
        <f>[14]DBD!B19</f>
        <v>OutJcicTxtDate</v>
      </c>
      <c r="C14" s="9" t="str">
        <f>[14]DBD!C19</f>
        <v>轉出JCIC文字檔日期</v>
      </c>
      <c r="D14" s="9" t="str">
        <f>[14]DBD!D19</f>
        <v>Decimald</v>
      </c>
      <c r="E14" s="9">
        <f>[14]DBD!E19</f>
        <v>8</v>
      </c>
      <c r="F14" s="9">
        <f>[14]DBD!F19</f>
        <v>0</v>
      </c>
      <c r="G14" s="9">
        <f>[14]DBD!G19</f>
        <v>0</v>
      </c>
      <c r="H14" s="15" t="s">
        <v>183</v>
      </c>
      <c r="I14" s="15" t="s">
        <v>44</v>
      </c>
      <c r="J14" s="15"/>
      <c r="K14" s="15" t="s">
        <v>35</v>
      </c>
      <c r="L14" s="15">
        <v>8</v>
      </c>
      <c r="M14" s="15"/>
      <c r="N14" s="15" t="s">
        <v>396</v>
      </c>
      <c r="O14" s="20" t="s">
        <v>447</v>
      </c>
    </row>
    <row r="15" spans="1:15">
      <c r="A15" s="9">
        <f>[14]DBD!A20</f>
        <v>11</v>
      </c>
      <c r="B15" s="9" t="str">
        <f>[14]DBD!B20</f>
        <v>CreateDate</v>
      </c>
      <c r="C15" s="9" t="str">
        <f>[14]DBD!C20</f>
        <v>建檔日期時間</v>
      </c>
      <c r="D15" s="9" t="str">
        <f>[14]DBD!D20</f>
        <v>DATE</v>
      </c>
      <c r="E15" s="9">
        <f>[14]DBD!E20</f>
        <v>8</v>
      </c>
      <c r="F15" s="9">
        <f>[14]DBD!F20</f>
        <v>0</v>
      </c>
      <c r="G15" s="9">
        <f>[14]DBD!G20</f>
        <v>0</v>
      </c>
      <c r="H15" s="15"/>
      <c r="I15" s="15"/>
      <c r="J15" s="15"/>
      <c r="K15" s="15"/>
      <c r="L15" s="15"/>
      <c r="M15" s="15"/>
      <c r="N15" s="15"/>
    </row>
    <row r="16" spans="1:15">
      <c r="A16" s="9">
        <f>[14]DBD!A21</f>
        <v>12</v>
      </c>
      <c r="B16" s="9" t="str">
        <f>[14]DBD!B21</f>
        <v>CreateEmpNo</v>
      </c>
      <c r="C16" s="9" t="str">
        <f>[14]DBD!C21</f>
        <v>建檔人員</v>
      </c>
      <c r="D16" s="9" t="str">
        <f>[14]DBD!D21</f>
        <v>VARCHAR2</v>
      </c>
      <c r="E16" s="9">
        <f>[14]DBD!E21</f>
        <v>6</v>
      </c>
      <c r="F16" s="9">
        <f>[14]DBD!F21</f>
        <v>0</v>
      </c>
      <c r="G16" s="9">
        <f>[14]DBD!G21</f>
        <v>0</v>
      </c>
      <c r="H16" s="15"/>
      <c r="I16" s="15"/>
      <c r="J16" s="15"/>
      <c r="K16" s="15"/>
      <c r="L16" s="15"/>
      <c r="M16" s="15"/>
      <c r="N16" s="15"/>
    </row>
    <row r="17" spans="1:14">
      <c r="A17" s="9">
        <f>[14]DBD!A22</f>
        <v>13</v>
      </c>
      <c r="B17" s="9" t="str">
        <f>[14]DBD!B22</f>
        <v>LastUpdate</v>
      </c>
      <c r="C17" s="9" t="str">
        <f>[14]DBD!C22</f>
        <v>最後更新日期時間</v>
      </c>
      <c r="D17" s="9" t="str">
        <f>[14]DBD!D22</f>
        <v>DATE</v>
      </c>
      <c r="E17" s="9">
        <f>[14]DBD!E22</f>
        <v>8</v>
      </c>
      <c r="F17" s="9">
        <f>[14]DBD!F22</f>
        <v>0</v>
      </c>
      <c r="G17" s="9">
        <f>[14]DBD!G22</f>
        <v>0</v>
      </c>
      <c r="H17" s="15"/>
      <c r="I17" s="15"/>
      <c r="J17" s="15"/>
      <c r="K17" s="15"/>
      <c r="L17" s="15"/>
      <c r="M17" s="15"/>
      <c r="N17" s="15"/>
    </row>
    <row r="18" spans="1:14">
      <c r="A18" s="9">
        <f>[14]DBD!A23</f>
        <v>14</v>
      </c>
      <c r="B18" s="9" t="str">
        <f>[14]DBD!B23</f>
        <v>LastUpdateEmpNo</v>
      </c>
      <c r="C18" s="9" t="str">
        <f>[14]DBD!C23</f>
        <v>最後更新人員</v>
      </c>
      <c r="D18" s="9" t="str">
        <f>[14]DBD!D23</f>
        <v>VARCHAR2</v>
      </c>
      <c r="E18" s="9">
        <f>[14]DBD!E23</f>
        <v>6</v>
      </c>
      <c r="F18" s="9">
        <f>[14]DBD!F23</f>
        <v>0</v>
      </c>
      <c r="G18" s="9">
        <f>[14]DBD!G23</f>
        <v>0</v>
      </c>
      <c r="H18" s="15"/>
      <c r="I18" s="15"/>
      <c r="J18" s="15"/>
      <c r="K18" s="15"/>
      <c r="L18" s="15"/>
      <c r="M18" s="15"/>
      <c r="N18" s="15"/>
    </row>
  </sheetData>
  <mergeCells count="1">
    <mergeCell ref="A1:B1"/>
  </mergeCells>
  <phoneticPr fontId="1" type="noConversion"/>
  <hyperlinks>
    <hyperlink ref="E1" location="'L8'!A1" display="回首頁" xr:uid="{00000000-0004-0000-0E00-000000000000}"/>
  </hyperlinks>
  <pageMargins left="0.7" right="0.7" top="0.75" bottom="0.75" header="0.3" footer="0.3"/>
  <pageSetup paperSize="9" orientation="portrait" horizontalDpi="200" verticalDpi="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工作表14"/>
  <dimension ref="A1:O16"/>
  <sheetViews>
    <sheetView zoomScaleNormal="100" workbookViewId="0">
      <selection activeCell="L5" sqref="L5:L12"/>
    </sheetView>
  </sheetViews>
  <sheetFormatPr defaultColWidth="44.77734375" defaultRowHeight="18" customHeight="1"/>
  <cols>
    <col min="1" max="1" width="5.77734375" style="20" bestFit="1" customWidth="1"/>
    <col min="2" max="2" width="20.33203125" style="20" bestFit="1" customWidth="1"/>
    <col min="3" max="3" width="25.109375" style="20" bestFit="1" customWidth="1"/>
    <col min="4" max="4" width="17.77734375" style="20" bestFit="1" customWidth="1"/>
    <col min="5" max="5" width="8.21875" style="20" bestFit="1" customWidth="1"/>
    <col min="6" max="6" width="6.77734375" style="20" bestFit="1" customWidth="1"/>
    <col min="7" max="7" width="17.77734375" style="20" bestFit="1" customWidth="1"/>
    <col min="8" max="8" width="13.5546875" style="20" bestFit="1" customWidth="1"/>
    <col min="9" max="9" width="23.88671875" style="20" bestFit="1" customWidth="1"/>
    <col min="10" max="10" width="11.88671875" style="20" bestFit="1" customWidth="1"/>
    <col min="11" max="13" width="6.77734375" style="20" bestFit="1" customWidth="1"/>
    <col min="14" max="14" width="11.88671875" style="20" bestFit="1" customWidth="1"/>
    <col min="15" max="16384" width="44.77734375" style="20"/>
  </cols>
  <sheetData>
    <row r="1" spans="1:15" ht="18" customHeight="1">
      <c r="A1" s="27" t="s">
        <v>7</v>
      </c>
      <c r="B1" s="28"/>
      <c r="C1" s="9" t="str">
        <f>[15]DBD!C1</f>
        <v>JcicZ054</v>
      </c>
      <c r="D1" s="9" t="str">
        <f>[15]DBD!D1</f>
        <v>單獨全數受清償資料檔案</v>
      </c>
      <c r="E1" s="16" t="s">
        <v>24</v>
      </c>
      <c r="F1" s="10"/>
      <c r="G1" s="10"/>
    </row>
    <row r="2" spans="1:15" ht="18" customHeight="1">
      <c r="A2" s="21" t="s">
        <v>383</v>
      </c>
      <c r="B2" s="22"/>
      <c r="C2" s="9" t="s">
        <v>403</v>
      </c>
      <c r="D2" s="9"/>
      <c r="E2" s="16"/>
      <c r="F2" s="10"/>
      <c r="G2" s="10"/>
    </row>
    <row r="3" spans="1:15" ht="18" customHeight="1">
      <c r="A3" s="21" t="s">
        <v>384</v>
      </c>
      <c r="B3" s="22"/>
      <c r="C3" s="9"/>
      <c r="D3" s="9"/>
      <c r="E3" s="16"/>
      <c r="F3" s="10"/>
      <c r="G3" s="10"/>
    </row>
    <row r="4" spans="1:15" ht="18" customHeight="1">
      <c r="A4" s="12" t="s">
        <v>8</v>
      </c>
      <c r="B4" s="12" t="s">
        <v>9</v>
      </c>
      <c r="C4" s="13" t="s">
        <v>10</v>
      </c>
      <c r="D4" s="12" t="s">
        <v>11</v>
      </c>
      <c r="E4" s="12" t="s">
        <v>12</v>
      </c>
      <c r="F4" s="12" t="s">
        <v>13</v>
      </c>
      <c r="G4" s="13" t="s">
        <v>14</v>
      </c>
      <c r="H4" s="14" t="s">
        <v>15</v>
      </c>
      <c r="I4" s="14" t="s">
        <v>16</v>
      </c>
      <c r="J4" s="14" t="s">
        <v>17</v>
      </c>
      <c r="K4" s="14" t="s">
        <v>18</v>
      </c>
      <c r="L4" s="14" t="s">
        <v>19</v>
      </c>
      <c r="M4" s="14" t="s">
        <v>20</v>
      </c>
      <c r="N4" s="14" t="s">
        <v>21</v>
      </c>
      <c r="O4" s="25" t="s">
        <v>422</v>
      </c>
    </row>
    <row r="5" spans="1:15" ht="18" customHeight="1">
      <c r="A5" s="9">
        <f>[15]DBD!A10</f>
        <v>1</v>
      </c>
      <c r="B5" s="9" t="str">
        <f>[15]DBD!B10</f>
        <v>TranKey</v>
      </c>
      <c r="C5" s="9" t="str">
        <f>[15]DBD!C10</f>
        <v>交易代碼</v>
      </c>
      <c r="D5" s="9" t="str">
        <f>[15]DBD!D10</f>
        <v>VARCHAR2</v>
      </c>
      <c r="E5" s="9">
        <f>[15]DBD!E10</f>
        <v>1</v>
      </c>
      <c r="F5" s="9">
        <f>[15]DBD!F10</f>
        <v>0</v>
      </c>
      <c r="G5" s="9" t="str">
        <f>[15]DBD!G10</f>
        <v>A:新增;C:異動</v>
      </c>
      <c r="H5" s="15" t="s">
        <v>187</v>
      </c>
      <c r="I5" s="15" t="s">
        <v>28</v>
      </c>
      <c r="J5" s="15"/>
      <c r="K5" s="15" t="s">
        <v>26</v>
      </c>
      <c r="L5" s="15">
        <v>1</v>
      </c>
      <c r="M5" s="15"/>
      <c r="N5" s="15"/>
    </row>
    <row r="6" spans="1:15" ht="18" customHeight="1">
      <c r="A6" s="9">
        <f>[15]DBD!A11</f>
        <v>2</v>
      </c>
      <c r="B6" s="9" t="str">
        <f>[15]DBD!B11</f>
        <v>CustId</v>
      </c>
      <c r="C6" s="9" t="str">
        <f>[15]DBD!C11</f>
        <v>債務人IDN</v>
      </c>
      <c r="D6" s="9" t="str">
        <f>[15]DBD!D11</f>
        <v>VARCHAR2</v>
      </c>
      <c r="E6" s="9">
        <f>[15]DBD!E11</f>
        <v>10</v>
      </c>
      <c r="F6" s="9">
        <f>[15]DBD!F11</f>
        <v>0</v>
      </c>
      <c r="G6" s="9">
        <f>[15]DBD!G11</f>
        <v>0</v>
      </c>
      <c r="H6" s="15" t="s">
        <v>187</v>
      </c>
      <c r="I6" s="15" t="s">
        <v>33</v>
      </c>
      <c r="J6" s="15"/>
      <c r="K6" s="15" t="s">
        <v>35</v>
      </c>
      <c r="L6" s="15">
        <v>10</v>
      </c>
    </row>
    <row r="7" spans="1:15" ht="18" customHeight="1">
      <c r="A7" s="9">
        <f>[15]DBD!A12</f>
        <v>3</v>
      </c>
      <c r="B7" s="9" t="str">
        <f>[15]DBD!B12</f>
        <v>SubmitKey</v>
      </c>
      <c r="C7" s="9" t="str">
        <f>[15]DBD!C12</f>
        <v>報送單位代號</v>
      </c>
      <c r="D7" s="9" t="str">
        <f>[15]DBD!D12</f>
        <v>NVARCHAR2</v>
      </c>
      <c r="E7" s="9">
        <f>[15]DBD!E12</f>
        <v>3</v>
      </c>
      <c r="F7" s="9">
        <f>[15]DBD!F12</f>
        <v>0</v>
      </c>
      <c r="G7" s="9" t="str">
        <f>[15]DBD!G12</f>
        <v>三位文數字</v>
      </c>
      <c r="H7" s="15" t="s">
        <v>187</v>
      </c>
      <c r="I7" s="15" t="s">
        <v>31</v>
      </c>
      <c r="J7" s="15"/>
      <c r="K7" s="15" t="s">
        <v>26</v>
      </c>
      <c r="L7" s="15">
        <v>3</v>
      </c>
      <c r="M7" s="15"/>
      <c r="N7" s="15"/>
    </row>
    <row r="8" spans="1:15" ht="18" customHeight="1">
      <c r="A8" s="9">
        <f>[15]DBD!A13</f>
        <v>4</v>
      </c>
      <c r="B8" s="9" t="str">
        <f>[15]DBD!B13</f>
        <v>RcDate</v>
      </c>
      <c r="C8" s="9" t="str">
        <f>[15]DBD!C13</f>
        <v>協商申請日</v>
      </c>
      <c r="D8" s="9" t="str">
        <f>[15]DBD!D13</f>
        <v>Decimald</v>
      </c>
      <c r="E8" s="9">
        <f>[15]DBD!E13</f>
        <v>8</v>
      </c>
      <c r="F8" s="9">
        <f>[15]DBD!F13</f>
        <v>0</v>
      </c>
      <c r="G8" s="9">
        <f>[15]DBD!G13</f>
        <v>0</v>
      </c>
      <c r="H8" s="15" t="s">
        <v>187</v>
      </c>
      <c r="I8" s="15" t="s">
        <v>36</v>
      </c>
      <c r="J8" s="15"/>
      <c r="K8" s="15" t="s">
        <v>35</v>
      </c>
      <c r="L8" s="15">
        <v>8</v>
      </c>
      <c r="M8" s="15"/>
      <c r="N8" s="15"/>
    </row>
    <row r="9" spans="1:15" ht="18" customHeight="1">
      <c r="A9" s="9">
        <f>[15]DBD!A14</f>
        <v>5</v>
      </c>
      <c r="B9" s="9" t="str">
        <f>[15]DBD!B14</f>
        <v>MaxMainCode</v>
      </c>
      <c r="C9" s="9" t="str">
        <f>[15]DBD!C14</f>
        <v>最大債權金融機構代號</v>
      </c>
      <c r="D9" s="9" t="str">
        <f>[15]DBD!D14</f>
        <v>NVARCHAR2</v>
      </c>
      <c r="E9" s="9">
        <f>[15]DBD!E14</f>
        <v>3</v>
      </c>
      <c r="F9" s="9">
        <f>[15]DBD!F14</f>
        <v>0</v>
      </c>
      <c r="G9" s="9" t="str">
        <f>[15]DBD!G14</f>
        <v>三位文數字</v>
      </c>
      <c r="H9" s="15" t="s">
        <v>187</v>
      </c>
      <c r="I9" s="15" t="s">
        <v>122</v>
      </c>
      <c r="J9" s="15"/>
      <c r="K9" s="15" t="s">
        <v>26</v>
      </c>
      <c r="L9" s="15">
        <v>3</v>
      </c>
      <c r="M9" s="15"/>
      <c r="N9" s="15"/>
    </row>
    <row r="10" spans="1:15" ht="18" customHeight="1">
      <c r="A10" s="9">
        <f>[15]DBD!A15</f>
        <v>6</v>
      </c>
      <c r="B10" s="9" t="str">
        <f>[15]DBD!B15</f>
        <v>PayOffResult</v>
      </c>
      <c r="C10" s="9" t="str">
        <f>[15]DBD!C15</f>
        <v>單獨全數受清償原因</v>
      </c>
      <c r="D10" s="9" t="str">
        <f>[15]DBD!D15</f>
        <v>VARCHAR2</v>
      </c>
      <c r="E10" s="9">
        <f>[15]DBD!E15</f>
        <v>1</v>
      </c>
      <c r="F10" s="9">
        <f>[15]DBD!F15</f>
        <v>0</v>
      </c>
      <c r="G10" s="9" t="str">
        <f>[15]DBD!G15</f>
        <v>A：於協商前已聲請強制執行並獲分配之款項，於日後領取分配款者
B：債務人於最高限額抵押權內清償無擔保債務
C：保證人代為清償債務
D：廠商將分期付款產品之款項退回貸款金融機構，並沖抵貸款金融機構債務;
E：車貸及次順位不動產抵押權經債權金融機構處分後收回款項並沖抵貸款金融機構債務</v>
      </c>
      <c r="H10" s="15" t="s">
        <v>187</v>
      </c>
      <c r="I10" s="15" t="s">
        <v>188</v>
      </c>
      <c r="J10" s="15"/>
      <c r="K10" s="15" t="s">
        <v>26</v>
      </c>
      <c r="L10" s="15">
        <v>1</v>
      </c>
      <c r="M10" s="15"/>
      <c r="N10" s="15"/>
    </row>
    <row r="11" spans="1:15" ht="18" customHeight="1">
      <c r="A11" s="9">
        <f>[15]DBD!A16</f>
        <v>7</v>
      </c>
      <c r="B11" s="9" t="str">
        <f>[15]DBD!B16</f>
        <v>PayOffDate</v>
      </c>
      <c r="C11" s="9" t="str">
        <f>[15]DBD!C16</f>
        <v>單獨全數受清償日期</v>
      </c>
      <c r="D11" s="9" t="str">
        <f>[15]DBD!D16</f>
        <v>Decimald</v>
      </c>
      <c r="E11" s="9">
        <f>[15]DBD!E16</f>
        <v>8</v>
      </c>
      <c r="F11" s="9">
        <f>[15]DBD!F16</f>
        <v>0</v>
      </c>
      <c r="G11" s="9" t="str">
        <f>[15]DBD!G16</f>
        <v>指單獨受償金融機構實際之受清償日期</v>
      </c>
      <c r="H11" s="15" t="s">
        <v>187</v>
      </c>
      <c r="I11" s="15" t="s">
        <v>189</v>
      </c>
      <c r="J11" s="15"/>
      <c r="K11" s="15" t="s">
        <v>35</v>
      </c>
      <c r="L11" s="15">
        <v>8</v>
      </c>
      <c r="M11" s="15"/>
      <c r="N11" s="15"/>
    </row>
    <row r="12" spans="1:15" ht="18" customHeight="1">
      <c r="A12" s="9">
        <f>[15]DBD!A17</f>
        <v>8</v>
      </c>
      <c r="B12" s="9" t="str">
        <f>[15]DBD!B17</f>
        <v>OutJcicTxtDate</v>
      </c>
      <c r="C12" s="9" t="str">
        <f>[15]DBD!C17</f>
        <v>轉出JCIC文字檔日期</v>
      </c>
      <c r="D12" s="9" t="str">
        <f>[15]DBD!D17</f>
        <v>Decimald</v>
      </c>
      <c r="E12" s="9">
        <f>[15]DBD!E17</f>
        <v>8</v>
      </c>
      <c r="F12" s="9">
        <f>[15]DBD!F17</f>
        <v>0</v>
      </c>
      <c r="G12" s="9">
        <f>[15]DBD!G17</f>
        <v>0</v>
      </c>
      <c r="H12" s="15" t="s">
        <v>187</v>
      </c>
      <c r="I12" s="15" t="s">
        <v>44</v>
      </c>
      <c r="J12" s="15"/>
      <c r="K12" s="15" t="s">
        <v>35</v>
      </c>
      <c r="L12" s="15">
        <v>8</v>
      </c>
      <c r="M12" s="15"/>
      <c r="N12" s="15"/>
    </row>
    <row r="13" spans="1:15" ht="18" customHeight="1">
      <c r="A13" s="9">
        <f>[15]DBD!A18</f>
        <v>9</v>
      </c>
      <c r="B13" s="9" t="str">
        <f>[15]DBD!B18</f>
        <v>CreateDate</v>
      </c>
      <c r="C13" s="9" t="str">
        <f>[15]DBD!C18</f>
        <v>建檔日期時間</v>
      </c>
      <c r="D13" s="9" t="str">
        <f>[15]DBD!D18</f>
        <v>DATE</v>
      </c>
      <c r="E13" s="9">
        <f>[15]DBD!E18</f>
        <v>8</v>
      </c>
      <c r="F13" s="9">
        <f>[15]DBD!F18</f>
        <v>0</v>
      </c>
      <c r="G13" s="9">
        <f>[15]DBD!G18</f>
        <v>0</v>
      </c>
      <c r="H13" s="15"/>
      <c r="I13" s="15"/>
      <c r="J13" s="15"/>
      <c r="K13" s="15"/>
      <c r="L13" s="15"/>
      <c r="M13" s="15"/>
      <c r="N13" s="15"/>
    </row>
    <row r="14" spans="1:15" ht="18" customHeight="1">
      <c r="A14" s="9">
        <f>[15]DBD!A19</f>
        <v>10</v>
      </c>
      <c r="B14" s="9" t="str">
        <f>[15]DBD!B19</f>
        <v>CreateEmpNo</v>
      </c>
      <c r="C14" s="9" t="str">
        <f>[15]DBD!C19</f>
        <v>建檔人員</v>
      </c>
      <c r="D14" s="9" t="str">
        <f>[15]DBD!D19</f>
        <v>VARCHAR2</v>
      </c>
      <c r="E14" s="9">
        <f>[15]DBD!E19</f>
        <v>6</v>
      </c>
      <c r="F14" s="9">
        <f>[15]DBD!F19</f>
        <v>0</v>
      </c>
      <c r="G14" s="9">
        <f>[15]DBD!G19</f>
        <v>0</v>
      </c>
    </row>
    <row r="15" spans="1:15" ht="18" customHeight="1">
      <c r="A15" s="9">
        <f>[15]DBD!A20</f>
        <v>11</v>
      </c>
      <c r="B15" s="9" t="str">
        <f>[15]DBD!B20</f>
        <v>LastUpdate</v>
      </c>
      <c r="C15" s="9" t="str">
        <f>[15]DBD!C20</f>
        <v>最後更新日期時間</v>
      </c>
      <c r="D15" s="9" t="str">
        <f>[15]DBD!D20</f>
        <v>DATE</v>
      </c>
      <c r="E15" s="9">
        <f>[15]DBD!E20</f>
        <v>8</v>
      </c>
      <c r="F15" s="9">
        <f>[15]DBD!F20</f>
        <v>0</v>
      </c>
      <c r="G15" s="9">
        <f>[15]DBD!G20</f>
        <v>0</v>
      </c>
      <c r="H15" s="15"/>
      <c r="I15" s="15"/>
      <c r="J15" s="15"/>
      <c r="K15" s="15"/>
      <c r="L15" s="15"/>
      <c r="M15" s="15"/>
      <c r="N15" s="15"/>
    </row>
    <row r="16" spans="1:15" ht="18" customHeight="1">
      <c r="A16" s="9">
        <f>[15]DBD!A21</f>
        <v>12</v>
      </c>
      <c r="B16" s="9" t="str">
        <f>[15]DBD!B21</f>
        <v>LastUpdateEmpNo</v>
      </c>
      <c r="C16" s="9" t="str">
        <f>[15]DBD!C21</f>
        <v>最後更新人員</v>
      </c>
      <c r="D16" s="9" t="str">
        <f>[15]DBD!D21</f>
        <v>VARCHAR2</v>
      </c>
      <c r="E16" s="9">
        <f>[15]DBD!E21</f>
        <v>6</v>
      </c>
      <c r="F16" s="9">
        <f>[15]DBD!F21</f>
        <v>0</v>
      </c>
      <c r="G16" s="9">
        <f>[15]DBD!G21</f>
        <v>0</v>
      </c>
      <c r="H16" s="15"/>
      <c r="I16" s="15"/>
      <c r="J16" s="15"/>
      <c r="K16" s="15"/>
      <c r="L16" s="15"/>
      <c r="M16" s="15"/>
      <c r="N16" s="15"/>
    </row>
  </sheetData>
  <mergeCells count="1">
    <mergeCell ref="A1:B1"/>
  </mergeCells>
  <phoneticPr fontId="1" type="noConversion"/>
  <hyperlinks>
    <hyperlink ref="E1" location="'L8'!A1" display="回首頁" xr:uid="{00000000-0004-0000-0F00-000000000000}"/>
  </hyperlinks>
  <pageMargins left="0.7" right="0.7" top="0.75" bottom="0.75" header="0.3" footer="0.3"/>
  <pageSetup paperSize="9" orientation="portrait" horizontalDpi="200" verticalDpi="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工作表15"/>
  <dimension ref="A1:O30"/>
  <sheetViews>
    <sheetView topLeftCell="C7" zoomScaleNormal="100" workbookViewId="0">
      <selection activeCell="O26" sqref="O26"/>
    </sheetView>
  </sheetViews>
  <sheetFormatPr defaultColWidth="44.77734375" defaultRowHeight="18" customHeight="1"/>
  <cols>
    <col min="1" max="1" width="5.77734375" style="20" bestFit="1" customWidth="1"/>
    <col min="2" max="2" width="20.33203125" style="20" bestFit="1" customWidth="1"/>
    <col min="3" max="3" width="25.109375" style="20" bestFit="1" customWidth="1"/>
    <col min="4" max="4" width="17.77734375" style="20" bestFit="1" customWidth="1"/>
    <col min="5" max="5" width="8.21875" style="20" bestFit="1" customWidth="1"/>
    <col min="6" max="6" width="6.77734375" style="20" bestFit="1" customWidth="1"/>
    <col min="7" max="7" width="17.77734375" style="20" bestFit="1" customWidth="1"/>
    <col min="8" max="8" width="13.5546875" style="20" bestFit="1" customWidth="1"/>
    <col min="9" max="9" width="23.88671875" style="20" bestFit="1" customWidth="1"/>
    <col min="10" max="10" width="11.88671875" style="20" bestFit="1" customWidth="1"/>
    <col min="11" max="13" width="6.77734375" style="20" bestFit="1" customWidth="1"/>
    <col min="14" max="14" width="11.88671875" style="20" bestFit="1" customWidth="1"/>
    <col min="15" max="16384" width="44.77734375" style="20"/>
  </cols>
  <sheetData>
    <row r="1" spans="1:15" ht="18" customHeight="1">
      <c r="A1" s="27" t="s">
        <v>7</v>
      </c>
      <c r="B1" s="28"/>
      <c r="C1" s="9" t="str">
        <f>[16]DBD!C1</f>
        <v>JcicZ055</v>
      </c>
      <c r="D1" s="9" t="str">
        <f>[16]DBD!D1</f>
        <v>消債條例更生案件資料報送</v>
      </c>
      <c r="E1" s="16" t="s">
        <v>24</v>
      </c>
      <c r="F1" s="10"/>
      <c r="G1" s="10"/>
    </row>
    <row r="2" spans="1:15" ht="18" customHeight="1">
      <c r="A2" s="21" t="s">
        <v>383</v>
      </c>
      <c r="B2" s="22"/>
      <c r="C2" s="9" t="s">
        <v>404</v>
      </c>
      <c r="D2" s="9"/>
      <c r="E2" s="16"/>
      <c r="F2" s="10"/>
      <c r="G2" s="10"/>
    </row>
    <row r="3" spans="1:15" ht="18" customHeight="1">
      <c r="A3" s="21" t="s">
        <v>384</v>
      </c>
      <c r="B3" s="22"/>
      <c r="C3" s="9"/>
      <c r="D3" s="9"/>
      <c r="E3" s="16"/>
      <c r="F3" s="10"/>
      <c r="G3" s="10"/>
    </row>
    <row r="4" spans="1:15" ht="18" customHeight="1">
      <c r="A4" s="12" t="s">
        <v>8</v>
      </c>
      <c r="B4" s="12" t="s">
        <v>9</v>
      </c>
      <c r="C4" s="13" t="s">
        <v>10</v>
      </c>
      <c r="D4" s="12" t="s">
        <v>11</v>
      </c>
      <c r="E4" s="12" t="s">
        <v>12</v>
      </c>
      <c r="F4" s="12" t="s">
        <v>13</v>
      </c>
      <c r="G4" s="13" t="s">
        <v>14</v>
      </c>
      <c r="H4" s="14" t="s">
        <v>15</v>
      </c>
      <c r="I4" s="14" t="s">
        <v>16</v>
      </c>
      <c r="J4" s="14" t="s">
        <v>17</v>
      </c>
      <c r="K4" s="14" t="s">
        <v>18</v>
      </c>
      <c r="L4" s="14" t="s">
        <v>19</v>
      </c>
      <c r="M4" s="14" t="s">
        <v>20</v>
      </c>
      <c r="N4" s="14" t="s">
        <v>21</v>
      </c>
      <c r="O4" s="25" t="s">
        <v>422</v>
      </c>
    </row>
    <row r="5" spans="1:15" ht="18" customHeight="1">
      <c r="A5" s="9">
        <f>[16]DBD!A9</f>
        <v>1</v>
      </c>
      <c r="B5" s="9" t="str">
        <f>[16]DBD!B9</f>
        <v>TranKey</v>
      </c>
      <c r="C5" s="9" t="str">
        <f>[16]DBD!C9</f>
        <v>交易代碼</v>
      </c>
      <c r="D5" s="9" t="str">
        <f>[16]DBD!D9</f>
        <v>VARCHAR2</v>
      </c>
      <c r="E5" s="9">
        <f>[16]DBD!E9</f>
        <v>1</v>
      </c>
      <c r="F5" s="9">
        <f>[16]DBD!F9</f>
        <v>0</v>
      </c>
      <c r="G5" s="9" t="str">
        <f>[16]DBD!G9</f>
        <v>A:新增;C:異動;D:刪除</v>
      </c>
      <c r="H5" s="15" t="s">
        <v>190</v>
      </c>
      <c r="I5" s="15" t="s">
        <v>28</v>
      </c>
      <c r="J5" s="15"/>
      <c r="K5" s="15" t="s">
        <v>26</v>
      </c>
      <c r="L5" s="15">
        <v>1</v>
      </c>
      <c r="M5" s="15"/>
      <c r="N5" s="15"/>
    </row>
    <row r="6" spans="1:15" ht="18" customHeight="1">
      <c r="A6" s="9">
        <f>[16]DBD!A10</f>
        <v>2</v>
      </c>
      <c r="B6" s="9" t="str">
        <f>[16]DBD!B10</f>
        <v>CustId</v>
      </c>
      <c r="C6" s="9" t="str">
        <f>[16]DBD!C10</f>
        <v>債務人IDN</v>
      </c>
      <c r="D6" s="9" t="str">
        <f>[16]DBD!D10</f>
        <v>VARCHAR2</v>
      </c>
      <c r="E6" s="9">
        <f>[16]DBD!E10</f>
        <v>10</v>
      </c>
      <c r="F6" s="9">
        <f>[16]DBD!F10</f>
        <v>0</v>
      </c>
      <c r="G6" s="9">
        <f>[16]DBD!G10</f>
        <v>0</v>
      </c>
      <c r="H6" s="15" t="s">
        <v>190</v>
      </c>
      <c r="I6" s="15" t="s">
        <v>33</v>
      </c>
      <c r="J6" s="15"/>
      <c r="K6" s="15" t="s">
        <v>35</v>
      </c>
      <c r="L6" s="15">
        <v>10</v>
      </c>
    </row>
    <row r="7" spans="1:15" ht="18" customHeight="1">
      <c r="A7" s="9">
        <f>[16]DBD!A11</f>
        <v>3</v>
      </c>
      <c r="B7" s="9" t="str">
        <f>[16]DBD!B11</f>
        <v>SubmitKey</v>
      </c>
      <c r="C7" s="9" t="str">
        <f>[16]DBD!C11</f>
        <v>報送單位代號</v>
      </c>
      <c r="D7" s="9" t="str">
        <f>[16]DBD!D11</f>
        <v>NVARCHAR2</v>
      </c>
      <c r="E7" s="9">
        <f>[16]DBD!E11</f>
        <v>3</v>
      </c>
      <c r="F7" s="9">
        <f>[16]DBD!F11</f>
        <v>0</v>
      </c>
      <c r="G7" s="9" t="str">
        <f>[16]DBD!G11</f>
        <v>3位文數字</v>
      </c>
      <c r="H7" s="15" t="s">
        <v>190</v>
      </c>
      <c r="I7" s="15" t="s">
        <v>31</v>
      </c>
      <c r="J7" s="15"/>
      <c r="K7" s="15" t="s">
        <v>26</v>
      </c>
      <c r="L7" s="15">
        <v>3</v>
      </c>
      <c r="M7" s="15"/>
      <c r="N7" s="15"/>
    </row>
    <row r="8" spans="1:15" ht="18" customHeight="1">
      <c r="A8" s="9">
        <f>[16]DBD!A12</f>
        <v>4</v>
      </c>
      <c r="B8" s="9" t="str">
        <f>[16]DBD!B12</f>
        <v>CaseStatus</v>
      </c>
      <c r="C8" s="9" t="str">
        <f>[16]DBD!C12</f>
        <v>案件狀態</v>
      </c>
      <c r="D8" s="9" t="str">
        <f>[16]DBD!D12</f>
        <v>VARCHAR2</v>
      </c>
      <c r="E8" s="9">
        <f>[16]DBD!E12</f>
        <v>1</v>
      </c>
      <c r="F8" s="9">
        <f>[16]DBD!F12</f>
        <v>0</v>
      </c>
      <c r="G8" s="9" t="str">
        <f>[16]DBD!G12</f>
        <v>1:更生程序開始;
2:更生撤回;
3:更生方案認可確定;
4:更生方案履行完畢;
5:更生裁定免責確定;
6:更生調查程序;</v>
      </c>
      <c r="H8" s="15" t="s">
        <v>190</v>
      </c>
      <c r="I8" s="15" t="s">
        <v>191</v>
      </c>
      <c r="J8" s="15"/>
      <c r="K8" s="15" t="s">
        <v>26</v>
      </c>
      <c r="L8" s="15">
        <v>1</v>
      </c>
      <c r="M8" s="15"/>
      <c r="N8" s="15"/>
    </row>
    <row r="9" spans="1:15" ht="18" customHeight="1">
      <c r="A9" s="9">
        <f>[16]DBD!A13</f>
        <v>5</v>
      </c>
      <c r="B9" s="9" t="str">
        <f>[16]DBD!B13</f>
        <v>ClaimDate</v>
      </c>
      <c r="C9" s="9" t="str">
        <f>[16]DBD!C13</f>
        <v>裁定日或履行完畢日或發文日</v>
      </c>
      <c r="D9" s="9" t="str">
        <f>[16]DBD!D13</f>
        <v>Decimald</v>
      </c>
      <c r="E9" s="9">
        <f>[16]DBD!E13</f>
        <v>8</v>
      </c>
      <c r="F9" s="9">
        <f>[16]DBD!F13</f>
        <v>0</v>
      </c>
      <c r="G9" s="9" t="str">
        <f>[16]DBD!G13</f>
        <v>指法院裁定日期(案件狀態為1、3、5)，或債權金融機構認定債務人已依更生方案履行完畢之日期(案件狀態為4)，或發文日期(案件狀態為2、6)已YYYMMDD表示，本欄位值應小於或等於資料報送日期</v>
      </c>
      <c r="H9" s="15" t="s">
        <v>190</v>
      </c>
      <c r="I9" s="15" t="s">
        <v>159</v>
      </c>
      <c r="J9" s="15"/>
      <c r="K9" s="15" t="s">
        <v>35</v>
      </c>
      <c r="L9" s="15">
        <v>8</v>
      </c>
      <c r="M9" s="15"/>
      <c r="N9" s="15"/>
    </row>
    <row r="10" spans="1:15" ht="18" customHeight="1">
      <c r="A10" s="9">
        <f>[16]DBD!A14</f>
        <v>6</v>
      </c>
      <c r="B10" s="9" t="str">
        <f>[16]DBD!B14</f>
        <v>CourtCode</v>
      </c>
      <c r="C10" s="9" t="str">
        <f>[16]DBD!C14</f>
        <v>承審法院代碼</v>
      </c>
      <c r="D10" s="9" t="str">
        <f>[16]DBD!D14</f>
        <v>NVARCHAR2</v>
      </c>
      <c r="E10" s="9">
        <f>[16]DBD!E14</f>
        <v>3</v>
      </c>
      <c r="F10" s="9">
        <f>[16]DBD!F14</f>
        <v>0</v>
      </c>
      <c r="G10" s="9">
        <f>[16]DBD!G14</f>
        <v>0</v>
      </c>
      <c r="H10" s="15" t="s">
        <v>190</v>
      </c>
      <c r="I10" s="15" t="s">
        <v>154</v>
      </c>
      <c r="J10" s="15"/>
      <c r="K10" s="15" t="s">
        <v>26</v>
      </c>
      <c r="L10" s="15">
        <v>3</v>
      </c>
      <c r="M10" s="15"/>
      <c r="N10" s="15"/>
    </row>
    <row r="11" spans="1:15" ht="18" customHeight="1">
      <c r="A11" s="9">
        <f>[16]DBD!A15</f>
        <v>7</v>
      </c>
      <c r="B11" s="9" t="str">
        <f>[16]DBD!B15</f>
        <v>Year</v>
      </c>
      <c r="C11" s="9" t="str">
        <f>[16]DBD!C15</f>
        <v>年度別</v>
      </c>
      <c r="D11" s="9" t="str">
        <f>[16]DBD!D15</f>
        <v>Decimal</v>
      </c>
      <c r="E11" s="9">
        <f>[16]DBD!E15</f>
        <v>4</v>
      </c>
      <c r="F11" s="9">
        <f>[16]DBD!F15</f>
        <v>0</v>
      </c>
      <c r="G11" s="9" t="str">
        <f>[16]DBD!G15</f>
        <v>西元年,畫面是民國年</v>
      </c>
      <c r="H11" s="15" t="s">
        <v>190</v>
      </c>
      <c r="I11" s="15" t="s">
        <v>155</v>
      </c>
      <c r="J11" s="15"/>
      <c r="K11" s="15" t="s">
        <v>35</v>
      </c>
      <c r="L11" s="15">
        <v>4</v>
      </c>
      <c r="M11" s="15"/>
      <c r="N11" s="15"/>
    </row>
    <row r="12" spans="1:15" ht="18" customHeight="1">
      <c r="A12" s="9">
        <f>[16]DBD!A16</f>
        <v>8</v>
      </c>
      <c r="B12" s="9" t="str">
        <f>[16]DBD!B16</f>
        <v>CourtDiv</v>
      </c>
      <c r="C12" s="9" t="str">
        <f>[16]DBD!C16</f>
        <v>法院承審股別</v>
      </c>
      <c r="D12" s="9" t="str">
        <f>[16]DBD!D16</f>
        <v>NVARCHAR2</v>
      </c>
      <c r="E12" s="9">
        <f>[16]DBD!E16</f>
        <v>4</v>
      </c>
      <c r="F12" s="9">
        <f>[16]DBD!F16</f>
        <v>0</v>
      </c>
      <c r="G12" s="9" t="str">
        <f>[16]DBD!G16</f>
        <v>指該案承審股別，中文全形字
可輸入中文
("股"字不用填寫)
4個中文字</v>
      </c>
      <c r="H12" s="15" t="s">
        <v>190</v>
      </c>
      <c r="I12" s="15" t="s">
        <v>156</v>
      </c>
      <c r="J12" s="15"/>
      <c r="K12" s="15" t="s">
        <v>35</v>
      </c>
      <c r="L12" s="15">
        <v>4</v>
      </c>
      <c r="M12" s="15"/>
      <c r="N12" s="15"/>
    </row>
    <row r="13" spans="1:15" ht="18" customHeight="1">
      <c r="A13" s="9">
        <f>[16]DBD!A17</f>
        <v>9</v>
      </c>
      <c r="B13" s="9" t="str">
        <f>[16]DBD!B17</f>
        <v>CourtCaseNo</v>
      </c>
      <c r="C13" s="9" t="str">
        <f>[16]DBD!C17</f>
        <v>法院案號</v>
      </c>
      <c r="D13" s="9" t="str">
        <f>[16]DBD!D17</f>
        <v>NVARCHAR2</v>
      </c>
      <c r="E13" s="9">
        <f>[16]DBD!E17</f>
        <v>40</v>
      </c>
      <c r="F13" s="9">
        <f>[16]DBD!F17</f>
        <v>0</v>
      </c>
      <c r="G13" s="9" t="str">
        <f>[16]DBD!G17</f>
        <v>可輸入中文
40個中文字
審消債更第2號
消債更第4號
執消債更第8號
數字已全型填寫</v>
      </c>
      <c r="H13" s="15" t="s">
        <v>190</v>
      </c>
      <c r="I13" s="15" t="s">
        <v>157</v>
      </c>
      <c r="J13" s="15"/>
      <c r="K13" s="15" t="s">
        <v>35</v>
      </c>
      <c r="L13" s="15">
        <v>40</v>
      </c>
      <c r="M13" s="15"/>
      <c r="N13" s="15"/>
    </row>
    <row r="14" spans="1:15" ht="18" customHeight="1">
      <c r="A14" s="9">
        <f>[16]DBD!A18</f>
        <v>10</v>
      </c>
      <c r="B14" s="9" t="str">
        <f>[16]DBD!B18</f>
        <v>PayDate</v>
      </c>
      <c r="C14" s="9" t="str">
        <f>[16]DBD!C18</f>
        <v>更生方案首期應繳款日</v>
      </c>
      <c r="D14" s="9" t="str">
        <f>[16]DBD!D18</f>
        <v>Decimald</v>
      </c>
      <c r="E14" s="9">
        <f>[16]DBD!E18</f>
        <v>8</v>
      </c>
      <c r="F14" s="9">
        <f>[16]DBD!F18</f>
        <v>0</v>
      </c>
      <c r="G14" s="9" t="str">
        <f>[16]DBD!G18</f>
        <v>指更生方案約定之首期應還款日期
報送時點為案件狀態3時</v>
      </c>
      <c r="H14" s="15" t="s">
        <v>190</v>
      </c>
      <c r="I14" s="15" t="s">
        <v>161</v>
      </c>
      <c r="J14" s="15"/>
      <c r="K14" s="15" t="s">
        <v>35</v>
      </c>
      <c r="L14" s="15">
        <v>8</v>
      </c>
      <c r="M14" s="15"/>
      <c r="N14" s="15" t="s">
        <v>389</v>
      </c>
      <c r="O14" s="20" t="s">
        <v>486</v>
      </c>
    </row>
    <row r="15" spans="1:15" ht="18" customHeight="1">
      <c r="A15" s="9">
        <f>[16]DBD!A19</f>
        <v>11</v>
      </c>
      <c r="B15" s="9" t="str">
        <f>[16]DBD!B19</f>
        <v>PayEndDate</v>
      </c>
      <c r="C15" s="9" t="str">
        <f>[16]DBD!C19</f>
        <v>更生方案末期應繳款日</v>
      </c>
      <c r="D15" s="9" t="str">
        <f>[16]DBD!D19</f>
        <v>Decimald</v>
      </c>
      <c r="E15" s="9">
        <f>[16]DBD!E19</f>
        <v>8</v>
      </c>
      <c r="F15" s="9">
        <f>[16]DBD!F19</f>
        <v>0</v>
      </c>
      <c r="G15" s="9" t="str">
        <f>[16]DBD!G19</f>
        <v>指更生方案約定之末期應還款日期
報送時點為案件狀態3時</v>
      </c>
      <c r="H15" s="15" t="s">
        <v>190</v>
      </c>
      <c r="I15" s="15" t="s">
        <v>192</v>
      </c>
      <c r="J15" s="15"/>
      <c r="K15" s="15" t="s">
        <v>35</v>
      </c>
      <c r="L15" s="15">
        <v>8</v>
      </c>
      <c r="M15" s="15"/>
      <c r="N15" s="15" t="s">
        <v>389</v>
      </c>
      <c r="O15" s="20" t="s">
        <v>492</v>
      </c>
    </row>
    <row r="16" spans="1:15" ht="18" customHeight="1">
      <c r="A16" s="9">
        <f>[16]DBD!A20</f>
        <v>12</v>
      </c>
      <c r="B16" s="9" t="str">
        <f>[16]DBD!B20</f>
        <v>Period</v>
      </c>
      <c r="C16" s="9" t="str">
        <f>[16]DBD!C20</f>
        <v>更生條件(期數)</v>
      </c>
      <c r="D16" s="9" t="str">
        <f>[16]DBD!D20</f>
        <v>Decimal</v>
      </c>
      <c r="E16" s="9">
        <f>[16]DBD!E20</f>
        <v>3</v>
      </c>
      <c r="F16" s="9">
        <f>[16]DBD!F20</f>
        <v>0</v>
      </c>
      <c r="G16" s="9" t="str">
        <f>[16]DBD!G20</f>
        <v>更生方案之期數
報送時點為案件狀態3時</v>
      </c>
      <c r="H16" s="15" t="s">
        <v>190</v>
      </c>
      <c r="I16" s="15" t="s">
        <v>95</v>
      </c>
      <c r="J16" s="15"/>
      <c r="K16" s="15" t="s">
        <v>23</v>
      </c>
      <c r="L16" s="15">
        <v>3</v>
      </c>
      <c r="M16" s="15"/>
      <c r="N16" s="15" t="s">
        <v>389</v>
      </c>
      <c r="O16" s="20" t="s">
        <v>449</v>
      </c>
    </row>
    <row r="17" spans="1:15" ht="18" customHeight="1">
      <c r="A17" s="9">
        <f>[16]DBD!A21</f>
        <v>13</v>
      </c>
      <c r="B17" s="9" t="str">
        <f>[16]DBD!B21</f>
        <v>Rate</v>
      </c>
      <c r="C17" s="9" t="str">
        <f>[16]DBD!C21</f>
        <v>更生條件(利率)</v>
      </c>
      <c r="D17" s="9" t="str">
        <f>[16]DBD!D21</f>
        <v>Decimal</v>
      </c>
      <c r="E17" s="9">
        <f>[16]DBD!E21</f>
        <v>5</v>
      </c>
      <c r="F17" s="9">
        <f>[16]DBD!F21</f>
        <v>2</v>
      </c>
      <c r="G17" s="9" t="str">
        <f>[16]DBD!G21</f>
        <v>更生方案之利率，以"XX.XX"表示
報送時點為案件狀態3時</v>
      </c>
      <c r="H17" s="15" t="s">
        <v>190</v>
      </c>
      <c r="I17" s="15" t="s">
        <v>96</v>
      </c>
      <c r="J17" s="15"/>
      <c r="K17" s="15" t="s">
        <v>23</v>
      </c>
      <c r="L17" s="15">
        <v>4</v>
      </c>
      <c r="M17" s="15">
        <v>2</v>
      </c>
      <c r="N17" s="15" t="s">
        <v>389</v>
      </c>
      <c r="O17" s="20" t="s">
        <v>451</v>
      </c>
    </row>
    <row r="18" spans="1:15" ht="18" customHeight="1">
      <c r="A18" s="9">
        <f>[16]DBD!A22</f>
        <v>14</v>
      </c>
      <c r="B18" s="9" t="str">
        <f>[16]DBD!B22</f>
        <v>OutstandAmt</v>
      </c>
      <c r="C18" s="9" t="str">
        <f>[16]DBD!C22</f>
        <v>原始債權金額</v>
      </c>
      <c r="D18" s="9" t="str">
        <f>[16]DBD!D22</f>
        <v>Decimal</v>
      </c>
      <c r="E18" s="9">
        <f>[16]DBD!E22</f>
        <v>9</v>
      </c>
      <c r="F18" s="9">
        <f>[16]DBD!F22</f>
        <v>0</v>
      </c>
      <c r="G18" s="9" t="str">
        <f>[16]DBD!G22</f>
        <v>指報送機構之原始對外債權總金額
報送時點為案件狀態1時</v>
      </c>
      <c r="H18" s="15" t="s">
        <v>190</v>
      </c>
      <c r="I18" s="15" t="s">
        <v>88</v>
      </c>
      <c r="J18" s="15"/>
      <c r="K18" s="15" t="s">
        <v>23</v>
      </c>
      <c r="L18" s="15">
        <v>9</v>
      </c>
      <c r="M18" s="15"/>
      <c r="N18" s="15" t="s">
        <v>389</v>
      </c>
      <c r="O18" s="20" t="s">
        <v>493</v>
      </c>
    </row>
    <row r="19" spans="1:15" ht="18" customHeight="1">
      <c r="A19" s="9">
        <f>[16]DBD!A23</f>
        <v>15</v>
      </c>
      <c r="B19" s="9" t="str">
        <f>[16]DBD!B23</f>
        <v>SubAmt</v>
      </c>
      <c r="C19" s="9" t="str">
        <f>[16]DBD!C23</f>
        <v>更生損失金額</v>
      </c>
      <c r="D19" s="9" t="str">
        <f>[16]DBD!D23</f>
        <v>Decimal</v>
      </c>
      <c r="E19" s="9">
        <f>[16]DBD!E23</f>
        <v>9</v>
      </c>
      <c r="F19" s="9">
        <f>[16]DBD!F23</f>
        <v>0</v>
      </c>
      <c r="G19" s="9" t="str">
        <f>[16]DBD!G23</f>
        <v>指更生案件債務人一更生方案履行完畢或裁定免責後，債務人免責金額
報送時點為案件狀態4、5時</v>
      </c>
      <c r="H19" s="15" t="s">
        <v>190</v>
      </c>
      <c r="I19" s="15" t="s">
        <v>193</v>
      </c>
      <c r="J19" s="15"/>
      <c r="K19" s="15" t="s">
        <v>23</v>
      </c>
      <c r="L19" s="15">
        <v>9</v>
      </c>
      <c r="M19" s="15"/>
      <c r="N19" s="15" t="s">
        <v>389</v>
      </c>
      <c r="O19" s="20" t="s">
        <v>494</v>
      </c>
    </row>
    <row r="20" spans="1:15" ht="18" customHeight="1">
      <c r="A20" s="9">
        <f>[16]DBD!A24</f>
        <v>16</v>
      </c>
      <c r="B20" s="9" t="str">
        <f>[16]DBD!B24</f>
        <v>ClaimStatus1</v>
      </c>
      <c r="C20" s="9" t="str">
        <f>[16]DBD!C24</f>
        <v>法院裁定保全處分</v>
      </c>
      <c r="D20" s="9" t="str">
        <f>[16]DBD!D24</f>
        <v>VARCHAR2</v>
      </c>
      <c r="E20" s="9">
        <f>[16]DBD!E24</f>
        <v>1</v>
      </c>
      <c r="F20" s="9">
        <f>[16]DBD!F24</f>
        <v>0</v>
      </c>
      <c r="G20" s="9" t="str">
        <f>[16]DBD!G24</f>
        <v>Y;N
指法院裁定在務人財產保全與否</v>
      </c>
      <c r="H20" s="15" t="s">
        <v>190</v>
      </c>
      <c r="I20" s="15" t="s">
        <v>194</v>
      </c>
      <c r="J20" s="15"/>
      <c r="K20" s="15" t="s">
        <v>26</v>
      </c>
      <c r="L20" s="15">
        <v>1</v>
      </c>
      <c r="M20" s="15"/>
      <c r="N20" s="15"/>
    </row>
    <row r="21" spans="1:15" ht="18" customHeight="1">
      <c r="A21" s="9">
        <f>[16]DBD!A25</f>
        <v>17</v>
      </c>
      <c r="B21" s="9" t="str">
        <f>[16]DBD!B25</f>
        <v>SaveDate</v>
      </c>
      <c r="C21" s="9" t="str">
        <f>[16]DBD!C25</f>
        <v>保全處分起始日</v>
      </c>
      <c r="D21" s="9" t="str">
        <f>[16]DBD!D25</f>
        <v>Decimald</v>
      </c>
      <c r="E21" s="9">
        <f>[16]DBD!E25</f>
        <v>8</v>
      </c>
      <c r="F21" s="9">
        <f>[16]DBD!F25</f>
        <v>0</v>
      </c>
      <c r="G21" s="9" t="str">
        <f>[16]DBD!G25</f>
        <v>指法院處分起始日期</v>
      </c>
      <c r="H21" s="15" t="s">
        <v>190</v>
      </c>
      <c r="I21" s="15" t="s">
        <v>195</v>
      </c>
      <c r="J21" s="15"/>
      <c r="K21" s="15" t="s">
        <v>35</v>
      </c>
      <c r="L21" s="15">
        <v>8</v>
      </c>
      <c r="M21" s="15"/>
      <c r="N21" s="15" t="s">
        <v>389</v>
      </c>
      <c r="O21" s="20" t="s">
        <v>495</v>
      </c>
    </row>
    <row r="22" spans="1:15" ht="18" customHeight="1">
      <c r="A22" s="9">
        <f>[16]DBD!A26</f>
        <v>18</v>
      </c>
      <c r="B22" s="9" t="str">
        <f>[16]DBD!B26</f>
        <v>ClaimStatus2</v>
      </c>
      <c r="C22" s="9" t="str">
        <f>[16]DBD!C26</f>
        <v>法院裁定撤銷保全處分</v>
      </c>
      <c r="D22" s="9" t="str">
        <f>[16]DBD!D26</f>
        <v>VARCHAR2</v>
      </c>
      <c r="E22" s="9">
        <f>[16]DBD!E26</f>
        <v>1</v>
      </c>
      <c r="F22" s="9">
        <f>[16]DBD!F26</f>
        <v>0</v>
      </c>
      <c r="G22" s="9" t="str">
        <f>[16]DBD!G26</f>
        <v>Y;N</v>
      </c>
      <c r="H22" s="15" t="s">
        <v>190</v>
      </c>
      <c r="I22" s="15" t="s">
        <v>196</v>
      </c>
      <c r="J22" s="15"/>
      <c r="K22" s="15" t="s">
        <v>26</v>
      </c>
      <c r="L22" s="15">
        <v>1</v>
      </c>
      <c r="M22" s="15"/>
      <c r="N22" s="15"/>
    </row>
    <row r="23" spans="1:15" ht="18" customHeight="1">
      <c r="A23" s="9">
        <f>[16]DBD!A27</f>
        <v>19</v>
      </c>
      <c r="B23" s="9" t="str">
        <f>[16]DBD!B27</f>
        <v>SaveEndDate</v>
      </c>
      <c r="C23" s="9" t="str">
        <f>[16]DBD!C27</f>
        <v>保全處分撤銷日</v>
      </c>
      <c r="D23" s="9" t="str">
        <f>[16]DBD!D27</f>
        <v>Decimald</v>
      </c>
      <c r="E23" s="9">
        <f>[16]DBD!E27</f>
        <v>8</v>
      </c>
      <c r="F23" s="9">
        <f>[16]DBD!F27</f>
        <v>0</v>
      </c>
      <c r="G23" s="9" t="str">
        <f>[16]DBD!G27</f>
        <v>指法院裁定撤銷保全處分日</v>
      </c>
      <c r="H23" s="15" t="s">
        <v>190</v>
      </c>
      <c r="I23" s="15" t="s">
        <v>197</v>
      </c>
      <c r="J23" s="15"/>
      <c r="K23" s="15" t="s">
        <v>35</v>
      </c>
      <c r="L23" s="15">
        <v>8</v>
      </c>
      <c r="M23" s="15"/>
      <c r="N23" s="15" t="s">
        <v>389</v>
      </c>
      <c r="O23" s="20" t="s">
        <v>496</v>
      </c>
    </row>
    <row r="24" spans="1:15" ht="18" customHeight="1">
      <c r="A24" s="9">
        <f>[16]DBD!A28</f>
        <v>20</v>
      </c>
      <c r="B24" s="9" t="str">
        <f>[16]DBD!B28</f>
        <v>IsImplement</v>
      </c>
      <c r="C24" s="9" t="str">
        <f>[16]DBD!C28</f>
        <v>是否依更生條件履行</v>
      </c>
      <c r="D24" s="9" t="str">
        <f>[16]DBD!D28</f>
        <v>VARCHAR2</v>
      </c>
      <c r="E24" s="9">
        <f>[16]DBD!E28</f>
        <v>1</v>
      </c>
      <c r="F24" s="9">
        <f>[16]DBD!F28</f>
        <v>0</v>
      </c>
      <c r="G24" s="9" t="str">
        <f>[16]DBD!G28</f>
        <v>Y;N
指該債務人是否依更生條件履行還款約定，案件狀態為3時本欄位為必填報欄位，首次報送案件狀態3時，本欄位一律填報Y</v>
      </c>
      <c r="H24" s="15" t="s">
        <v>190</v>
      </c>
      <c r="I24" s="15" t="s">
        <v>198</v>
      </c>
      <c r="J24" s="15"/>
      <c r="K24" s="15" t="s">
        <v>26</v>
      </c>
      <c r="L24" s="15">
        <v>1</v>
      </c>
      <c r="M24" s="15"/>
      <c r="N24" s="15"/>
    </row>
    <row r="25" spans="1:15" ht="18" customHeight="1">
      <c r="A25" s="9">
        <f>[16]DBD!A29</f>
        <v>21</v>
      </c>
      <c r="B25" s="9" t="str">
        <f>[16]DBD!B29</f>
        <v>InspectName</v>
      </c>
      <c r="C25" s="9" t="str">
        <f>[16]DBD!C29</f>
        <v>監督人姓名</v>
      </c>
      <c r="D25" s="9" t="str">
        <f>[16]DBD!D29</f>
        <v>NVARCHAR2</v>
      </c>
      <c r="E25" s="9">
        <f>[16]DBD!E29</f>
        <v>10</v>
      </c>
      <c r="F25" s="9">
        <f>[16]DBD!F29</f>
        <v>0</v>
      </c>
      <c r="G25" s="9" t="str">
        <f>[16]DBD!G29</f>
        <v>各債權金融機構得知監督人姓名時填報</v>
      </c>
      <c r="H25" s="15" t="s">
        <v>190</v>
      </c>
      <c r="I25" s="15" t="s">
        <v>199</v>
      </c>
      <c r="J25" s="15"/>
      <c r="K25" s="15" t="s">
        <v>35</v>
      </c>
      <c r="L25" s="15">
        <v>10</v>
      </c>
      <c r="M25" s="15"/>
      <c r="N25" s="15"/>
    </row>
    <row r="26" spans="1:15" ht="18" customHeight="1">
      <c r="A26" s="9">
        <f>[16]DBD!A30</f>
        <v>22</v>
      </c>
      <c r="B26" s="9" t="str">
        <f>[16]DBD!B30</f>
        <v>OutJcicTxtDate</v>
      </c>
      <c r="C26" s="9" t="str">
        <f>[16]DBD!C30</f>
        <v>轉出JCIC文字檔日期</v>
      </c>
      <c r="D26" s="9" t="str">
        <f>[16]DBD!D30</f>
        <v>Decimald</v>
      </c>
      <c r="E26" s="9">
        <f>[16]DBD!E30</f>
        <v>8</v>
      </c>
      <c r="F26" s="9">
        <f>[16]DBD!F30</f>
        <v>0</v>
      </c>
      <c r="G26" s="9">
        <f>[16]DBD!G30</f>
        <v>0</v>
      </c>
      <c r="H26" s="15" t="s">
        <v>190</v>
      </c>
      <c r="I26" s="15" t="s">
        <v>44</v>
      </c>
      <c r="J26" s="15"/>
      <c r="K26" s="15" t="s">
        <v>35</v>
      </c>
      <c r="L26" s="15">
        <v>8</v>
      </c>
      <c r="M26" s="15"/>
      <c r="N26" s="15" t="s">
        <v>389</v>
      </c>
      <c r="O26" s="20" t="s">
        <v>446</v>
      </c>
    </row>
    <row r="27" spans="1:15" ht="18" customHeight="1">
      <c r="A27" s="9">
        <f>[16]DBD!A31</f>
        <v>23</v>
      </c>
      <c r="B27" s="9" t="str">
        <f>[16]DBD!B31</f>
        <v>CreateDate</v>
      </c>
      <c r="C27" s="9" t="str">
        <f>[16]DBD!C31</f>
        <v>建檔日期時間</v>
      </c>
      <c r="D27" s="9" t="str">
        <f>[16]DBD!D31</f>
        <v>DATE</v>
      </c>
      <c r="E27" s="9">
        <f>[16]DBD!E31</f>
        <v>8</v>
      </c>
      <c r="F27" s="9">
        <f>[16]DBD!F31</f>
        <v>0</v>
      </c>
      <c r="G27" s="9">
        <f>[16]DBD!G31</f>
        <v>0</v>
      </c>
      <c r="H27" s="15"/>
      <c r="I27" s="15"/>
      <c r="J27" s="15"/>
      <c r="K27" s="15"/>
      <c r="L27" s="15"/>
      <c r="M27" s="15"/>
      <c r="N27" s="15"/>
    </row>
    <row r="28" spans="1:15" ht="18" customHeight="1">
      <c r="A28" s="9">
        <f>[16]DBD!A32</f>
        <v>24</v>
      </c>
      <c r="B28" s="9" t="str">
        <f>[16]DBD!B32</f>
        <v>CreateEmpNo</v>
      </c>
      <c r="C28" s="9" t="str">
        <f>[16]DBD!C32</f>
        <v>建檔人員</v>
      </c>
      <c r="D28" s="9" t="str">
        <f>[16]DBD!D32</f>
        <v>VARCHAR2</v>
      </c>
      <c r="E28" s="9">
        <f>[16]DBD!E32</f>
        <v>6</v>
      </c>
      <c r="F28" s="9">
        <f>[16]DBD!F32</f>
        <v>0</v>
      </c>
      <c r="G28" s="9">
        <f>[16]DBD!G32</f>
        <v>0</v>
      </c>
      <c r="H28" s="15"/>
      <c r="I28" s="15"/>
      <c r="J28" s="15"/>
      <c r="K28" s="15"/>
      <c r="L28" s="15"/>
      <c r="M28" s="15"/>
      <c r="N28" s="15"/>
    </row>
    <row r="29" spans="1:15" ht="18" customHeight="1">
      <c r="A29" s="9">
        <f>[16]DBD!A33</f>
        <v>25</v>
      </c>
      <c r="B29" s="9" t="str">
        <f>[16]DBD!B33</f>
        <v>LastUpdate</v>
      </c>
      <c r="C29" s="9" t="str">
        <f>[16]DBD!C33</f>
        <v>最後更新日期時間</v>
      </c>
      <c r="D29" s="9" t="str">
        <f>[16]DBD!D33</f>
        <v>DATE</v>
      </c>
      <c r="E29" s="9">
        <f>[16]DBD!E33</f>
        <v>8</v>
      </c>
      <c r="F29" s="9">
        <f>[16]DBD!F33</f>
        <v>0</v>
      </c>
      <c r="G29" s="9">
        <f>[16]DBD!G33</f>
        <v>0</v>
      </c>
      <c r="H29" s="15"/>
      <c r="I29" s="15"/>
      <c r="J29" s="15"/>
      <c r="K29" s="15"/>
      <c r="L29" s="15"/>
      <c r="M29" s="15"/>
      <c r="N29" s="15"/>
    </row>
    <row r="30" spans="1:15" ht="18" customHeight="1">
      <c r="A30" s="9">
        <f>[16]DBD!A34</f>
        <v>26</v>
      </c>
      <c r="B30" s="9" t="str">
        <f>[16]DBD!B34</f>
        <v>LastUpdateEmpNo</v>
      </c>
      <c r="C30" s="9" t="str">
        <f>[16]DBD!C34</f>
        <v>最後更新人員</v>
      </c>
      <c r="D30" s="9" t="str">
        <f>[16]DBD!D34</f>
        <v>VARCHAR2</v>
      </c>
      <c r="E30" s="9">
        <f>[16]DBD!E34</f>
        <v>6</v>
      </c>
      <c r="F30" s="9">
        <f>[16]DBD!F34</f>
        <v>0</v>
      </c>
      <c r="G30" s="9">
        <f>[16]DBD!G34</f>
        <v>0</v>
      </c>
      <c r="H30" s="15"/>
      <c r="I30" s="15"/>
      <c r="J30" s="15"/>
      <c r="K30" s="15"/>
      <c r="L30" s="15"/>
      <c r="M30" s="15"/>
      <c r="N30" s="15"/>
    </row>
  </sheetData>
  <mergeCells count="1">
    <mergeCell ref="A1:B1"/>
  </mergeCells>
  <phoneticPr fontId="1" type="noConversion"/>
  <hyperlinks>
    <hyperlink ref="E1" location="'L8'!A1" display="回首頁" xr:uid="{00000000-0004-0000-1000-000000000000}"/>
  </hyperlinks>
  <pageMargins left="0.7" right="0.7" top="0.75" bottom="0.75" header="0.3" footer="0.3"/>
  <pageSetup paperSize="9" orientation="portrait" horizontalDpi="200" verticalDpi="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工作表16"/>
  <dimension ref="A1:O26"/>
  <sheetViews>
    <sheetView topLeftCell="A4" zoomScaleNormal="100" workbookViewId="0">
      <selection activeCell="O15" sqref="O15"/>
    </sheetView>
  </sheetViews>
  <sheetFormatPr defaultColWidth="44.77734375" defaultRowHeight="18" customHeight="1"/>
  <cols>
    <col min="1" max="1" width="5.77734375" style="20" bestFit="1" customWidth="1"/>
    <col min="2" max="2" width="20.33203125" style="20" bestFit="1" customWidth="1"/>
    <col min="3" max="3" width="25.109375" style="20" bestFit="1" customWidth="1"/>
    <col min="4" max="4" width="17.77734375" style="20" bestFit="1" customWidth="1"/>
    <col min="5" max="5" width="8.21875" style="20" bestFit="1" customWidth="1"/>
    <col min="6" max="6" width="6.77734375" style="20" bestFit="1" customWidth="1"/>
    <col min="7" max="7" width="17.77734375" style="20" bestFit="1" customWidth="1"/>
    <col min="8" max="8" width="13.5546875" style="20" bestFit="1" customWidth="1"/>
    <col min="9" max="9" width="23.88671875" style="20" bestFit="1" customWidth="1"/>
    <col min="10" max="10" width="11.88671875" style="20" bestFit="1" customWidth="1"/>
    <col min="11" max="13" width="6.77734375" style="20" bestFit="1" customWidth="1"/>
    <col min="14" max="14" width="11.88671875" style="20" bestFit="1" customWidth="1"/>
    <col min="15" max="16384" width="44.77734375" style="20"/>
  </cols>
  <sheetData>
    <row r="1" spans="1:15" ht="18" customHeight="1">
      <c r="A1" s="27" t="s">
        <v>7</v>
      </c>
      <c r="B1" s="28"/>
      <c r="C1" s="9" t="str">
        <f>[17]DBD!C1</f>
        <v>JcicZ056</v>
      </c>
      <c r="D1" s="9" t="str">
        <f>[17]DBD!D1</f>
        <v>清算案件資料報送</v>
      </c>
      <c r="E1" s="16" t="s">
        <v>24</v>
      </c>
      <c r="F1" s="10"/>
      <c r="G1" s="10"/>
    </row>
    <row r="2" spans="1:15" ht="18" customHeight="1">
      <c r="A2" s="21" t="s">
        <v>383</v>
      </c>
      <c r="B2" s="22"/>
      <c r="C2" s="9" t="s">
        <v>405</v>
      </c>
      <c r="D2" s="9"/>
      <c r="E2" s="16"/>
      <c r="F2" s="10"/>
      <c r="G2" s="10"/>
    </row>
    <row r="3" spans="1:15" ht="18" customHeight="1">
      <c r="A3" s="21" t="s">
        <v>384</v>
      </c>
      <c r="B3" s="22"/>
      <c r="C3" s="9"/>
      <c r="D3" s="9"/>
      <c r="E3" s="16"/>
      <c r="F3" s="10"/>
      <c r="G3" s="10"/>
    </row>
    <row r="4" spans="1:15" ht="18" customHeight="1">
      <c r="A4" s="12" t="s">
        <v>8</v>
      </c>
      <c r="B4" s="12" t="s">
        <v>9</v>
      </c>
      <c r="C4" s="13" t="s">
        <v>10</v>
      </c>
      <c r="D4" s="12" t="s">
        <v>11</v>
      </c>
      <c r="E4" s="12" t="s">
        <v>12</v>
      </c>
      <c r="F4" s="12" t="s">
        <v>13</v>
      </c>
      <c r="G4" s="13" t="s">
        <v>14</v>
      </c>
      <c r="H4" s="14" t="s">
        <v>15</v>
      </c>
      <c r="I4" s="14" t="s">
        <v>16</v>
      </c>
      <c r="J4" s="14" t="s">
        <v>17</v>
      </c>
      <c r="K4" s="14" t="s">
        <v>18</v>
      </c>
      <c r="L4" s="14" t="s">
        <v>19</v>
      </c>
      <c r="M4" s="14" t="s">
        <v>20</v>
      </c>
      <c r="N4" s="14" t="s">
        <v>21</v>
      </c>
      <c r="O4" s="25" t="s">
        <v>422</v>
      </c>
    </row>
    <row r="5" spans="1:15" ht="18" customHeight="1">
      <c r="A5" s="9">
        <f>[17]DBD!A9</f>
        <v>1</v>
      </c>
      <c r="B5" s="9" t="str">
        <f>[17]DBD!B9</f>
        <v>TranKey</v>
      </c>
      <c r="C5" s="9" t="str">
        <f>[17]DBD!C9</f>
        <v>交易代碼</v>
      </c>
      <c r="D5" s="9" t="str">
        <f>[17]DBD!D9</f>
        <v>VARCHAR2</v>
      </c>
      <c r="E5" s="9">
        <f>[17]DBD!E9</f>
        <v>1</v>
      </c>
      <c r="F5" s="9">
        <f>[17]DBD!F9</f>
        <v>0</v>
      </c>
      <c r="G5" s="9" t="str">
        <f>[17]DBD!G9</f>
        <v>A:新增;C:異動;D:刪除</v>
      </c>
      <c r="H5" s="15" t="s">
        <v>200</v>
      </c>
      <c r="I5" s="15" t="s">
        <v>28</v>
      </c>
      <c r="J5" s="15"/>
      <c r="K5" s="15" t="s">
        <v>26</v>
      </c>
      <c r="L5" s="15">
        <v>1</v>
      </c>
      <c r="M5" s="15"/>
      <c r="N5" s="15"/>
    </row>
    <row r="6" spans="1:15" ht="18" customHeight="1">
      <c r="A6" s="9">
        <f>[17]DBD!A10</f>
        <v>2</v>
      </c>
      <c r="B6" s="9" t="str">
        <f>[17]DBD!B10</f>
        <v>CustId</v>
      </c>
      <c r="C6" s="9" t="str">
        <f>[17]DBD!C10</f>
        <v>債務人IDN</v>
      </c>
      <c r="D6" s="9" t="str">
        <f>[17]DBD!D10</f>
        <v>VARCHAR2</v>
      </c>
      <c r="E6" s="9">
        <f>[17]DBD!E10</f>
        <v>10</v>
      </c>
      <c r="F6" s="9">
        <f>[17]DBD!F10</f>
        <v>0</v>
      </c>
      <c r="G6" s="9">
        <f>[17]DBD!G10</f>
        <v>0</v>
      </c>
      <c r="H6" s="15" t="s">
        <v>200</v>
      </c>
      <c r="I6" s="15" t="s">
        <v>33</v>
      </c>
      <c r="J6" s="15"/>
      <c r="K6" s="15" t="s">
        <v>35</v>
      </c>
      <c r="L6" s="15">
        <v>10</v>
      </c>
      <c r="M6" s="15"/>
      <c r="N6" s="15"/>
    </row>
    <row r="7" spans="1:15" ht="18" customHeight="1">
      <c r="A7" s="9">
        <f>[17]DBD!A11</f>
        <v>3</v>
      </c>
      <c r="B7" s="9" t="str">
        <f>[17]DBD!B11</f>
        <v>SubmitKey</v>
      </c>
      <c r="C7" s="9" t="str">
        <f>[17]DBD!C11</f>
        <v>報送單位代號</v>
      </c>
      <c r="D7" s="9" t="str">
        <f>[17]DBD!D11</f>
        <v>NVARCHAR2</v>
      </c>
      <c r="E7" s="9">
        <f>[17]DBD!E11</f>
        <v>3</v>
      </c>
      <c r="F7" s="9">
        <f>[17]DBD!F11</f>
        <v>0</v>
      </c>
      <c r="G7" s="9" t="str">
        <f>[17]DBD!G11</f>
        <v>三位文數字</v>
      </c>
      <c r="H7" s="15" t="s">
        <v>200</v>
      </c>
      <c r="I7" s="15" t="s">
        <v>31</v>
      </c>
      <c r="J7" s="15"/>
      <c r="K7" s="15" t="s">
        <v>26</v>
      </c>
      <c r="L7" s="15">
        <v>3</v>
      </c>
      <c r="M7" s="15"/>
      <c r="N7" s="15"/>
    </row>
    <row r="8" spans="1:15" ht="18" customHeight="1">
      <c r="A8" s="9">
        <f>[17]DBD!A12</f>
        <v>4</v>
      </c>
      <c r="B8" s="9" t="str">
        <f>[17]DBD!B12</f>
        <v>CaseStatus</v>
      </c>
      <c r="C8" s="9" t="str">
        <f>[17]DBD!C12</f>
        <v>案件狀態</v>
      </c>
      <c r="D8" s="9" t="str">
        <f>[17]DBD!D12</f>
        <v>VARCHAR2</v>
      </c>
      <c r="E8" s="9">
        <f>[17]DBD!E12</f>
        <v>1</v>
      </c>
      <c r="F8" s="9">
        <f>[17]DBD!F12</f>
        <v>0</v>
      </c>
      <c r="G8" s="9" t="str">
        <f>[17]DBD!G12</f>
        <v>A:清算程序開始;
B:清算程序終止(結);
C:清算程序開始同時終止;
D:清算撤消免責確定;
E:清算調查程序;
G:清算撤回;
H:清算復權;</v>
      </c>
      <c r="H8" s="15" t="s">
        <v>200</v>
      </c>
      <c r="I8" s="15" t="s">
        <v>191</v>
      </c>
      <c r="J8" s="15"/>
      <c r="K8" s="15" t="s">
        <v>26</v>
      </c>
      <c r="L8" s="15">
        <v>1</v>
      </c>
      <c r="M8" s="15"/>
      <c r="N8" s="15"/>
    </row>
    <row r="9" spans="1:15" ht="18" customHeight="1">
      <c r="A9" s="9">
        <f>[17]DBD!A13</f>
        <v>5</v>
      </c>
      <c r="B9" s="9" t="str">
        <f>[17]DBD!B13</f>
        <v>ClaimDate</v>
      </c>
      <c r="C9" s="9" t="str">
        <f>[17]DBD!C13</f>
        <v>裁定日期或發文日期</v>
      </c>
      <c r="D9" s="9" t="str">
        <f>[17]DBD!D13</f>
        <v>DecimalD</v>
      </c>
      <c r="E9" s="9">
        <f>[17]DBD!E13</f>
        <v>8</v>
      </c>
      <c r="F9" s="9">
        <f>[17]DBD!F13</f>
        <v>0</v>
      </c>
      <c r="G9" s="9">
        <f>[17]DBD!G13</f>
        <v>0</v>
      </c>
      <c r="H9" s="15" t="s">
        <v>200</v>
      </c>
      <c r="I9" s="15" t="s">
        <v>159</v>
      </c>
      <c r="J9" s="15"/>
      <c r="K9" s="15" t="s">
        <v>35</v>
      </c>
      <c r="L9" s="15">
        <v>8</v>
      </c>
      <c r="M9" s="15"/>
      <c r="N9" s="15"/>
    </row>
    <row r="10" spans="1:15" ht="18" customHeight="1">
      <c r="A10" s="9">
        <f>[17]DBD!A14</f>
        <v>6</v>
      </c>
      <c r="B10" s="9" t="str">
        <f>[17]DBD!B14</f>
        <v>CourtCode</v>
      </c>
      <c r="C10" s="9" t="str">
        <f>[17]DBD!C14</f>
        <v>承審法院代碼</v>
      </c>
      <c r="D10" s="9" t="str">
        <f>[17]DBD!D14</f>
        <v>NVARCHAR2</v>
      </c>
      <c r="E10" s="9">
        <f>[17]DBD!E14</f>
        <v>3</v>
      </c>
      <c r="F10" s="9">
        <f>[17]DBD!F14</f>
        <v>0</v>
      </c>
      <c r="G10" s="9">
        <f>[17]DBD!G14</f>
        <v>0</v>
      </c>
      <c r="H10" s="15" t="s">
        <v>200</v>
      </c>
      <c r="I10" s="15" t="s">
        <v>154</v>
      </c>
      <c r="J10" s="15"/>
      <c r="K10" s="15" t="s">
        <v>26</v>
      </c>
      <c r="L10" s="15">
        <v>3</v>
      </c>
      <c r="M10" s="15"/>
      <c r="N10" s="15"/>
    </row>
    <row r="11" spans="1:15" ht="18" customHeight="1">
      <c r="A11" s="9">
        <f>[17]DBD!A15</f>
        <v>7</v>
      </c>
      <c r="B11" s="9" t="str">
        <f>[17]DBD!B15</f>
        <v>Year</v>
      </c>
      <c r="C11" s="9" t="str">
        <f>[17]DBD!C15</f>
        <v>年度別</v>
      </c>
      <c r="D11" s="9" t="str">
        <f>[17]DBD!D15</f>
        <v>DECIMAL</v>
      </c>
      <c r="E11" s="9">
        <f>[17]DBD!E15</f>
        <v>4</v>
      </c>
      <c r="F11" s="9">
        <f>[17]DBD!F15</f>
        <v>0</v>
      </c>
      <c r="G11" s="9" t="str">
        <f>[17]DBD!G15</f>
        <v>西元年,畫面是民國年</v>
      </c>
      <c r="H11" s="15" t="s">
        <v>200</v>
      </c>
      <c r="I11" s="15" t="s">
        <v>155</v>
      </c>
      <c r="J11" s="15"/>
      <c r="K11" s="15" t="s">
        <v>35</v>
      </c>
      <c r="L11" s="15">
        <v>4</v>
      </c>
      <c r="M11" s="15"/>
      <c r="N11" s="15"/>
    </row>
    <row r="12" spans="1:15" ht="18" customHeight="1">
      <c r="A12" s="9">
        <f>[17]DBD!A16</f>
        <v>8</v>
      </c>
      <c r="B12" s="9" t="str">
        <f>[17]DBD!B16</f>
        <v>CourtDiv</v>
      </c>
      <c r="C12" s="9" t="str">
        <f>[17]DBD!C16</f>
        <v>法院承審股別</v>
      </c>
      <c r="D12" s="9" t="str">
        <f>[17]DBD!D16</f>
        <v>NVARCHAR2</v>
      </c>
      <c r="E12" s="9">
        <f>[17]DBD!E16</f>
        <v>4</v>
      </c>
      <c r="F12" s="9">
        <f>[17]DBD!F16</f>
        <v>0</v>
      </c>
      <c r="G12" s="9" t="str">
        <f>[17]DBD!G16</f>
        <v>可輸入中文</v>
      </c>
      <c r="H12" s="15" t="s">
        <v>200</v>
      </c>
      <c r="I12" s="15" t="s">
        <v>156</v>
      </c>
      <c r="J12" s="15"/>
      <c r="K12" s="15" t="s">
        <v>35</v>
      </c>
      <c r="L12" s="15">
        <v>4</v>
      </c>
      <c r="M12" s="15"/>
      <c r="N12" s="15"/>
    </row>
    <row r="13" spans="1:15" ht="18" customHeight="1">
      <c r="A13" s="9">
        <f>[17]DBD!A17</f>
        <v>9</v>
      </c>
      <c r="B13" s="9" t="str">
        <f>[17]DBD!B17</f>
        <v>CourtCaseNo</v>
      </c>
      <c r="C13" s="9" t="str">
        <f>[17]DBD!C17</f>
        <v>法院案號</v>
      </c>
      <c r="D13" s="9" t="str">
        <f>[17]DBD!D17</f>
        <v>NVARCHAR2</v>
      </c>
      <c r="E13" s="9">
        <f>[17]DBD!E17</f>
        <v>40</v>
      </c>
      <c r="F13" s="9">
        <f>[17]DBD!F17</f>
        <v>0</v>
      </c>
      <c r="G13" s="9" t="str">
        <f>[17]DBD!G17</f>
        <v>可輸入中文</v>
      </c>
      <c r="H13" s="15" t="s">
        <v>200</v>
      </c>
      <c r="I13" s="15" t="s">
        <v>157</v>
      </c>
      <c r="J13" s="15"/>
      <c r="K13" s="15" t="s">
        <v>35</v>
      </c>
      <c r="L13" s="15">
        <v>40</v>
      </c>
      <c r="M13" s="15"/>
      <c r="N13" s="15"/>
    </row>
    <row r="14" spans="1:15" ht="18" customHeight="1">
      <c r="A14" s="9">
        <f>[17]DBD!A18</f>
        <v>10</v>
      </c>
      <c r="B14" s="9" t="str">
        <f>[17]DBD!B18</f>
        <v>Approve</v>
      </c>
      <c r="C14" s="9" t="str">
        <f>[17]DBD!C18</f>
        <v>法院裁定免責確定</v>
      </c>
      <c r="D14" s="9" t="str">
        <f>[17]DBD!D18</f>
        <v>VARCHAR2</v>
      </c>
      <c r="E14" s="9">
        <f>[17]DBD!E18</f>
        <v>1</v>
      </c>
      <c r="F14" s="9">
        <f>[17]DBD!F18</f>
        <v>0</v>
      </c>
      <c r="G14" s="9" t="str">
        <f>[17]DBD!G18</f>
        <v>Y;N
指該次法院是否裁定債務人免責
報送時間點為案件狀態B、C、D時</v>
      </c>
      <c r="H14" s="15" t="s">
        <v>200</v>
      </c>
      <c r="I14" s="15" t="s">
        <v>158</v>
      </c>
      <c r="J14" s="15"/>
      <c r="K14" s="15" t="s">
        <v>26</v>
      </c>
      <c r="L14" s="15">
        <v>1</v>
      </c>
      <c r="M14" s="15"/>
      <c r="N14" s="15"/>
    </row>
    <row r="15" spans="1:15" ht="18" customHeight="1">
      <c r="A15" s="9">
        <f>[17]DBD!A19</f>
        <v>11</v>
      </c>
      <c r="B15" s="9" t="str">
        <f>[17]DBD!B19</f>
        <v>OutstandAmt</v>
      </c>
      <c r="C15" s="9" t="str">
        <f>[17]DBD!C19</f>
        <v>原始債權金額</v>
      </c>
      <c r="D15" s="9" t="str">
        <f>[17]DBD!D19</f>
        <v>Decimal</v>
      </c>
      <c r="E15" s="9">
        <f>[17]DBD!E19</f>
        <v>9</v>
      </c>
      <c r="F15" s="9">
        <f>[17]DBD!F19</f>
        <v>0</v>
      </c>
      <c r="G15" s="9" t="str">
        <f>[17]DBD!G19</f>
        <v>指報送機構之原始對外債全總金額
報送時間點為案件狀態A、C</v>
      </c>
      <c r="H15" s="15" t="s">
        <v>200</v>
      </c>
      <c r="I15" s="15" t="s">
        <v>88</v>
      </c>
      <c r="J15" s="15"/>
      <c r="K15" s="15" t="s">
        <v>23</v>
      </c>
      <c r="L15" s="15">
        <v>9</v>
      </c>
      <c r="M15" s="15"/>
      <c r="N15" s="15"/>
    </row>
    <row r="16" spans="1:15" ht="18" customHeight="1">
      <c r="A16" s="9">
        <f>[17]DBD!A20</f>
        <v>12</v>
      </c>
      <c r="B16" s="9" t="str">
        <f>[17]DBD!B20</f>
        <v>SubAmt</v>
      </c>
      <c r="C16" s="9" t="str">
        <f>[17]DBD!C20</f>
        <v>清算損失金額</v>
      </c>
      <c r="D16" s="9" t="str">
        <f>[17]DBD!D20</f>
        <v>Decimal</v>
      </c>
      <c r="E16" s="9">
        <f>[17]DBD!E20</f>
        <v>9</v>
      </c>
      <c r="F16" s="9">
        <f>[17]DBD!F20</f>
        <v>0</v>
      </c>
      <c r="G16" s="9" t="str">
        <f>[17]DBD!G20</f>
        <v>清算案件於清算分配後損失之債權金額
報送時間點為案件狀態B、C</v>
      </c>
      <c r="H16" s="15" t="s">
        <v>200</v>
      </c>
      <c r="I16" s="15" t="s">
        <v>193</v>
      </c>
      <c r="J16" s="15"/>
      <c r="K16" s="15" t="s">
        <v>23</v>
      </c>
      <c r="L16" s="15">
        <v>9</v>
      </c>
      <c r="M16" s="15"/>
      <c r="N16" s="15" t="s">
        <v>396</v>
      </c>
      <c r="O16" s="20" t="s">
        <v>497</v>
      </c>
    </row>
    <row r="17" spans="1:15" ht="18" customHeight="1">
      <c r="A17" s="9">
        <f>[17]DBD!A21</f>
        <v>13</v>
      </c>
      <c r="B17" s="9" t="str">
        <f>[17]DBD!B21</f>
        <v>ClaimStatus1</v>
      </c>
      <c r="C17" s="9" t="str">
        <f>[17]DBD!C21</f>
        <v>法院裁定保全處分</v>
      </c>
      <c r="D17" s="9" t="str">
        <f>[17]DBD!D21</f>
        <v>VARCHAR2</v>
      </c>
      <c r="E17" s="9">
        <f>[17]DBD!E21</f>
        <v>1</v>
      </c>
      <c r="F17" s="9">
        <f>[17]DBD!F21</f>
        <v>0</v>
      </c>
      <c r="G17" s="9" t="str">
        <f>[17]DBD!G21</f>
        <v>Y;N
指法院裁定債務人財產保全處分與否</v>
      </c>
      <c r="H17" s="15" t="s">
        <v>200</v>
      </c>
      <c r="I17" s="15" t="s">
        <v>194</v>
      </c>
      <c r="J17" s="15"/>
      <c r="K17" s="15" t="s">
        <v>26</v>
      </c>
      <c r="L17" s="15">
        <v>1</v>
      </c>
      <c r="M17" s="15"/>
      <c r="N17" s="15"/>
    </row>
    <row r="18" spans="1:15" ht="18" customHeight="1">
      <c r="A18" s="9">
        <f>[17]DBD!A22</f>
        <v>14</v>
      </c>
      <c r="B18" s="9" t="str">
        <f>[17]DBD!B22</f>
        <v>SaveDate</v>
      </c>
      <c r="C18" s="9" t="str">
        <f>[17]DBD!C22</f>
        <v>保全處分起始日</v>
      </c>
      <c r="D18" s="9" t="str">
        <f>[17]DBD!D22</f>
        <v>Decimald</v>
      </c>
      <c r="E18" s="9">
        <f>[17]DBD!E22</f>
        <v>8</v>
      </c>
      <c r="F18" s="9">
        <f>[17]DBD!F22</f>
        <v>0</v>
      </c>
      <c r="G18" s="9">
        <f>[17]DBD!G22</f>
        <v>0</v>
      </c>
      <c r="H18" s="15" t="s">
        <v>200</v>
      </c>
      <c r="I18" s="15" t="s">
        <v>195</v>
      </c>
      <c r="J18" s="15"/>
      <c r="K18" s="15" t="s">
        <v>35</v>
      </c>
      <c r="L18" s="15">
        <v>8</v>
      </c>
      <c r="M18" s="15"/>
      <c r="N18" s="15" t="s">
        <v>396</v>
      </c>
      <c r="O18" s="20" t="s">
        <v>498</v>
      </c>
    </row>
    <row r="19" spans="1:15" ht="18" customHeight="1">
      <c r="A19" s="9">
        <f>[17]DBD!A23</f>
        <v>15</v>
      </c>
      <c r="B19" s="9" t="str">
        <f>[17]DBD!B23</f>
        <v>ClaimStatus2</v>
      </c>
      <c r="C19" s="9" t="str">
        <f>[17]DBD!C23</f>
        <v>法院裁定撤銷保全處分</v>
      </c>
      <c r="D19" s="9" t="str">
        <f>[17]DBD!D23</f>
        <v>VARCHAR2</v>
      </c>
      <c r="E19" s="9">
        <f>[17]DBD!E23</f>
        <v>1</v>
      </c>
      <c r="F19" s="9">
        <f>[17]DBD!F23</f>
        <v>0</v>
      </c>
      <c r="G19" s="9" t="str">
        <f>[17]DBD!G23</f>
        <v>Y;N
指法院裁定撤銷債務人財產保全處分</v>
      </c>
      <c r="H19" s="15" t="s">
        <v>200</v>
      </c>
      <c r="I19" s="15" t="s">
        <v>196</v>
      </c>
      <c r="J19" s="15"/>
      <c r="K19" s="15" t="s">
        <v>26</v>
      </c>
      <c r="L19" s="15">
        <v>1</v>
      </c>
      <c r="M19" s="15"/>
      <c r="N19" s="15"/>
    </row>
    <row r="20" spans="1:15" ht="18" customHeight="1">
      <c r="A20" s="9">
        <f>[17]DBD!A24</f>
        <v>16</v>
      </c>
      <c r="B20" s="9" t="str">
        <f>[17]DBD!B24</f>
        <v>SaveEndDate</v>
      </c>
      <c r="C20" s="9" t="str">
        <f>[17]DBD!C24</f>
        <v>保全處分撤銷日</v>
      </c>
      <c r="D20" s="9" t="str">
        <f>[17]DBD!D24</f>
        <v>Decimald</v>
      </c>
      <c r="E20" s="9">
        <f>[17]DBD!E24</f>
        <v>8</v>
      </c>
      <c r="F20" s="9">
        <f>[17]DBD!F24</f>
        <v>0</v>
      </c>
      <c r="G20" s="9">
        <f>[17]DBD!G24</f>
        <v>0</v>
      </c>
      <c r="H20" s="15" t="s">
        <v>200</v>
      </c>
      <c r="I20" s="15" t="s">
        <v>197</v>
      </c>
      <c r="J20" s="15"/>
      <c r="K20" s="15" t="s">
        <v>35</v>
      </c>
      <c r="L20" s="15">
        <v>8</v>
      </c>
      <c r="M20" s="15"/>
      <c r="N20" s="15" t="s">
        <v>396</v>
      </c>
      <c r="O20" s="20" t="s">
        <v>499</v>
      </c>
    </row>
    <row r="21" spans="1:15" ht="18" customHeight="1">
      <c r="A21" s="9">
        <f>[17]DBD!A25</f>
        <v>17</v>
      </c>
      <c r="B21" s="9" t="str">
        <f>[17]DBD!B25</f>
        <v>AdminName</v>
      </c>
      <c r="C21" s="9" t="str">
        <f>[17]DBD!C25</f>
        <v>管理人姓名</v>
      </c>
      <c r="D21" s="9" t="str">
        <f>[17]DBD!D25</f>
        <v>NVARCHAR2</v>
      </c>
      <c r="E21" s="9">
        <f>[17]DBD!E25</f>
        <v>10</v>
      </c>
      <c r="F21" s="9">
        <f>[17]DBD!F25</f>
        <v>0</v>
      </c>
      <c r="G21" s="9" t="str">
        <f>[17]DBD!G25</f>
        <v>可輸入中文</v>
      </c>
      <c r="H21" s="15" t="s">
        <v>200</v>
      </c>
      <c r="I21" s="15" t="s">
        <v>201</v>
      </c>
      <c r="J21" s="15"/>
      <c r="K21" s="15" t="s">
        <v>35</v>
      </c>
      <c r="L21" s="15">
        <v>10</v>
      </c>
      <c r="M21" s="15"/>
      <c r="N21" s="15"/>
    </row>
    <row r="22" spans="1:15" ht="18" customHeight="1">
      <c r="A22" s="9">
        <f>[17]DBD!A26</f>
        <v>18</v>
      </c>
      <c r="B22" s="9" t="str">
        <f>[17]DBD!B26</f>
        <v>OutJcicTxtDate</v>
      </c>
      <c r="C22" s="9" t="str">
        <f>[17]DBD!C26</f>
        <v>轉出JCIC文字檔日期</v>
      </c>
      <c r="D22" s="9" t="str">
        <f>[17]DBD!D26</f>
        <v>Decimald</v>
      </c>
      <c r="E22" s="9">
        <f>[17]DBD!E26</f>
        <v>8</v>
      </c>
      <c r="F22" s="9">
        <f>[17]DBD!F26</f>
        <v>0</v>
      </c>
      <c r="G22" s="9">
        <f>[17]DBD!G26</f>
        <v>0</v>
      </c>
      <c r="H22" s="15" t="s">
        <v>200</v>
      </c>
      <c r="I22" s="15" t="s">
        <v>44</v>
      </c>
      <c r="J22" s="15"/>
      <c r="K22" s="15" t="s">
        <v>35</v>
      </c>
      <c r="L22" s="15">
        <v>8</v>
      </c>
      <c r="M22" s="15"/>
      <c r="N22" s="15"/>
    </row>
    <row r="23" spans="1:15" ht="18" customHeight="1">
      <c r="A23" s="9">
        <f>[17]DBD!A27</f>
        <v>19</v>
      </c>
      <c r="B23" s="9" t="str">
        <f>[17]DBD!B27</f>
        <v>CreateDate</v>
      </c>
      <c r="C23" s="9" t="str">
        <f>[17]DBD!C27</f>
        <v>建檔日期時間</v>
      </c>
      <c r="D23" s="9" t="str">
        <f>[17]DBD!D27</f>
        <v>DATE</v>
      </c>
      <c r="E23" s="9">
        <f>[17]DBD!E27</f>
        <v>8</v>
      </c>
      <c r="F23" s="9">
        <f>[17]DBD!F27</f>
        <v>0</v>
      </c>
      <c r="G23" s="9">
        <f>[17]DBD!G27</f>
        <v>0</v>
      </c>
      <c r="H23" s="15"/>
      <c r="I23" s="15"/>
      <c r="J23" s="15"/>
      <c r="K23" s="15"/>
      <c r="L23" s="15"/>
      <c r="M23" s="15"/>
      <c r="N23" s="15"/>
    </row>
    <row r="24" spans="1:15" ht="18" customHeight="1">
      <c r="A24" s="9">
        <f>[17]DBD!A28</f>
        <v>20</v>
      </c>
      <c r="B24" s="9" t="str">
        <f>[17]DBD!B28</f>
        <v>CreateEmpNo</v>
      </c>
      <c r="C24" s="9" t="str">
        <f>[17]DBD!C28</f>
        <v>建檔人員</v>
      </c>
      <c r="D24" s="9" t="str">
        <f>[17]DBD!D28</f>
        <v>VARCHAR2</v>
      </c>
      <c r="E24" s="9">
        <f>[17]DBD!E28</f>
        <v>6</v>
      </c>
      <c r="F24" s="9">
        <f>[17]DBD!F28</f>
        <v>0</v>
      </c>
      <c r="G24" s="9">
        <f>[17]DBD!G28</f>
        <v>0</v>
      </c>
      <c r="H24" s="15"/>
      <c r="I24" s="15"/>
      <c r="J24" s="15"/>
      <c r="K24" s="15"/>
      <c r="L24" s="15"/>
      <c r="M24" s="15"/>
      <c r="N24" s="15"/>
    </row>
    <row r="25" spans="1:15" ht="18" customHeight="1">
      <c r="A25" s="9">
        <f>[17]DBD!A29</f>
        <v>21</v>
      </c>
      <c r="B25" s="9" t="str">
        <f>[17]DBD!B29</f>
        <v>LastUpdate</v>
      </c>
      <c r="C25" s="9" t="str">
        <f>[17]DBD!C29</f>
        <v>最後更新日期時間</v>
      </c>
      <c r="D25" s="9" t="str">
        <f>[17]DBD!D29</f>
        <v>DATE</v>
      </c>
      <c r="E25" s="9">
        <f>[17]DBD!E29</f>
        <v>8</v>
      </c>
      <c r="F25" s="9">
        <f>[17]DBD!F29</f>
        <v>0</v>
      </c>
      <c r="G25" s="9">
        <f>[17]DBD!G29</f>
        <v>0</v>
      </c>
      <c r="H25" s="15"/>
      <c r="I25" s="15"/>
      <c r="J25" s="15"/>
      <c r="K25" s="15"/>
      <c r="L25" s="15"/>
      <c r="M25" s="15"/>
      <c r="N25" s="15"/>
    </row>
    <row r="26" spans="1:15" ht="18" customHeight="1">
      <c r="A26" s="9">
        <f>[17]DBD!A30</f>
        <v>22</v>
      </c>
      <c r="B26" s="9" t="str">
        <f>[17]DBD!B30</f>
        <v>LastUpdateEmpNo</v>
      </c>
      <c r="C26" s="9" t="str">
        <f>[17]DBD!C30</f>
        <v>最後更新人員</v>
      </c>
      <c r="D26" s="9" t="str">
        <f>[17]DBD!D30</f>
        <v>VARCHAR2</v>
      </c>
      <c r="E26" s="9">
        <f>[17]DBD!E30</f>
        <v>6</v>
      </c>
      <c r="F26" s="9">
        <f>[17]DBD!F30</f>
        <v>0</v>
      </c>
      <c r="G26" s="9">
        <f>[17]DBD!G30</f>
        <v>0</v>
      </c>
      <c r="H26" s="15"/>
      <c r="I26" s="15"/>
      <c r="J26" s="15"/>
      <c r="K26" s="15"/>
      <c r="L26" s="15"/>
      <c r="M26" s="15"/>
      <c r="N26" s="15"/>
    </row>
  </sheetData>
  <mergeCells count="1">
    <mergeCell ref="A1:B1"/>
  </mergeCells>
  <phoneticPr fontId="1" type="noConversion"/>
  <hyperlinks>
    <hyperlink ref="E1" location="'L8'!A1" display="回首頁" xr:uid="{00000000-0004-0000-1100-000000000000}"/>
  </hyperlinks>
  <pageMargins left="0.7" right="0.7" top="0.75" bottom="0.75" header="0.3" footer="0.3"/>
  <pageSetup paperSize="9" orientation="portrait" horizontalDpi="200" verticalDpi="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工作表17"/>
  <dimension ref="A1:O15"/>
  <sheetViews>
    <sheetView zoomScaleNormal="100" workbookViewId="0">
      <selection activeCell="C1" sqref="C1:D1"/>
    </sheetView>
  </sheetViews>
  <sheetFormatPr defaultColWidth="44.77734375" defaultRowHeight="18" customHeight="1"/>
  <cols>
    <col min="1" max="1" width="5.77734375" style="20" bestFit="1" customWidth="1"/>
    <col min="2" max="2" width="20.33203125" style="20" bestFit="1" customWidth="1"/>
    <col min="3" max="3" width="25.109375" style="20" bestFit="1" customWidth="1"/>
    <col min="4" max="4" width="17.77734375" style="20" bestFit="1" customWidth="1"/>
    <col min="5" max="5" width="8.21875" style="20" bestFit="1" customWidth="1"/>
    <col min="6" max="6" width="6.77734375" style="20" bestFit="1" customWidth="1"/>
    <col min="7" max="7" width="17.77734375" style="20" bestFit="1" customWidth="1"/>
    <col min="8" max="8" width="13.5546875" style="20" bestFit="1" customWidth="1"/>
    <col min="9" max="9" width="23.88671875" style="20" bestFit="1" customWidth="1"/>
    <col min="10" max="10" width="11.88671875" style="20" bestFit="1" customWidth="1"/>
    <col min="11" max="13" width="6.77734375" style="20" bestFit="1" customWidth="1"/>
    <col min="14" max="14" width="11.88671875" style="20" bestFit="1" customWidth="1"/>
    <col min="15" max="16384" width="44.77734375" style="20"/>
  </cols>
  <sheetData>
    <row r="1" spans="1:15" ht="18" customHeight="1">
      <c r="A1" s="27" t="s">
        <v>7</v>
      </c>
      <c r="B1" s="28"/>
      <c r="C1" s="9" t="str">
        <f>[18]DBD!C1</f>
        <v>JcicZ060</v>
      </c>
      <c r="D1" s="9" t="str">
        <f>[18]DBD!D1</f>
        <v>債務人繳款資料檔案</v>
      </c>
      <c r="E1" s="16" t="s">
        <v>24</v>
      </c>
      <c r="F1" s="10"/>
      <c r="G1" s="10"/>
    </row>
    <row r="2" spans="1:15" ht="18" customHeight="1">
      <c r="A2" s="21" t="s">
        <v>383</v>
      </c>
      <c r="B2" s="22"/>
      <c r="C2" s="9" t="s">
        <v>406</v>
      </c>
      <c r="D2" s="9"/>
      <c r="E2" s="16"/>
      <c r="F2" s="10"/>
      <c r="G2" s="10"/>
    </row>
    <row r="3" spans="1:15" ht="18" customHeight="1">
      <c r="A3" s="21" t="s">
        <v>384</v>
      </c>
      <c r="B3" s="22"/>
      <c r="C3" s="9"/>
      <c r="D3" s="9"/>
      <c r="E3" s="16"/>
      <c r="F3" s="10"/>
      <c r="G3" s="10"/>
    </row>
    <row r="4" spans="1:15" ht="18" customHeight="1">
      <c r="A4" s="12" t="s">
        <v>8</v>
      </c>
      <c r="B4" s="12" t="s">
        <v>9</v>
      </c>
      <c r="C4" s="13" t="s">
        <v>10</v>
      </c>
      <c r="D4" s="12" t="s">
        <v>11</v>
      </c>
      <c r="E4" s="12" t="s">
        <v>12</v>
      </c>
      <c r="F4" s="12" t="s">
        <v>13</v>
      </c>
      <c r="G4" s="13" t="s">
        <v>14</v>
      </c>
      <c r="H4" s="14" t="s">
        <v>15</v>
      </c>
      <c r="I4" s="14" t="s">
        <v>16</v>
      </c>
      <c r="J4" s="14" t="s">
        <v>17</v>
      </c>
      <c r="K4" s="14" t="s">
        <v>18</v>
      </c>
      <c r="L4" s="14" t="s">
        <v>19</v>
      </c>
      <c r="M4" s="14" t="s">
        <v>20</v>
      </c>
      <c r="N4" s="14" t="s">
        <v>21</v>
      </c>
      <c r="O4" s="25" t="s">
        <v>422</v>
      </c>
    </row>
    <row r="5" spans="1:15" ht="18" customHeight="1">
      <c r="A5" s="9">
        <f>[18]DBD!A10</f>
        <v>1</v>
      </c>
      <c r="B5" s="9" t="str">
        <f>[18]DBD!B10</f>
        <v>TranKey</v>
      </c>
      <c r="C5" s="9" t="str">
        <f>[18]DBD!C10</f>
        <v>交易代碼</v>
      </c>
      <c r="D5" s="9" t="str">
        <f>[18]DBD!D10</f>
        <v>VARCHAR2</v>
      </c>
      <c r="E5" s="9">
        <f>[18]DBD!E10</f>
        <v>1</v>
      </c>
      <c r="F5" s="9">
        <f>[18]DBD!F10</f>
        <v>0</v>
      </c>
      <c r="G5" s="9" t="str">
        <f>[18]DBD!G10</f>
        <v>A:新增;C:異動</v>
      </c>
      <c r="H5" s="15" t="s">
        <v>202</v>
      </c>
      <c r="I5" s="15" t="s">
        <v>28</v>
      </c>
      <c r="J5" s="15"/>
      <c r="K5" s="15" t="s">
        <v>26</v>
      </c>
      <c r="L5" s="15">
        <v>1</v>
      </c>
      <c r="M5" s="15"/>
      <c r="N5" s="15"/>
    </row>
    <row r="6" spans="1:15" ht="18" customHeight="1">
      <c r="A6" s="9">
        <f>[18]DBD!A11</f>
        <v>2</v>
      </c>
      <c r="B6" s="9" t="str">
        <f>[18]DBD!B11</f>
        <v>SubmitKey</v>
      </c>
      <c r="C6" s="9" t="str">
        <f>[18]DBD!C11</f>
        <v>報送單位代號</v>
      </c>
      <c r="D6" s="9" t="str">
        <f>[18]DBD!D11</f>
        <v>NVARCHAR2</v>
      </c>
      <c r="E6" s="9">
        <f>[18]DBD!E11</f>
        <v>3</v>
      </c>
      <c r="F6" s="9">
        <f>[18]DBD!F11</f>
        <v>0</v>
      </c>
      <c r="G6" s="9" t="str">
        <f>[18]DBD!G11</f>
        <v>三位文數字</v>
      </c>
      <c r="H6" s="15" t="s">
        <v>202</v>
      </c>
      <c r="I6" s="15" t="s">
        <v>31</v>
      </c>
      <c r="J6" s="15"/>
      <c r="K6" s="15" t="s">
        <v>26</v>
      </c>
      <c r="L6" s="15">
        <v>3</v>
      </c>
      <c r="M6" s="15"/>
      <c r="N6" s="15"/>
    </row>
    <row r="7" spans="1:15" ht="18" customHeight="1">
      <c r="A7" s="9">
        <f>[18]DBD!A12</f>
        <v>3</v>
      </c>
      <c r="B7" s="9" t="str">
        <f>[18]DBD!B12</f>
        <v>CustId</v>
      </c>
      <c r="C7" s="9" t="str">
        <f>[18]DBD!C12</f>
        <v>債務人IDN</v>
      </c>
      <c r="D7" s="9" t="str">
        <f>[18]DBD!D12</f>
        <v>VARCHAR2</v>
      </c>
      <c r="E7" s="9">
        <f>[18]DBD!E12</f>
        <v>10</v>
      </c>
      <c r="F7" s="9">
        <f>[18]DBD!F12</f>
        <v>0</v>
      </c>
      <c r="G7" s="9">
        <f>[18]DBD!G12</f>
        <v>0</v>
      </c>
      <c r="H7" s="15" t="s">
        <v>202</v>
      </c>
      <c r="I7" s="15" t="s">
        <v>33</v>
      </c>
      <c r="J7" s="15"/>
      <c r="K7" s="15" t="s">
        <v>35</v>
      </c>
      <c r="L7" s="15">
        <v>10</v>
      </c>
      <c r="M7" s="15"/>
      <c r="N7" s="15"/>
    </row>
    <row r="8" spans="1:15" ht="18" customHeight="1">
      <c r="A8" s="9">
        <f>[18]DBD!A13</f>
        <v>4</v>
      </c>
      <c r="B8" s="9" t="str">
        <f>[18]DBD!B13</f>
        <v>RcDate</v>
      </c>
      <c r="C8" s="9" t="str">
        <f>[18]DBD!C13</f>
        <v>原前置協商申請日</v>
      </c>
      <c r="D8" s="9" t="str">
        <f>[18]DBD!D13</f>
        <v>DecimalD</v>
      </c>
      <c r="E8" s="9">
        <f>[18]DBD!E13</f>
        <v>8</v>
      </c>
      <c r="F8" s="9">
        <f>[18]DBD!F13</f>
        <v>0</v>
      </c>
      <c r="G8" s="9" t="str">
        <f>[18]DBD!G13</f>
        <v>指債務人原前置協商申請日期同(["40"前置協商受理申請暨請求回報債權通知資料]-協商申請日)</v>
      </c>
      <c r="H8" s="15" t="s">
        <v>202</v>
      </c>
      <c r="I8" s="15" t="s">
        <v>36</v>
      </c>
      <c r="J8" s="15"/>
      <c r="K8" s="15" t="s">
        <v>35</v>
      </c>
      <c r="L8" s="15">
        <v>8</v>
      </c>
      <c r="M8" s="15"/>
      <c r="N8" s="15"/>
    </row>
    <row r="9" spans="1:15" ht="18" customHeight="1">
      <c r="A9" s="9">
        <f>[18]DBD!A14</f>
        <v>5</v>
      </c>
      <c r="B9" s="9" t="str">
        <f>[18]DBD!B14</f>
        <v>ChangePayDate</v>
      </c>
      <c r="C9" s="9" t="str">
        <f>[18]DBD!C14</f>
        <v>申請變更還款條件日</v>
      </c>
      <c r="D9" s="9" t="str">
        <f>[18]DBD!D14</f>
        <v>DecimalD</v>
      </c>
      <c r="E9" s="9">
        <f>[18]DBD!E14</f>
        <v>8</v>
      </c>
      <c r="F9" s="9">
        <f>[18]DBD!F14</f>
        <v>0</v>
      </c>
      <c r="G9" s="9">
        <f>[18]DBD!G14</f>
        <v>0</v>
      </c>
      <c r="H9" s="15" t="s">
        <v>202</v>
      </c>
      <c r="I9" s="15" t="s">
        <v>182</v>
      </c>
      <c r="J9" s="15"/>
      <c r="K9" s="15" t="s">
        <v>35</v>
      </c>
      <c r="L9" s="15">
        <v>8</v>
      </c>
      <c r="M9" s="15"/>
      <c r="N9" s="15"/>
    </row>
    <row r="10" spans="1:15" ht="18" customHeight="1">
      <c r="A10" s="9">
        <f>[18]DBD!A15</f>
        <v>6</v>
      </c>
      <c r="B10" s="9" t="str">
        <f>[18]DBD!B15</f>
        <v>YM</v>
      </c>
      <c r="C10" s="9" t="str">
        <f>[18]DBD!C15</f>
        <v>已清分足月期付金年月</v>
      </c>
      <c r="D10" s="9" t="str">
        <f>[18]DBD!D15</f>
        <v>Decimal</v>
      </c>
      <c r="E10" s="9">
        <f>[18]DBD!E15</f>
        <v>6</v>
      </c>
      <c r="F10" s="9">
        <f>[18]DBD!F15</f>
        <v>0</v>
      </c>
      <c r="G10" s="9" t="str">
        <f>[18]DBD!G15</f>
        <v>YYYYMM</v>
      </c>
      <c r="H10" s="15" t="s">
        <v>202</v>
      </c>
      <c r="I10" s="15" t="s">
        <v>203</v>
      </c>
      <c r="J10" s="15"/>
      <c r="K10" s="15" t="s">
        <v>35</v>
      </c>
      <c r="L10" s="15">
        <v>6</v>
      </c>
      <c r="M10" s="15"/>
      <c r="N10" s="15"/>
    </row>
    <row r="11" spans="1:15" ht="18" customHeight="1">
      <c r="A11" s="9">
        <f>[18]DBD!A16</f>
        <v>7</v>
      </c>
      <c r="B11" s="9" t="str">
        <f>[18]DBD!B16</f>
        <v>OutJcicTxtDate</v>
      </c>
      <c r="C11" s="9" t="str">
        <f>[18]DBD!C16</f>
        <v>轉出JCIC文字檔日期</v>
      </c>
      <c r="D11" s="9" t="str">
        <f>[18]DBD!D16</f>
        <v>Decimald</v>
      </c>
      <c r="E11" s="9">
        <f>[18]DBD!E16</f>
        <v>8</v>
      </c>
      <c r="F11" s="9">
        <f>[18]DBD!F16</f>
        <v>0</v>
      </c>
      <c r="G11" s="9">
        <f>[18]DBD!G16</f>
        <v>0</v>
      </c>
      <c r="H11" s="15" t="s">
        <v>202</v>
      </c>
      <c r="I11" s="15" t="s">
        <v>44</v>
      </c>
      <c r="J11" s="15"/>
      <c r="K11" s="15" t="s">
        <v>35</v>
      </c>
      <c r="L11" s="15">
        <v>8</v>
      </c>
      <c r="M11" s="15"/>
      <c r="N11" s="15"/>
    </row>
    <row r="12" spans="1:15" ht="18" customHeight="1">
      <c r="A12" s="9">
        <f>[18]DBD!A17</f>
        <v>8</v>
      </c>
      <c r="B12" s="9" t="str">
        <f>[18]DBD!B17</f>
        <v>CreateDate</v>
      </c>
      <c r="C12" s="9" t="str">
        <f>[18]DBD!C17</f>
        <v>建檔日期時間</v>
      </c>
      <c r="D12" s="9" t="str">
        <f>[18]DBD!D17</f>
        <v>DATE</v>
      </c>
      <c r="E12" s="9">
        <f>[18]DBD!E17</f>
        <v>8</v>
      </c>
      <c r="F12" s="9">
        <f>[18]DBD!F17</f>
        <v>0</v>
      </c>
      <c r="G12" s="9">
        <f>[18]DBD!G17</f>
        <v>0</v>
      </c>
      <c r="H12" s="15"/>
      <c r="I12" s="15"/>
      <c r="J12" s="15"/>
      <c r="K12" s="15"/>
      <c r="L12" s="15"/>
      <c r="M12" s="15"/>
      <c r="N12" s="15"/>
    </row>
    <row r="13" spans="1:15" ht="18" customHeight="1">
      <c r="A13" s="9">
        <f>[18]DBD!A18</f>
        <v>9</v>
      </c>
      <c r="B13" s="9" t="str">
        <f>[18]DBD!B18</f>
        <v>CreateEmpNo</v>
      </c>
      <c r="C13" s="9" t="str">
        <f>[18]DBD!C18</f>
        <v>建檔人員</v>
      </c>
      <c r="D13" s="9" t="str">
        <f>[18]DBD!D18</f>
        <v>VARCHAR2</v>
      </c>
      <c r="E13" s="9">
        <f>[18]DBD!E18</f>
        <v>6</v>
      </c>
      <c r="F13" s="9">
        <f>[18]DBD!F18</f>
        <v>0</v>
      </c>
      <c r="G13" s="9">
        <f>[18]DBD!G18</f>
        <v>0</v>
      </c>
      <c r="H13" s="15"/>
      <c r="I13" s="15"/>
      <c r="J13" s="15"/>
      <c r="K13" s="15"/>
      <c r="L13" s="15"/>
      <c r="M13" s="15"/>
      <c r="N13" s="15"/>
    </row>
    <row r="14" spans="1:15" ht="18" customHeight="1">
      <c r="A14" s="9">
        <f>[18]DBD!A19</f>
        <v>10</v>
      </c>
      <c r="B14" s="9" t="str">
        <f>[18]DBD!B19</f>
        <v>LastUpdate</v>
      </c>
      <c r="C14" s="9" t="str">
        <f>[18]DBD!C19</f>
        <v>最後更新日期時間</v>
      </c>
      <c r="D14" s="9" t="str">
        <f>[18]DBD!D19</f>
        <v>DATE</v>
      </c>
      <c r="E14" s="9">
        <f>[18]DBD!E19</f>
        <v>8</v>
      </c>
      <c r="F14" s="9">
        <f>[18]DBD!F19</f>
        <v>0</v>
      </c>
      <c r="G14" s="9">
        <f>[18]DBD!G19</f>
        <v>0</v>
      </c>
      <c r="H14" s="15"/>
      <c r="I14" s="15"/>
      <c r="J14" s="15"/>
      <c r="K14" s="15"/>
      <c r="L14" s="15"/>
      <c r="M14" s="15"/>
      <c r="N14" s="15"/>
    </row>
    <row r="15" spans="1:15" ht="18" customHeight="1">
      <c r="A15" s="9">
        <f>[18]DBD!A20</f>
        <v>11</v>
      </c>
      <c r="B15" s="9" t="str">
        <f>[18]DBD!B20</f>
        <v>LastUpdateEmpNo</v>
      </c>
      <c r="C15" s="9" t="str">
        <f>[18]DBD!C20</f>
        <v>最後更新人員</v>
      </c>
      <c r="D15" s="9" t="str">
        <f>[18]DBD!D20</f>
        <v>VARCHAR2</v>
      </c>
      <c r="E15" s="9">
        <f>[18]DBD!E20</f>
        <v>6</v>
      </c>
      <c r="F15" s="9">
        <f>[18]DBD!F20</f>
        <v>0</v>
      </c>
      <c r="G15" s="9">
        <f>[18]DBD!G20</f>
        <v>0</v>
      </c>
      <c r="H15" s="15"/>
      <c r="I15" s="15"/>
      <c r="J15" s="15"/>
      <c r="K15" s="15"/>
      <c r="L15" s="15"/>
      <c r="M15" s="15"/>
      <c r="N15" s="15"/>
    </row>
  </sheetData>
  <mergeCells count="1">
    <mergeCell ref="A1:B1"/>
  </mergeCells>
  <phoneticPr fontId="1" type="noConversion"/>
  <hyperlinks>
    <hyperlink ref="E1" location="'L8'!A1" display="回首頁" xr:uid="{00000000-0004-0000-1200-000000000000}"/>
  </hyperlink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23"/>
  <sheetViews>
    <sheetView topLeftCell="A4" zoomScaleNormal="100" workbookViewId="0">
      <selection activeCell="J11" sqref="J11"/>
    </sheetView>
  </sheetViews>
  <sheetFormatPr defaultColWidth="44.77734375" defaultRowHeight="16.2"/>
  <cols>
    <col min="1" max="1" width="5.77734375" style="11" bestFit="1" customWidth="1"/>
    <col min="2" max="2" width="20.33203125" style="11" bestFit="1" customWidth="1"/>
    <col min="3" max="3" width="25.5546875" style="11" bestFit="1" customWidth="1"/>
    <col min="4" max="4" width="42.21875" style="11" bestFit="1" customWidth="1"/>
    <col min="5" max="5" width="8.21875" style="11" bestFit="1" customWidth="1"/>
    <col min="6" max="6" width="6.77734375" style="11" bestFit="1" customWidth="1"/>
    <col min="7" max="7" width="17.77734375" style="11" bestFit="1" customWidth="1"/>
    <col min="8" max="8" width="13.5546875" style="11" bestFit="1" customWidth="1"/>
    <col min="9" max="9" width="17.77734375" style="11" bestFit="1" customWidth="1"/>
    <col min="10" max="10" width="11.88671875" style="11" bestFit="1" customWidth="1"/>
    <col min="11" max="13" width="6.77734375" style="11" bestFit="1" customWidth="1"/>
    <col min="14" max="14" width="11.88671875" style="11" bestFit="1" customWidth="1"/>
    <col min="15" max="16384" width="44.77734375" style="11"/>
  </cols>
  <sheetData>
    <row r="1" spans="1:15" ht="32.4">
      <c r="A1" s="27" t="s">
        <v>7</v>
      </c>
      <c r="B1" s="28"/>
      <c r="C1" s="9" t="str">
        <f>[1]DBD!C1</f>
        <v>JcicZ040</v>
      </c>
      <c r="D1" s="9" t="str">
        <f>[1]DBD!D1</f>
        <v>前置協商受理申請暨請求回報償權通知資料</v>
      </c>
      <c r="E1" s="16" t="s">
        <v>25</v>
      </c>
      <c r="F1" s="10"/>
      <c r="G1" s="10"/>
    </row>
    <row r="2" spans="1:15" s="20" customFormat="1">
      <c r="A2" s="21" t="s">
        <v>383</v>
      </c>
      <c r="B2" s="22"/>
      <c r="C2" s="9" t="s">
        <v>385</v>
      </c>
      <c r="D2" s="9"/>
      <c r="E2" s="16"/>
      <c r="F2" s="10"/>
      <c r="G2" s="10"/>
    </row>
    <row r="3" spans="1:15" s="20" customFormat="1">
      <c r="A3" s="21" t="s">
        <v>384</v>
      </c>
      <c r="B3" s="22"/>
      <c r="C3" s="9"/>
      <c r="D3" s="9"/>
      <c r="E3" s="16"/>
      <c r="F3" s="10"/>
      <c r="G3" s="10"/>
    </row>
    <row r="4" spans="1:15">
      <c r="A4" s="12" t="s">
        <v>8</v>
      </c>
      <c r="B4" s="12" t="s">
        <v>9</v>
      </c>
      <c r="C4" s="13" t="s">
        <v>10</v>
      </c>
      <c r="D4" s="12" t="s">
        <v>11</v>
      </c>
      <c r="E4" s="12" t="s">
        <v>12</v>
      </c>
      <c r="F4" s="12" t="s">
        <v>13</v>
      </c>
      <c r="G4" s="13" t="s">
        <v>14</v>
      </c>
      <c r="H4" s="14" t="s">
        <v>15</v>
      </c>
      <c r="I4" s="14" t="s">
        <v>16</v>
      </c>
      <c r="J4" s="14" t="s">
        <v>17</v>
      </c>
      <c r="K4" s="14" t="s">
        <v>18</v>
      </c>
      <c r="L4" s="14" t="s">
        <v>19</v>
      </c>
      <c r="M4" s="14" t="s">
        <v>20</v>
      </c>
      <c r="N4" s="14" t="s">
        <v>21</v>
      </c>
      <c r="O4" s="25" t="s">
        <v>422</v>
      </c>
    </row>
    <row r="5" spans="1:15" ht="48.6">
      <c r="A5" s="9">
        <f>[1]DBD!A9</f>
        <v>1</v>
      </c>
      <c r="B5" s="9" t="str">
        <f>[1]DBD!B9</f>
        <v>TranKey</v>
      </c>
      <c r="C5" s="9" t="str">
        <f>[1]DBD!C9</f>
        <v>交易代碼</v>
      </c>
      <c r="D5" s="9" t="str">
        <f>[1]DBD!D9</f>
        <v>VARCHAR2</v>
      </c>
      <c r="E5" s="9">
        <f>[1]DBD!E9</f>
        <v>1</v>
      </c>
      <c r="F5" s="9">
        <f>[1]DBD!F9</f>
        <v>0</v>
      </c>
      <c r="G5" s="9" t="str">
        <f>[1]DBD!G9</f>
        <v>A:新增,C:異動,R:請求提供債權人清冊</v>
      </c>
      <c r="H5" s="15" t="s">
        <v>27</v>
      </c>
      <c r="I5" s="15" t="s">
        <v>29</v>
      </c>
      <c r="J5" s="15"/>
      <c r="K5" s="15" t="s">
        <v>30</v>
      </c>
      <c r="L5" s="15">
        <v>1</v>
      </c>
      <c r="M5" s="15"/>
      <c r="N5" s="15"/>
    </row>
    <row r="6" spans="1:15">
      <c r="A6" s="9">
        <f>[1]DBD!A10</f>
        <v>2</v>
      </c>
      <c r="B6" s="9" t="str">
        <f>[1]DBD!B10</f>
        <v>SubmitKey</v>
      </c>
      <c r="C6" s="9" t="str">
        <f>[1]DBD!C10</f>
        <v>報送單位代號</v>
      </c>
      <c r="D6" s="9" t="str">
        <f>[1]DBD!D10</f>
        <v>NVARCHAR2</v>
      </c>
      <c r="E6" s="9">
        <f>[1]DBD!E10</f>
        <v>3</v>
      </c>
      <c r="F6" s="9">
        <f>[1]DBD!F10</f>
        <v>0</v>
      </c>
      <c r="G6" s="9" t="str">
        <f>[1]DBD!G10</f>
        <v>3位文數字</v>
      </c>
      <c r="H6" s="15" t="s">
        <v>27</v>
      </c>
      <c r="I6" s="15" t="s">
        <v>32</v>
      </c>
      <c r="J6" s="15"/>
      <c r="K6" s="15" t="s">
        <v>30</v>
      </c>
      <c r="L6" s="15">
        <v>3</v>
      </c>
      <c r="M6" s="15"/>
      <c r="N6" s="15"/>
    </row>
    <row r="7" spans="1:15">
      <c r="A7" s="9">
        <f>[1]DBD!A11</f>
        <v>3</v>
      </c>
      <c r="B7" s="9" t="str">
        <f>[1]DBD!B11</f>
        <v>CustId</v>
      </c>
      <c r="C7" s="9" t="str">
        <f>[1]DBD!C11</f>
        <v>債務人IDN</v>
      </c>
      <c r="D7" s="9" t="str">
        <f>[1]DBD!D11</f>
        <v>VARCHAR2</v>
      </c>
      <c r="E7" s="9">
        <f>[1]DBD!E11</f>
        <v>10</v>
      </c>
      <c r="F7" s="9">
        <f>[1]DBD!F11</f>
        <v>0</v>
      </c>
      <c r="G7" s="9" t="str">
        <f>[1]DBD!G11</f>
        <v>身分證字號</v>
      </c>
      <c r="H7" s="15" t="s">
        <v>27</v>
      </c>
      <c r="I7" s="15" t="s">
        <v>34</v>
      </c>
      <c r="J7" s="15"/>
      <c r="K7" s="15" t="s">
        <v>35</v>
      </c>
      <c r="L7" s="15">
        <v>10</v>
      </c>
      <c r="M7" s="15"/>
      <c r="N7" s="15"/>
    </row>
    <row r="8" spans="1:15">
      <c r="A8" s="9">
        <f>[1]DBD!A12</f>
        <v>4</v>
      </c>
      <c r="B8" s="9" t="str">
        <f>[1]DBD!B12</f>
        <v>RcDate</v>
      </c>
      <c r="C8" s="9" t="str">
        <f>[1]DBD!C12</f>
        <v>協商申請日</v>
      </c>
      <c r="D8" s="9" t="str">
        <f>[1]DBD!D12</f>
        <v>Decimald</v>
      </c>
      <c r="E8" s="9">
        <f>[1]DBD!E12</f>
        <v>8</v>
      </c>
      <c r="F8" s="9">
        <f>[1]DBD!F12</f>
        <v>0</v>
      </c>
      <c r="G8" s="9" t="str">
        <f>[1]DBD!G12</f>
        <v>西元年月日</v>
      </c>
      <c r="H8" s="15" t="s">
        <v>27</v>
      </c>
      <c r="I8" s="15" t="s">
        <v>37</v>
      </c>
      <c r="J8" s="15"/>
      <c r="K8" s="15" t="s">
        <v>35</v>
      </c>
      <c r="L8" s="15">
        <v>8</v>
      </c>
      <c r="M8" s="15"/>
      <c r="N8" s="15"/>
    </row>
    <row r="9" spans="1:15" ht="48.6">
      <c r="A9" s="9">
        <f>[1]DBD!A13</f>
        <v>5</v>
      </c>
      <c r="B9" s="9" t="str">
        <f>[1]DBD!B13</f>
        <v>RbDate</v>
      </c>
      <c r="C9" s="9" t="str">
        <f>[1]DBD!C13</f>
        <v>止息基準日</v>
      </c>
      <c r="D9" s="9" t="str">
        <f>[1]DBD!D13</f>
        <v>Decimald</v>
      </c>
      <c r="E9" s="9">
        <f>[1]DBD!E13</f>
        <v>8</v>
      </c>
      <c r="F9" s="9">
        <f>[1]DBD!F13</f>
        <v>0</v>
      </c>
      <c r="G9" s="9" t="str">
        <f>[1]DBD!G13</f>
        <v>西元年月日
為協商申請日+25日</v>
      </c>
      <c r="H9" s="15" t="s">
        <v>27</v>
      </c>
      <c r="I9" s="15" t="s">
        <v>38</v>
      </c>
      <c r="J9" s="15"/>
      <c r="K9" s="15" t="s">
        <v>35</v>
      </c>
      <c r="L9" s="15">
        <v>8</v>
      </c>
      <c r="M9" s="15"/>
      <c r="N9" s="15"/>
    </row>
    <row r="10" spans="1:15" ht="32.4">
      <c r="A10" s="9">
        <f>[1]DBD!A14</f>
        <v>6</v>
      </c>
      <c r="B10" s="9" t="str">
        <f>[1]DBD!B14</f>
        <v>ApplyType</v>
      </c>
      <c r="C10" s="9" t="str">
        <f>[1]DBD!C14</f>
        <v>受理方式</v>
      </c>
      <c r="D10" s="9" t="str">
        <f>[1]DBD!D14</f>
        <v>VARCHAR2</v>
      </c>
      <c r="E10" s="9">
        <f>[1]DBD!E14</f>
        <v>1</v>
      </c>
      <c r="F10" s="9">
        <f>[1]DBD!F14</f>
        <v>0</v>
      </c>
      <c r="G10" s="9" t="str">
        <f>[1]DBD!G14</f>
        <v>A:本行直接
B:他行轉介</v>
      </c>
      <c r="H10" s="15" t="s">
        <v>27</v>
      </c>
      <c r="I10" s="15" t="s">
        <v>39</v>
      </c>
      <c r="J10" s="15"/>
      <c r="K10" s="15" t="s">
        <v>30</v>
      </c>
      <c r="L10" s="15">
        <v>1</v>
      </c>
      <c r="M10" s="15"/>
      <c r="N10" s="15"/>
    </row>
    <row r="11" spans="1:15" ht="48.6">
      <c r="A11" s="9">
        <f>[1]DBD!A15</f>
        <v>7</v>
      </c>
      <c r="B11" s="9" t="str">
        <f>[1]DBD!B15</f>
        <v>RefBankId</v>
      </c>
      <c r="C11" s="9" t="str">
        <f>[1]DBD!C15</f>
        <v>轉借金融機構代號</v>
      </c>
      <c r="D11" s="9" t="str">
        <f>[1]DBD!D15</f>
        <v>NVARCHAR2</v>
      </c>
      <c r="E11" s="9">
        <f>[1]DBD!E15</f>
        <v>3</v>
      </c>
      <c r="F11" s="9">
        <f>[1]DBD!F15</f>
        <v>0</v>
      </c>
      <c r="G11" s="9" t="str">
        <f>[1]DBD!G15</f>
        <v>受理方式為B時,本欄必填
3位文數字</v>
      </c>
      <c r="H11" s="15" t="s">
        <v>27</v>
      </c>
      <c r="I11" s="15" t="s">
        <v>40</v>
      </c>
      <c r="J11" s="15"/>
      <c r="K11" s="15" t="s">
        <v>30</v>
      </c>
      <c r="L11" s="15">
        <v>3</v>
      </c>
      <c r="M11" s="15"/>
      <c r="N11" s="15"/>
    </row>
    <row r="12" spans="1:15">
      <c r="A12" s="9">
        <f>[1]DBD!A16</f>
        <v>8</v>
      </c>
      <c r="B12" s="9" t="str">
        <f>[1]DBD!B16</f>
        <v>NotBankId1</v>
      </c>
      <c r="C12" s="9" t="str">
        <f>[1]DBD!C16</f>
        <v>未揭露債權機構代號1</v>
      </c>
      <c r="D12" s="9" t="str">
        <f>[1]DBD!D16</f>
        <v>NVARCHAR2</v>
      </c>
      <c r="E12" s="9">
        <f>[1]DBD!E16</f>
        <v>3</v>
      </c>
      <c r="F12" s="9">
        <f>[1]DBD!F16</f>
        <v>0</v>
      </c>
      <c r="G12" s="9" t="str">
        <f>[1]DBD!G16</f>
        <v>3位文數字</v>
      </c>
      <c r="H12" s="15" t="s">
        <v>27</v>
      </c>
      <c r="I12" s="15" t="s">
        <v>41</v>
      </c>
      <c r="J12" s="15"/>
      <c r="K12" s="15" t="s">
        <v>30</v>
      </c>
      <c r="L12" s="15">
        <v>3</v>
      </c>
      <c r="M12" s="15"/>
      <c r="N12" s="15"/>
    </row>
    <row r="13" spans="1:15">
      <c r="A13" s="9">
        <f>[1]DBD!A17</f>
        <v>9</v>
      </c>
      <c r="B13" s="9" t="str">
        <f>[1]DBD!B17</f>
        <v>NotBankId2</v>
      </c>
      <c r="C13" s="9" t="str">
        <f>[1]DBD!C17</f>
        <v>未揭露債權機構代號2</v>
      </c>
      <c r="D13" s="9" t="str">
        <f>[1]DBD!D17</f>
        <v>NVARCHAR2</v>
      </c>
      <c r="E13" s="9">
        <f>[1]DBD!E17</f>
        <v>3</v>
      </c>
      <c r="F13" s="9">
        <f>[1]DBD!F17</f>
        <v>0</v>
      </c>
      <c r="G13" s="9" t="str">
        <f>[1]DBD!G17</f>
        <v>3位文數字</v>
      </c>
      <c r="H13" s="15" t="s">
        <v>27</v>
      </c>
      <c r="I13" s="15" t="s">
        <v>42</v>
      </c>
      <c r="J13" s="15"/>
      <c r="K13" s="15" t="s">
        <v>30</v>
      </c>
      <c r="L13" s="15">
        <v>3</v>
      </c>
      <c r="M13" s="15"/>
      <c r="N13" s="15"/>
    </row>
    <row r="14" spans="1:15">
      <c r="A14" s="9">
        <f>[1]DBD!A18</f>
        <v>10</v>
      </c>
      <c r="B14" s="9" t="str">
        <f>[1]DBD!B18</f>
        <v>NotBankId3</v>
      </c>
      <c r="C14" s="9" t="str">
        <f>[1]DBD!C18</f>
        <v>未揭露債權機構代號3</v>
      </c>
      <c r="D14" s="9" t="str">
        <f>[1]DBD!D18</f>
        <v>NVARCHAR2</v>
      </c>
      <c r="E14" s="9">
        <f>[1]DBD!E18</f>
        <v>3</v>
      </c>
      <c r="F14" s="9">
        <f>[1]DBD!F18</f>
        <v>0</v>
      </c>
      <c r="G14" s="9" t="str">
        <f>[1]DBD!G18</f>
        <v>3位文數字</v>
      </c>
      <c r="H14" s="15" t="s">
        <v>27</v>
      </c>
      <c r="I14" s="15" t="s">
        <v>43</v>
      </c>
      <c r="J14" s="15"/>
      <c r="K14" s="15" t="s">
        <v>30</v>
      </c>
      <c r="L14" s="15">
        <v>3</v>
      </c>
      <c r="M14" s="15"/>
      <c r="N14" s="15"/>
    </row>
    <row r="15" spans="1:15">
      <c r="A15" s="9">
        <f>[1]DBD!A19</f>
        <v>11</v>
      </c>
      <c r="B15" s="9" t="str">
        <f>[1]DBD!B19</f>
        <v>NotBankId4</v>
      </c>
      <c r="C15" s="9" t="str">
        <f>[1]DBD!C19</f>
        <v>未揭露債權機構代號4</v>
      </c>
      <c r="D15" s="9" t="str">
        <f>[1]DBD!D19</f>
        <v>NVARCHAR2</v>
      </c>
      <c r="E15" s="9">
        <f>[1]DBD!E19</f>
        <v>3</v>
      </c>
      <c r="F15" s="9">
        <f>[1]DBD!F19</f>
        <v>0</v>
      </c>
      <c r="G15" s="9" t="str">
        <f>[1]DBD!G19</f>
        <v>3位文數字</v>
      </c>
      <c r="H15" s="15"/>
      <c r="I15" s="15"/>
      <c r="J15" s="15"/>
      <c r="K15" s="15"/>
      <c r="L15" s="15"/>
      <c r="M15" s="15"/>
      <c r="N15" s="15" t="s">
        <v>386</v>
      </c>
    </row>
    <row r="16" spans="1:15">
      <c r="A16" s="9">
        <f>[1]DBD!A20</f>
        <v>12</v>
      </c>
      <c r="B16" s="9" t="str">
        <f>[1]DBD!B20</f>
        <v>NotBankId5</v>
      </c>
      <c r="C16" s="9" t="str">
        <f>[1]DBD!C20</f>
        <v>未揭露債權機構代號5</v>
      </c>
      <c r="D16" s="9" t="str">
        <f>[1]DBD!D20</f>
        <v>NVARCHAR2</v>
      </c>
      <c r="E16" s="9">
        <f>[1]DBD!E20</f>
        <v>3</v>
      </c>
      <c r="F16" s="9">
        <f>[1]DBD!F20</f>
        <v>0</v>
      </c>
      <c r="G16" s="9" t="str">
        <f>[1]DBD!G20</f>
        <v>3位文數字</v>
      </c>
      <c r="H16" s="15"/>
      <c r="I16" s="15"/>
      <c r="J16" s="15"/>
      <c r="K16" s="15"/>
      <c r="L16" s="15"/>
      <c r="M16" s="15"/>
      <c r="N16" s="15" t="s">
        <v>386</v>
      </c>
    </row>
    <row r="17" spans="1:14">
      <c r="A17" s="9">
        <f>[1]DBD!A21</f>
        <v>13</v>
      </c>
      <c r="B17" s="9" t="str">
        <f>[1]DBD!B21</f>
        <v>NotBankId6</v>
      </c>
      <c r="C17" s="9" t="str">
        <f>[1]DBD!C21</f>
        <v>未揭露債權機構代號6</v>
      </c>
      <c r="D17" s="9" t="str">
        <f>[1]DBD!D21</f>
        <v>NVARCHAR2</v>
      </c>
      <c r="E17" s="9">
        <f>[1]DBD!E21</f>
        <v>3</v>
      </c>
      <c r="F17" s="9">
        <f>[1]DBD!F21</f>
        <v>0</v>
      </c>
      <c r="G17" s="9" t="str">
        <f>[1]DBD!G21</f>
        <v>3位文數字</v>
      </c>
      <c r="H17" s="15"/>
      <c r="I17" s="15"/>
      <c r="J17" s="15"/>
      <c r="K17" s="15"/>
      <c r="L17" s="15"/>
      <c r="M17" s="15"/>
      <c r="N17" s="15" t="s">
        <v>386</v>
      </c>
    </row>
    <row r="18" spans="1:14">
      <c r="A18" s="9">
        <f>[1]DBD!A22</f>
        <v>14</v>
      </c>
      <c r="B18" s="9" t="str">
        <f>[1]DBD!B22</f>
        <v>OutJcicTxtDate</v>
      </c>
      <c r="C18" s="9" t="str">
        <f>[1]DBD!C22</f>
        <v>轉出JCIC文字檔日期</v>
      </c>
      <c r="D18" s="9" t="str">
        <f>[1]DBD!D22</f>
        <v>Decimald</v>
      </c>
      <c r="E18" s="9">
        <f>[1]DBD!E22</f>
        <v>8</v>
      </c>
      <c r="F18" s="9">
        <f>[1]DBD!F22</f>
        <v>0</v>
      </c>
      <c r="G18" s="9">
        <f>[1]DBD!G22</f>
        <v>0</v>
      </c>
      <c r="H18" s="15" t="s">
        <v>27</v>
      </c>
      <c r="I18" s="15" t="s">
        <v>45</v>
      </c>
      <c r="J18" s="15"/>
      <c r="K18" s="15" t="s">
        <v>35</v>
      </c>
      <c r="L18" s="15">
        <v>8</v>
      </c>
      <c r="M18" s="15"/>
      <c r="N18" s="15"/>
    </row>
    <row r="19" spans="1:14">
      <c r="A19" s="9">
        <f>[1]DBD!A23</f>
        <v>15</v>
      </c>
      <c r="B19" s="9" t="str">
        <f>[1]DBD!B23</f>
        <v>CreateDate</v>
      </c>
      <c r="C19" s="9" t="str">
        <f>[1]DBD!C23</f>
        <v>建檔日期時間</v>
      </c>
      <c r="D19" s="9" t="str">
        <f>[1]DBD!D23</f>
        <v>DATE</v>
      </c>
      <c r="E19" s="9">
        <f>[1]DBD!E23</f>
        <v>8</v>
      </c>
      <c r="F19" s="9">
        <f>[1]DBD!F23</f>
        <v>0</v>
      </c>
      <c r="G19" s="9">
        <f>[1]DBD!G23</f>
        <v>0</v>
      </c>
      <c r="H19" s="15"/>
      <c r="I19" s="15"/>
      <c r="J19" s="15"/>
      <c r="K19" s="15"/>
      <c r="L19" s="15"/>
      <c r="M19" s="15"/>
      <c r="N19" s="15"/>
    </row>
    <row r="20" spans="1:14">
      <c r="A20" s="9">
        <f>[1]DBD!A24</f>
        <v>16</v>
      </c>
      <c r="B20" s="9" t="str">
        <f>[1]DBD!B24</f>
        <v>CreateEmpNo</v>
      </c>
      <c r="C20" s="9" t="str">
        <f>[1]DBD!C24</f>
        <v>建檔人員</v>
      </c>
      <c r="D20" s="9" t="str">
        <f>[1]DBD!D24</f>
        <v>VARCHAR2</v>
      </c>
      <c r="E20" s="9">
        <f>[1]DBD!E24</f>
        <v>6</v>
      </c>
      <c r="F20" s="9">
        <f>[1]DBD!F24</f>
        <v>0</v>
      </c>
      <c r="G20" s="9">
        <f>[1]DBD!G24</f>
        <v>0</v>
      </c>
      <c r="H20" s="15"/>
      <c r="I20" s="15"/>
      <c r="J20" s="15"/>
      <c r="K20" s="15"/>
      <c r="L20" s="15"/>
      <c r="M20" s="15"/>
      <c r="N20" s="15"/>
    </row>
    <row r="21" spans="1:14">
      <c r="A21" s="9">
        <f>[1]DBD!A25</f>
        <v>17</v>
      </c>
      <c r="B21" s="9" t="str">
        <f>[1]DBD!B25</f>
        <v>LastUpdate</v>
      </c>
      <c r="C21" s="9" t="str">
        <f>[1]DBD!C25</f>
        <v>最後更新日期時間</v>
      </c>
      <c r="D21" s="9" t="str">
        <f>[1]DBD!D25</f>
        <v>DATE</v>
      </c>
      <c r="E21" s="9">
        <f>[1]DBD!E25</f>
        <v>8</v>
      </c>
      <c r="F21" s="9">
        <f>[1]DBD!F25</f>
        <v>0</v>
      </c>
      <c r="G21" s="9">
        <f>[1]DBD!G25</f>
        <v>0</v>
      </c>
      <c r="H21" s="15"/>
      <c r="I21" s="15"/>
      <c r="J21" s="15"/>
      <c r="K21" s="15"/>
      <c r="L21" s="15"/>
      <c r="M21" s="15"/>
      <c r="N21" s="15"/>
    </row>
    <row r="22" spans="1:14">
      <c r="A22" s="9">
        <f>[1]DBD!A26</f>
        <v>18</v>
      </c>
      <c r="B22" s="9" t="str">
        <f>[1]DBD!B26</f>
        <v>LastUpdateEmpNo</v>
      </c>
      <c r="C22" s="9" t="str">
        <f>[1]DBD!C26</f>
        <v>最後更新人員</v>
      </c>
      <c r="D22" s="9" t="str">
        <f>[1]DBD!D26</f>
        <v>VARCHAR2</v>
      </c>
      <c r="E22" s="9">
        <f>[1]DBD!E26</f>
        <v>6</v>
      </c>
      <c r="F22" s="9">
        <f>[1]DBD!F26</f>
        <v>0</v>
      </c>
      <c r="G22" s="9">
        <f>[1]DBD!G26</f>
        <v>0</v>
      </c>
      <c r="H22" s="15"/>
      <c r="I22" s="15"/>
      <c r="J22" s="15"/>
      <c r="K22" s="15"/>
      <c r="L22" s="15"/>
      <c r="M22" s="15"/>
      <c r="N22" s="15"/>
    </row>
    <row r="23" spans="1:14">
      <c r="A23" s="9"/>
      <c r="B23" s="9"/>
      <c r="C23" s="9"/>
      <c r="D23" s="9"/>
      <c r="E23" s="9"/>
      <c r="F23" s="9"/>
      <c r="G23" s="9"/>
      <c r="H23" s="15"/>
      <c r="I23" s="15"/>
      <c r="J23" s="15"/>
      <c r="K23" s="15"/>
      <c r="L23" s="15"/>
      <c r="M23" s="15"/>
      <c r="N23" s="15"/>
    </row>
  </sheetData>
  <mergeCells count="1">
    <mergeCell ref="A1:B1"/>
  </mergeCells>
  <phoneticPr fontId="1" type="noConversion"/>
  <hyperlinks>
    <hyperlink ref="E1" location="'L8'!A1" display="回首頁" xr:uid="{00000000-0004-0000-0100-000000000000}"/>
  </hyperlinks>
  <pageMargins left="0.7" right="0.7" top="0.75" bottom="0.75" header="0.3" footer="0.3"/>
  <pageSetup paperSize="9" orientation="portrait" horizontalDpi="200" verticalDpi="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工作表18"/>
  <dimension ref="A1:O21"/>
  <sheetViews>
    <sheetView zoomScaleNormal="100" workbookViewId="0">
      <selection activeCell="I14" sqref="I14"/>
    </sheetView>
  </sheetViews>
  <sheetFormatPr defaultColWidth="44.77734375" defaultRowHeight="18" customHeight="1"/>
  <cols>
    <col min="1" max="1" width="5.77734375" style="20" bestFit="1" customWidth="1"/>
    <col min="2" max="2" width="20.33203125" style="20" bestFit="1" customWidth="1"/>
    <col min="3" max="3" width="25.109375" style="20" bestFit="1" customWidth="1"/>
    <col min="4" max="4" width="17.77734375" style="20" bestFit="1" customWidth="1"/>
    <col min="5" max="5" width="8.21875" style="20" bestFit="1" customWidth="1"/>
    <col min="6" max="6" width="6.77734375" style="20" bestFit="1" customWidth="1"/>
    <col min="7" max="7" width="17.77734375" style="20" bestFit="1" customWidth="1"/>
    <col min="8" max="8" width="13.5546875" style="20" bestFit="1" customWidth="1"/>
    <col min="9" max="9" width="23.88671875" style="20" bestFit="1" customWidth="1"/>
    <col min="10" max="10" width="11.88671875" style="20" bestFit="1" customWidth="1"/>
    <col min="11" max="13" width="6.77734375" style="20" bestFit="1" customWidth="1"/>
    <col min="14" max="14" width="11.88671875" style="20" bestFit="1" customWidth="1"/>
    <col min="15" max="16384" width="44.77734375" style="20"/>
  </cols>
  <sheetData>
    <row r="1" spans="1:15" ht="18" customHeight="1">
      <c r="A1" s="27" t="s">
        <v>7</v>
      </c>
      <c r="B1" s="28"/>
      <c r="C1" s="9" t="str">
        <f>[19]DBD!C1</f>
        <v>JcicZ061</v>
      </c>
      <c r="D1" s="9" t="str">
        <f>[19]DBD!D1</f>
        <v>回報協商剩餘債權金額資料</v>
      </c>
      <c r="E1" s="16" t="s">
        <v>24</v>
      </c>
      <c r="F1" s="10"/>
      <c r="G1" s="10"/>
    </row>
    <row r="2" spans="1:15" ht="18" customHeight="1">
      <c r="A2" s="21" t="s">
        <v>383</v>
      </c>
      <c r="B2" s="22"/>
      <c r="C2" s="9" t="s">
        <v>407</v>
      </c>
      <c r="D2" s="9"/>
      <c r="E2" s="16"/>
      <c r="F2" s="10"/>
      <c r="G2" s="10"/>
    </row>
    <row r="3" spans="1:15" ht="18" customHeight="1">
      <c r="A3" s="21" t="s">
        <v>384</v>
      </c>
      <c r="B3" s="22"/>
      <c r="C3" s="9"/>
      <c r="D3" s="9"/>
      <c r="E3" s="16"/>
      <c r="F3" s="10"/>
      <c r="G3" s="10"/>
    </row>
    <row r="4" spans="1:15" ht="18" customHeight="1">
      <c r="A4" s="12" t="s">
        <v>8</v>
      </c>
      <c r="B4" s="12" t="s">
        <v>9</v>
      </c>
      <c r="C4" s="13" t="s">
        <v>10</v>
      </c>
      <c r="D4" s="12" t="s">
        <v>11</v>
      </c>
      <c r="E4" s="12" t="s">
        <v>12</v>
      </c>
      <c r="F4" s="12" t="s">
        <v>13</v>
      </c>
      <c r="G4" s="13" t="s">
        <v>14</v>
      </c>
      <c r="H4" s="14" t="s">
        <v>15</v>
      </c>
      <c r="I4" s="14" t="s">
        <v>16</v>
      </c>
      <c r="J4" s="14" t="s">
        <v>17</v>
      </c>
      <c r="K4" s="14" t="s">
        <v>18</v>
      </c>
      <c r="L4" s="14" t="s">
        <v>19</v>
      </c>
      <c r="M4" s="14" t="s">
        <v>20</v>
      </c>
      <c r="N4" s="14" t="s">
        <v>21</v>
      </c>
      <c r="O4" s="25" t="s">
        <v>422</v>
      </c>
    </row>
    <row r="5" spans="1:15" ht="18" customHeight="1">
      <c r="A5" s="9">
        <f>[19]DBD!A10</f>
        <v>1</v>
      </c>
      <c r="B5" s="9" t="str">
        <f>[19]DBD!B10</f>
        <v>TranKey</v>
      </c>
      <c r="C5" s="9" t="str">
        <f>[19]DBD!C10</f>
        <v>交易代碼</v>
      </c>
      <c r="D5" s="9" t="str">
        <f>[19]DBD!D10</f>
        <v>VARCHAR2</v>
      </c>
      <c r="E5" s="9">
        <f>[19]DBD!E10</f>
        <v>1</v>
      </c>
      <c r="F5" s="9">
        <f>[19]DBD!F10</f>
        <v>0</v>
      </c>
      <c r="G5" s="9" t="str">
        <f>[19]DBD!G10</f>
        <v>A:新增;C:異動</v>
      </c>
      <c r="H5" s="15" t="s">
        <v>204</v>
      </c>
      <c r="I5" s="15" t="s">
        <v>28</v>
      </c>
      <c r="J5" s="15"/>
      <c r="K5" s="15" t="s">
        <v>26</v>
      </c>
      <c r="L5" s="15">
        <v>1</v>
      </c>
      <c r="M5" s="15"/>
      <c r="N5" s="15"/>
    </row>
    <row r="6" spans="1:15" ht="18" customHeight="1">
      <c r="A6" s="9">
        <f>[19]DBD!A11</f>
        <v>2</v>
      </c>
      <c r="B6" s="9" t="str">
        <f>[19]DBD!B11</f>
        <v>SubmitKey</v>
      </c>
      <c r="C6" s="9" t="str">
        <f>[19]DBD!C11</f>
        <v>債權金融機構代號</v>
      </c>
      <c r="D6" s="9" t="str">
        <f>[19]DBD!D11</f>
        <v>NVARCHAR2</v>
      </c>
      <c r="E6" s="9">
        <f>[19]DBD!E11</f>
        <v>3</v>
      </c>
      <c r="F6" s="9">
        <f>[19]DBD!F11</f>
        <v>0</v>
      </c>
      <c r="G6" s="9" t="str">
        <f>[19]DBD!G11</f>
        <v>三位文數字</v>
      </c>
      <c r="H6" s="15" t="s">
        <v>204</v>
      </c>
      <c r="I6" s="15" t="s">
        <v>31</v>
      </c>
      <c r="J6" s="15"/>
      <c r="K6" s="15" t="s">
        <v>26</v>
      </c>
      <c r="L6" s="15">
        <v>3</v>
      </c>
      <c r="M6" s="15"/>
      <c r="N6" s="15"/>
    </row>
    <row r="7" spans="1:15" ht="18" customHeight="1">
      <c r="A7" s="9">
        <f>[19]DBD!A12</f>
        <v>3</v>
      </c>
      <c r="B7" s="9" t="str">
        <f>[19]DBD!B12</f>
        <v>CustId</v>
      </c>
      <c r="C7" s="9" t="str">
        <f>[19]DBD!C12</f>
        <v>債務人IDN</v>
      </c>
      <c r="D7" s="9" t="str">
        <f>[19]DBD!D12</f>
        <v>VARCHAR2</v>
      </c>
      <c r="E7" s="9">
        <f>[19]DBD!E12</f>
        <v>10</v>
      </c>
      <c r="F7" s="9">
        <f>[19]DBD!F12</f>
        <v>0</v>
      </c>
      <c r="G7" s="9">
        <f>[19]DBD!G12</f>
        <v>0</v>
      </c>
      <c r="H7" s="15" t="s">
        <v>204</v>
      </c>
      <c r="I7" s="15" t="s">
        <v>33</v>
      </c>
      <c r="J7" s="15"/>
      <c r="K7" s="15" t="s">
        <v>35</v>
      </c>
      <c r="L7" s="15">
        <v>10</v>
      </c>
      <c r="M7" s="15"/>
      <c r="N7" s="15"/>
    </row>
    <row r="8" spans="1:15" ht="18" customHeight="1">
      <c r="A8" s="9">
        <f>[19]DBD!A13</f>
        <v>4</v>
      </c>
      <c r="B8" s="9" t="str">
        <f>[19]DBD!B13</f>
        <v>RcDate</v>
      </c>
      <c r="C8" s="9" t="str">
        <f>[19]DBD!C13</f>
        <v>原前置協商申請日</v>
      </c>
      <c r="D8" s="9" t="str">
        <f>[19]DBD!D13</f>
        <v>DecimalD</v>
      </c>
      <c r="E8" s="9">
        <f>[19]DBD!E13</f>
        <v>8</v>
      </c>
      <c r="F8" s="9">
        <f>[19]DBD!F13</f>
        <v>0</v>
      </c>
      <c r="G8" s="9">
        <f>[19]DBD!G13</f>
        <v>0</v>
      </c>
      <c r="H8" s="15" t="s">
        <v>204</v>
      </c>
      <c r="I8" s="15" t="s">
        <v>36</v>
      </c>
      <c r="J8" s="15"/>
      <c r="K8" s="15" t="s">
        <v>35</v>
      </c>
      <c r="L8" s="15">
        <v>8</v>
      </c>
      <c r="M8" s="15"/>
      <c r="N8" s="15"/>
    </row>
    <row r="9" spans="1:15" ht="18" customHeight="1">
      <c r="A9" s="9">
        <f>[19]DBD!A14</f>
        <v>5</v>
      </c>
      <c r="B9" s="9" t="str">
        <f>[19]DBD!B14</f>
        <v>ChangePayDate</v>
      </c>
      <c r="C9" s="9" t="str">
        <f>[19]DBD!C14</f>
        <v>申請變更還款條件日</v>
      </c>
      <c r="D9" s="9" t="str">
        <f>[19]DBD!D14</f>
        <v>DecimalD</v>
      </c>
      <c r="E9" s="9">
        <f>[19]DBD!E14</f>
        <v>8</v>
      </c>
      <c r="F9" s="9">
        <f>[19]DBD!F14</f>
        <v>0</v>
      </c>
      <c r="G9" s="9">
        <f>[19]DBD!G14</f>
        <v>0</v>
      </c>
      <c r="H9" s="15" t="s">
        <v>204</v>
      </c>
      <c r="I9" s="15" t="s">
        <v>182</v>
      </c>
      <c r="J9" s="15"/>
      <c r="K9" s="15" t="s">
        <v>35</v>
      </c>
      <c r="L9" s="15">
        <v>8</v>
      </c>
      <c r="M9" s="15"/>
      <c r="N9" s="15"/>
    </row>
    <row r="10" spans="1:15" ht="18" customHeight="1">
      <c r="A10" s="9">
        <f>[19]DBD!A15</f>
        <v>6</v>
      </c>
      <c r="B10" s="9" t="str">
        <f>[19]DBD!B15</f>
        <v>MaxMainCode</v>
      </c>
      <c r="C10" s="9" t="str">
        <f>[19]DBD!C15</f>
        <v>最大債權金融機構代號</v>
      </c>
      <c r="D10" s="9" t="str">
        <f>[19]DBD!D15</f>
        <v>NVARCHAR2</v>
      </c>
      <c r="E10" s="9">
        <f>[19]DBD!E15</f>
        <v>3</v>
      </c>
      <c r="F10" s="9">
        <f>[19]DBD!F15</f>
        <v>0</v>
      </c>
      <c r="G10" s="9" t="str">
        <f>[19]DBD!G15</f>
        <v>三位文數字</v>
      </c>
      <c r="H10" s="15" t="s">
        <v>204</v>
      </c>
      <c r="I10" s="15" t="s">
        <v>122</v>
      </c>
      <c r="J10" s="15"/>
      <c r="K10" s="15" t="s">
        <v>26</v>
      </c>
      <c r="L10" s="15">
        <v>3</v>
      </c>
      <c r="M10" s="15"/>
      <c r="N10" s="15"/>
    </row>
    <row r="11" spans="1:15" ht="18" customHeight="1">
      <c r="A11" s="9">
        <f>[19]DBD!A16</f>
        <v>7</v>
      </c>
      <c r="B11" s="9" t="str">
        <f>[19]DBD!B16</f>
        <v>ExpBalanceAmt</v>
      </c>
      <c r="C11" s="9" t="str">
        <f>[19]DBD!C16</f>
        <v>信用貸款協商剩餘債權餘額</v>
      </c>
      <c r="D11" s="9" t="str">
        <f>[19]DBD!D16</f>
        <v>Decimal</v>
      </c>
      <c r="E11" s="9">
        <f>[19]DBD!E16</f>
        <v>9</v>
      </c>
      <c r="F11" s="9">
        <f>[19]DBD!F16</f>
        <v>0</v>
      </c>
      <c r="G11" s="9">
        <f>[19]DBD!G16</f>
        <v>0</v>
      </c>
      <c r="H11" s="15" t="s">
        <v>204</v>
      </c>
      <c r="I11" s="15" t="s">
        <v>205</v>
      </c>
      <c r="J11" s="15"/>
      <c r="K11" s="15" t="s">
        <v>23</v>
      </c>
      <c r="L11" s="15">
        <v>9</v>
      </c>
      <c r="M11" s="15"/>
      <c r="N11" s="15"/>
    </row>
    <row r="12" spans="1:15" ht="18" customHeight="1">
      <c r="A12" s="9">
        <f>[19]DBD!A17</f>
        <v>8</v>
      </c>
      <c r="B12" s="9" t="str">
        <f>[19]DBD!B17</f>
        <v>CashBalanceAmt</v>
      </c>
      <c r="C12" s="9" t="str">
        <f>[19]DBD!C17</f>
        <v>現金卡協商剩餘債權餘額</v>
      </c>
      <c r="D12" s="9" t="str">
        <f>[19]DBD!D17</f>
        <v>Decimal</v>
      </c>
      <c r="E12" s="9">
        <f>[19]DBD!E17</f>
        <v>9</v>
      </c>
      <c r="F12" s="9">
        <f>[19]DBD!F17</f>
        <v>0</v>
      </c>
      <c r="G12" s="9">
        <f>[19]DBD!G17</f>
        <v>0</v>
      </c>
      <c r="H12" s="15" t="s">
        <v>204</v>
      </c>
      <c r="I12" s="15" t="s">
        <v>206</v>
      </c>
      <c r="J12" s="15"/>
      <c r="K12" s="15" t="s">
        <v>23</v>
      </c>
      <c r="L12" s="15">
        <v>9</v>
      </c>
      <c r="M12" s="15"/>
      <c r="N12" s="15"/>
    </row>
    <row r="13" spans="1:15" ht="18" customHeight="1">
      <c r="A13" s="9">
        <f>[19]DBD!A18</f>
        <v>9</v>
      </c>
      <c r="B13" s="9" t="str">
        <f>[19]DBD!B18</f>
        <v>CreditBalanceAmt</v>
      </c>
      <c r="C13" s="9" t="str">
        <f>[19]DBD!C18</f>
        <v>信用卡協商剩餘債權餘額</v>
      </c>
      <c r="D13" s="9" t="str">
        <f>[19]DBD!D18</f>
        <v>Decimal</v>
      </c>
      <c r="E13" s="9">
        <f>[19]DBD!E18</f>
        <v>9</v>
      </c>
      <c r="F13" s="9">
        <f>[19]DBD!F18</f>
        <v>0</v>
      </c>
      <c r="G13" s="9">
        <f>[19]DBD!G18</f>
        <v>0</v>
      </c>
      <c r="H13" s="15" t="s">
        <v>204</v>
      </c>
      <c r="I13" s="15" t="s">
        <v>207</v>
      </c>
      <c r="J13" s="15"/>
      <c r="K13" s="15" t="s">
        <v>23</v>
      </c>
      <c r="L13" s="15">
        <v>9</v>
      </c>
      <c r="M13" s="15"/>
      <c r="N13" s="15"/>
    </row>
    <row r="14" spans="1:15" ht="18" customHeight="1">
      <c r="A14" s="9">
        <f>[19]DBD!A19</f>
        <v>10</v>
      </c>
      <c r="B14" s="9" t="str">
        <f>[19]DBD!B19</f>
        <v>MaxMainNote</v>
      </c>
      <c r="C14" s="9" t="str">
        <f>[19]DBD!C19</f>
        <v>最大債權金融機構報送註記</v>
      </c>
      <c r="D14" s="9" t="str">
        <f>[19]DBD!D19</f>
        <v>VARCHAR2</v>
      </c>
      <c r="E14" s="9">
        <f>[19]DBD!E19</f>
        <v>1</v>
      </c>
      <c r="F14" s="9">
        <f>[19]DBD!F19</f>
        <v>0</v>
      </c>
      <c r="G14" s="9" t="str">
        <f>[19]DBD!G19</f>
        <v>Y;N</v>
      </c>
      <c r="H14" s="15" t="s">
        <v>204</v>
      </c>
      <c r="I14" s="15" t="s">
        <v>208</v>
      </c>
      <c r="J14" s="15"/>
      <c r="K14" s="15" t="s">
        <v>26</v>
      </c>
      <c r="L14" s="15">
        <v>1</v>
      </c>
      <c r="M14" s="15"/>
      <c r="N14" s="15"/>
    </row>
    <row r="15" spans="1:15" ht="18" customHeight="1">
      <c r="A15" s="9">
        <f>[19]DBD!A20</f>
        <v>11</v>
      </c>
      <c r="B15" s="9" t="str">
        <f>[19]DBD!B20</f>
        <v>IsGuarantor</v>
      </c>
      <c r="C15" s="9" t="str">
        <f>[19]DBD!C20</f>
        <v>是否有保證人</v>
      </c>
      <c r="D15" s="9" t="str">
        <f>[19]DBD!D20</f>
        <v>VARCHAR2</v>
      </c>
      <c r="E15" s="9">
        <f>[19]DBD!E20</f>
        <v>1</v>
      </c>
      <c r="F15" s="9">
        <f>[19]DBD!F20</f>
        <v>0</v>
      </c>
      <c r="G15" s="9" t="str">
        <f>[19]DBD!G20</f>
        <v>Y;N</v>
      </c>
      <c r="H15" s="15" t="s">
        <v>204</v>
      </c>
      <c r="I15" s="15" t="s">
        <v>209</v>
      </c>
      <c r="J15" s="15"/>
      <c r="K15" s="15" t="s">
        <v>26</v>
      </c>
      <c r="L15" s="15">
        <v>1</v>
      </c>
      <c r="M15" s="15"/>
      <c r="N15" s="15"/>
    </row>
    <row r="16" spans="1:15" ht="18" customHeight="1">
      <c r="A16" s="9">
        <f>[19]DBD!A21</f>
        <v>12</v>
      </c>
      <c r="B16" s="9" t="str">
        <f>[19]DBD!B21</f>
        <v>IsChangePayment</v>
      </c>
      <c r="C16" s="9" t="str">
        <f>[19]DBD!C21</f>
        <v>是否同意債務人申請變更還款條件方案</v>
      </c>
      <c r="D16" s="9" t="str">
        <f>[19]DBD!D21</f>
        <v>VARCHAR2</v>
      </c>
      <c r="E16" s="9">
        <f>[19]DBD!E21</f>
        <v>1</v>
      </c>
      <c r="F16" s="9">
        <f>[19]DBD!F21</f>
        <v>0</v>
      </c>
      <c r="G16" s="9" t="str">
        <f>[19]DBD!G21</f>
        <v>Y;N</v>
      </c>
      <c r="H16" s="15" t="s">
        <v>204</v>
      </c>
      <c r="I16" s="15" t="s">
        <v>210</v>
      </c>
      <c r="J16" s="15"/>
      <c r="K16" s="15" t="s">
        <v>26</v>
      </c>
      <c r="L16" s="15">
        <v>1</v>
      </c>
      <c r="M16" s="15"/>
      <c r="N16" s="15"/>
    </row>
    <row r="17" spans="1:14" ht="18" customHeight="1">
      <c r="A17" s="9">
        <f>[19]DBD!A22</f>
        <v>13</v>
      </c>
      <c r="B17" s="9" t="str">
        <f>[19]DBD!B22</f>
        <v>OutJcicTxtDate</v>
      </c>
      <c r="C17" s="9" t="str">
        <f>[19]DBD!C22</f>
        <v>轉出JCIC文字檔日期</v>
      </c>
      <c r="D17" s="9" t="str">
        <f>[19]DBD!D22</f>
        <v>Decimald</v>
      </c>
      <c r="E17" s="9">
        <f>[19]DBD!E22</f>
        <v>8</v>
      </c>
      <c r="F17" s="9">
        <f>[19]DBD!F22</f>
        <v>0</v>
      </c>
      <c r="G17" s="9">
        <f>[19]DBD!G22</f>
        <v>0</v>
      </c>
      <c r="H17" s="15" t="s">
        <v>204</v>
      </c>
      <c r="I17" s="15" t="s">
        <v>44</v>
      </c>
      <c r="J17" s="15"/>
      <c r="K17" s="15" t="s">
        <v>35</v>
      </c>
      <c r="L17" s="15">
        <v>8</v>
      </c>
      <c r="M17" s="15"/>
      <c r="N17" s="15"/>
    </row>
    <row r="18" spans="1:14" ht="18" customHeight="1">
      <c r="A18" s="9">
        <f>[19]DBD!A23</f>
        <v>14</v>
      </c>
      <c r="B18" s="9" t="str">
        <f>[19]DBD!B23</f>
        <v>CreateDate</v>
      </c>
      <c r="C18" s="9" t="str">
        <f>[19]DBD!C23</f>
        <v>建檔日期時間</v>
      </c>
      <c r="D18" s="9" t="str">
        <f>[19]DBD!D23</f>
        <v>DATE</v>
      </c>
      <c r="E18" s="9">
        <f>[19]DBD!E23</f>
        <v>8</v>
      </c>
      <c r="F18" s="9">
        <f>[19]DBD!F23</f>
        <v>0</v>
      </c>
      <c r="G18" s="9">
        <f>[19]DBD!G23</f>
        <v>0</v>
      </c>
      <c r="H18" s="15"/>
      <c r="I18" s="15"/>
      <c r="J18" s="15"/>
      <c r="K18" s="15"/>
      <c r="L18" s="15"/>
      <c r="M18" s="15"/>
      <c r="N18" s="15"/>
    </row>
    <row r="19" spans="1:14" ht="18" customHeight="1">
      <c r="A19" s="9">
        <f>[19]DBD!A24</f>
        <v>15</v>
      </c>
      <c r="B19" s="9" t="str">
        <f>[19]DBD!B24</f>
        <v>CreateEmpNo</v>
      </c>
      <c r="C19" s="9" t="str">
        <f>[19]DBD!C24</f>
        <v>建檔人員</v>
      </c>
      <c r="D19" s="9" t="str">
        <f>[19]DBD!D24</f>
        <v>VARCHAR2</v>
      </c>
      <c r="E19" s="9">
        <f>[19]DBD!E24</f>
        <v>6</v>
      </c>
      <c r="F19" s="9">
        <f>[19]DBD!F24</f>
        <v>0</v>
      </c>
      <c r="G19" s="9">
        <f>[19]DBD!G24</f>
        <v>0</v>
      </c>
      <c r="H19" s="15"/>
      <c r="I19" s="15"/>
      <c r="J19" s="15"/>
      <c r="K19" s="15"/>
      <c r="L19" s="15"/>
      <c r="M19" s="15"/>
      <c r="N19" s="15"/>
    </row>
    <row r="20" spans="1:14" ht="18" customHeight="1">
      <c r="A20" s="9">
        <f>[19]DBD!A25</f>
        <v>16</v>
      </c>
      <c r="B20" s="9" t="str">
        <f>[19]DBD!B25</f>
        <v>LastUpdate</v>
      </c>
      <c r="C20" s="9" t="str">
        <f>[19]DBD!C25</f>
        <v>最後更新日期時間</v>
      </c>
      <c r="D20" s="9" t="str">
        <f>[19]DBD!D25</f>
        <v>DATE</v>
      </c>
      <c r="E20" s="9">
        <f>[19]DBD!E25</f>
        <v>8</v>
      </c>
      <c r="F20" s="9">
        <f>[19]DBD!F25</f>
        <v>0</v>
      </c>
      <c r="G20" s="9">
        <f>[19]DBD!G25</f>
        <v>0</v>
      </c>
      <c r="H20" s="15"/>
      <c r="I20" s="15"/>
      <c r="J20" s="15"/>
      <c r="K20" s="15"/>
      <c r="L20" s="15"/>
      <c r="M20" s="15"/>
      <c r="N20" s="15"/>
    </row>
    <row r="21" spans="1:14" ht="18" customHeight="1">
      <c r="A21" s="9">
        <f>[19]DBD!A26</f>
        <v>17</v>
      </c>
      <c r="B21" s="9" t="str">
        <f>[19]DBD!B26</f>
        <v>LastUpdateEmpNo</v>
      </c>
      <c r="C21" s="9" t="str">
        <f>[19]DBD!C26</f>
        <v>最後更新人員</v>
      </c>
      <c r="D21" s="9" t="str">
        <f>[19]DBD!D26</f>
        <v>VARCHAR2</v>
      </c>
      <c r="E21" s="9">
        <f>[19]DBD!E26</f>
        <v>6</v>
      </c>
      <c r="F21" s="9">
        <f>[19]DBD!F26</f>
        <v>0</v>
      </c>
      <c r="G21" s="9">
        <f>[19]DBD!G26</f>
        <v>0</v>
      </c>
      <c r="H21" s="15"/>
      <c r="I21" s="15"/>
      <c r="J21" s="15"/>
      <c r="K21" s="15"/>
      <c r="L21" s="15"/>
      <c r="M21" s="15"/>
      <c r="N21" s="15"/>
    </row>
  </sheetData>
  <mergeCells count="1">
    <mergeCell ref="A1:B1"/>
  </mergeCells>
  <phoneticPr fontId="1" type="noConversion"/>
  <hyperlinks>
    <hyperlink ref="E1" location="'L8'!A1" display="回首頁" xr:uid="{00000000-0004-0000-1300-000000000000}"/>
  </hyperlinks>
  <pageMargins left="0.7" right="0.7" top="0.75" bottom="0.75" header="0.3" footer="0.3"/>
  <pageSetup paperSize="9" orientation="portrait" horizontalDpi="200" verticalDpi="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工作表19"/>
  <dimension ref="A1:O32"/>
  <sheetViews>
    <sheetView topLeftCell="D1" zoomScaleNormal="100" workbookViewId="0">
      <selection activeCell="M29" sqref="M29"/>
    </sheetView>
  </sheetViews>
  <sheetFormatPr defaultColWidth="44.77734375" defaultRowHeight="18" customHeight="1"/>
  <cols>
    <col min="1" max="1" width="5.77734375" style="20" bestFit="1" customWidth="1"/>
    <col min="2" max="2" width="20.33203125" style="20" bestFit="1" customWidth="1"/>
    <col min="3" max="3" width="25.109375" style="20" bestFit="1" customWidth="1"/>
    <col min="4" max="4" width="17.77734375" style="20" bestFit="1" customWidth="1"/>
    <col min="5" max="5" width="8.21875" style="20" bestFit="1" customWidth="1"/>
    <col min="6" max="6" width="6.77734375" style="20" bestFit="1" customWidth="1"/>
    <col min="7" max="7" width="17.77734375" style="20" bestFit="1" customWidth="1"/>
    <col min="8" max="8" width="13.5546875" style="20" bestFit="1" customWidth="1"/>
    <col min="9" max="9" width="28.77734375" style="20" bestFit="1" customWidth="1"/>
    <col min="10" max="10" width="11.88671875" style="20" bestFit="1" customWidth="1"/>
    <col min="11" max="13" width="6.77734375" style="20" bestFit="1" customWidth="1"/>
    <col min="14" max="14" width="11.88671875" style="20" bestFit="1" customWidth="1"/>
    <col min="15" max="16384" width="44.77734375" style="20"/>
  </cols>
  <sheetData>
    <row r="1" spans="1:15" ht="18" customHeight="1">
      <c r="A1" s="27" t="s">
        <v>7</v>
      </c>
      <c r="B1" s="28"/>
      <c r="C1" s="9" t="str">
        <f>[20]DBD!C1</f>
        <v>JcicZ062</v>
      </c>
      <c r="D1" s="9" t="str">
        <f>[20]DBD!D1</f>
        <v>金融機構無擔保債務變更還款條件協議資料</v>
      </c>
      <c r="E1" s="16" t="s">
        <v>24</v>
      </c>
      <c r="F1" s="10"/>
      <c r="G1" s="10"/>
    </row>
    <row r="2" spans="1:15" ht="18" customHeight="1">
      <c r="A2" s="21" t="s">
        <v>383</v>
      </c>
      <c r="B2" s="22"/>
      <c r="C2" s="9" t="s">
        <v>408</v>
      </c>
      <c r="D2" s="9"/>
      <c r="E2" s="16"/>
      <c r="F2" s="10"/>
      <c r="G2" s="10"/>
    </row>
    <row r="3" spans="1:15" ht="18" customHeight="1">
      <c r="A3" s="21" t="s">
        <v>384</v>
      </c>
      <c r="B3" s="22"/>
      <c r="C3" s="9"/>
      <c r="D3" s="9"/>
      <c r="E3" s="16"/>
      <c r="F3" s="10"/>
      <c r="G3" s="10"/>
    </row>
    <row r="4" spans="1:15" ht="18" customHeight="1">
      <c r="A4" s="12" t="s">
        <v>8</v>
      </c>
      <c r="B4" s="12" t="s">
        <v>9</v>
      </c>
      <c r="C4" s="13" t="s">
        <v>10</v>
      </c>
      <c r="D4" s="12" t="s">
        <v>11</v>
      </c>
      <c r="E4" s="12" t="s">
        <v>12</v>
      </c>
      <c r="F4" s="12" t="s">
        <v>13</v>
      </c>
      <c r="G4" s="13" t="s">
        <v>14</v>
      </c>
      <c r="H4" s="14" t="s">
        <v>15</v>
      </c>
      <c r="I4" s="14" t="s">
        <v>16</v>
      </c>
      <c r="J4" s="14" t="s">
        <v>17</v>
      </c>
      <c r="K4" s="14" t="s">
        <v>18</v>
      </c>
      <c r="L4" s="14" t="s">
        <v>19</v>
      </c>
      <c r="M4" s="14" t="s">
        <v>20</v>
      </c>
      <c r="N4" s="14" t="s">
        <v>21</v>
      </c>
      <c r="O4" s="25" t="s">
        <v>422</v>
      </c>
    </row>
    <row r="5" spans="1:15" ht="18" customHeight="1">
      <c r="A5" s="9">
        <f>[20]DBD!A10</f>
        <v>1</v>
      </c>
      <c r="B5" s="9" t="str">
        <f>[20]DBD!B10</f>
        <v>TranKey</v>
      </c>
      <c r="C5" s="9" t="str">
        <f>[20]DBD!C10</f>
        <v>交易代碼</v>
      </c>
      <c r="D5" s="9" t="str">
        <f>[20]DBD!D10</f>
        <v>VARCHAR2</v>
      </c>
      <c r="E5" s="9">
        <f>[20]DBD!E10</f>
        <v>1</v>
      </c>
      <c r="F5" s="9">
        <f>[20]DBD!F10</f>
        <v>0</v>
      </c>
      <c r="G5" s="9" t="str">
        <f>[20]DBD!G10</f>
        <v>A:新增;C:異動</v>
      </c>
      <c r="H5" s="15" t="s">
        <v>211</v>
      </c>
      <c r="I5" s="15" t="s">
        <v>28</v>
      </c>
      <c r="J5" s="15"/>
      <c r="K5" s="15" t="s">
        <v>26</v>
      </c>
      <c r="L5" s="15">
        <v>1</v>
      </c>
      <c r="M5" s="15"/>
      <c r="N5" s="15"/>
    </row>
    <row r="6" spans="1:15" ht="18" customHeight="1">
      <c r="A6" s="9">
        <f>[20]DBD!A11</f>
        <v>2</v>
      </c>
      <c r="B6" s="9" t="str">
        <f>[20]DBD!B11</f>
        <v>CustId</v>
      </c>
      <c r="C6" s="9" t="str">
        <f>[20]DBD!C11</f>
        <v>債務人IDN</v>
      </c>
      <c r="D6" s="9" t="str">
        <f>[20]DBD!D11</f>
        <v>VARCHAR2</v>
      </c>
      <c r="E6" s="9">
        <f>[20]DBD!E11</f>
        <v>10</v>
      </c>
      <c r="F6" s="9">
        <f>[20]DBD!F11</f>
        <v>0</v>
      </c>
      <c r="G6" s="9">
        <f>[20]DBD!G11</f>
        <v>0</v>
      </c>
      <c r="H6" s="15" t="s">
        <v>211</v>
      </c>
      <c r="I6" s="15" t="s">
        <v>33</v>
      </c>
      <c r="J6" s="15"/>
      <c r="K6" s="15" t="s">
        <v>35</v>
      </c>
      <c r="L6" s="15">
        <v>10</v>
      </c>
    </row>
    <row r="7" spans="1:15" ht="18" customHeight="1">
      <c r="A7" s="9">
        <f>[20]DBD!A12</f>
        <v>3</v>
      </c>
      <c r="B7" s="9" t="str">
        <f>[20]DBD!B12</f>
        <v>SubmitKey</v>
      </c>
      <c r="C7" s="9" t="str">
        <f>[20]DBD!C12</f>
        <v>報送單位代號</v>
      </c>
      <c r="D7" s="9" t="str">
        <f>[20]DBD!D12</f>
        <v>NVARCHAR2</v>
      </c>
      <c r="E7" s="9">
        <f>[20]DBD!E12</f>
        <v>3</v>
      </c>
      <c r="F7" s="9">
        <f>[20]DBD!F12</f>
        <v>0</v>
      </c>
      <c r="G7" s="9" t="str">
        <f>[20]DBD!G12</f>
        <v>三位文數字</v>
      </c>
      <c r="H7" s="15" t="s">
        <v>211</v>
      </c>
      <c r="I7" s="15" t="s">
        <v>31</v>
      </c>
      <c r="J7" s="15"/>
      <c r="K7" s="15" t="s">
        <v>26</v>
      </c>
      <c r="L7" s="15">
        <v>3</v>
      </c>
      <c r="N7" s="15"/>
    </row>
    <row r="8" spans="1:15" ht="18" customHeight="1">
      <c r="A8" s="9">
        <f>[20]DBD!A13</f>
        <v>4</v>
      </c>
      <c r="B8" s="9" t="str">
        <f>[20]DBD!B13</f>
        <v>RcDate</v>
      </c>
      <c r="C8" s="9" t="str">
        <f>[20]DBD!C13</f>
        <v>協商申請日</v>
      </c>
      <c r="D8" s="9" t="str">
        <f>[20]DBD!D13</f>
        <v>Decimald</v>
      </c>
      <c r="E8" s="9">
        <f>[20]DBD!E13</f>
        <v>8</v>
      </c>
      <c r="F8" s="9">
        <f>[20]DBD!F13</f>
        <v>0</v>
      </c>
      <c r="G8" s="9" t="str">
        <f>[20]DBD!G13</f>
        <v>原前置協商申請日</v>
      </c>
      <c r="H8" s="15" t="s">
        <v>211</v>
      </c>
      <c r="I8" s="15" t="s">
        <v>36</v>
      </c>
      <c r="J8" s="15"/>
      <c r="K8" s="15" t="s">
        <v>35</v>
      </c>
      <c r="L8" s="15">
        <v>8</v>
      </c>
      <c r="M8" s="15"/>
      <c r="N8" s="15"/>
    </row>
    <row r="9" spans="1:15" ht="18" customHeight="1">
      <c r="A9" s="9">
        <f>[20]DBD!A14</f>
        <v>5</v>
      </c>
      <c r="B9" s="9" t="str">
        <f>[20]DBD!B14</f>
        <v>ChangePayDate</v>
      </c>
      <c r="C9" s="9" t="str">
        <f>[20]DBD!C14</f>
        <v>申請變更還款條件日</v>
      </c>
      <c r="D9" s="9" t="str">
        <f>[20]DBD!D14</f>
        <v>Decimald</v>
      </c>
      <c r="E9" s="9">
        <f>[20]DBD!E14</f>
        <v>8</v>
      </c>
      <c r="F9" s="9">
        <f>[20]DBD!F14</f>
        <v>0</v>
      </c>
      <c r="G9" s="9">
        <f>[20]DBD!G14</f>
        <v>0</v>
      </c>
      <c r="H9" s="15" t="s">
        <v>211</v>
      </c>
      <c r="I9" s="15" t="s">
        <v>182</v>
      </c>
      <c r="J9" s="15"/>
      <c r="K9" s="15" t="s">
        <v>35</v>
      </c>
      <c r="L9" s="15">
        <v>8</v>
      </c>
      <c r="M9" s="15"/>
      <c r="N9" s="15"/>
    </row>
    <row r="10" spans="1:15" ht="18" customHeight="1">
      <c r="A10" s="9">
        <f>[20]DBD!A15</f>
        <v>6</v>
      </c>
      <c r="B10" s="9" t="str">
        <f>[20]DBD!B15</f>
        <v>CompletePeriod</v>
      </c>
      <c r="C10" s="9" t="str">
        <f>[20]DBD!C15</f>
        <v>變更還款條件已履約期數</v>
      </c>
      <c r="D10" s="9" t="str">
        <f>[20]DBD!D15</f>
        <v>Decimal</v>
      </c>
      <c r="E10" s="9">
        <f>[20]DBD!E15</f>
        <v>3</v>
      </c>
      <c r="F10" s="9">
        <f>[20]DBD!F15</f>
        <v>0</v>
      </c>
      <c r="G10" s="9">
        <f>[20]DBD!G15</f>
        <v>0</v>
      </c>
      <c r="H10" s="15" t="s">
        <v>211</v>
      </c>
      <c r="I10" s="15" t="s">
        <v>212</v>
      </c>
      <c r="J10" s="15"/>
      <c r="K10" s="15" t="s">
        <v>23</v>
      </c>
      <c r="L10" s="15">
        <v>3</v>
      </c>
      <c r="M10" s="15"/>
      <c r="N10" s="15"/>
    </row>
    <row r="11" spans="1:15" ht="18" customHeight="1">
      <c r="A11" s="9">
        <f>[20]DBD!A16</f>
        <v>7</v>
      </c>
      <c r="B11" s="9" t="str">
        <f>[20]DBD!B16</f>
        <v>Period</v>
      </c>
      <c r="C11" s="9" t="str">
        <f>[20]DBD!C16</f>
        <v>(第一階梯)期數</v>
      </c>
      <c r="D11" s="9" t="str">
        <f>[20]DBD!D16</f>
        <v>Decimal</v>
      </c>
      <c r="E11" s="9">
        <f>[20]DBD!E16</f>
        <v>3</v>
      </c>
      <c r="F11" s="9">
        <f>[20]DBD!F16</f>
        <v>0</v>
      </c>
      <c r="G11" s="9">
        <f>[20]DBD!G16</f>
        <v>0</v>
      </c>
      <c r="H11" s="15" t="s">
        <v>211</v>
      </c>
      <c r="I11" s="15" t="s">
        <v>213</v>
      </c>
      <c r="J11" s="15"/>
      <c r="K11" s="15" t="s">
        <v>23</v>
      </c>
      <c r="L11" s="15">
        <v>3</v>
      </c>
      <c r="M11" s="15"/>
      <c r="N11" s="15"/>
    </row>
    <row r="12" spans="1:15" ht="18" customHeight="1">
      <c r="A12" s="9">
        <f>[20]DBD!A17</f>
        <v>8</v>
      </c>
      <c r="B12" s="9" t="str">
        <f>[20]DBD!B17</f>
        <v>Rate</v>
      </c>
      <c r="C12" s="9" t="str">
        <f>[20]DBD!C17</f>
        <v>(第一階梯)利率</v>
      </c>
      <c r="D12" s="9" t="str">
        <f>[20]DBD!D17</f>
        <v>Decimal</v>
      </c>
      <c r="E12" s="9">
        <f>[20]DBD!E17</f>
        <v>5</v>
      </c>
      <c r="F12" s="9">
        <f>[20]DBD!F17</f>
        <v>2</v>
      </c>
      <c r="G12" s="9" t="str">
        <f>[20]DBD!G17</f>
        <v>XX.XX</v>
      </c>
      <c r="H12" s="15" t="s">
        <v>211</v>
      </c>
      <c r="I12" s="15" t="s">
        <v>214</v>
      </c>
      <c r="J12" s="15"/>
      <c r="K12" s="15" t="s">
        <v>23</v>
      </c>
      <c r="L12" s="15">
        <v>4</v>
      </c>
      <c r="M12" s="15">
        <v>2</v>
      </c>
      <c r="N12" s="15"/>
    </row>
    <row r="13" spans="1:15" ht="18" customHeight="1">
      <c r="A13" s="9">
        <f>[20]DBD!A18</f>
        <v>9</v>
      </c>
      <c r="B13" s="9" t="str">
        <f>[20]DBD!B18</f>
        <v>ExpBalanceAmt</v>
      </c>
      <c r="C13" s="9" t="str">
        <f>[20]DBD!C18</f>
        <v>信用貸款協商剩餘債務簽約餘額</v>
      </c>
      <c r="D13" s="9" t="str">
        <f>[20]DBD!D18</f>
        <v>Decimal</v>
      </c>
      <c r="E13" s="9">
        <f>[20]DBD!E18</f>
        <v>9</v>
      </c>
      <c r="F13" s="9">
        <f>[20]DBD!F18</f>
        <v>0</v>
      </c>
      <c r="G13" s="9">
        <f>[20]DBD!G18</f>
        <v>0</v>
      </c>
      <c r="H13" s="15" t="s">
        <v>211</v>
      </c>
      <c r="I13" s="15" t="s">
        <v>215</v>
      </c>
      <c r="J13" s="15"/>
      <c r="K13" s="15" t="s">
        <v>23</v>
      </c>
      <c r="L13" s="15">
        <v>9</v>
      </c>
      <c r="M13" s="15"/>
      <c r="N13" s="15"/>
    </row>
    <row r="14" spans="1:15" ht="18" customHeight="1">
      <c r="A14" s="9">
        <f>[20]DBD!A19</f>
        <v>10</v>
      </c>
      <c r="B14" s="9" t="str">
        <f>[20]DBD!B19</f>
        <v>CashBalanceAmt</v>
      </c>
      <c r="C14" s="9" t="str">
        <f>[20]DBD!C19</f>
        <v>現金卡協商剩餘債務簽約餘額</v>
      </c>
      <c r="D14" s="9" t="str">
        <f>[20]DBD!D19</f>
        <v>Decimal</v>
      </c>
      <c r="E14" s="9">
        <f>[20]DBD!E19</f>
        <v>9</v>
      </c>
      <c r="F14" s="9">
        <f>[20]DBD!F19</f>
        <v>0</v>
      </c>
      <c r="G14" s="9">
        <f>[20]DBD!G19</f>
        <v>0</v>
      </c>
      <c r="H14" s="15" t="s">
        <v>211</v>
      </c>
      <c r="I14" s="15" t="s">
        <v>216</v>
      </c>
      <c r="J14" s="15"/>
      <c r="K14" s="15" t="s">
        <v>23</v>
      </c>
      <c r="L14" s="15">
        <v>9</v>
      </c>
      <c r="M14" s="15"/>
      <c r="N14" s="15"/>
    </row>
    <row r="15" spans="1:15" ht="18" customHeight="1">
      <c r="A15" s="9">
        <f>[20]DBD!A20</f>
        <v>11</v>
      </c>
      <c r="B15" s="9" t="str">
        <f>[20]DBD!B20</f>
        <v>CreditBalanceAmt</v>
      </c>
      <c r="C15" s="9" t="str">
        <f>[20]DBD!C20</f>
        <v>信用卡協商剩餘債務簽約餘額</v>
      </c>
      <c r="D15" s="9" t="str">
        <f>[20]DBD!D20</f>
        <v>Decimal</v>
      </c>
      <c r="E15" s="9">
        <f>[20]DBD!E20</f>
        <v>9</v>
      </c>
      <c r="F15" s="9">
        <f>[20]DBD!F20</f>
        <v>0</v>
      </c>
      <c r="G15" s="9">
        <f>[20]DBD!G20</f>
        <v>0</v>
      </c>
      <c r="H15" s="15" t="s">
        <v>211</v>
      </c>
      <c r="I15" s="15" t="s">
        <v>217</v>
      </c>
      <c r="J15" s="15"/>
      <c r="K15" s="15" t="s">
        <v>23</v>
      </c>
      <c r="L15" s="15">
        <v>9</v>
      </c>
      <c r="M15" s="15"/>
      <c r="N15" s="15"/>
    </row>
    <row r="16" spans="1:15" ht="18" customHeight="1">
      <c r="A16" s="9">
        <f>[20]DBD!A21</f>
        <v>12</v>
      </c>
      <c r="B16" s="9" t="str">
        <f>[20]DBD!B21</f>
        <v>ChaRepayAmt</v>
      </c>
      <c r="C16" s="9" t="str">
        <f>[20]DBD!C21</f>
        <v>變更還款條件簽約總債務金額</v>
      </c>
      <c r="D16" s="9" t="str">
        <f>[20]DBD!D21</f>
        <v>Decimal</v>
      </c>
      <c r="E16" s="9">
        <f>[20]DBD!E21</f>
        <v>10</v>
      </c>
      <c r="F16" s="9">
        <f>[20]DBD!F21</f>
        <v>0</v>
      </c>
      <c r="G16" s="9">
        <f>[20]DBD!G21</f>
        <v>0</v>
      </c>
      <c r="H16" s="15" t="s">
        <v>211</v>
      </c>
      <c r="I16" s="15" t="s">
        <v>218</v>
      </c>
      <c r="J16" s="15"/>
      <c r="K16" s="15" t="s">
        <v>23</v>
      </c>
      <c r="L16" s="15">
        <v>9</v>
      </c>
      <c r="M16" s="15"/>
      <c r="N16" s="15"/>
    </row>
    <row r="17" spans="1:15" ht="18" customHeight="1">
      <c r="A17" s="9">
        <f>[20]DBD!A22</f>
        <v>13</v>
      </c>
      <c r="B17" s="9" t="str">
        <f>[20]DBD!B22</f>
        <v>ChaRepayAgreeDate</v>
      </c>
      <c r="C17" s="9" t="str">
        <f>[20]DBD!C22</f>
        <v>變更還款條件協議完成日</v>
      </c>
      <c r="D17" s="9" t="str">
        <f>[20]DBD!D22</f>
        <v>Decimald</v>
      </c>
      <c r="E17" s="9">
        <f>[20]DBD!E22</f>
        <v>8</v>
      </c>
      <c r="F17" s="9" t="str">
        <f>[20]DBD!F22</f>
        <v/>
      </c>
      <c r="G17" s="9">
        <f>[20]DBD!G22</f>
        <v>0</v>
      </c>
      <c r="H17" s="15" t="s">
        <v>211</v>
      </c>
      <c r="I17" s="15" t="s">
        <v>219</v>
      </c>
      <c r="J17" s="15"/>
      <c r="K17" s="15" t="s">
        <v>35</v>
      </c>
      <c r="L17" s="15">
        <v>8</v>
      </c>
      <c r="M17" s="15"/>
      <c r="N17" s="15"/>
    </row>
    <row r="18" spans="1:15" ht="18" customHeight="1">
      <c r="A18" s="9">
        <f>[20]DBD!A23</f>
        <v>14</v>
      </c>
      <c r="B18" s="9" t="str">
        <f>[20]DBD!B23</f>
        <v>ChaRepayViewDate</v>
      </c>
      <c r="C18" s="9" t="str">
        <f>[20]DBD!C23</f>
        <v>變更還款條件面談日期</v>
      </c>
      <c r="D18" s="9" t="str">
        <f>[20]DBD!D23</f>
        <v>Decimald</v>
      </c>
      <c r="E18" s="9">
        <f>[20]DBD!E23</f>
        <v>8</v>
      </c>
      <c r="F18" s="9" t="str">
        <f>[20]DBD!F23</f>
        <v/>
      </c>
      <c r="G18" s="9">
        <f>[20]DBD!G23</f>
        <v>0</v>
      </c>
      <c r="H18" s="15" t="s">
        <v>211</v>
      </c>
      <c r="I18" s="15" t="s">
        <v>220</v>
      </c>
      <c r="J18" s="15"/>
      <c r="K18" s="15" t="s">
        <v>35</v>
      </c>
      <c r="L18" s="15">
        <v>8</v>
      </c>
      <c r="M18" s="15"/>
      <c r="N18" s="15" t="s">
        <v>390</v>
      </c>
      <c r="O18" s="20" t="s">
        <v>502</v>
      </c>
    </row>
    <row r="19" spans="1:15" ht="18" customHeight="1">
      <c r="A19" s="9">
        <f>[20]DBD!A24</f>
        <v>15</v>
      </c>
      <c r="B19" s="9" t="str">
        <f>[20]DBD!B24</f>
        <v>ChaRepayEndDate</v>
      </c>
      <c r="C19" s="9" t="str">
        <f>[20]DBD!C24</f>
        <v>變更還款條件簽約完成日期</v>
      </c>
      <c r="D19" s="9" t="str">
        <f>[20]DBD!D24</f>
        <v>Decimald</v>
      </c>
      <c r="E19" s="9">
        <f>[20]DBD!E24</f>
        <v>8</v>
      </c>
      <c r="F19" s="9" t="str">
        <f>[20]DBD!F24</f>
        <v/>
      </c>
      <c r="G19" s="9">
        <f>[20]DBD!G24</f>
        <v>0</v>
      </c>
      <c r="H19" s="15" t="s">
        <v>211</v>
      </c>
      <c r="I19" s="15" t="s">
        <v>221</v>
      </c>
      <c r="J19" s="15"/>
      <c r="K19" s="15" t="s">
        <v>35</v>
      </c>
      <c r="L19" s="15">
        <v>8</v>
      </c>
      <c r="M19" s="15"/>
      <c r="N19" s="15" t="s">
        <v>390</v>
      </c>
      <c r="O19" s="20" t="s">
        <v>503</v>
      </c>
    </row>
    <row r="20" spans="1:15" ht="18" customHeight="1">
      <c r="A20" s="9">
        <f>[20]DBD!A25</f>
        <v>16</v>
      </c>
      <c r="B20" s="9" t="str">
        <f>[20]DBD!B25</f>
        <v>ChaRepayFirstDate</v>
      </c>
      <c r="C20" s="9" t="str">
        <f>[20]DBD!C25</f>
        <v>變更還款條件首期應繳款日</v>
      </c>
      <c r="D20" s="9" t="str">
        <f>[20]DBD!D25</f>
        <v>Decimald</v>
      </c>
      <c r="E20" s="9">
        <f>[20]DBD!E25</f>
        <v>8</v>
      </c>
      <c r="F20" s="9" t="str">
        <f>[20]DBD!F25</f>
        <v/>
      </c>
      <c r="G20" s="9">
        <f>[20]DBD!G25</f>
        <v>0</v>
      </c>
      <c r="H20" s="15" t="s">
        <v>211</v>
      </c>
      <c r="I20" s="15" t="s">
        <v>222</v>
      </c>
      <c r="J20" s="15"/>
      <c r="K20" s="15" t="s">
        <v>35</v>
      </c>
      <c r="L20" s="15">
        <v>8</v>
      </c>
      <c r="M20" s="15"/>
      <c r="N20" s="15"/>
    </row>
    <row r="21" spans="1:15" ht="18" customHeight="1">
      <c r="A21" s="9">
        <f>[20]DBD!A26</f>
        <v>17</v>
      </c>
      <c r="B21" s="9" t="str">
        <f>[20]DBD!B26</f>
        <v>PayAccount</v>
      </c>
      <c r="C21" s="9" t="str">
        <f>[20]DBD!C26</f>
        <v>繳款帳號</v>
      </c>
      <c r="D21" s="9" t="str">
        <f>[20]DBD!D26</f>
        <v>NVARCHAR2</v>
      </c>
      <c r="E21" s="9">
        <f>[20]DBD!E26</f>
        <v>20</v>
      </c>
      <c r="F21" s="9" t="str">
        <f>[20]DBD!F26</f>
        <v/>
      </c>
      <c r="G21" s="9" t="str">
        <f>[20]DBD!G26</f>
        <v>20字元</v>
      </c>
      <c r="H21" s="15" t="s">
        <v>211</v>
      </c>
      <c r="I21" s="15" t="s">
        <v>143</v>
      </c>
      <c r="J21" s="15"/>
      <c r="K21" s="15" t="s">
        <v>35</v>
      </c>
      <c r="L21" s="15">
        <v>20</v>
      </c>
      <c r="M21" s="15"/>
      <c r="N21" s="15"/>
    </row>
    <row r="22" spans="1:15" ht="18" customHeight="1">
      <c r="A22" s="9">
        <f>[20]DBD!A27</f>
        <v>18</v>
      </c>
      <c r="B22" s="9" t="str">
        <f>[20]DBD!B27</f>
        <v>PostAddr</v>
      </c>
      <c r="C22" s="9" t="str">
        <f>[20]DBD!C27</f>
        <v>最大債權金融機構聲請狀送達地址</v>
      </c>
      <c r="D22" s="9" t="str">
        <f>[20]DBD!D27</f>
        <v>NVARCHAR2</v>
      </c>
      <c r="E22" s="9">
        <f>[20]DBD!E27</f>
        <v>76</v>
      </c>
      <c r="F22" s="9" t="str">
        <f>[20]DBD!F27</f>
        <v/>
      </c>
      <c r="G22" s="9" t="str">
        <f>[20]DBD!G27</f>
        <v>38個中文字</v>
      </c>
      <c r="H22" s="15" t="s">
        <v>211</v>
      </c>
      <c r="I22" s="15" t="s">
        <v>144</v>
      </c>
      <c r="J22" s="15"/>
      <c r="K22" s="15" t="s">
        <v>35</v>
      </c>
      <c r="L22" s="15">
        <v>76</v>
      </c>
      <c r="M22" s="15"/>
      <c r="N22" s="15"/>
    </row>
    <row r="23" spans="1:15" ht="18" customHeight="1">
      <c r="A23" s="9">
        <f>[20]DBD!A28</f>
        <v>19</v>
      </c>
      <c r="B23" s="9" t="str">
        <f>[20]DBD!B28</f>
        <v>MonthPayAmt</v>
      </c>
      <c r="C23" s="9" t="str">
        <f>[20]DBD!C28</f>
        <v>月付金</v>
      </c>
      <c r="D23" s="9" t="str">
        <f>[20]DBD!D28</f>
        <v>Decimal</v>
      </c>
      <c r="E23" s="9">
        <f>[20]DBD!E28</f>
        <v>9</v>
      </c>
      <c r="F23" s="9">
        <f>[20]DBD!F28</f>
        <v>0</v>
      </c>
      <c r="G23" s="9">
        <f>[20]DBD!G28</f>
        <v>0</v>
      </c>
      <c r="H23" s="15" t="s">
        <v>211</v>
      </c>
      <c r="I23" s="15" t="s">
        <v>97</v>
      </c>
      <c r="J23" s="15"/>
      <c r="K23" s="15" t="s">
        <v>23</v>
      </c>
      <c r="L23" s="15">
        <v>9</v>
      </c>
      <c r="M23" s="15"/>
      <c r="N23" s="15"/>
    </row>
    <row r="24" spans="1:15" ht="18" customHeight="1">
      <c r="A24" s="9">
        <f>[20]DBD!A29</f>
        <v>20</v>
      </c>
      <c r="B24" s="9" t="str">
        <f>[20]DBD!B29</f>
        <v>GradeType</v>
      </c>
      <c r="C24" s="9" t="str">
        <f>[20]DBD!C29</f>
        <v>屬階梯式還款註記</v>
      </c>
      <c r="D24" s="9" t="str">
        <f>[20]DBD!D29</f>
        <v>VARCHAR2</v>
      </c>
      <c r="E24" s="9">
        <f>[20]DBD!E29</f>
        <v>1</v>
      </c>
      <c r="F24" s="9">
        <f>[20]DBD!F29</f>
        <v>0</v>
      </c>
      <c r="G24" s="9" t="str">
        <f>[20]DBD!G29</f>
        <v>Y;N</v>
      </c>
      <c r="H24" s="15" t="s">
        <v>211</v>
      </c>
      <c r="I24" s="15" t="s">
        <v>115</v>
      </c>
      <c r="J24" s="15"/>
      <c r="K24" s="15" t="s">
        <v>26</v>
      </c>
      <c r="L24" s="15">
        <v>1</v>
      </c>
      <c r="M24" s="15"/>
      <c r="N24" s="15"/>
    </row>
    <row r="25" spans="1:15" ht="18" customHeight="1">
      <c r="A25" s="9">
        <f>[20]DBD!A30</f>
        <v>21</v>
      </c>
      <c r="B25" s="9" t="str">
        <f>[20]DBD!B30</f>
        <v>Period2</v>
      </c>
      <c r="C25" s="9" t="str">
        <f>[20]DBD!C30</f>
        <v>第二階梯期數</v>
      </c>
      <c r="D25" s="9" t="str">
        <f>[20]DBD!D30</f>
        <v>Decimal</v>
      </c>
      <c r="E25" s="9">
        <f>[20]DBD!E30</f>
        <v>3</v>
      </c>
      <c r="F25" s="9">
        <f>[20]DBD!F30</f>
        <v>0</v>
      </c>
      <c r="G25" s="9">
        <f>[20]DBD!G30</f>
        <v>0</v>
      </c>
      <c r="H25" s="15" t="s">
        <v>211</v>
      </c>
      <c r="I25" s="15" t="s">
        <v>223</v>
      </c>
      <c r="J25" s="15"/>
      <c r="K25" s="15" t="s">
        <v>23</v>
      </c>
      <c r="L25" s="15">
        <v>3</v>
      </c>
      <c r="M25" s="15"/>
      <c r="N25" s="15" t="s">
        <v>390</v>
      </c>
      <c r="O25" s="20" t="s">
        <v>500</v>
      </c>
    </row>
    <row r="26" spans="1:15" ht="18" customHeight="1">
      <c r="A26" s="9">
        <f>[20]DBD!A31</f>
        <v>22</v>
      </c>
      <c r="B26" s="9" t="str">
        <f>[20]DBD!B31</f>
        <v>Rate2</v>
      </c>
      <c r="C26" s="9" t="str">
        <f>[20]DBD!C31</f>
        <v>第二階梯利率</v>
      </c>
      <c r="D26" s="9" t="str">
        <f>[20]DBD!D31</f>
        <v>Decimal</v>
      </c>
      <c r="E26" s="9">
        <f>[20]DBD!E31</f>
        <v>5</v>
      </c>
      <c r="F26" s="9">
        <f>[20]DBD!F31</f>
        <v>2</v>
      </c>
      <c r="G26" s="9" t="str">
        <f>[20]DBD!G31</f>
        <v>XX.XX</v>
      </c>
      <c r="H26" s="15" t="s">
        <v>211</v>
      </c>
      <c r="I26" s="15" t="s">
        <v>224</v>
      </c>
      <c r="J26" s="15"/>
      <c r="K26" s="15" t="s">
        <v>23</v>
      </c>
      <c r="L26" s="15">
        <v>4</v>
      </c>
      <c r="M26" s="15">
        <v>2</v>
      </c>
      <c r="N26" s="15" t="s">
        <v>390</v>
      </c>
      <c r="O26" s="20" t="s">
        <v>504</v>
      </c>
    </row>
    <row r="27" spans="1:15" ht="18" customHeight="1">
      <c r="A27" s="9">
        <f>[20]DBD!A32</f>
        <v>23</v>
      </c>
      <c r="B27" s="9" t="str">
        <f>[20]DBD!B32</f>
        <v>MonthPayAmt2</v>
      </c>
      <c r="C27" s="9" t="str">
        <f>[20]DBD!C32</f>
        <v>第二階段月付金</v>
      </c>
      <c r="D27" s="9" t="str">
        <f>[20]DBD!D32</f>
        <v>Decimal</v>
      </c>
      <c r="E27" s="9">
        <f>[20]DBD!E32</f>
        <v>9</v>
      </c>
      <c r="F27" s="9">
        <f>[20]DBD!F32</f>
        <v>0</v>
      </c>
      <c r="G27" s="9">
        <f>[20]DBD!G32</f>
        <v>0</v>
      </c>
      <c r="H27" s="15" t="s">
        <v>211</v>
      </c>
      <c r="I27" s="15" t="s">
        <v>225</v>
      </c>
      <c r="J27" s="15"/>
      <c r="K27" s="15" t="s">
        <v>23</v>
      </c>
      <c r="L27" s="15">
        <v>9</v>
      </c>
      <c r="M27" s="15"/>
      <c r="N27" s="15" t="s">
        <v>390</v>
      </c>
      <c r="O27" s="20" t="s">
        <v>501</v>
      </c>
    </row>
    <row r="28" spans="1:15" ht="18" customHeight="1">
      <c r="A28" s="9">
        <f>[20]DBD!A33</f>
        <v>24</v>
      </c>
      <c r="B28" s="9" t="str">
        <f>[20]DBD!B33</f>
        <v>OutJcicTxtDate</v>
      </c>
      <c r="C28" s="9" t="str">
        <f>[20]DBD!C33</f>
        <v>轉出JCIC文字檔日期</v>
      </c>
      <c r="D28" s="9" t="str">
        <f>[20]DBD!D33</f>
        <v>Decimald</v>
      </c>
      <c r="E28" s="9">
        <f>[20]DBD!E33</f>
        <v>8</v>
      </c>
      <c r="F28" s="9">
        <f>[20]DBD!F33</f>
        <v>0</v>
      </c>
      <c r="G28" s="9">
        <f>[20]DBD!G33</f>
        <v>0</v>
      </c>
      <c r="H28" s="15" t="s">
        <v>211</v>
      </c>
      <c r="I28" s="15" t="s">
        <v>44</v>
      </c>
      <c r="J28" s="15"/>
      <c r="K28" s="15" t="s">
        <v>35</v>
      </c>
      <c r="L28" s="15">
        <v>8</v>
      </c>
      <c r="M28" s="15"/>
      <c r="N28" s="15"/>
    </row>
    <row r="29" spans="1:15" ht="18" customHeight="1">
      <c r="A29" s="9">
        <f>[20]DBD!A34</f>
        <v>25</v>
      </c>
      <c r="B29" s="9" t="str">
        <f>[20]DBD!B34</f>
        <v>CreateDate</v>
      </c>
      <c r="C29" s="9" t="str">
        <f>[20]DBD!C34</f>
        <v>建檔日期時間</v>
      </c>
      <c r="D29" s="9" t="str">
        <f>[20]DBD!D34</f>
        <v>DATE</v>
      </c>
      <c r="E29" s="9">
        <f>[20]DBD!E34</f>
        <v>8</v>
      </c>
      <c r="F29" s="9">
        <f>[20]DBD!F34</f>
        <v>0</v>
      </c>
      <c r="G29" s="9">
        <f>[20]DBD!G34</f>
        <v>0</v>
      </c>
      <c r="H29" s="15"/>
      <c r="I29" s="15"/>
      <c r="J29" s="15"/>
      <c r="K29" s="15"/>
      <c r="L29" s="15"/>
      <c r="M29" s="15"/>
      <c r="N29" s="15"/>
    </row>
    <row r="30" spans="1:15" ht="18" customHeight="1">
      <c r="A30" s="9">
        <f>[20]DBD!A35</f>
        <v>26</v>
      </c>
      <c r="B30" s="9" t="str">
        <f>[20]DBD!B35</f>
        <v>CreateEmpNo</v>
      </c>
      <c r="C30" s="9" t="str">
        <f>[20]DBD!C35</f>
        <v>建檔人員</v>
      </c>
      <c r="D30" s="9" t="str">
        <f>[20]DBD!D35</f>
        <v>VARCHAR2</v>
      </c>
      <c r="E30" s="9">
        <f>[20]DBD!E35</f>
        <v>6</v>
      </c>
      <c r="F30" s="9">
        <f>[20]DBD!F35</f>
        <v>0</v>
      </c>
      <c r="G30" s="9">
        <f>[20]DBD!G35</f>
        <v>0</v>
      </c>
      <c r="H30" s="15"/>
      <c r="I30" s="15"/>
      <c r="J30" s="15"/>
      <c r="K30" s="15"/>
      <c r="L30" s="15"/>
      <c r="M30" s="15"/>
      <c r="N30" s="15"/>
    </row>
    <row r="31" spans="1:15" ht="18" customHeight="1">
      <c r="A31" s="9">
        <f>[20]DBD!A36</f>
        <v>27</v>
      </c>
      <c r="B31" s="9" t="str">
        <f>[20]DBD!B36</f>
        <v>LastUpdate</v>
      </c>
      <c r="C31" s="9" t="str">
        <f>[20]DBD!C36</f>
        <v>最後更新日期時間</v>
      </c>
      <c r="D31" s="9" t="str">
        <f>[20]DBD!D36</f>
        <v>DATE</v>
      </c>
      <c r="E31" s="9">
        <f>[20]DBD!E36</f>
        <v>8</v>
      </c>
      <c r="F31" s="9">
        <f>[20]DBD!F36</f>
        <v>0</v>
      </c>
      <c r="G31" s="9">
        <f>[20]DBD!G36</f>
        <v>0</v>
      </c>
      <c r="H31" s="15"/>
      <c r="I31" s="15"/>
      <c r="J31" s="15"/>
      <c r="K31" s="15"/>
      <c r="L31" s="15"/>
      <c r="M31" s="15"/>
      <c r="N31" s="15"/>
    </row>
    <row r="32" spans="1:15" ht="18" customHeight="1">
      <c r="A32" s="9">
        <f>[20]DBD!A37</f>
        <v>28</v>
      </c>
      <c r="B32" s="9" t="str">
        <f>[20]DBD!B37</f>
        <v>LastUpdateEmpNo</v>
      </c>
      <c r="C32" s="9" t="str">
        <f>[20]DBD!C37</f>
        <v>最後更新人員</v>
      </c>
      <c r="D32" s="9" t="str">
        <f>[20]DBD!D37</f>
        <v>VARCHAR2</v>
      </c>
      <c r="E32" s="9">
        <f>[20]DBD!E37</f>
        <v>6</v>
      </c>
      <c r="F32" s="9">
        <f>[20]DBD!F37</f>
        <v>0</v>
      </c>
      <c r="G32" s="9">
        <f>[20]DBD!G37</f>
        <v>0</v>
      </c>
      <c r="H32" s="15"/>
      <c r="I32" s="15"/>
      <c r="J32" s="15"/>
      <c r="K32" s="15"/>
      <c r="L32" s="15"/>
      <c r="M32" s="15"/>
      <c r="N32" s="15"/>
    </row>
  </sheetData>
  <mergeCells count="1">
    <mergeCell ref="A1:B1"/>
  </mergeCells>
  <phoneticPr fontId="1" type="noConversion"/>
  <hyperlinks>
    <hyperlink ref="E1" location="'L8'!A1" display="回首頁" xr:uid="{00000000-0004-0000-1400-000000000000}"/>
  </hyperlinks>
  <pageMargins left="0.7" right="0.7" top="0.75" bottom="0.75" header="0.3" footer="0.3"/>
  <pageSetup paperSize="9" orientation="portrait" horizontalDpi="200" verticalDpi="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工作表20"/>
  <dimension ref="A1:O16"/>
  <sheetViews>
    <sheetView zoomScaleNormal="100" workbookViewId="0">
      <selection activeCell="B7" sqref="B7"/>
    </sheetView>
  </sheetViews>
  <sheetFormatPr defaultColWidth="44.77734375" defaultRowHeight="18" customHeight="1"/>
  <cols>
    <col min="1" max="1" width="5.77734375" style="20" bestFit="1" customWidth="1"/>
    <col min="2" max="2" width="20.33203125" style="20" bestFit="1" customWidth="1"/>
    <col min="3" max="3" width="25.109375" style="20" bestFit="1" customWidth="1"/>
    <col min="4" max="4" width="17.77734375" style="20" bestFit="1" customWidth="1"/>
    <col min="5" max="5" width="8.21875" style="20" bestFit="1" customWidth="1"/>
    <col min="6" max="6" width="6.77734375" style="20" bestFit="1" customWidth="1"/>
    <col min="7" max="7" width="17.77734375" style="20" bestFit="1" customWidth="1"/>
    <col min="8" max="8" width="13.5546875" style="20" bestFit="1" customWidth="1"/>
    <col min="9" max="9" width="28.77734375" style="20" bestFit="1" customWidth="1"/>
    <col min="10" max="10" width="11.88671875" style="20" bestFit="1" customWidth="1"/>
    <col min="11" max="13" width="6.77734375" style="20" bestFit="1" customWidth="1"/>
    <col min="14" max="14" width="11.88671875" style="20" bestFit="1" customWidth="1"/>
    <col min="15" max="16384" width="44.77734375" style="20"/>
  </cols>
  <sheetData>
    <row r="1" spans="1:15" ht="18" customHeight="1">
      <c r="A1" s="27" t="s">
        <v>7</v>
      </c>
      <c r="B1" s="28"/>
      <c r="C1" s="9" t="str">
        <f>[21]DBD!C1</f>
        <v>JcicZ063</v>
      </c>
      <c r="D1" s="9" t="str">
        <f>[21]DBD!D1</f>
        <v>變更還款方案結案通知資料</v>
      </c>
      <c r="E1" s="16" t="s">
        <v>24</v>
      </c>
      <c r="F1" s="10"/>
      <c r="G1" s="10"/>
    </row>
    <row r="2" spans="1:15" ht="18" customHeight="1">
      <c r="A2" s="21" t="s">
        <v>383</v>
      </c>
      <c r="B2" s="22"/>
      <c r="C2" s="9" t="s">
        <v>409</v>
      </c>
      <c r="D2" s="9"/>
      <c r="E2" s="16"/>
      <c r="F2" s="10"/>
      <c r="G2" s="10"/>
    </row>
    <row r="3" spans="1:15" ht="18" customHeight="1">
      <c r="A3" s="21" t="s">
        <v>384</v>
      </c>
      <c r="B3" s="22"/>
      <c r="C3" s="9"/>
      <c r="D3" s="9"/>
      <c r="E3" s="16"/>
      <c r="F3" s="10"/>
      <c r="G3" s="10"/>
    </row>
    <row r="4" spans="1:15" ht="18" customHeight="1">
      <c r="A4" s="12" t="s">
        <v>8</v>
      </c>
      <c r="B4" s="12" t="s">
        <v>9</v>
      </c>
      <c r="C4" s="13" t="s">
        <v>10</v>
      </c>
      <c r="D4" s="12" t="s">
        <v>11</v>
      </c>
      <c r="E4" s="12" t="s">
        <v>12</v>
      </c>
      <c r="F4" s="12" t="s">
        <v>13</v>
      </c>
      <c r="G4" s="13" t="s">
        <v>14</v>
      </c>
      <c r="H4" s="14" t="s">
        <v>15</v>
      </c>
      <c r="I4" s="14" t="s">
        <v>16</v>
      </c>
      <c r="J4" s="14" t="s">
        <v>17</v>
      </c>
      <c r="K4" s="14" t="s">
        <v>18</v>
      </c>
      <c r="L4" s="14" t="s">
        <v>19</v>
      </c>
      <c r="M4" s="14" t="s">
        <v>20</v>
      </c>
      <c r="N4" s="14" t="s">
        <v>21</v>
      </c>
      <c r="O4" s="25" t="s">
        <v>422</v>
      </c>
    </row>
    <row r="5" spans="1:15" ht="18" customHeight="1">
      <c r="A5" s="9">
        <f>[21]DBD!A10</f>
        <v>1</v>
      </c>
      <c r="B5" s="9" t="str">
        <f>[21]DBD!B10</f>
        <v>TranKey</v>
      </c>
      <c r="C5" s="9" t="str">
        <f>[21]DBD!C10</f>
        <v>交易代碼</v>
      </c>
      <c r="D5" s="9" t="str">
        <f>[21]DBD!D10</f>
        <v>VARCHAR2</v>
      </c>
      <c r="E5" s="9">
        <f>[21]DBD!E10</f>
        <v>1</v>
      </c>
      <c r="F5" s="9">
        <f>[21]DBD!F10</f>
        <v>0</v>
      </c>
      <c r="G5" s="9" t="str">
        <f>[21]DBD!G10</f>
        <v>A:新增;C:異動</v>
      </c>
      <c r="H5" s="15" t="s">
        <v>226</v>
      </c>
      <c r="I5" s="15" t="s">
        <v>28</v>
      </c>
      <c r="J5" s="15"/>
      <c r="K5" s="15" t="s">
        <v>26</v>
      </c>
      <c r="L5" s="15">
        <v>1</v>
      </c>
      <c r="M5" s="15"/>
      <c r="N5" s="15"/>
    </row>
    <row r="6" spans="1:15" ht="18" customHeight="1">
      <c r="A6" s="9">
        <f>[21]DBD!A11</f>
        <v>2</v>
      </c>
      <c r="B6" s="9" t="str">
        <f>[21]DBD!B11</f>
        <v>CustId</v>
      </c>
      <c r="C6" s="9" t="str">
        <f>[21]DBD!C11</f>
        <v>債務人IDN</v>
      </c>
      <c r="D6" s="9" t="str">
        <f>[21]DBD!D11</f>
        <v>VARCHAR2</v>
      </c>
      <c r="E6" s="9">
        <f>[21]DBD!E11</f>
        <v>10</v>
      </c>
      <c r="F6" s="9">
        <f>[21]DBD!F11</f>
        <v>0</v>
      </c>
      <c r="G6" s="9">
        <f>[21]DBD!G11</f>
        <v>0</v>
      </c>
      <c r="H6" s="15" t="s">
        <v>226</v>
      </c>
      <c r="I6" s="15" t="s">
        <v>33</v>
      </c>
      <c r="J6" s="15"/>
      <c r="K6" s="15" t="s">
        <v>35</v>
      </c>
      <c r="L6" s="15">
        <v>10</v>
      </c>
      <c r="M6" s="15"/>
    </row>
    <row r="7" spans="1:15" ht="18" customHeight="1">
      <c r="A7" s="9">
        <f>[21]DBD!A12</f>
        <v>3</v>
      </c>
      <c r="B7" s="9" t="str">
        <f>[21]DBD!B12</f>
        <v>SubmitKey</v>
      </c>
      <c r="C7" s="9" t="str">
        <f>[21]DBD!C12</f>
        <v>報送單位代號</v>
      </c>
      <c r="D7" s="9" t="str">
        <f>[21]DBD!D12</f>
        <v>NVARCHAR2</v>
      </c>
      <c r="E7" s="9">
        <f>[21]DBD!E12</f>
        <v>3</v>
      </c>
      <c r="F7" s="9">
        <f>[21]DBD!F12</f>
        <v>0</v>
      </c>
      <c r="G7" s="9" t="str">
        <f>[21]DBD!G12</f>
        <v>三位文數字</v>
      </c>
      <c r="H7" s="15" t="s">
        <v>226</v>
      </c>
      <c r="I7" s="15" t="s">
        <v>31</v>
      </c>
      <c r="J7" s="15"/>
      <c r="K7" s="15" t="s">
        <v>26</v>
      </c>
      <c r="L7" s="15">
        <v>3</v>
      </c>
      <c r="M7" s="15"/>
      <c r="N7" s="15"/>
    </row>
    <row r="8" spans="1:15" ht="18" customHeight="1">
      <c r="A8" s="9">
        <f>[21]DBD!A13</f>
        <v>4</v>
      </c>
      <c r="B8" s="9" t="str">
        <f>[21]DBD!B13</f>
        <v>RcDate</v>
      </c>
      <c r="C8" s="9" t="str">
        <f>[21]DBD!C13</f>
        <v>原前置協商申請日</v>
      </c>
      <c r="D8" s="9" t="str">
        <f>[21]DBD!D13</f>
        <v>DECIMALD</v>
      </c>
      <c r="E8" s="9">
        <f>[21]DBD!E13</f>
        <v>8</v>
      </c>
      <c r="F8" s="9">
        <f>[21]DBD!F13</f>
        <v>0</v>
      </c>
      <c r="G8" s="9">
        <f>[21]DBD!G13</f>
        <v>0</v>
      </c>
      <c r="H8" s="15" t="s">
        <v>226</v>
      </c>
      <c r="I8" s="15" t="s">
        <v>36</v>
      </c>
      <c r="J8" s="15"/>
      <c r="K8" s="15" t="s">
        <v>35</v>
      </c>
      <c r="L8" s="15">
        <v>8</v>
      </c>
      <c r="M8" s="15"/>
      <c r="N8" s="15"/>
    </row>
    <row r="9" spans="1:15" ht="18" customHeight="1">
      <c r="A9" s="9">
        <f>[21]DBD!A14</f>
        <v>5</v>
      </c>
      <c r="B9" s="9" t="str">
        <f>[21]DBD!B14</f>
        <v>ChangePayDate</v>
      </c>
      <c r="C9" s="9" t="str">
        <f>[21]DBD!C14</f>
        <v>申請變更還款條件日</v>
      </c>
      <c r="D9" s="9" t="str">
        <f>[21]DBD!D14</f>
        <v>DECIMALD</v>
      </c>
      <c r="E9" s="9">
        <f>[21]DBD!E14</f>
        <v>8</v>
      </c>
      <c r="F9" s="9">
        <f>[21]DBD!F14</f>
        <v>0</v>
      </c>
      <c r="G9" s="9">
        <f>[21]DBD!G14</f>
        <v>0</v>
      </c>
      <c r="H9" s="15" t="s">
        <v>226</v>
      </c>
      <c r="I9" s="15" t="s">
        <v>182</v>
      </c>
      <c r="J9" s="15"/>
      <c r="K9" s="15" t="s">
        <v>35</v>
      </c>
      <c r="L9" s="15">
        <v>8</v>
      </c>
      <c r="M9" s="15"/>
      <c r="N9" s="15"/>
    </row>
    <row r="10" spans="1:15" ht="18" customHeight="1">
      <c r="A10" s="9">
        <f>[21]DBD!A15</f>
        <v>6</v>
      </c>
      <c r="B10" s="9" t="str">
        <f>[21]DBD!B15</f>
        <v>ClosedDate</v>
      </c>
      <c r="C10" s="9" t="str">
        <f>[21]DBD!C15</f>
        <v>變更還款條件結案日期</v>
      </c>
      <c r="D10" s="9" t="str">
        <f>[21]DBD!D15</f>
        <v>DECIMALD</v>
      </c>
      <c r="E10" s="9">
        <f>[21]DBD!E15</f>
        <v>8</v>
      </c>
      <c r="F10" s="9">
        <f>[21]DBD!F15</f>
        <v>0</v>
      </c>
      <c r="G10" s="9">
        <f>[21]DBD!G15</f>
        <v>0</v>
      </c>
      <c r="H10" s="15" t="s">
        <v>226</v>
      </c>
      <c r="I10" s="15" t="s">
        <v>227</v>
      </c>
      <c r="J10" s="15"/>
      <c r="K10" s="15" t="s">
        <v>35</v>
      </c>
      <c r="L10" s="15">
        <v>8</v>
      </c>
      <c r="M10" s="15"/>
      <c r="N10" s="15"/>
    </row>
    <row r="11" spans="1:15" ht="18" customHeight="1">
      <c r="A11" s="9">
        <f>[21]DBD!A16</f>
        <v>7</v>
      </c>
      <c r="B11" s="9" t="str">
        <f>[21]DBD!B16</f>
        <v>ClosedResult</v>
      </c>
      <c r="C11" s="9" t="str">
        <f>[21]DBD!C16</f>
        <v>結案原因</v>
      </c>
      <c r="D11" s="9" t="str">
        <f>[21]DBD!D16</f>
        <v>VARCHAR2</v>
      </c>
      <c r="E11" s="9">
        <f>[21]DBD!E16</f>
        <v>1</v>
      </c>
      <c r="F11" s="9">
        <f>[21]DBD!F16</f>
        <v>0</v>
      </c>
      <c r="G11" s="9" t="str">
        <f>[21]DBD!G16</f>
        <v>A:資料key值報送錯誤，本行結案;B:協商不成立;C:更新變更還款條件</v>
      </c>
      <c r="H11" s="15" t="s">
        <v>226</v>
      </c>
      <c r="I11" s="15" t="s">
        <v>228</v>
      </c>
      <c r="J11" s="15"/>
      <c r="K11" s="15" t="s">
        <v>26</v>
      </c>
      <c r="L11" s="15">
        <v>1</v>
      </c>
      <c r="M11" s="15"/>
      <c r="N11" s="15"/>
    </row>
    <row r="12" spans="1:15" ht="18" customHeight="1">
      <c r="A12" s="9">
        <f>[21]DBD!A17</f>
        <v>8</v>
      </c>
      <c r="B12" s="9" t="str">
        <f>[21]DBD!B17</f>
        <v>OutJcicTxtDate</v>
      </c>
      <c r="C12" s="9" t="str">
        <f>[21]DBD!C17</f>
        <v>轉出JCIC文字檔日期</v>
      </c>
      <c r="D12" s="9" t="str">
        <f>[21]DBD!D17</f>
        <v>Decimald</v>
      </c>
      <c r="E12" s="9">
        <f>[21]DBD!E17</f>
        <v>8</v>
      </c>
      <c r="F12" s="9">
        <f>[21]DBD!F17</f>
        <v>0</v>
      </c>
      <c r="G12" s="9">
        <f>[21]DBD!G17</f>
        <v>0</v>
      </c>
      <c r="H12" s="15" t="s">
        <v>226</v>
      </c>
      <c r="I12" s="15" t="s">
        <v>44</v>
      </c>
      <c r="J12" s="15"/>
      <c r="K12" s="15" t="s">
        <v>35</v>
      </c>
      <c r="L12" s="15">
        <v>8</v>
      </c>
      <c r="M12" s="15"/>
      <c r="N12" s="15"/>
    </row>
    <row r="13" spans="1:15" ht="18" customHeight="1">
      <c r="A13" s="9">
        <f>[21]DBD!A18</f>
        <v>9</v>
      </c>
      <c r="B13" s="9" t="str">
        <f>[21]DBD!B18</f>
        <v>CreateDate</v>
      </c>
      <c r="C13" s="9" t="str">
        <f>[21]DBD!C18</f>
        <v>建檔日期時間</v>
      </c>
      <c r="D13" s="9" t="str">
        <f>[21]DBD!D18</f>
        <v>DATE</v>
      </c>
      <c r="E13" s="9">
        <f>[21]DBD!E18</f>
        <v>8</v>
      </c>
      <c r="F13" s="9">
        <f>[21]DBD!F18</f>
        <v>0</v>
      </c>
      <c r="G13" s="9">
        <f>[21]DBD!G18</f>
        <v>0</v>
      </c>
      <c r="H13" s="15"/>
      <c r="I13" s="15"/>
      <c r="J13" s="15"/>
      <c r="K13" s="15"/>
      <c r="L13" s="15"/>
      <c r="M13" s="15"/>
      <c r="N13" s="15"/>
    </row>
    <row r="14" spans="1:15" ht="18" customHeight="1">
      <c r="A14" s="9">
        <f>[21]DBD!A19</f>
        <v>10</v>
      </c>
      <c r="B14" s="9" t="str">
        <f>[21]DBD!B19</f>
        <v>CreateEmpNo</v>
      </c>
      <c r="C14" s="9" t="str">
        <f>[21]DBD!C19</f>
        <v>建檔人員</v>
      </c>
      <c r="D14" s="9" t="str">
        <f>[21]DBD!D19</f>
        <v>VARCHAR2</v>
      </c>
      <c r="E14" s="9">
        <f>[21]DBD!E19</f>
        <v>6</v>
      </c>
      <c r="F14" s="9">
        <f>[21]DBD!F19</f>
        <v>0</v>
      </c>
      <c r="G14" s="9">
        <f>[21]DBD!G19</f>
        <v>0</v>
      </c>
      <c r="H14" s="15"/>
      <c r="I14" s="15"/>
      <c r="J14" s="15"/>
      <c r="K14" s="15"/>
      <c r="L14" s="15"/>
      <c r="M14" s="15"/>
      <c r="N14" s="15"/>
    </row>
    <row r="15" spans="1:15" ht="18" customHeight="1">
      <c r="A15" s="9">
        <f>[21]DBD!A20</f>
        <v>11</v>
      </c>
      <c r="B15" s="9" t="str">
        <f>[21]DBD!B20</f>
        <v>LastUpdate</v>
      </c>
      <c r="C15" s="9" t="str">
        <f>[21]DBD!C20</f>
        <v>最後更新日期時間</v>
      </c>
      <c r="D15" s="9" t="str">
        <f>[21]DBD!D20</f>
        <v>DATE</v>
      </c>
      <c r="E15" s="9">
        <f>[21]DBD!E20</f>
        <v>8</v>
      </c>
      <c r="F15" s="9">
        <f>[21]DBD!F20</f>
        <v>0</v>
      </c>
      <c r="G15" s="9">
        <f>[21]DBD!G20</f>
        <v>0</v>
      </c>
      <c r="H15" s="15"/>
      <c r="I15" s="15"/>
      <c r="J15" s="15"/>
      <c r="K15" s="15"/>
      <c r="L15" s="15"/>
      <c r="M15" s="15"/>
      <c r="N15" s="15"/>
    </row>
    <row r="16" spans="1:15" ht="18" customHeight="1">
      <c r="A16" s="9">
        <f>[21]DBD!A21</f>
        <v>12</v>
      </c>
      <c r="B16" s="9" t="str">
        <f>[21]DBD!B21</f>
        <v>LastUpdateEmpNo</v>
      </c>
      <c r="C16" s="9" t="str">
        <f>[21]DBD!C21</f>
        <v>最後更新人員</v>
      </c>
      <c r="D16" s="9" t="str">
        <f>[21]DBD!D21</f>
        <v>VARCHAR2</v>
      </c>
      <c r="E16" s="9">
        <f>[21]DBD!E21</f>
        <v>6</v>
      </c>
      <c r="F16" s="9">
        <f>[21]DBD!F21</f>
        <v>0</v>
      </c>
      <c r="G16" s="9">
        <f>[21]DBD!G21</f>
        <v>0</v>
      </c>
      <c r="H16" s="15"/>
      <c r="I16" s="15"/>
      <c r="J16" s="15"/>
      <c r="K16" s="15"/>
      <c r="L16" s="15"/>
      <c r="M16" s="15"/>
      <c r="N16" s="15"/>
    </row>
  </sheetData>
  <mergeCells count="1">
    <mergeCell ref="A1:B1"/>
  </mergeCells>
  <phoneticPr fontId="1" type="noConversion"/>
  <hyperlinks>
    <hyperlink ref="E1" location="'L8'!A1" display="回首頁" xr:uid="{00000000-0004-0000-1500-000000000000}"/>
  </hyperlinks>
  <pageMargins left="0.7" right="0.7" top="0.75" bottom="0.75" header="0.3" footer="0.3"/>
  <pageSetup paperSize="9" orientation="portrait" horizontalDpi="200" verticalDpi="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工作表21"/>
  <dimension ref="A1:O45"/>
  <sheetViews>
    <sheetView zoomScaleNormal="100" workbookViewId="0">
      <selection activeCell="C1" sqref="C1:D1"/>
    </sheetView>
  </sheetViews>
  <sheetFormatPr defaultColWidth="44.77734375" defaultRowHeight="18" customHeight="1"/>
  <cols>
    <col min="1" max="1" width="5.77734375" style="20" bestFit="1" customWidth="1"/>
    <col min="2" max="2" width="20.33203125" style="20" bestFit="1" customWidth="1"/>
    <col min="3" max="3" width="25.109375" style="20" bestFit="1" customWidth="1"/>
    <col min="4" max="4" width="40.77734375" style="20" customWidth="1"/>
    <col min="5" max="5" width="8.21875" style="20" bestFit="1" customWidth="1"/>
    <col min="6" max="6" width="6.77734375" style="20" bestFit="1" customWidth="1"/>
    <col min="7" max="7" width="17.77734375" style="20" bestFit="1" customWidth="1"/>
    <col min="8" max="8" width="13.5546875" style="20" bestFit="1" customWidth="1"/>
    <col min="9" max="9" width="28.77734375" style="20" bestFit="1" customWidth="1"/>
    <col min="10" max="10" width="11.88671875" style="20" bestFit="1" customWidth="1"/>
    <col min="11" max="13" width="6.77734375" style="20" bestFit="1" customWidth="1"/>
    <col min="14" max="14" width="11.88671875" style="20" bestFit="1" customWidth="1"/>
    <col min="15" max="16384" width="44.77734375" style="20"/>
  </cols>
  <sheetData>
    <row r="1" spans="1:15" ht="18" customHeight="1">
      <c r="A1" s="27" t="s">
        <v>7</v>
      </c>
      <c r="B1" s="28"/>
      <c r="C1" s="9" t="str">
        <f>[22]DBD!C1</f>
        <v>JcicZ570</v>
      </c>
      <c r="D1" s="9" t="str">
        <f>[22]DBD!D1</f>
        <v>受理更生款項統一收付通知資料</v>
      </c>
      <c r="E1" s="16" t="s">
        <v>24</v>
      </c>
      <c r="F1" s="10"/>
      <c r="G1" s="10"/>
    </row>
    <row r="2" spans="1:15" ht="18" customHeight="1">
      <c r="A2" s="23" t="s">
        <v>383</v>
      </c>
      <c r="B2" s="24"/>
      <c r="C2" s="9" t="s">
        <v>505</v>
      </c>
      <c r="D2" s="9"/>
      <c r="E2" s="16"/>
      <c r="F2" s="10"/>
      <c r="G2" s="10"/>
    </row>
    <row r="3" spans="1:15" ht="18" customHeight="1">
      <c r="A3" s="23" t="s">
        <v>384</v>
      </c>
      <c r="B3" s="24"/>
      <c r="C3" s="9"/>
      <c r="D3" s="9"/>
      <c r="E3" s="16"/>
      <c r="F3" s="10"/>
      <c r="G3" s="10"/>
    </row>
    <row r="4" spans="1:15" ht="18" customHeight="1">
      <c r="A4" s="12" t="s">
        <v>8</v>
      </c>
      <c r="B4" s="12" t="s">
        <v>9</v>
      </c>
      <c r="C4" s="13" t="s">
        <v>10</v>
      </c>
      <c r="D4" s="12" t="s">
        <v>11</v>
      </c>
      <c r="E4" s="12" t="s">
        <v>12</v>
      </c>
      <c r="F4" s="12" t="s">
        <v>13</v>
      </c>
      <c r="G4" s="13" t="s">
        <v>14</v>
      </c>
      <c r="H4" s="14" t="s">
        <v>15</v>
      </c>
      <c r="I4" s="14" t="s">
        <v>16</v>
      </c>
      <c r="J4" s="14" t="s">
        <v>17</v>
      </c>
      <c r="K4" s="14" t="s">
        <v>18</v>
      </c>
      <c r="L4" s="14" t="s">
        <v>19</v>
      </c>
      <c r="M4" s="14" t="s">
        <v>20</v>
      </c>
      <c r="N4" s="14" t="s">
        <v>21</v>
      </c>
      <c r="O4" s="25" t="s">
        <v>422</v>
      </c>
    </row>
    <row r="5" spans="1:15" ht="18" customHeight="1">
      <c r="A5" s="9">
        <f>[22]DBD!A9</f>
        <v>1</v>
      </c>
      <c r="B5" s="9" t="str">
        <f>[22]DBD!B9</f>
        <v>TranKey</v>
      </c>
      <c r="C5" s="9" t="str">
        <f>[22]DBD!C9</f>
        <v>交易代碼</v>
      </c>
      <c r="D5" s="9" t="str">
        <f>[22]DBD!D9</f>
        <v>VARCHAR2</v>
      </c>
      <c r="E5" s="9">
        <f>[22]DBD!E9</f>
        <v>1</v>
      </c>
      <c r="F5" s="9">
        <f>[22]DBD!F9</f>
        <v>0</v>
      </c>
      <c r="G5" s="9" t="str">
        <f>[22]DBD!G9</f>
        <v>A:新增;C:異動;X:補件;D:刪除(僅限補件之資料刪除)</v>
      </c>
      <c r="H5" s="15" t="s">
        <v>229</v>
      </c>
      <c r="I5" s="15" t="s">
        <v>28</v>
      </c>
      <c r="J5" s="15"/>
      <c r="K5" s="15" t="s">
        <v>26</v>
      </c>
      <c r="L5" s="15">
        <v>1</v>
      </c>
      <c r="M5" s="15"/>
      <c r="N5" s="15"/>
    </row>
    <row r="6" spans="1:15" ht="18" customHeight="1">
      <c r="A6" s="9">
        <f>[22]DBD!A10</f>
        <v>2</v>
      </c>
      <c r="B6" s="9" t="str">
        <f>[22]DBD!B10</f>
        <v>CustId</v>
      </c>
      <c r="C6" s="9" t="str">
        <f>[22]DBD!C10</f>
        <v>債務人IDN</v>
      </c>
      <c r="D6" s="9" t="str">
        <f>[22]DBD!D10</f>
        <v>VARCHAR2</v>
      </c>
      <c r="E6" s="9">
        <f>[22]DBD!E10</f>
        <v>10</v>
      </c>
      <c r="F6" s="9">
        <f>[22]DBD!F10</f>
        <v>0</v>
      </c>
      <c r="G6" s="9">
        <f>[22]DBD!G10</f>
        <v>0</v>
      </c>
      <c r="H6" s="15" t="s">
        <v>229</v>
      </c>
      <c r="I6" s="15" t="s">
        <v>33</v>
      </c>
      <c r="J6" s="15"/>
      <c r="K6" s="15" t="s">
        <v>35</v>
      </c>
      <c r="L6" s="15">
        <v>10</v>
      </c>
      <c r="M6" s="15"/>
      <c r="N6" s="15"/>
    </row>
    <row r="7" spans="1:15" ht="18" customHeight="1">
      <c r="A7" s="9">
        <f>[22]DBD!A11</f>
        <v>3</v>
      </c>
      <c r="B7" s="9" t="str">
        <f>[22]DBD!B11</f>
        <v>SubmitKey</v>
      </c>
      <c r="C7" s="9" t="str">
        <f>[22]DBD!C11</f>
        <v>報送單位代號</v>
      </c>
      <c r="D7" s="9" t="str">
        <f>[22]DBD!D11</f>
        <v>NVARCHAR2</v>
      </c>
      <c r="E7" s="9">
        <f>[22]DBD!E11</f>
        <v>3</v>
      </c>
      <c r="F7" s="9">
        <f>[22]DBD!F11</f>
        <v>0</v>
      </c>
      <c r="G7" s="9">
        <f>[22]DBD!G11</f>
        <v>0</v>
      </c>
      <c r="H7" s="15" t="s">
        <v>229</v>
      </c>
      <c r="I7" s="15" t="s">
        <v>31</v>
      </c>
      <c r="J7" s="15"/>
      <c r="K7" s="15" t="s">
        <v>26</v>
      </c>
      <c r="L7" s="15">
        <v>3</v>
      </c>
      <c r="M7" s="15"/>
      <c r="N7" s="15"/>
    </row>
    <row r="8" spans="1:15" ht="18" customHeight="1">
      <c r="A8" s="9">
        <f>[22]DBD!A12</f>
        <v>4</v>
      </c>
      <c r="B8" s="9" t="str">
        <f>[22]DBD!B12</f>
        <v>ApplyDate</v>
      </c>
      <c r="C8" s="9" t="str">
        <f>[22]DBD!C12</f>
        <v>款項統一收付申請日</v>
      </c>
      <c r="D8" s="9" t="str">
        <f>[22]DBD!D12</f>
        <v>Decimald</v>
      </c>
      <c r="E8" s="9">
        <f>[22]DBD!E12</f>
        <v>8</v>
      </c>
      <c r="F8" s="9">
        <f>[22]DBD!F12</f>
        <v>0</v>
      </c>
      <c r="G8" s="9">
        <f>[22]DBD!G12</f>
        <v>0</v>
      </c>
      <c r="H8" s="15" t="s">
        <v>229</v>
      </c>
      <c r="I8" s="15" t="s">
        <v>230</v>
      </c>
      <c r="J8" s="15"/>
      <c r="K8" s="15" t="s">
        <v>35</v>
      </c>
      <c r="L8" s="15">
        <v>8</v>
      </c>
      <c r="M8" s="15"/>
      <c r="N8" s="15"/>
    </row>
    <row r="9" spans="1:15" ht="18" customHeight="1">
      <c r="A9" s="9">
        <f>[22]DBD!A13</f>
        <v>5</v>
      </c>
      <c r="B9" s="9" t="str">
        <f>[22]DBD!B13</f>
        <v>AdjudicateDate</v>
      </c>
      <c r="C9" s="9" t="str">
        <f>[22]DBD!C13</f>
        <v>更生方案認可裁定日</v>
      </c>
      <c r="D9" s="9" t="str">
        <f>[22]DBD!D13</f>
        <v>Decimald</v>
      </c>
      <c r="E9" s="9">
        <f>[22]DBD!E13</f>
        <v>8</v>
      </c>
      <c r="F9" s="9">
        <f>[22]DBD!F13</f>
        <v>0</v>
      </c>
      <c r="G9" s="9">
        <f>[22]DBD!G13</f>
        <v>0</v>
      </c>
      <c r="H9" s="15" t="s">
        <v>229</v>
      </c>
      <c r="I9" s="15" t="s">
        <v>231</v>
      </c>
      <c r="J9" s="15"/>
      <c r="K9" s="15" t="s">
        <v>35</v>
      </c>
      <c r="L9" s="15">
        <v>8</v>
      </c>
      <c r="M9" s="15"/>
      <c r="N9" s="15"/>
    </row>
    <row r="10" spans="1:15" ht="18" customHeight="1">
      <c r="A10" s="9">
        <f>[22]DBD!A14</f>
        <v>6</v>
      </c>
      <c r="B10" s="9" t="str">
        <f>[22]DBD!B14</f>
        <v>BankCount</v>
      </c>
      <c r="C10" s="9" t="str">
        <f>[22]DBD!C14</f>
        <v>更生債權金融機構家數</v>
      </c>
      <c r="D10" s="9" t="str">
        <f>[22]DBD!D14</f>
        <v>Decimal</v>
      </c>
      <c r="E10" s="9">
        <f>[22]DBD!E14</f>
        <v>2</v>
      </c>
      <c r="F10" s="9">
        <f>[22]DBD!F14</f>
        <v>0</v>
      </c>
      <c r="G10" s="9">
        <f>[22]DBD!G14</f>
        <v>0</v>
      </c>
      <c r="H10" s="15" t="s">
        <v>229</v>
      </c>
      <c r="I10" s="15" t="s">
        <v>232</v>
      </c>
      <c r="J10" s="15"/>
      <c r="K10" s="15" t="s">
        <v>23</v>
      </c>
      <c r="L10" s="15">
        <v>2</v>
      </c>
      <c r="M10" s="15"/>
      <c r="N10" s="15"/>
    </row>
    <row r="11" spans="1:15" ht="18" customHeight="1">
      <c r="A11" s="9">
        <f>[22]DBD!A15</f>
        <v>7</v>
      </c>
      <c r="B11" s="9" t="str">
        <f>[22]DBD!B15</f>
        <v>Bank1</v>
      </c>
      <c r="C11" s="9" t="str">
        <f>[22]DBD!C15</f>
        <v>債權金融機構代號1</v>
      </c>
      <c r="D11" s="9" t="str">
        <f>[22]DBD!D15</f>
        <v>NVARCHAR2</v>
      </c>
      <c r="E11" s="9">
        <f>[22]DBD!E15</f>
        <v>3</v>
      </c>
      <c r="F11" s="9">
        <f>[22]DBD!F15</f>
        <v>0</v>
      </c>
      <c r="G11" s="9">
        <f>[22]DBD!G15</f>
        <v>0</v>
      </c>
      <c r="H11" s="15" t="s">
        <v>229</v>
      </c>
      <c r="I11" s="15" t="s">
        <v>233</v>
      </c>
      <c r="J11" s="15"/>
      <c r="K11" s="15" t="s">
        <v>35</v>
      </c>
      <c r="L11" s="15">
        <v>3</v>
      </c>
      <c r="M11" s="15"/>
      <c r="N11" s="15"/>
    </row>
    <row r="12" spans="1:15" ht="18" customHeight="1">
      <c r="A12" s="9">
        <f>[22]DBD!A16</f>
        <v>8</v>
      </c>
      <c r="B12" s="9" t="str">
        <f>[22]DBD!B16</f>
        <v>Bank2</v>
      </c>
      <c r="C12" s="9" t="str">
        <f>[22]DBD!C16</f>
        <v>債權金融機構代號2</v>
      </c>
      <c r="D12" s="9" t="str">
        <f>[22]DBD!D16</f>
        <v>NVARCHAR2</v>
      </c>
      <c r="E12" s="9">
        <f>[22]DBD!E16</f>
        <v>3</v>
      </c>
      <c r="F12" s="9">
        <f>[22]DBD!F16</f>
        <v>0</v>
      </c>
      <c r="G12" s="9">
        <f>[22]DBD!G16</f>
        <v>0</v>
      </c>
      <c r="H12" s="15" t="s">
        <v>229</v>
      </c>
      <c r="I12" s="15" t="s">
        <v>234</v>
      </c>
      <c r="J12" s="15"/>
      <c r="K12" s="15" t="s">
        <v>35</v>
      </c>
      <c r="L12" s="15">
        <v>3</v>
      </c>
      <c r="M12" s="15"/>
      <c r="N12" s="15"/>
    </row>
    <row r="13" spans="1:15" ht="18" customHeight="1">
      <c r="A13" s="9">
        <f>[22]DBD!A17</f>
        <v>9</v>
      </c>
      <c r="B13" s="9" t="str">
        <f>[22]DBD!B17</f>
        <v>Bank3</v>
      </c>
      <c r="C13" s="9" t="str">
        <f>[22]DBD!C17</f>
        <v>債權金融機構代號3</v>
      </c>
      <c r="D13" s="9" t="str">
        <f>[22]DBD!D17</f>
        <v>NVARCHAR2</v>
      </c>
      <c r="E13" s="9">
        <f>[22]DBD!E17</f>
        <v>3</v>
      </c>
      <c r="F13" s="9">
        <f>[22]DBD!F17</f>
        <v>0</v>
      </c>
      <c r="G13" s="9">
        <f>[22]DBD!G17</f>
        <v>0</v>
      </c>
      <c r="H13" s="15" t="s">
        <v>229</v>
      </c>
      <c r="I13" s="15" t="s">
        <v>235</v>
      </c>
      <c r="J13" s="15"/>
      <c r="K13" s="15" t="s">
        <v>35</v>
      </c>
      <c r="L13" s="15">
        <v>3</v>
      </c>
      <c r="M13" s="15"/>
      <c r="N13" s="15"/>
    </row>
    <row r="14" spans="1:15" ht="18" customHeight="1">
      <c r="A14" s="9">
        <f>[22]DBD!A18</f>
        <v>10</v>
      </c>
      <c r="B14" s="9" t="str">
        <f>[22]DBD!B18</f>
        <v>Bank4</v>
      </c>
      <c r="C14" s="9" t="str">
        <f>[22]DBD!C18</f>
        <v>債權金融機構代號4</v>
      </c>
      <c r="D14" s="9" t="str">
        <f>[22]DBD!D18</f>
        <v>NVARCHAR2</v>
      </c>
      <c r="E14" s="9">
        <f>[22]DBD!E18</f>
        <v>3</v>
      </c>
      <c r="F14" s="9">
        <f>[22]DBD!F18</f>
        <v>0</v>
      </c>
      <c r="G14" s="9">
        <f>[22]DBD!G18</f>
        <v>0</v>
      </c>
      <c r="H14" s="15" t="s">
        <v>229</v>
      </c>
      <c r="I14" s="15" t="s">
        <v>236</v>
      </c>
      <c r="J14" s="15"/>
      <c r="K14" s="15" t="s">
        <v>35</v>
      </c>
      <c r="L14" s="15">
        <v>3</v>
      </c>
      <c r="M14" s="15"/>
      <c r="N14" s="15"/>
    </row>
    <row r="15" spans="1:15" ht="18" customHeight="1">
      <c r="A15" s="9">
        <f>[22]DBD!A19</f>
        <v>11</v>
      </c>
      <c r="B15" s="9" t="str">
        <f>[22]DBD!B19</f>
        <v>Bank5</v>
      </c>
      <c r="C15" s="9" t="str">
        <f>[22]DBD!C19</f>
        <v>債權金融機構代號5</v>
      </c>
      <c r="D15" s="9" t="str">
        <f>[22]DBD!D19</f>
        <v>NVARCHAR2</v>
      </c>
      <c r="E15" s="9">
        <f>[22]DBD!E19</f>
        <v>3</v>
      </c>
      <c r="F15" s="9">
        <f>[22]DBD!F19</f>
        <v>0</v>
      </c>
      <c r="G15" s="9">
        <f>[22]DBD!G19</f>
        <v>0</v>
      </c>
      <c r="H15" s="15" t="s">
        <v>229</v>
      </c>
      <c r="I15" s="15" t="s">
        <v>237</v>
      </c>
      <c r="J15" s="15"/>
      <c r="K15" s="15" t="s">
        <v>35</v>
      </c>
      <c r="L15" s="15">
        <v>3</v>
      </c>
      <c r="M15" s="15"/>
      <c r="N15" s="15"/>
    </row>
    <row r="16" spans="1:15" ht="18" customHeight="1">
      <c r="A16" s="9">
        <f>[22]DBD!A20</f>
        <v>12</v>
      </c>
      <c r="B16" s="9" t="str">
        <f>[22]DBD!B20</f>
        <v>Bank6</v>
      </c>
      <c r="C16" s="9" t="str">
        <f>[22]DBD!C20</f>
        <v>債權金融機構代號6</v>
      </c>
      <c r="D16" s="9" t="str">
        <f>[22]DBD!D20</f>
        <v>NVARCHAR2</v>
      </c>
      <c r="E16" s="9">
        <f>[22]DBD!E20</f>
        <v>3</v>
      </c>
      <c r="F16" s="9">
        <f>[22]DBD!F20</f>
        <v>0</v>
      </c>
      <c r="G16" s="9">
        <f>[22]DBD!G20</f>
        <v>0</v>
      </c>
      <c r="H16" s="15" t="s">
        <v>229</v>
      </c>
      <c r="I16" s="15" t="s">
        <v>238</v>
      </c>
      <c r="J16" s="15"/>
      <c r="K16" s="15" t="s">
        <v>35</v>
      </c>
      <c r="L16" s="15">
        <v>3</v>
      </c>
      <c r="M16" s="15"/>
      <c r="N16" s="15"/>
    </row>
    <row r="17" spans="1:14" ht="18" customHeight="1">
      <c r="A17" s="9">
        <f>[22]DBD!A21</f>
        <v>13</v>
      </c>
      <c r="B17" s="9" t="str">
        <f>[22]DBD!B21</f>
        <v>Bank7</v>
      </c>
      <c r="C17" s="9" t="str">
        <f>[22]DBD!C21</f>
        <v>債權金融機構代號7</v>
      </c>
      <c r="D17" s="9" t="str">
        <f>[22]DBD!D21</f>
        <v>NVARCHAR2</v>
      </c>
      <c r="E17" s="9">
        <f>[22]DBD!E21</f>
        <v>3</v>
      </c>
      <c r="F17" s="9">
        <f>[22]DBD!F21</f>
        <v>0</v>
      </c>
      <c r="G17" s="9">
        <f>[22]DBD!G21</f>
        <v>0</v>
      </c>
      <c r="H17" s="15" t="s">
        <v>229</v>
      </c>
      <c r="I17" s="15" t="s">
        <v>239</v>
      </c>
      <c r="J17" s="15"/>
      <c r="K17" s="15" t="s">
        <v>35</v>
      </c>
      <c r="L17" s="15">
        <v>3</v>
      </c>
      <c r="M17" s="15"/>
      <c r="N17" s="15"/>
    </row>
    <row r="18" spans="1:14" ht="18" customHeight="1">
      <c r="A18" s="9">
        <f>[22]DBD!A22</f>
        <v>14</v>
      </c>
      <c r="B18" s="9" t="str">
        <f>[22]DBD!B22</f>
        <v>Bank8</v>
      </c>
      <c r="C18" s="9" t="str">
        <f>[22]DBD!C22</f>
        <v>債權金融機構代號8</v>
      </c>
      <c r="D18" s="9" t="str">
        <f>[22]DBD!D22</f>
        <v>NVARCHAR2</v>
      </c>
      <c r="E18" s="9">
        <f>[22]DBD!E22</f>
        <v>3</v>
      </c>
      <c r="F18" s="9">
        <f>[22]DBD!F22</f>
        <v>0</v>
      </c>
      <c r="G18" s="9">
        <f>[22]DBD!G22</f>
        <v>0</v>
      </c>
      <c r="H18" s="15" t="s">
        <v>229</v>
      </c>
      <c r="I18" s="15" t="s">
        <v>240</v>
      </c>
      <c r="J18" s="15"/>
      <c r="K18" s="15" t="s">
        <v>35</v>
      </c>
      <c r="L18" s="15">
        <v>3</v>
      </c>
      <c r="M18" s="15"/>
      <c r="N18" s="15"/>
    </row>
    <row r="19" spans="1:14" ht="18" customHeight="1">
      <c r="A19" s="9">
        <f>[22]DBD!A23</f>
        <v>15</v>
      </c>
      <c r="B19" s="9" t="str">
        <f>[22]DBD!B23</f>
        <v>Bank9</v>
      </c>
      <c r="C19" s="9" t="str">
        <f>[22]DBD!C23</f>
        <v>債權金融機構代號9</v>
      </c>
      <c r="D19" s="9" t="str">
        <f>[22]DBD!D23</f>
        <v>NVARCHAR2</v>
      </c>
      <c r="E19" s="9">
        <f>[22]DBD!E23</f>
        <v>3</v>
      </c>
      <c r="F19" s="9">
        <f>[22]DBD!F23</f>
        <v>0</v>
      </c>
      <c r="G19" s="9">
        <f>[22]DBD!G23</f>
        <v>0</v>
      </c>
      <c r="H19" s="15" t="s">
        <v>229</v>
      </c>
      <c r="I19" s="15" t="s">
        <v>241</v>
      </c>
      <c r="J19" s="15"/>
      <c r="K19" s="15" t="s">
        <v>35</v>
      </c>
      <c r="L19" s="15">
        <v>3</v>
      </c>
      <c r="M19" s="15"/>
      <c r="N19" s="15"/>
    </row>
    <row r="20" spans="1:14" ht="18" customHeight="1">
      <c r="A20" s="9">
        <f>[22]DBD!A24</f>
        <v>16</v>
      </c>
      <c r="B20" s="9" t="str">
        <f>[22]DBD!B24</f>
        <v>Bank10</v>
      </c>
      <c r="C20" s="9" t="str">
        <f>[22]DBD!C24</f>
        <v>債權金融機構代號10</v>
      </c>
      <c r="D20" s="9" t="str">
        <f>[22]DBD!D24</f>
        <v>NVARCHAR2</v>
      </c>
      <c r="E20" s="9">
        <f>[22]DBD!E24</f>
        <v>3</v>
      </c>
      <c r="F20" s="9">
        <f>[22]DBD!F24</f>
        <v>0</v>
      </c>
      <c r="G20" s="9">
        <f>[22]DBD!G24</f>
        <v>0</v>
      </c>
      <c r="H20" s="15" t="s">
        <v>229</v>
      </c>
      <c r="I20" s="15" t="s">
        <v>242</v>
      </c>
      <c r="J20" s="15"/>
      <c r="K20" s="15" t="s">
        <v>35</v>
      </c>
      <c r="L20" s="15">
        <v>3</v>
      </c>
      <c r="M20" s="15"/>
      <c r="N20" s="15"/>
    </row>
    <row r="21" spans="1:14" ht="18" customHeight="1">
      <c r="A21" s="9">
        <f>[22]DBD!A25</f>
        <v>17</v>
      </c>
      <c r="B21" s="9" t="str">
        <f>[22]DBD!B25</f>
        <v>Bank11</v>
      </c>
      <c r="C21" s="9" t="str">
        <f>[22]DBD!C25</f>
        <v>債權金融機構代號11</v>
      </c>
      <c r="D21" s="9" t="str">
        <f>[22]DBD!D25</f>
        <v>NVARCHAR2</v>
      </c>
      <c r="E21" s="9">
        <f>[22]DBD!E25</f>
        <v>3</v>
      </c>
      <c r="F21" s="9">
        <f>[22]DBD!F25</f>
        <v>0</v>
      </c>
      <c r="G21" s="9">
        <f>[22]DBD!G25</f>
        <v>0</v>
      </c>
      <c r="H21" s="15" t="s">
        <v>229</v>
      </c>
      <c r="I21" s="15" t="s">
        <v>243</v>
      </c>
      <c r="J21" s="15"/>
      <c r="K21" s="15" t="s">
        <v>35</v>
      </c>
      <c r="L21" s="15">
        <v>3</v>
      </c>
      <c r="M21" s="15"/>
      <c r="N21" s="15"/>
    </row>
    <row r="22" spans="1:14" ht="18" customHeight="1">
      <c r="A22" s="9">
        <f>[22]DBD!A26</f>
        <v>18</v>
      </c>
      <c r="B22" s="9" t="str">
        <f>[22]DBD!B26</f>
        <v>Bank12</v>
      </c>
      <c r="C22" s="9" t="str">
        <f>[22]DBD!C26</f>
        <v>債權金融機構代號12</v>
      </c>
      <c r="D22" s="9" t="str">
        <f>[22]DBD!D26</f>
        <v>NVARCHAR2</v>
      </c>
      <c r="E22" s="9">
        <f>[22]DBD!E26</f>
        <v>3</v>
      </c>
      <c r="F22" s="9">
        <f>[22]DBD!F26</f>
        <v>0</v>
      </c>
      <c r="G22" s="9">
        <f>[22]DBD!G26</f>
        <v>0</v>
      </c>
      <c r="H22" s="15" t="s">
        <v>229</v>
      </c>
      <c r="I22" s="15" t="s">
        <v>244</v>
      </c>
      <c r="J22" s="15"/>
      <c r="K22" s="15" t="s">
        <v>35</v>
      </c>
      <c r="L22" s="15">
        <v>3</v>
      </c>
      <c r="M22" s="15"/>
      <c r="N22" s="15"/>
    </row>
    <row r="23" spans="1:14" ht="18" customHeight="1">
      <c r="A23" s="9">
        <f>[22]DBD!A27</f>
        <v>19</v>
      </c>
      <c r="B23" s="9" t="str">
        <f>[22]DBD!B27</f>
        <v>Bank13</v>
      </c>
      <c r="C23" s="9" t="str">
        <f>[22]DBD!C27</f>
        <v>債權金融機構代號13</v>
      </c>
      <c r="D23" s="9" t="str">
        <f>[22]DBD!D27</f>
        <v>NVARCHAR2</v>
      </c>
      <c r="E23" s="9">
        <f>[22]DBD!E27</f>
        <v>3</v>
      </c>
      <c r="F23" s="9">
        <f>[22]DBD!F27</f>
        <v>0</v>
      </c>
      <c r="G23" s="9">
        <f>[22]DBD!G27</f>
        <v>0</v>
      </c>
      <c r="H23" s="15" t="s">
        <v>229</v>
      </c>
      <c r="I23" s="15" t="s">
        <v>245</v>
      </c>
      <c r="J23" s="15"/>
      <c r="K23" s="15" t="s">
        <v>35</v>
      </c>
      <c r="L23" s="15">
        <v>3</v>
      </c>
      <c r="M23" s="15"/>
      <c r="N23" s="15"/>
    </row>
    <row r="24" spans="1:14" ht="18" customHeight="1">
      <c r="A24" s="9">
        <f>[22]DBD!A28</f>
        <v>20</v>
      </c>
      <c r="B24" s="9" t="str">
        <f>[22]DBD!B28</f>
        <v>Bank14</v>
      </c>
      <c r="C24" s="9" t="str">
        <f>[22]DBD!C28</f>
        <v>債權金融機構代號14</v>
      </c>
      <c r="D24" s="9" t="str">
        <f>[22]DBD!D28</f>
        <v>NVARCHAR2</v>
      </c>
      <c r="E24" s="9">
        <f>[22]DBD!E28</f>
        <v>3</v>
      </c>
      <c r="F24" s="9">
        <f>[22]DBD!F28</f>
        <v>0</v>
      </c>
      <c r="G24" s="9">
        <f>[22]DBD!G28</f>
        <v>0</v>
      </c>
      <c r="H24" s="15" t="s">
        <v>229</v>
      </c>
      <c r="I24" s="15" t="s">
        <v>246</v>
      </c>
      <c r="J24" s="15"/>
      <c r="K24" s="15" t="s">
        <v>35</v>
      </c>
      <c r="L24" s="15">
        <v>3</v>
      </c>
      <c r="M24" s="15"/>
      <c r="N24" s="15"/>
    </row>
    <row r="25" spans="1:14" ht="18" customHeight="1">
      <c r="A25" s="9">
        <f>[22]DBD!A29</f>
        <v>21</v>
      </c>
      <c r="B25" s="9" t="str">
        <f>[22]DBD!B29</f>
        <v>Bank15</v>
      </c>
      <c r="C25" s="9" t="str">
        <f>[22]DBD!C29</f>
        <v>債權金融機構代號15</v>
      </c>
      <c r="D25" s="9" t="str">
        <f>[22]DBD!D29</f>
        <v>NVARCHAR2</v>
      </c>
      <c r="E25" s="9">
        <f>[22]DBD!E29</f>
        <v>3</v>
      </c>
      <c r="F25" s="9">
        <f>[22]DBD!F29</f>
        <v>0</v>
      </c>
      <c r="G25" s="9">
        <f>[22]DBD!G29</f>
        <v>0</v>
      </c>
      <c r="H25" s="15" t="s">
        <v>229</v>
      </c>
      <c r="I25" s="15" t="s">
        <v>247</v>
      </c>
      <c r="J25" s="15"/>
      <c r="K25" s="15" t="s">
        <v>35</v>
      </c>
      <c r="L25" s="15">
        <v>3</v>
      </c>
      <c r="M25" s="15"/>
      <c r="N25" s="15"/>
    </row>
    <row r="26" spans="1:14" ht="18" customHeight="1">
      <c r="A26" s="9">
        <f>[22]DBD!A30</f>
        <v>22</v>
      </c>
      <c r="B26" s="9" t="str">
        <f>[22]DBD!B30</f>
        <v>Bank16</v>
      </c>
      <c r="C26" s="9" t="str">
        <f>[22]DBD!C30</f>
        <v>債權金融機構代號16</v>
      </c>
      <c r="D26" s="9" t="str">
        <f>[22]DBD!D30</f>
        <v>NVARCHAR2</v>
      </c>
      <c r="E26" s="9">
        <f>[22]DBD!E30</f>
        <v>3</v>
      </c>
      <c r="F26" s="9">
        <f>[22]DBD!F30</f>
        <v>0</v>
      </c>
      <c r="G26" s="9">
        <f>[22]DBD!G30</f>
        <v>0</v>
      </c>
      <c r="H26" s="15" t="s">
        <v>229</v>
      </c>
      <c r="I26" s="15" t="s">
        <v>248</v>
      </c>
      <c r="J26" s="15"/>
      <c r="K26" s="15" t="s">
        <v>35</v>
      </c>
      <c r="L26" s="15">
        <v>3</v>
      </c>
      <c r="M26" s="15"/>
      <c r="N26" s="15"/>
    </row>
    <row r="27" spans="1:14" ht="18" customHeight="1">
      <c r="A27" s="9">
        <f>[22]DBD!A31</f>
        <v>23</v>
      </c>
      <c r="B27" s="9" t="str">
        <f>[22]DBD!B31</f>
        <v>Bank17</v>
      </c>
      <c r="C27" s="9" t="str">
        <f>[22]DBD!C31</f>
        <v>債權金融機構代號17</v>
      </c>
      <c r="D27" s="9" t="str">
        <f>[22]DBD!D31</f>
        <v>NVARCHAR2</v>
      </c>
      <c r="E27" s="9">
        <f>[22]DBD!E31</f>
        <v>3</v>
      </c>
      <c r="F27" s="9">
        <f>[22]DBD!F31</f>
        <v>0</v>
      </c>
      <c r="G27" s="9">
        <f>[22]DBD!G31</f>
        <v>0</v>
      </c>
      <c r="H27" s="15" t="s">
        <v>229</v>
      </c>
      <c r="I27" s="15" t="s">
        <v>249</v>
      </c>
      <c r="J27" s="15"/>
      <c r="K27" s="15" t="s">
        <v>35</v>
      </c>
      <c r="L27" s="15">
        <v>3</v>
      </c>
      <c r="M27" s="15"/>
      <c r="N27" s="15"/>
    </row>
    <row r="28" spans="1:14" ht="18" customHeight="1">
      <c r="A28" s="9">
        <f>[22]DBD!A32</f>
        <v>24</v>
      </c>
      <c r="B28" s="9" t="str">
        <f>[22]DBD!B32</f>
        <v>Bank18</v>
      </c>
      <c r="C28" s="9" t="str">
        <f>[22]DBD!C32</f>
        <v>債權金融機構代號18</v>
      </c>
      <c r="D28" s="9" t="str">
        <f>[22]DBD!D32</f>
        <v>NVARCHAR2</v>
      </c>
      <c r="E28" s="9">
        <f>[22]DBD!E32</f>
        <v>3</v>
      </c>
      <c r="F28" s="9">
        <f>[22]DBD!F32</f>
        <v>0</v>
      </c>
      <c r="G28" s="9">
        <f>[22]DBD!G32</f>
        <v>0</v>
      </c>
      <c r="H28" s="15" t="s">
        <v>229</v>
      </c>
      <c r="I28" s="15" t="s">
        <v>250</v>
      </c>
      <c r="J28" s="15"/>
      <c r="K28" s="15" t="s">
        <v>35</v>
      </c>
      <c r="L28" s="15">
        <v>3</v>
      </c>
      <c r="M28" s="15"/>
      <c r="N28" s="15"/>
    </row>
    <row r="29" spans="1:14" ht="18" customHeight="1">
      <c r="A29" s="9">
        <f>[22]DBD!A33</f>
        <v>25</v>
      </c>
      <c r="B29" s="9" t="str">
        <f>[22]DBD!B33</f>
        <v>Bank19</v>
      </c>
      <c r="C29" s="9" t="str">
        <f>[22]DBD!C33</f>
        <v>債權金融機構代號19</v>
      </c>
      <c r="D29" s="9" t="str">
        <f>[22]DBD!D33</f>
        <v>NVARCHAR2</v>
      </c>
      <c r="E29" s="9">
        <f>[22]DBD!E33</f>
        <v>3</v>
      </c>
      <c r="F29" s="9">
        <f>[22]DBD!F33</f>
        <v>0</v>
      </c>
      <c r="G29" s="9">
        <f>[22]DBD!G33</f>
        <v>0</v>
      </c>
      <c r="H29" s="15" t="s">
        <v>229</v>
      </c>
      <c r="I29" s="15" t="s">
        <v>251</v>
      </c>
      <c r="J29" s="15"/>
      <c r="K29" s="15" t="s">
        <v>35</v>
      </c>
      <c r="L29" s="15">
        <v>3</v>
      </c>
      <c r="M29" s="15"/>
      <c r="N29" s="15"/>
    </row>
    <row r="30" spans="1:14" ht="18" customHeight="1">
      <c r="A30" s="9">
        <f>[22]DBD!A34</f>
        <v>26</v>
      </c>
      <c r="B30" s="9" t="str">
        <f>[22]DBD!B34</f>
        <v>Bank20</v>
      </c>
      <c r="C30" s="9" t="str">
        <f>[22]DBD!C34</f>
        <v>債權金融機構代號20</v>
      </c>
      <c r="D30" s="9" t="str">
        <f>[22]DBD!D34</f>
        <v>NVARCHAR2</v>
      </c>
      <c r="E30" s="9">
        <f>[22]DBD!E34</f>
        <v>3</v>
      </c>
      <c r="F30" s="9">
        <f>[22]DBD!F34</f>
        <v>0</v>
      </c>
      <c r="G30" s="9">
        <f>[22]DBD!G34</f>
        <v>0</v>
      </c>
      <c r="H30" s="15" t="s">
        <v>229</v>
      </c>
      <c r="I30" s="15" t="s">
        <v>252</v>
      </c>
      <c r="J30" s="15"/>
      <c r="K30" s="15" t="s">
        <v>35</v>
      </c>
      <c r="L30" s="15">
        <v>3</v>
      </c>
      <c r="M30" s="15"/>
      <c r="N30" s="15"/>
    </row>
    <row r="31" spans="1:14" ht="18" customHeight="1">
      <c r="A31" s="9">
        <f>[22]DBD!A35</f>
        <v>27</v>
      </c>
      <c r="B31" s="9" t="str">
        <f>[22]DBD!B35</f>
        <v>Bank21</v>
      </c>
      <c r="C31" s="9" t="str">
        <f>[22]DBD!C35</f>
        <v>債權金融機構代號21</v>
      </c>
      <c r="D31" s="9" t="str">
        <f>[22]DBD!D35</f>
        <v>NVARCHAR2</v>
      </c>
      <c r="E31" s="9">
        <f>[22]DBD!E35</f>
        <v>3</v>
      </c>
      <c r="F31" s="9">
        <f>[22]DBD!F35</f>
        <v>0</v>
      </c>
      <c r="G31" s="9">
        <f>[22]DBD!G35</f>
        <v>0</v>
      </c>
      <c r="H31" s="15" t="s">
        <v>229</v>
      </c>
      <c r="I31" s="15" t="s">
        <v>253</v>
      </c>
      <c r="J31" s="15"/>
      <c r="K31" s="15" t="s">
        <v>35</v>
      </c>
      <c r="L31" s="15">
        <v>3</v>
      </c>
      <c r="M31" s="15"/>
      <c r="N31" s="15"/>
    </row>
    <row r="32" spans="1:14" ht="18" customHeight="1">
      <c r="A32" s="9">
        <f>[22]DBD!A36</f>
        <v>28</v>
      </c>
      <c r="B32" s="9" t="str">
        <f>[22]DBD!B36</f>
        <v>Bank22</v>
      </c>
      <c r="C32" s="9" t="str">
        <f>[22]DBD!C36</f>
        <v>債權金融機構代號22</v>
      </c>
      <c r="D32" s="9" t="str">
        <f>[22]DBD!D36</f>
        <v>NVARCHAR2</v>
      </c>
      <c r="E32" s="9">
        <f>[22]DBD!E36</f>
        <v>3</v>
      </c>
      <c r="F32" s="9">
        <f>[22]DBD!F36</f>
        <v>0</v>
      </c>
      <c r="G32" s="9">
        <f>[22]DBD!G36</f>
        <v>0</v>
      </c>
      <c r="H32" s="15" t="s">
        <v>229</v>
      </c>
      <c r="I32" s="15" t="s">
        <v>254</v>
      </c>
      <c r="J32" s="15"/>
      <c r="K32" s="15" t="s">
        <v>35</v>
      </c>
      <c r="L32" s="15">
        <v>3</v>
      </c>
      <c r="M32" s="15"/>
      <c r="N32" s="15"/>
    </row>
    <row r="33" spans="1:14" ht="18" customHeight="1">
      <c r="A33" s="9">
        <f>[22]DBD!A37</f>
        <v>29</v>
      </c>
      <c r="B33" s="9" t="str">
        <f>[22]DBD!B37</f>
        <v>Bank23</v>
      </c>
      <c r="C33" s="9" t="str">
        <f>[22]DBD!C37</f>
        <v>債權金融機構代號23</v>
      </c>
      <c r="D33" s="9" t="str">
        <f>[22]DBD!D37</f>
        <v>NVARCHAR2</v>
      </c>
      <c r="E33" s="9">
        <f>[22]DBD!E37</f>
        <v>3</v>
      </c>
      <c r="F33" s="9">
        <f>[22]DBD!F37</f>
        <v>0</v>
      </c>
      <c r="G33" s="9">
        <f>[22]DBD!G37</f>
        <v>0</v>
      </c>
      <c r="H33" s="15" t="s">
        <v>229</v>
      </c>
      <c r="I33" s="15" t="s">
        <v>255</v>
      </c>
      <c r="J33" s="15"/>
      <c r="K33" s="15" t="s">
        <v>35</v>
      </c>
      <c r="L33" s="15">
        <v>3</v>
      </c>
      <c r="M33" s="15"/>
      <c r="N33" s="15"/>
    </row>
    <row r="34" spans="1:14" ht="18" customHeight="1">
      <c r="A34" s="9">
        <f>[22]DBD!A38</f>
        <v>30</v>
      </c>
      <c r="B34" s="9" t="str">
        <f>[22]DBD!B38</f>
        <v>Bank24</v>
      </c>
      <c r="C34" s="9" t="str">
        <f>[22]DBD!C38</f>
        <v>債權金融機構代號24</v>
      </c>
      <c r="D34" s="9" t="str">
        <f>[22]DBD!D38</f>
        <v>NVARCHAR2</v>
      </c>
      <c r="E34" s="9">
        <f>[22]DBD!E38</f>
        <v>3</v>
      </c>
      <c r="F34" s="9">
        <f>[22]DBD!F38</f>
        <v>0</v>
      </c>
      <c r="G34" s="9">
        <f>[22]DBD!G38</f>
        <v>0</v>
      </c>
      <c r="H34" s="15" t="s">
        <v>229</v>
      </c>
      <c r="I34" s="15" t="s">
        <v>256</v>
      </c>
      <c r="J34" s="15"/>
      <c r="K34" s="15" t="s">
        <v>35</v>
      </c>
      <c r="L34" s="15">
        <v>3</v>
      </c>
      <c r="M34" s="15"/>
      <c r="N34" s="15"/>
    </row>
    <row r="35" spans="1:14" ht="18" customHeight="1">
      <c r="A35" s="9">
        <f>[22]DBD!A39</f>
        <v>31</v>
      </c>
      <c r="B35" s="9" t="str">
        <f>[22]DBD!B39</f>
        <v>Bank25</v>
      </c>
      <c r="C35" s="9" t="str">
        <f>[22]DBD!C39</f>
        <v>債權金融機構代號25</v>
      </c>
      <c r="D35" s="9" t="str">
        <f>[22]DBD!D39</f>
        <v>NVARCHAR2</v>
      </c>
      <c r="E35" s="9">
        <f>[22]DBD!E39</f>
        <v>3</v>
      </c>
      <c r="F35" s="9">
        <f>[22]DBD!F39</f>
        <v>0</v>
      </c>
      <c r="G35" s="9">
        <f>[22]DBD!G39</f>
        <v>0</v>
      </c>
      <c r="H35" s="15" t="s">
        <v>229</v>
      </c>
      <c r="I35" s="15" t="s">
        <v>257</v>
      </c>
      <c r="J35" s="15"/>
      <c r="K35" s="15" t="s">
        <v>35</v>
      </c>
      <c r="L35" s="15">
        <v>3</v>
      </c>
      <c r="M35" s="15"/>
      <c r="N35" s="15"/>
    </row>
    <row r="36" spans="1:14" ht="18" customHeight="1">
      <c r="A36" s="9">
        <f>[22]DBD!A40</f>
        <v>32</v>
      </c>
      <c r="B36" s="9" t="str">
        <f>[22]DBD!B40</f>
        <v>Bank26</v>
      </c>
      <c r="C36" s="9" t="str">
        <f>[22]DBD!C40</f>
        <v>債權金融機構代號26</v>
      </c>
      <c r="D36" s="9" t="str">
        <f>[22]DBD!D40</f>
        <v>NVARCHAR2</v>
      </c>
      <c r="E36" s="9">
        <f>[22]DBD!E40</f>
        <v>3</v>
      </c>
      <c r="F36" s="9">
        <f>[22]DBD!F40</f>
        <v>0</v>
      </c>
      <c r="G36" s="9">
        <f>[22]DBD!G40</f>
        <v>0</v>
      </c>
      <c r="H36" s="15" t="s">
        <v>229</v>
      </c>
      <c r="I36" s="15" t="s">
        <v>258</v>
      </c>
      <c r="J36" s="15"/>
      <c r="K36" s="15" t="s">
        <v>35</v>
      </c>
      <c r="L36" s="15">
        <v>3</v>
      </c>
      <c r="M36" s="15"/>
      <c r="N36" s="15"/>
    </row>
    <row r="37" spans="1:14" ht="18" customHeight="1">
      <c r="A37" s="9">
        <f>[22]DBD!A41</f>
        <v>33</v>
      </c>
      <c r="B37" s="9" t="str">
        <f>[22]DBD!B41</f>
        <v>Bank27</v>
      </c>
      <c r="C37" s="9" t="str">
        <f>[22]DBD!C41</f>
        <v>債權金融機構代號27</v>
      </c>
      <c r="D37" s="9" t="str">
        <f>[22]DBD!D41</f>
        <v>NVARCHAR2</v>
      </c>
      <c r="E37" s="9">
        <f>[22]DBD!E41</f>
        <v>3</v>
      </c>
      <c r="F37" s="9">
        <f>[22]DBD!F41</f>
        <v>0</v>
      </c>
      <c r="G37" s="9">
        <f>[22]DBD!G41</f>
        <v>0</v>
      </c>
      <c r="H37" s="15" t="s">
        <v>229</v>
      </c>
      <c r="I37" s="15" t="s">
        <v>259</v>
      </c>
      <c r="J37" s="15"/>
      <c r="K37" s="15" t="s">
        <v>35</v>
      </c>
      <c r="L37" s="15">
        <v>3</v>
      </c>
      <c r="M37" s="15"/>
      <c r="N37" s="15"/>
    </row>
    <row r="38" spans="1:14" ht="18" customHeight="1">
      <c r="A38" s="9">
        <f>[22]DBD!A42</f>
        <v>34</v>
      </c>
      <c r="B38" s="9" t="str">
        <f>[22]DBD!B42</f>
        <v>Bank28</v>
      </c>
      <c r="C38" s="9" t="str">
        <f>[22]DBD!C42</f>
        <v>債權金融機構代號28</v>
      </c>
      <c r="D38" s="9" t="str">
        <f>[22]DBD!D42</f>
        <v>NVARCHAR2</v>
      </c>
      <c r="E38" s="9">
        <f>[22]DBD!E42</f>
        <v>3</v>
      </c>
      <c r="F38" s="9">
        <f>[22]DBD!F42</f>
        <v>0</v>
      </c>
      <c r="G38" s="9">
        <f>[22]DBD!G42</f>
        <v>0</v>
      </c>
      <c r="H38" s="15" t="s">
        <v>229</v>
      </c>
      <c r="I38" s="15" t="s">
        <v>260</v>
      </c>
      <c r="J38" s="15"/>
      <c r="K38" s="15" t="s">
        <v>35</v>
      </c>
      <c r="L38" s="15">
        <v>3</v>
      </c>
      <c r="M38" s="15"/>
      <c r="N38" s="15"/>
    </row>
    <row r="39" spans="1:14" ht="18" customHeight="1">
      <c r="A39" s="9">
        <f>[22]DBD!A43</f>
        <v>35</v>
      </c>
      <c r="B39" s="9" t="str">
        <f>[22]DBD!B43</f>
        <v>Bank29</v>
      </c>
      <c r="C39" s="9" t="str">
        <f>[22]DBD!C43</f>
        <v>債權金融機構代號29</v>
      </c>
      <c r="D39" s="9" t="str">
        <f>[22]DBD!D43</f>
        <v>NVARCHAR2</v>
      </c>
      <c r="E39" s="9">
        <f>[22]DBD!E43</f>
        <v>3</v>
      </c>
      <c r="F39" s="9">
        <f>[22]DBD!F43</f>
        <v>0</v>
      </c>
      <c r="G39" s="9">
        <f>[22]DBD!G43</f>
        <v>0</v>
      </c>
      <c r="H39" s="15" t="s">
        <v>229</v>
      </c>
      <c r="I39" s="15" t="s">
        <v>261</v>
      </c>
      <c r="J39" s="15"/>
      <c r="K39" s="15" t="s">
        <v>35</v>
      </c>
      <c r="L39" s="15">
        <v>3</v>
      </c>
      <c r="M39" s="15"/>
      <c r="N39" s="15"/>
    </row>
    <row r="40" spans="1:14" ht="18" customHeight="1">
      <c r="A40" s="9">
        <f>[22]DBD!A44</f>
        <v>36</v>
      </c>
      <c r="B40" s="9" t="str">
        <f>[22]DBD!B44</f>
        <v>Bank30</v>
      </c>
      <c r="C40" s="9" t="str">
        <f>[22]DBD!C44</f>
        <v>債權金融機構代號30</v>
      </c>
      <c r="D40" s="9" t="str">
        <f>[22]DBD!D44</f>
        <v>NVARCHAR2</v>
      </c>
      <c r="E40" s="9">
        <f>[22]DBD!E44</f>
        <v>3</v>
      </c>
      <c r="F40" s="9">
        <f>[22]DBD!F44</f>
        <v>0</v>
      </c>
      <c r="G40" s="9">
        <f>[22]DBD!G44</f>
        <v>0</v>
      </c>
      <c r="H40" s="15" t="s">
        <v>229</v>
      </c>
      <c r="I40" s="15" t="s">
        <v>262</v>
      </c>
      <c r="J40" s="15"/>
      <c r="K40" s="15" t="s">
        <v>35</v>
      </c>
      <c r="L40" s="15">
        <v>3</v>
      </c>
      <c r="M40" s="15"/>
      <c r="N40" s="15"/>
    </row>
    <row r="41" spans="1:14" ht="18" customHeight="1">
      <c r="A41" s="9">
        <f>[22]DBD!A45</f>
        <v>38</v>
      </c>
      <c r="B41" s="9" t="str">
        <f>[22]DBD!B45</f>
        <v>OutJcicTxtDate</v>
      </c>
      <c r="C41" s="9" t="str">
        <f>[22]DBD!C45</f>
        <v>轉出JCIC文字檔日期</v>
      </c>
      <c r="D41" s="9" t="str">
        <f>[22]DBD!D45</f>
        <v>Decimald</v>
      </c>
      <c r="E41" s="9">
        <f>[22]DBD!E45</f>
        <v>8</v>
      </c>
      <c r="F41" s="9">
        <f>[22]DBD!F45</f>
        <v>0</v>
      </c>
      <c r="G41" s="9">
        <f>[22]DBD!G45</f>
        <v>0</v>
      </c>
      <c r="H41" s="15" t="s">
        <v>229</v>
      </c>
      <c r="I41" s="15" t="s">
        <v>44</v>
      </c>
      <c r="J41" s="15"/>
      <c r="K41" s="15" t="s">
        <v>35</v>
      </c>
      <c r="L41" s="15">
        <v>3</v>
      </c>
      <c r="M41" s="15"/>
      <c r="N41" s="15"/>
    </row>
    <row r="42" spans="1:14" ht="18" customHeight="1">
      <c r="A42" s="9">
        <f>[22]DBD!A46</f>
        <v>39</v>
      </c>
      <c r="B42" s="9" t="str">
        <f>[22]DBD!B46</f>
        <v>CreateDate</v>
      </c>
      <c r="C42" s="9" t="str">
        <f>[22]DBD!C46</f>
        <v>建檔日期時間</v>
      </c>
      <c r="D42" s="9" t="str">
        <f>[22]DBD!D46</f>
        <v>DATE</v>
      </c>
      <c r="E42" s="9">
        <f>[22]DBD!E46</f>
        <v>8</v>
      </c>
      <c r="F42" s="9">
        <f>[22]DBD!F46</f>
        <v>0</v>
      </c>
      <c r="G42" s="9">
        <f>[22]DBD!G46</f>
        <v>0</v>
      </c>
      <c r="H42" s="15"/>
      <c r="I42" s="15"/>
      <c r="J42" s="15"/>
      <c r="K42" s="15"/>
      <c r="L42" s="15"/>
      <c r="M42" s="15"/>
      <c r="N42" s="15"/>
    </row>
    <row r="43" spans="1:14" ht="18" customHeight="1">
      <c r="A43" s="9">
        <f>[22]DBD!A47</f>
        <v>40</v>
      </c>
      <c r="B43" s="9" t="str">
        <f>[22]DBD!B47</f>
        <v>CreateEmpNo</v>
      </c>
      <c r="C43" s="9" t="str">
        <f>[22]DBD!C47</f>
        <v>建檔人員</v>
      </c>
      <c r="D43" s="9" t="str">
        <f>[22]DBD!D47</f>
        <v>VARCHAR2</v>
      </c>
      <c r="E43" s="9">
        <f>[22]DBD!E47</f>
        <v>6</v>
      </c>
      <c r="F43" s="9">
        <f>[22]DBD!F47</f>
        <v>0</v>
      </c>
      <c r="G43" s="9">
        <f>[22]DBD!G47</f>
        <v>0</v>
      </c>
      <c r="H43" s="15"/>
      <c r="I43" s="15"/>
      <c r="J43" s="15"/>
      <c r="K43" s="15"/>
      <c r="L43" s="15"/>
      <c r="M43" s="15"/>
      <c r="N43" s="15"/>
    </row>
    <row r="44" spans="1:14" ht="18" customHeight="1">
      <c r="A44" s="9">
        <f>[22]DBD!A48</f>
        <v>41</v>
      </c>
      <c r="B44" s="9" t="str">
        <f>[22]DBD!B48</f>
        <v>LastUpdate</v>
      </c>
      <c r="C44" s="9" t="str">
        <f>[22]DBD!C48</f>
        <v>最後更新日期時間</v>
      </c>
      <c r="D44" s="9" t="str">
        <f>[22]DBD!D48</f>
        <v>DATE</v>
      </c>
      <c r="E44" s="9">
        <f>[22]DBD!E48</f>
        <v>8</v>
      </c>
      <c r="F44" s="9">
        <f>[22]DBD!F48</f>
        <v>0</v>
      </c>
      <c r="G44" s="9">
        <f>[22]DBD!G48</f>
        <v>0</v>
      </c>
      <c r="H44" s="15"/>
      <c r="I44" s="15"/>
      <c r="J44" s="15"/>
      <c r="K44" s="15"/>
      <c r="L44" s="15"/>
      <c r="M44" s="15"/>
      <c r="N44" s="15"/>
    </row>
    <row r="45" spans="1:14" ht="18" customHeight="1">
      <c r="A45" s="9">
        <f>[22]DBD!A49</f>
        <v>42</v>
      </c>
      <c r="B45" s="9" t="str">
        <f>[22]DBD!B49</f>
        <v>LastUpdateEmpNo</v>
      </c>
      <c r="C45" s="9" t="str">
        <f>[22]DBD!C49</f>
        <v>最後更新人員</v>
      </c>
      <c r="D45" s="9" t="str">
        <f>[22]DBD!D49</f>
        <v>VARCHAR2</v>
      </c>
      <c r="E45" s="9">
        <f>[22]DBD!E49</f>
        <v>6</v>
      </c>
      <c r="F45" s="9">
        <f>[22]DBD!F49</f>
        <v>0</v>
      </c>
      <c r="G45" s="9">
        <f>[22]DBD!G49</f>
        <v>0</v>
      </c>
      <c r="H45" s="15"/>
      <c r="I45" s="15"/>
      <c r="J45" s="15"/>
      <c r="K45" s="15"/>
      <c r="L45" s="15"/>
      <c r="M45" s="15"/>
      <c r="N45" s="15"/>
    </row>
  </sheetData>
  <mergeCells count="1">
    <mergeCell ref="A1:B1"/>
  </mergeCells>
  <phoneticPr fontId="1" type="noConversion"/>
  <hyperlinks>
    <hyperlink ref="E1" location="'L8'!A1" display="回首頁" xr:uid="{00000000-0004-0000-1600-000000000000}"/>
  </hyperlinks>
  <pageMargins left="0.7" right="0.7" top="0.75" bottom="0.75" header="0.3" footer="0.3"/>
  <pageSetup paperSize="9" orientation="portrait" horizontalDpi="200" verticalDpi="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工作表22"/>
  <dimension ref="A1:O19"/>
  <sheetViews>
    <sheetView zoomScaleNormal="100" workbookViewId="0">
      <selection activeCell="I16" sqref="I16"/>
    </sheetView>
  </sheetViews>
  <sheetFormatPr defaultColWidth="44.77734375" defaultRowHeight="18" customHeight="1"/>
  <cols>
    <col min="1" max="1" width="5.77734375" style="20" bestFit="1" customWidth="1"/>
    <col min="2" max="2" width="20.33203125" style="20" bestFit="1" customWidth="1"/>
    <col min="3" max="3" width="25.109375" style="20" bestFit="1" customWidth="1"/>
    <col min="4" max="4" width="17.77734375" style="20" bestFit="1" customWidth="1"/>
    <col min="5" max="5" width="8.21875" style="20" bestFit="1" customWidth="1"/>
    <col min="6" max="6" width="6.77734375" style="20" bestFit="1" customWidth="1"/>
    <col min="7" max="7" width="17.77734375" style="20" bestFit="1" customWidth="1"/>
    <col min="8" max="8" width="13.5546875" style="20" bestFit="1" customWidth="1"/>
    <col min="9" max="9" width="28.77734375" style="20" bestFit="1" customWidth="1"/>
    <col min="10" max="10" width="11.88671875" style="20" bestFit="1" customWidth="1"/>
    <col min="11" max="13" width="6.77734375" style="20" bestFit="1" customWidth="1"/>
    <col min="14" max="14" width="11.88671875" style="20" bestFit="1" customWidth="1"/>
    <col min="15" max="16384" width="44.77734375" style="20"/>
  </cols>
  <sheetData>
    <row r="1" spans="1:15" ht="18" customHeight="1">
      <c r="A1" s="27" t="s">
        <v>7</v>
      </c>
      <c r="B1" s="28"/>
      <c r="C1" s="9" t="str">
        <f>[23]DBD!C1</f>
        <v>JcicZ571</v>
      </c>
      <c r="D1" s="9" t="str">
        <f>[23]DBD!D1</f>
        <v>更生款項統一收付回報債權資料</v>
      </c>
      <c r="E1" s="16" t="s">
        <v>24</v>
      </c>
      <c r="F1" s="10"/>
      <c r="G1" s="10"/>
    </row>
    <row r="2" spans="1:15" ht="18" customHeight="1">
      <c r="A2" s="23" t="s">
        <v>383</v>
      </c>
      <c r="B2" s="24"/>
      <c r="C2" s="9" t="s">
        <v>506</v>
      </c>
      <c r="D2" s="9"/>
      <c r="E2" s="16"/>
      <c r="F2" s="10"/>
      <c r="G2" s="10"/>
    </row>
    <row r="3" spans="1:15" ht="18" customHeight="1">
      <c r="A3" s="23" t="s">
        <v>384</v>
      </c>
      <c r="B3" s="24"/>
      <c r="C3" s="9"/>
      <c r="D3" s="9"/>
      <c r="E3" s="16"/>
      <c r="F3" s="10"/>
      <c r="G3" s="10"/>
    </row>
    <row r="4" spans="1:15" ht="18" customHeight="1">
      <c r="A4" s="12" t="s">
        <v>8</v>
      </c>
      <c r="B4" s="12" t="s">
        <v>9</v>
      </c>
      <c r="C4" s="13" t="s">
        <v>10</v>
      </c>
      <c r="D4" s="12" t="s">
        <v>11</v>
      </c>
      <c r="E4" s="12" t="s">
        <v>12</v>
      </c>
      <c r="F4" s="12" t="s">
        <v>13</v>
      </c>
      <c r="G4" s="13" t="s">
        <v>14</v>
      </c>
      <c r="H4" s="14" t="s">
        <v>15</v>
      </c>
      <c r="I4" s="14" t="s">
        <v>16</v>
      </c>
      <c r="J4" s="14" t="s">
        <v>17</v>
      </c>
      <c r="K4" s="14" t="s">
        <v>18</v>
      </c>
      <c r="L4" s="14" t="s">
        <v>19</v>
      </c>
      <c r="M4" s="14" t="s">
        <v>20</v>
      </c>
      <c r="N4" s="14" t="s">
        <v>21</v>
      </c>
      <c r="O4" s="25" t="s">
        <v>422</v>
      </c>
    </row>
    <row r="5" spans="1:15" ht="18" customHeight="1">
      <c r="A5" s="9">
        <f>[23]DBD!A10</f>
        <v>1</v>
      </c>
      <c r="B5" s="9" t="str">
        <f>[23]DBD!B10</f>
        <v>TranKey</v>
      </c>
      <c r="C5" s="9" t="str">
        <f>[23]DBD!C10</f>
        <v>交易代碼</v>
      </c>
      <c r="D5" s="9" t="str">
        <f>[23]DBD!D10</f>
        <v>VARCHAR2</v>
      </c>
      <c r="E5" s="9">
        <f>[23]DBD!E10</f>
        <v>1</v>
      </c>
      <c r="F5" s="9">
        <f>[23]DBD!F10</f>
        <v>0</v>
      </c>
      <c r="G5" s="9" t="str">
        <f>[23]DBD!G10</f>
        <v>A:新增;C:異動</v>
      </c>
      <c r="H5" s="15" t="s">
        <v>263</v>
      </c>
      <c r="I5" s="15" t="s">
        <v>28</v>
      </c>
      <c r="J5" s="15"/>
      <c r="K5" s="15" t="s">
        <v>26</v>
      </c>
      <c r="L5" s="15">
        <v>1</v>
      </c>
      <c r="M5" s="15"/>
      <c r="N5" s="15"/>
    </row>
    <row r="6" spans="1:15" ht="18" customHeight="1">
      <c r="A6" s="9">
        <f>[23]DBD!A11</f>
        <v>2</v>
      </c>
      <c r="B6" s="9" t="str">
        <f>[23]DBD!B11</f>
        <v>CustId</v>
      </c>
      <c r="C6" s="9" t="str">
        <f>[23]DBD!C11</f>
        <v>債務人IDN</v>
      </c>
      <c r="D6" s="9" t="str">
        <f>[23]DBD!D11</f>
        <v>VARCHAR2</v>
      </c>
      <c r="E6" s="9">
        <f>[23]DBD!E11</f>
        <v>10</v>
      </c>
      <c r="F6" s="9">
        <f>[23]DBD!F11</f>
        <v>0</v>
      </c>
      <c r="G6" s="9">
        <f>[23]DBD!G11</f>
        <v>0</v>
      </c>
      <c r="H6" s="15" t="s">
        <v>263</v>
      </c>
      <c r="I6" s="15" t="s">
        <v>33</v>
      </c>
      <c r="J6" s="15"/>
      <c r="K6" s="15" t="s">
        <v>35</v>
      </c>
      <c r="L6" s="15">
        <v>10</v>
      </c>
      <c r="M6" s="15"/>
      <c r="N6" s="15"/>
    </row>
    <row r="7" spans="1:15" ht="18" customHeight="1">
      <c r="A7" s="9">
        <f>[23]DBD!A12</f>
        <v>3</v>
      </c>
      <c r="B7" s="9" t="str">
        <f>[23]DBD!B12</f>
        <v>SubmitKey</v>
      </c>
      <c r="C7" s="9" t="str">
        <f>[23]DBD!C12</f>
        <v>報送單位代號</v>
      </c>
      <c r="D7" s="9" t="str">
        <f>[23]DBD!D12</f>
        <v>NVARCHAR2</v>
      </c>
      <c r="E7" s="9">
        <f>[23]DBD!E12</f>
        <v>3</v>
      </c>
      <c r="F7" s="9">
        <f>[23]DBD!F12</f>
        <v>0</v>
      </c>
      <c r="G7" s="9" t="str">
        <f>[23]DBD!G12</f>
        <v>3位文數字</v>
      </c>
      <c r="H7" s="15" t="s">
        <v>263</v>
      </c>
      <c r="I7" s="15" t="s">
        <v>31</v>
      </c>
      <c r="J7" s="15"/>
      <c r="K7" s="15" t="s">
        <v>26</v>
      </c>
      <c r="L7" s="15">
        <v>3</v>
      </c>
      <c r="M7" s="15"/>
      <c r="N7" s="15"/>
    </row>
    <row r="8" spans="1:15" ht="18" customHeight="1">
      <c r="A8" s="9">
        <f>[23]DBD!A13</f>
        <v>4</v>
      </c>
      <c r="B8" s="9" t="str">
        <f>[23]DBD!B13</f>
        <v>BankId</v>
      </c>
      <c r="C8" s="9" t="str">
        <f>[23]DBD!C13</f>
        <v>受理款項統一收付之債權金融機構代號</v>
      </c>
      <c r="D8" s="9" t="str">
        <f>[23]DBD!D13</f>
        <v>NVARCHAR2</v>
      </c>
      <c r="E8" s="9">
        <f>[23]DBD!E13</f>
        <v>3</v>
      </c>
      <c r="F8" s="9">
        <f>[23]DBD!F13</f>
        <v>0</v>
      </c>
      <c r="G8" s="9" t="str">
        <f>[23]DBD!G13</f>
        <v>3位文數字</v>
      </c>
      <c r="H8" s="15" t="s">
        <v>263</v>
      </c>
      <c r="I8" s="15" t="s">
        <v>264</v>
      </c>
      <c r="J8" s="15"/>
      <c r="K8" s="15" t="s">
        <v>35</v>
      </c>
      <c r="L8" s="15">
        <v>3</v>
      </c>
      <c r="M8" s="15"/>
      <c r="N8" s="15"/>
    </row>
    <row r="9" spans="1:15" ht="18" customHeight="1">
      <c r="A9" s="9">
        <f>[23]DBD!A14</f>
        <v>5</v>
      </c>
      <c r="B9" s="9" t="str">
        <f>[23]DBD!B14</f>
        <v>ApplyDate</v>
      </c>
      <c r="C9" s="9" t="str">
        <f>[23]DBD!C14</f>
        <v>更生款項統一收付申請日</v>
      </c>
      <c r="D9" s="9" t="str">
        <f>[23]DBD!D14</f>
        <v>Decimald</v>
      </c>
      <c r="E9" s="9">
        <f>[23]DBD!E14</f>
        <v>8</v>
      </c>
      <c r="F9" s="9">
        <f>[23]DBD!F14</f>
        <v>0</v>
      </c>
      <c r="G9" s="9">
        <f>[23]DBD!G14</f>
        <v>0</v>
      </c>
      <c r="H9" s="15" t="s">
        <v>263</v>
      </c>
      <c r="I9" s="15" t="s">
        <v>230</v>
      </c>
      <c r="J9" s="15"/>
      <c r="K9" s="15" t="s">
        <v>35</v>
      </c>
      <c r="L9" s="15">
        <v>8</v>
      </c>
      <c r="M9" s="15"/>
      <c r="N9" s="15"/>
    </row>
    <row r="10" spans="1:15" ht="18" customHeight="1">
      <c r="A10" s="9">
        <f>[23]DBD!A15</f>
        <v>6</v>
      </c>
      <c r="B10" s="9" t="str">
        <f>[23]DBD!B15</f>
        <v>OwnerYn</v>
      </c>
      <c r="C10" s="9" t="str">
        <f>[23]DBD!C15</f>
        <v>是否為更生債權人</v>
      </c>
      <c r="D10" s="9" t="str">
        <f>[23]DBD!D15</f>
        <v>VARCHAR2</v>
      </c>
      <c r="E10" s="9">
        <f>[23]DBD!E15</f>
        <v>1</v>
      </c>
      <c r="F10" s="9">
        <f>[23]DBD!F15</f>
        <v>0</v>
      </c>
      <c r="G10" s="9" t="str">
        <f>[23]DBD!G15</f>
        <v>Y;N
N:以下欄位皆為空白</v>
      </c>
      <c r="H10" s="15" t="s">
        <v>263</v>
      </c>
      <c r="I10" s="15" t="s">
        <v>265</v>
      </c>
      <c r="J10" s="15"/>
      <c r="K10" s="15" t="s">
        <v>35</v>
      </c>
      <c r="L10" s="15">
        <v>1</v>
      </c>
      <c r="M10" s="15"/>
      <c r="N10" s="15"/>
    </row>
    <row r="11" spans="1:15" ht="18" customHeight="1">
      <c r="A11" s="9">
        <f>[23]DBD!A16</f>
        <v>7</v>
      </c>
      <c r="B11" s="9" t="str">
        <f>[23]DBD!B16</f>
        <v>PayYn</v>
      </c>
      <c r="C11" s="9" t="str">
        <f>[23]DBD!C16</f>
        <v>債務人是否仍依更生方案正常還款予本金融機構</v>
      </c>
      <c r="D11" s="9" t="str">
        <f>[23]DBD!D16</f>
        <v>VARCHAR2</v>
      </c>
      <c r="E11" s="9">
        <f>[23]DBD!E16</f>
        <v>1</v>
      </c>
      <c r="F11" s="9">
        <f>[23]DBD!F16</f>
        <v>0</v>
      </c>
      <c r="G11" s="9" t="str">
        <f>[23]DBD!G16</f>
        <v>Y;N
若本次[參與分配債權金額]為0者,本欄位談報為"Y"</v>
      </c>
      <c r="H11" s="15" t="s">
        <v>263</v>
      </c>
      <c r="I11" s="15" t="s">
        <v>266</v>
      </c>
      <c r="J11" s="15"/>
      <c r="K11" s="15" t="s">
        <v>35</v>
      </c>
      <c r="L11" s="15">
        <v>1</v>
      </c>
      <c r="M11" s="15"/>
      <c r="N11" s="15"/>
    </row>
    <row r="12" spans="1:15" ht="18" customHeight="1">
      <c r="A12" s="9">
        <f>[23]DBD!A17</f>
        <v>8</v>
      </c>
      <c r="B12" s="9" t="str">
        <f>[23]DBD!B17</f>
        <v>OwnerAmt</v>
      </c>
      <c r="C12" s="9" t="str">
        <f>[23]DBD!C17</f>
        <v>本金融機構更生債權總金額</v>
      </c>
      <c r="D12" s="9" t="str">
        <f>[23]DBD!D17</f>
        <v>Decimal</v>
      </c>
      <c r="E12" s="9">
        <f>[23]DBD!E17</f>
        <v>9</v>
      </c>
      <c r="F12" s="9">
        <f>[23]DBD!F17</f>
        <v>0</v>
      </c>
      <c r="G12" s="9">
        <f>[23]DBD!G17</f>
        <v>0</v>
      </c>
      <c r="H12" s="15" t="s">
        <v>263</v>
      </c>
      <c r="I12" s="15" t="s">
        <v>267</v>
      </c>
      <c r="J12" s="15"/>
      <c r="K12" s="15" t="s">
        <v>23</v>
      </c>
      <c r="L12" s="15">
        <v>9</v>
      </c>
      <c r="M12" s="15"/>
      <c r="N12" s="15"/>
    </row>
    <row r="13" spans="1:15" ht="18" customHeight="1">
      <c r="A13" s="9">
        <f>[23]DBD!A18</f>
        <v>9</v>
      </c>
      <c r="B13" s="9" t="str">
        <f>[23]DBD!B18</f>
        <v>AllotAmt</v>
      </c>
      <c r="C13" s="9" t="str">
        <f>[23]DBD!C18</f>
        <v>參與分配債權金額</v>
      </c>
      <c r="D13" s="9" t="str">
        <f>[23]DBD!D18</f>
        <v>Decimal</v>
      </c>
      <c r="E13" s="9">
        <f>[23]DBD!E18</f>
        <v>9</v>
      </c>
      <c r="F13" s="9">
        <f>[23]DBD!F18</f>
        <v>0</v>
      </c>
      <c r="G13" s="9">
        <f>[23]DBD!G18</f>
        <v>0</v>
      </c>
      <c r="H13" s="15" t="s">
        <v>263</v>
      </c>
      <c r="I13" s="15" t="s">
        <v>268</v>
      </c>
      <c r="J13" s="15"/>
      <c r="K13" s="15" t="s">
        <v>23</v>
      </c>
      <c r="L13" s="15">
        <v>9</v>
      </c>
      <c r="M13" s="15"/>
      <c r="N13" s="15"/>
    </row>
    <row r="14" spans="1:15" ht="18" customHeight="1">
      <c r="A14" s="9">
        <f>[23]DBD!A19</f>
        <v>10</v>
      </c>
      <c r="B14" s="9" t="str">
        <f>[23]DBD!B19</f>
        <v>UnallotAmt</v>
      </c>
      <c r="C14" s="9" t="str">
        <f>[23]DBD!C19</f>
        <v>未參與分配債權金額</v>
      </c>
      <c r="D14" s="9" t="str">
        <f>[23]DBD!D19</f>
        <v>Decimal</v>
      </c>
      <c r="E14" s="9">
        <f>[23]DBD!E19</f>
        <v>9</v>
      </c>
      <c r="F14" s="9">
        <f>[23]DBD!F19</f>
        <v>0</v>
      </c>
      <c r="G14" s="9">
        <f>[23]DBD!G19</f>
        <v>0</v>
      </c>
      <c r="H14" s="15" t="s">
        <v>263</v>
      </c>
      <c r="I14" s="15" t="s">
        <v>269</v>
      </c>
      <c r="J14" s="15"/>
      <c r="K14" s="15" t="s">
        <v>23</v>
      </c>
      <c r="L14" s="15">
        <v>9</v>
      </c>
      <c r="M14" s="15"/>
      <c r="N14" s="15"/>
    </row>
    <row r="15" spans="1:15" ht="18" customHeight="1">
      <c r="A15" s="9">
        <f>[23]DBD!A20</f>
        <v>14</v>
      </c>
      <c r="B15" s="9" t="str">
        <f>[23]DBD!B20</f>
        <v>OutJcicTxtDate</v>
      </c>
      <c r="C15" s="9" t="str">
        <f>[23]DBD!C20</f>
        <v>轉出JCIC文字檔日期</v>
      </c>
      <c r="D15" s="9" t="str">
        <f>[23]DBD!D20</f>
        <v>Decimald</v>
      </c>
      <c r="E15" s="9">
        <f>[23]DBD!E20</f>
        <v>8</v>
      </c>
      <c r="F15" s="9">
        <f>[23]DBD!F20</f>
        <v>0</v>
      </c>
      <c r="G15" s="9">
        <f>[23]DBD!G20</f>
        <v>0</v>
      </c>
      <c r="H15" s="15" t="s">
        <v>263</v>
      </c>
      <c r="I15" s="15" t="s">
        <v>44</v>
      </c>
      <c r="J15" s="15"/>
      <c r="K15" s="15" t="s">
        <v>35</v>
      </c>
      <c r="L15" s="15">
        <v>8</v>
      </c>
      <c r="M15" s="15"/>
      <c r="N15" s="15"/>
    </row>
    <row r="16" spans="1:15" ht="18" customHeight="1">
      <c r="A16" s="9">
        <f>[23]DBD!A21</f>
        <v>15</v>
      </c>
      <c r="B16" s="9" t="str">
        <f>[23]DBD!B21</f>
        <v>CreateDate</v>
      </c>
      <c r="C16" s="9" t="str">
        <f>[23]DBD!C21</f>
        <v>建檔日期時間</v>
      </c>
      <c r="D16" s="9" t="str">
        <f>[23]DBD!D21</f>
        <v>DATE</v>
      </c>
      <c r="E16" s="9">
        <f>[23]DBD!E21</f>
        <v>8</v>
      </c>
      <c r="F16" s="9">
        <f>[23]DBD!F21</f>
        <v>0</v>
      </c>
      <c r="G16" s="9">
        <f>[23]DBD!G21</f>
        <v>0</v>
      </c>
      <c r="H16" s="15"/>
      <c r="I16" s="15"/>
      <c r="J16" s="15"/>
      <c r="K16" s="15"/>
      <c r="L16" s="15"/>
      <c r="M16" s="15"/>
      <c r="N16" s="15"/>
    </row>
    <row r="17" spans="1:14" ht="18" customHeight="1">
      <c r="A17" s="9">
        <f>[23]DBD!A22</f>
        <v>16</v>
      </c>
      <c r="B17" s="9" t="str">
        <f>[23]DBD!B22</f>
        <v>CreateEmpNo</v>
      </c>
      <c r="C17" s="9" t="str">
        <f>[23]DBD!C22</f>
        <v>建檔人員</v>
      </c>
      <c r="D17" s="9" t="str">
        <f>[23]DBD!D22</f>
        <v>VARCHAR2</v>
      </c>
      <c r="E17" s="9">
        <f>[23]DBD!E22</f>
        <v>6</v>
      </c>
      <c r="F17" s="9">
        <f>[23]DBD!F22</f>
        <v>0</v>
      </c>
      <c r="G17" s="9">
        <f>[23]DBD!G22</f>
        <v>0</v>
      </c>
      <c r="H17" s="15"/>
      <c r="I17" s="15"/>
      <c r="J17" s="15"/>
      <c r="K17" s="15"/>
      <c r="L17" s="15"/>
      <c r="M17" s="15"/>
      <c r="N17" s="15"/>
    </row>
    <row r="18" spans="1:14" ht="18" customHeight="1">
      <c r="A18" s="9">
        <f>[23]DBD!A23</f>
        <v>17</v>
      </c>
      <c r="B18" s="9" t="str">
        <f>[23]DBD!B23</f>
        <v>LastUpdate</v>
      </c>
      <c r="C18" s="9" t="str">
        <f>[23]DBD!C23</f>
        <v>最後更新日期時間</v>
      </c>
      <c r="D18" s="9" t="str">
        <f>[23]DBD!D23</f>
        <v>DATE</v>
      </c>
      <c r="E18" s="9">
        <f>[23]DBD!E23</f>
        <v>8</v>
      </c>
      <c r="F18" s="9">
        <f>[23]DBD!F23</f>
        <v>0</v>
      </c>
      <c r="G18" s="9">
        <f>[23]DBD!G23</f>
        <v>0</v>
      </c>
      <c r="H18" s="15"/>
      <c r="I18" s="15"/>
      <c r="J18" s="15"/>
      <c r="K18" s="15"/>
      <c r="L18" s="15"/>
      <c r="M18" s="15"/>
      <c r="N18" s="15"/>
    </row>
    <row r="19" spans="1:14" ht="18" customHeight="1">
      <c r="A19" s="9">
        <f>[23]DBD!A24</f>
        <v>18</v>
      </c>
      <c r="B19" s="9" t="str">
        <f>[23]DBD!B24</f>
        <v>LastUpdateEmpNo</v>
      </c>
      <c r="C19" s="9" t="str">
        <f>[23]DBD!C24</f>
        <v>最後更新人員</v>
      </c>
      <c r="D19" s="9" t="str">
        <f>[23]DBD!D24</f>
        <v>VARCHAR2</v>
      </c>
      <c r="E19" s="9">
        <f>[23]DBD!E24</f>
        <v>6</v>
      </c>
      <c r="F19" s="9">
        <f>[23]DBD!F24</f>
        <v>0</v>
      </c>
      <c r="G19" s="9">
        <f>[23]DBD!G24</f>
        <v>0</v>
      </c>
      <c r="H19" s="15"/>
      <c r="I19" s="15"/>
      <c r="J19" s="15"/>
      <c r="K19" s="15"/>
      <c r="L19" s="15"/>
      <c r="M19" s="15"/>
      <c r="N19" s="15"/>
    </row>
  </sheetData>
  <mergeCells count="1">
    <mergeCell ref="A1:B1"/>
  </mergeCells>
  <phoneticPr fontId="1" type="noConversion"/>
  <hyperlinks>
    <hyperlink ref="E1" location="'L8'!A1" display="回首頁" xr:uid="{00000000-0004-0000-1700-000000000000}"/>
  </hyperlinks>
  <pageMargins left="0.7" right="0.7" top="0.75" bottom="0.75" header="0.3" footer="0.3"/>
  <pageSetup paperSize="9" orientation="portrait" horizontalDpi="200" verticalDpi="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工作表23"/>
  <dimension ref="A1:O18"/>
  <sheetViews>
    <sheetView zoomScaleNormal="100" workbookViewId="0">
      <selection activeCell="I17" sqref="I17"/>
    </sheetView>
  </sheetViews>
  <sheetFormatPr defaultColWidth="44.77734375" defaultRowHeight="18" customHeight="1"/>
  <cols>
    <col min="1" max="1" width="5.77734375" style="20" bestFit="1" customWidth="1"/>
    <col min="2" max="2" width="20.33203125" style="20" bestFit="1" customWidth="1"/>
    <col min="3" max="3" width="25.109375" style="20" bestFit="1" customWidth="1"/>
    <col min="4" max="4" width="17.77734375" style="20" bestFit="1" customWidth="1"/>
    <col min="5" max="5" width="8.21875" style="20" bestFit="1" customWidth="1"/>
    <col min="6" max="6" width="6.77734375" style="20" bestFit="1" customWidth="1"/>
    <col min="7" max="7" width="17.77734375" style="20" bestFit="1" customWidth="1"/>
    <col min="8" max="8" width="13.5546875" style="20" bestFit="1" customWidth="1"/>
    <col min="9" max="9" width="28.77734375" style="20" bestFit="1" customWidth="1"/>
    <col min="10" max="10" width="11.88671875" style="20" bestFit="1" customWidth="1"/>
    <col min="11" max="13" width="6.77734375" style="20" bestFit="1" customWidth="1"/>
    <col min="14" max="14" width="11.88671875" style="20" bestFit="1" customWidth="1"/>
    <col min="15" max="16384" width="44.77734375" style="20"/>
  </cols>
  <sheetData>
    <row r="1" spans="1:15" ht="18" customHeight="1">
      <c r="A1" s="27" t="s">
        <v>7</v>
      </c>
      <c r="B1" s="28"/>
      <c r="C1" s="9" t="str">
        <f>[24]DBD!C1</f>
        <v>JcicZ572</v>
      </c>
      <c r="D1" s="9" t="str">
        <f>[24]DBD!D1</f>
        <v>受理更生款項統一收付款項分配表資料</v>
      </c>
      <c r="E1" s="16" t="s">
        <v>24</v>
      </c>
      <c r="F1" s="10"/>
      <c r="G1" s="10"/>
    </row>
    <row r="2" spans="1:15" ht="18" customHeight="1">
      <c r="A2" s="23" t="s">
        <v>383</v>
      </c>
      <c r="B2" s="24"/>
      <c r="C2" s="9" t="s">
        <v>509</v>
      </c>
      <c r="D2" s="9"/>
      <c r="E2" s="16"/>
      <c r="F2" s="10"/>
      <c r="G2" s="10"/>
    </row>
    <row r="3" spans="1:15" ht="18" customHeight="1">
      <c r="A3" s="23" t="s">
        <v>384</v>
      </c>
      <c r="B3" s="24"/>
      <c r="C3" s="9"/>
      <c r="D3" s="9"/>
      <c r="E3" s="16"/>
      <c r="F3" s="10"/>
      <c r="G3" s="10"/>
    </row>
    <row r="4" spans="1:15" ht="18" customHeight="1">
      <c r="A4" s="12" t="s">
        <v>8</v>
      </c>
      <c r="B4" s="12" t="s">
        <v>9</v>
      </c>
      <c r="C4" s="13" t="s">
        <v>10</v>
      </c>
      <c r="D4" s="12" t="s">
        <v>11</v>
      </c>
      <c r="E4" s="12" t="s">
        <v>12</v>
      </c>
      <c r="F4" s="12" t="s">
        <v>13</v>
      </c>
      <c r="G4" s="13" t="s">
        <v>14</v>
      </c>
      <c r="H4" s="14" t="s">
        <v>15</v>
      </c>
      <c r="I4" s="14" t="s">
        <v>16</v>
      </c>
      <c r="J4" s="14" t="s">
        <v>17</v>
      </c>
      <c r="K4" s="14" t="s">
        <v>18</v>
      </c>
      <c r="L4" s="14" t="s">
        <v>19</v>
      </c>
      <c r="M4" s="14" t="s">
        <v>20</v>
      </c>
      <c r="N4" s="14" t="s">
        <v>21</v>
      </c>
      <c r="O4" s="25" t="s">
        <v>422</v>
      </c>
    </row>
    <row r="5" spans="1:15" ht="18" customHeight="1">
      <c r="A5" s="9">
        <f>[24]DBD!A11</f>
        <v>1</v>
      </c>
      <c r="B5" s="9" t="str">
        <f>[24]DBD!B11</f>
        <v>TranKey</v>
      </c>
      <c r="C5" s="9" t="str">
        <f>[24]DBD!C11</f>
        <v>交易代碼</v>
      </c>
      <c r="D5" s="9" t="str">
        <f>[24]DBD!D11</f>
        <v>VARCHAR2</v>
      </c>
      <c r="E5" s="9">
        <f>[24]DBD!E11</f>
        <v>1</v>
      </c>
      <c r="F5" s="9">
        <f>[24]DBD!F11</f>
        <v>0</v>
      </c>
      <c r="G5" s="9" t="str">
        <f>[24]DBD!G11</f>
        <v>A:新增;C:異動</v>
      </c>
      <c r="H5" s="15" t="s">
        <v>270</v>
      </c>
      <c r="I5" s="15" t="s">
        <v>28</v>
      </c>
      <c r="J5" s="15"/>
      <c r="K5" s="15" t="s">
        <v>26</v>
      </c>
      <c r="L5" s="15">
        <v>1</v>
      </c>
      <c r="M5" s="15"/>
      <c r="N5" s="15"/>
    </row>
    <row r="6" spans="1:15" ht="18" customHeight="1">
      <c r="A6" s="9">
        <f>[24]DBD!A12</f>
        <v>2</v>
      </c>
      <c r="B6" s="9" t="str">
        <f>[24]DBD!B12</f>
        <v>SubmitKey</v>
      </c>
      <c r="C6" s="9" t="str">
        <f>[24]DBD!C12</f>
        <v>報送單位代號</v>
      </c>
      <c r="D6" s="9" t="str">
        <f>[24]DBD!D12</f>
        <v>NVARCHAR2</v>
      </c>
      <c r="E6" s="9">
        <f>[24]DBD!E12</f>
        <v>3</v>
      </c>
      <c r="F6" s="9">
        <f>[24]DBD!F12</f>
        <v>0</v>
      </c>
      <c r="G6" s="9" t="str">
        <f>[24]DBD!G12</f>
        <v>3位文數字</v>
      </c>
      <c r="H6" s="15" t="s">
        <v>270</v>
      </c>
      <c r="I6" s="15" t="s">
        <v>31</v>
      </c>
      <c r="J6" s="15"/>
      <c r="K6" s="15" t="s">
        <v>26</v>
      </c>
      <c r="L6" s="15">
        <v>3</v>
      </c>
      <c r="M6" s="15"/>
      <c r="N6" s="15"/>
    </row>
    <row r="7" spans="1:15" ht="18" customHeight="1">
      <c r="A7" s="9">
        <f>[24]DBD!A13</f>
        <v>3</v>
      </c>
      <c r="B7" s="9" t="str">
        <f>[24]DBD!B13</f>
        <v>CustId</v>
      </c>
      <c r="C7" s="9" t="str">
        <f>[24]DBD!C13</f>
        <v>債務人IDN</v>
      </c>
      <c r="D7" s="9" t="str">
        <f>[24]DBD!D13</f>
        <v>VARCHAR2</v>
      </c>
      <c r="E7" s="9">
        <f>[24]DBD!E13</f>
        <v>10</v>
      </c>
      <c r="F7" s="9">
        <f>[24]DBD!F13</f>
        <v>0</v>
      </c>
      <c r="G7" s="9">
        <f>[24]DBD!G13</f>
        <v>0</v>
      </c>
      <c r="H7" s="15" t="s">
        <v>270</v>
      </c>
      <c r="I7" s="15" t="s">
        <v>33</v>
      </c>
      <c r="J7" s="15"/>
      <c r="K7" s="15" t="s">
        <v>35</v>
      </c>
      <c r="L7" s="15">
        <v>10</v>
      </c>
      <c r="M7" s="15"/>
      <c r="N7" s="15"/>
    </row>
    <row r="8" spans="1:15" ht="18" customHeight="1">
      <c r="A8" s="9">
        <f>[24]DBD!A14</f>
        <v>4</v>
      </c>
      <c r="B8" s="9" t="str">
        <f>[24]DBD!B14</f>
        <v>ApplyDate</v>
      </c>
      <c r="C8" s="9" t="str">
        <f>[24]DBD!C14</f>
        <v>更生款項統一收付申請日</v>
      </c>
      <c r="D8" s="9" t="str">
        <f>[24]DBD!D14</f>
        <v>Decimald</v>
      </c>
      <c r="E8" s="9">
        <f>[24]DBD!E14</f>
        <v>8</v>
      </c>
      <c r="F8" s="9">
        <f>[24]DBD!F14</f>
        <v>0</v>
      </c>
      <c r="G8" s="9">
        <f>[24]DBD!G14</f>
        <v>0</v>
      </c>
      <c r="H8" s="15" t="s">
        <v>270</v>
      </c>
      <c r="I8" s="15" t="s">
        <v>230</v>
      </c>
      <c r="J8" s="15"/>
      <c r="K8" s="15" t="s">
        <v>35</v>
      </c>
      <c r="L8" s="15">
        <v>8</v>
      </c>
      <c r="M8" s="15"/>
      <c r="N8" s="15"/>
    </row>
    <row r="9" spans="1:15" ht="18" customHeight="1">
      <c r="A9" s="9">
        <f>[24]DBD!A15</f>
        <v>5</v>
      </c>
      <c r="B9" s="9" t="str">
        <f>[24]DBD!B15</f>
        <v>StartDate</v>
      </c>
      <c r="C9" s="9" t="str">
        <f>[24]DBD!C15</f>
        <v>生效日期</v>
      </c>
      <c r="D9" s="9" t="str">
        <f>[24]DBD!D15</f>
        <v>Decimald</v>
      </c>
      <c r="E9" s="9">
        <f>[24]DBD!E15</f>
        <v>8</v>
      </c>
      <c r="F9" s="9">
        <f>[24]DBD!F15</f>
        <v>0</v>
      </c>
      <c r="G9" s="9">
        <f>[24]DBD!G15</f>
        <v>0</v>
      </c>
      <c r="H9" s="15" t="s">
        <v>270</v>
      </c>
      <c r="I9" s="15" t="s">
        <v>271</v>
      </c>
      <c r="J9" s="15"/>
      <c r="K9" s="15" t="s">
        <v>35</v>
      </c>
      <c r="L9" s="15">
        <v>8</v>
      </c>
      <c r="M9" s="15"/>
      <c r="N9" s="15"/>
    </row>
    <row r="10" spans="1:15" ht="18" customHeight="1">
      <c r="A10" s="9">
        <f>[24]DBD!A16</f>
        <v>6</v>
      </c>
      <c r="B10" s="9" t="str">
        <f>[24]DBD!B16</f>
        <v>PayDate</v>
      </c>
      <c r="C10" s="9" t="str">
        <f>[24]DBD!C16</f>
        <v>本分配表首繳日</v>
      </c>
      <c r="D10" s="9" t="str">
        <f>[24]DBD!D16</f>
        <v>Decimald</v>
      </c>
      <c r="E10" s="9">
        <f>[24]DBD!E16</f>
        <v>8</v>
      </c>
      <c r="F10" s="9">
        <f>[24]DBD!F16</f>
        <v>0</v>
      </c>
      <c r="G10" s="9">
        <f>[24]DBD!G16</f>
        <v>0</v>
      </c>
      <c r="H10" s="15" t="s">
        <v>270</v>
      </c>
      <c r="I10" s="15" t="s">
        <v>272</v>
      </c>
      <c r="J10" s="15"/>
      <c r="K10" s="15" t="s">
        <v>35</v>
      </c>
      <c r="L10" s="15">
        <v>8</v>
      </c>
      <c r="M10" s="15"/>
      <c r="N10" s="15"/>
    </row>
    <row r="11" spans="1:15" ht="18" customHeight="1">
      <c r="A11" s="9">
        <f>[24]DBD!A17</f>
        <v>7</v>
      </c>
      <c r="B11" s="9" t="str">
        <f>[24]DBD!B17</f>
        <v>BankId</v>
      </c>
      <c r="C11" s="9" t="str">
        <f>[24]DBD!C17</f>
        <v>債權金融機構代號</v>
      </c>
      <c r="D11" s="9" t="str">
        <f>[24]DBD!D17</f>
        <v>NVARCHAR2</v>
      </c>
      <c r="E11" s="9">
        <f>[24]DBD!E17</f>
        <v>3</v>
      </c>
      <c r="F11" s="9">
        <f>[24]DBD!F17</f>
        <v>0</v>
      </c>
      <c r="G11" s="9" t="str">
        <f>[24]DBD!G17</f>
        <v>3位文數字</v>
      </c>
      <c r="H11" s="15" t="s">
        <v>270</v>
      </c>
      <c r="I11" s="15" t="s">
        <v>264</v>
      </c>
      <c r="J11" s="15"/>
      <c r="K11" s="15" t="s">
        <v>35</v>
      </c>
      <c r="L11" s="15">
        <v>3</v>
      </c>
      <c r="M11" s="15"/>
      <c r="N11" s="15"/>
    </row>
    <row r="12" spans="1:15" ht="18" customHeight="1">
      <c r="A12" s="9">
        <f>[24]DBD!A18</f>
        <v>8</v>
      </c>
      <c r="B12" s="9" t="str">
        <f>[24]DBD!B18</f>
        <v>AllotAmt</v>
      </c>
      <c r="C12" s="9" t="str">
        <f>[24]DBD!C18</f>
        <v>參與分配債權金額</v>
      </c>
      <c r="D12" s="9" t="str">
        <f>[24]DBD!D18</f>
        <v>Decimal</v>
      </c>
      <c r="E12" s="9">
        <f>[24]DBD!E18</f>
        <v>9</v>
      </c>
      <c r="F12" s="9">
        <f>[24]DBD!F18</f>
        <v>0</v>
      </c>
      <c r="G12" s="9">
        <f>[24]DBD!G18</f>
        <v>0</v>
      </c>
      <c r="H12" s="15" t="s">
        <v>270</v>
      </c>
      <c r="I12" s="15" t="s">
        <v>268</v>
      </c>
      <c r="J12" s="15"/>
      <c r="K12" s="15" t="s">
        <v>23</v>
      </c>
      <c r="L12" s="15">
        <v>9</v>
      </c>
      <c r="M12" s="15"/>
      <c r="N12" s="15"/>
    </row>
    <row r="13" spans="1:15" ht="18" customHeight="1">
      <c r="A13" s="9">
        <f>[24]DBD!A19</f>
        <v>9</v>
      </c>
      <c r="B13" s="9" t="str">
        <f>[24]DBD!B19</f>
        <v>OwnPercentage</v>
      </c>
      <c r="C13" s="9" t="str">
        <f>[24]DBD!C19</f>
        <v>債權比例</v>
      </c>
      <c r="D13" s="9" t="str">
        <f>[24]DBD!D19</f>
        <v>Decimal</v>
      </c>
      <c r="E13" s="9">
        <f>[24]DBD!E19</f>
        <v>6</v>
      </c>
      <c r="F13" s="9">
        <f>[24]DBD!F19</f>
        <v>2</v>
      </c>
      <c r="G13" s="9" t="str">
        <f>[24]DBD!G19</f>
        <v>XXX.XX</v>
      </c>
      <c r="H13" s="15" t="s">
        <v>270</v>
      </c>
      <c r="I13" s="15" t="s">
        <v>273</v>
      </c>
      <c r="J13" s="15"/>
      <c r="K13" s="15" t="s">
        <v>23</v>
      </c>
      <c r="L13" s="15">
        <v>5</v>
      </c>
      <c r="M13" s="15">
        <v>2</v>
      </c>
      <c r="N13" s="15"/>
    </row>
    <row r="14" spans="1:15" ht="18" customHeight="1">
      <c r="A14" s="9">
        <f>[24]DBD!A20</f>
        <v>10</v>
      </c>
      <c r="B14" s="9" t="str">
        <f>[24]DBD!B20</f>
        <v>OutJcicTxtDate</v>
      </c>
      <c r="C14" s="9" t="str">
        <f>[24]DBD!C20</f>
        <v>轉JCIC文字檔日期</v>
      </c>
      <c r="D14" s="9" t="str">
        <f>[24]DBD!D20</f>
        <v>Decimald</v>
      </c>
      <c r="E14" s="9">
        <f>[24]DBD!E20</f>
        <v>8</v>
      </c>
      <c r="F14" s="9">
        <f>[24]DBD!F20</f>
        <v>0</v>
      </c>
      <c r="G14" s="9">
        <f>[24]DBD!G20</f>
        <v>0</v>
      </c>
      <c r="H14" s="15" t="s">
        <v>270</v>
      </c>
      <c r="I14" s="15" t="s">
        <v>44</v>
      </c>
      <c r="J14" s="15"/>
      <c r="K14" s="15" t="s">
        <v>35</v>
      </c>
      <c r="L14" s="15">
        <v>8</v>
      </c>
      <c r="M14" s="15"/>
      <c r="N14" s="15"/>
    </row>
    <row r="15" spans="1:15" ht="18" customHeight="1">
      <c r="A15" s="9">
        <f>[24]DBD!A21</f>
        <v>15</v>
      </c>
      <c r="B15" s="9" t="str">
        <f>[24]DBD!B21</f>
        <v>CreateDate</v>
      </c>
      <c r="C15" s="9" t="str">
        <f>[24]DBD!C21</f>
        <v>建檔日期時間</v>
      </c>
      <c r="D15" s="9" t="str">
        <f>[24]DBD!D21</f>
        <v>DATE</v>
      </c>
      <c r="E15" s="9">
        <f>[24]DBD!E21</f>
        <v>8</v>
      </c>
      <c r="F15" s="9">
        <f>[24]DBD!F21</f>
        <v>0</v>
      </c>
      <c r="G15" s="9">
        <f>[24]DBD!G21</f>
        <v>0</v>
      </c>
      <c r="H15" s="15"/>
      <c r="I15" s="15"/>
      <c r="J15" s="15"/>
      <c r="K15" s="15"/>
      <c r="L15" s="15"/>
      <c r="M15" s="15"/>
      <c r="N15" s="15"/>
    </row>
    <row r="16" spans="1:15" ht="18" customHeight="1">
      <c r="A16" s="9">
        <f>[24]DBD!A22</f>
        <v>16</v>
      </c>
      <c r="B16" s="9" t="str">
        <f>[24]DBD!B22</f>
        <v>CreateEmpNo</v>
      </c>
      <c r="C16" s="9" t="str">
        <f>[24]DBD!C22</f>
        <v>建檔人員</v>
      </c>
      <c r="D16" s="9" t="str">
        <f>[24]DBD!D22</f>
        <v>VARCHAR2</v>
      </c>
      <c r="E16" s="9">
        <f>[24]DBD!E22</f>
        <v>6</v>
      </c>
      <c r="F16" s="9">
        <f>[24]DBD!F22</f>
        <v>0</v>
      </c>
      <c r="G16" s="9">
        <f>[24]DBD!G22</f>
        <v>0</v>
      </c>
      <c r="H16" s="15"/>
      <c r="I16" s="15"/>
      <c r="J16" s="15"/>
      <c r="K16" s="15"/>
      <c r="L16" s="15"/>
      <c r="M16" s="15"/>
      <c r="N16" s="15"/>
    </row>
    <row r="17" spans="1:14" ht="18" customHeight="1">
      <c r="A17" s="9">
        <f>[24]DBD!A23</f>
        <v>17</v>
      </c>
      <c r="B17" s="9" t="str">
        <f>[24]DBD!B23</f>
        <v>LastUpdate</v>
      </c>
      <c r="C17" s="9" t="str">
        <f>[24]DBD!C23</f>
        <v>最後更新日期時間</v>
      </c>
      <c r="D17" s="9" t="str">
        <f>[24]DBD!D23</f>
        <v>DATE</v>
      </c>
      <c r="E17" s="9">
        <f>[24]DBD!E23</f>
        <v>8</v>
      </c>
      <c r="F17" s="9">
        <f>[24]DBD!F23</f>
        <v>0</v>
      </c>
      <c r="G17" s="9">
        <f>[24]DBD!G23</f>
        <v>0</v>
      </c>
      <c r="H17" s="15"/>
      <c r="I17" s="15"/>
      <c r="J17" s="15"/>
      <c r="K17" s="15"/>
      <c r="L17" s="15"/>
      <c r="M17" s="15"/>
      <c r="N17" s="15"/>
    </row>
    <row r="18" spans="1:14" ht="18" customHeight="1">
      <c r="A18" s="9">
        <f>[24]DBD!A24</f>
        <v>18</v>
      </c>
      <c r="B18" s="9" t="str">
        <f>[24]DBD!B24</f>
        <v>LastUpdateEmpNo</v>
      </c>
      <c r="C18" s="9" t="str">
        <f>[24]DBD!C24</f>
        <v>最後更新人員</v>
      </c>
      <c r="D18" s="9" t="str">
        <f>[24]DBD!D24</f>
        <v>VARCHAR2</v>
      </c>
      <c r="E18" s="9">
        <f>[24]DBD!E24</f>
        <v>6</v>
      </c>
      <c r="F18" s="9">
        <f>[24]DBD!F24</f>
        <v>0</v>
      </c>
      <c r="G18" s="9">
        <f>[24]DBD!G24</f>
        <v>0</v>
      </c>
      <c r="H18" s="15"/>
      <c r="I18" s="15"/>
      <c r="J18" s="15"/>
      <c r="K18" s="15"/>
      <c r="L18" s="15"/>
      <c r="M18" s="15"/>
      <c r="N18" s="15"/>
    </row>
  </sheetData>
  <mergeCells count="1">
    <mergeCell ref="A1:B1"/>
  </mergeCells>
  <phoneticPr fontId="1" type="noConversion"/>
  <hyperlinks>
    <hyperlink ref="E1" location="'L8'!A1" display="回首頁" xr:uid="{00000000-0004-0000-1800-000000000000}"/>
  </hyperlinks>
  <pageMargins left="0.7" right="0.7" top="0.75" bottom="0.75" header="0.3" footer="0.3"/>
  <pageSetup paperSize="9" orientation="portrait" horizontalDpi="200" verticalDpi="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工作表24"/>
  <dimension ref="A1:O16"/>
  <sheetViews>
    <sheetView topLeftCell="D1" zoomScaleNormal="100" workbookViewId="0">
      <selection activeCell="N13" sqref="N13"/>
    </sheetView>
  </sheetViews>
  <sheetFormatPr defaultColWidth="44.77734375" defaultRowHeight="18" customHeight="1"/>
  <cols>
    <col min="1" max="1" width="5.77734375" style="20" bestFit="1" customWidth="1"/>
    <col min="2" max="2" width="20.33203125" style="20" bestFit="1" customWidth="1"/>
    <col min="3" max="3" width="25.109375" style="20" bestFit="1" customWidth="1"/>
    <col min="4" max="4" width="17.77734375" style="20" bestFit="1" customWidth="1"/>
    <col min="5" max="5" width="8.21875" style="20" bestFit="1" customWidth="1"/>
    <col min="6" max="6" width="6.77734375" style="20" bestFit="1" customWidth="1"/>
    <col min="7" max="7" width="25.21875" style="20" customWidth="1"/>
    <col min="8" max="8" width="13.5546875" style="20" bestFit="1" customWidth="1"/>
    <col min="9" max="9" width="28.77734375" style="20" bestFit="1" customWidth="1"/>
    <col min="10" max="10" width="11.88671875" style="20" bestFit="1" customWidth="1"/>
    <col min="11" max="13" width="6.77734375" style="20" bestFit="1" customWidth="1"/>
    <col min="14" max="14" width="11.88671875" style="20" bestFit="1" customWidth="1"/>
    <col min="15" max="16384" width="44.77734375" style="20"/>
  </cols>
  <sheetData>
    <row r="1" spans="1:15" ht="18" customHeight="1">
      <c r="A1" s="27" t="s">
        <v>7</v>
      </c>
      <c r="B1" s="28"/>
      <c r="C1" s="9" t="str">
        <f>[25]DBD!C1</f>
        <v>JcicZ573</v>
      </c>
      <c r="D1" s="9" t="str">
        <f>[25]DBD!D1</f>
        <v>更生債務人繳款資料</v>
      </c>
      <c r="E1" s="16" t="s">
        <v>24</v>
      </c>
      <c r="F1" s="10"/>
      <c r="G1" s="10"/>
    </row>
    <row r="2" spans="1:15" ht="18" customHeight="1">
      <c r="A2" s="23" t="s">
        <v>383</v>
      </c>
      <c r="B2" s="24"/>
      <c r="C2" s="9" t="s">
        <v>508</v>
      </c>
      <c r="D2" s="9"/>
      <c r="E2" s="16"/>
      <c r="F2" s="10"/>
      <c r="G2" s="10"/>
    </row>
    <row r="3" spans="1:15" ht="18" customHeight="1">
      <c r="A3" s="23" t="s">
        <v>384</v>
      </c>
      <c r="B3" s="24"/>
      <c r="C3" s="9"/>
      <c r="D3" s="9"/>
      <c r="E3" s="16"/>
      <c r="F3" s="10"/>
      <c r="G3" s="10"/>
    </row>
    <row r="4" spans="1:15" ht="18" customHeight="1">
      <c r="A4" s="12" t="s">
        <v>8</v>
      </c>
      <c r="B4" s="12" t="s">
        <v>9</v>
      </c>
      <c r="C4" s="13" t="s">
        <v>10</v>
      </c>
      <c r="D4" s="12" t="s">
        <v>11</v>
      </c>
      <c r="E4" s="12" t="s">
        <v>12</v>
      </c>
      <c r="F4" s="12" t="s">
        <v>13</v>
      </c>
      <c r="G4" s="13" t="s">
        <v>14</v>
      </c>
      <c r="H4" s="14" t="s">
        <v>15</v>
      </c>
      <c r="I4" s="14" t="s">
        <v>16</v>
      </c>
      <c r="J4" s="14" t="s">
        <v>17</v>
      </c>
      <c r="K4" s="14" t="s">
        <v>18</v>
      </c>
      <c r="L4" s="14" t="s">
        <v>19</v>
      </c>
      <c r="M4" s="14" t="s">
        <v>20</v>
      </c>
      <c r="N4" s="14" t="s">
        <v>21</v>
      </c>
      <c r="O4" s="25" t="s">
        <v>422</v>
      </c>
    </row>
    <row r="5" spans="1:15" ht="18" customHeight="1">
      <c r="A5" s="9">
        <f>[25]DBD!A10</f>
        <v>1</v>
      </c>
      <c r="B5" s="9" t="str">
        <f>[25]DBD!B10</f>
        <v>TranKey</v>
      </c>
      <c r="C5" s="9" t="str">
        <f>[25]DBD!C10</f>
        <v>交易代碼</v>
      </c>
      <c r="D5" s="9" t="str">
        <f>[25]DBD!D10</f>
        <v>VARCHAR2</v>
      </c>
      <c r="E5" s="9">
        <f>[25]DBD!E10</f>
        <v>1</v>
      </c>
      <c r="F5" s="9">
        <f>[25]DBD!F10</f>
        <v>0</v>
      </c>
      <c r="G5" s="9" t="str">
        <f>[25]DBD!G10</f>
        <v>A:新增;C:異動;D:刪除</v>
      </c>
      <c r="H5" s="15" t="s">
        <v>274</v>
      </c>
      <c r="I5" s="15" t="s">
        <v>28</v>
      </c>
      <c r="J5" s="15"/>
      <c r="K5" s="15" t="s">
        <v>26</v>
      </c>
      <c r="L5" s="15">
        <v>1</v>
      </c>
      <c r="M5" s="15"/>
      <c r="N5" s="15"/>
    </row>
    <row r="6" spans="1:15" ht="18" customHeight="1">
      <c r="A6" s="9">
        <f>[25]DBD!A11</f>
        <v>2</v>
      </c>
      <c r="B6" s="9" t="str">
        <f>[25]DBD!B11</f>
        <v>CustId</v>
      </c>
      <c r="C6" s="9" t="str">
        <f>[25]DBD!C11</f>
        <v>債務人IDN</v>
      </c>
      <c r="D6" s="9" t="str">
        <f>[25]DBD!D11</f>
        <v>VARCHAR2</v>
      </c>
      <c r="E6" s="9">
        <f>[25]DBD!E11</f>
        <v>10</v>
      </c>
      <c r="F6" s="9">
        <f>[25]DBD!F11</f>
        <v>0</v>
      </c>
      <c r="G6" s="9" t="str">
        <f>[25]DBD!G11</f>
        <v>目前可輸入四碼</v>
      </c>
      <c r="H6" s="15" t="s">
        <v>274</v>
      </c>
      <c r="I6" s="15" t="s">
        <v>33</v>
      </c>
      <c r="J6" s="15"/>
      <c r="K6" s="15" t="s">
        <v>35</v>
      </c>
      <c r="L6" s="15">
        <v>10</v>
      </c>
      <c r="M6" s="15"/>
      <c r="N6" s="15"/>
    </row>
    <row r="7" spans="1:15" ht="18" customHeight="1">
      <c r="A7" s="9">
        <f>[25]DBD!A12</f>
        <v>3</v>
      </c>
      <c r="B7" s="9" t="str">
        <f>[25]DBD!B12</f>
        <v>SubmitKey</v>
      </c>
      <c r="C7" s="9" t="str">
        <f>[25]DBD!C12</f>
        <v>報送單位代號</v>
      </c>
      <c r="D7" s="9" t="str">
        <f>[25]DBD!D12</f>
        <v>NVARCHAR2</v>
      </c>
      <c r="E7" s="9">
        <f>[25]DBD!E12</f>
        <v>3</v>
      </c>
      <c r="F7" s="9">
        <f>[25]DBD!F12</f>
        <v>0</v>
      </c>
      <c r="G7" s="9" t="str">
        <f>[25]DBD!G12</f>
        <v>三位文數字</v>
      </c>
      <c r="H7" s="15" t="s">
        <v>274</v>
      </c>
      <c r="I7" s="15" t="s">
        <v>31</v>
      </c>
      <c r="J7" s="15"/>
      <c r="K7" s="15" t="s">
        <v>26</v>
      </c>
      <c r="L7" s="15">
        <v>3</v>
      </c>
      <c r="M7" s="15"/>
      <c r="N7" s="15"/>
    </row>
    <row r="8" spans="1:15" ht="18" customHeight="1">
      <c r="A8" s="9">
        <f>[25]DBD!A13</f>
        <v>4</v>
      </c>
      <c r="B8" s="9" t="str">
        <f>[25]DBD!B13</f>
        <v>ApplyDate</v>
      </c>
      <c r="C8" s="9" t="str">
        <f>[25]DBD!C13</f>
        <v>更生款項統一收付申請日</v>
      </c>
      <c r="D8" s="9" t="str">
        <f>[25]DBD!D13</f>
        <v>Decimald</v>
      </c>
      <c r="E8" s="9">
        <f>[25]DBD!E13</f>
        <v>8</v>
      </c>
      <c r="F8" s="9">
        <f>[25]DBD!F13</f>
        <v>0</v>
      </c>
      <c r="G8" s="9">
        <f>[25]DBD!G13</f>
        <v>0</v>
      </c>
      <c r="H8" s="15" t="s">
        <v>274</v>
      </c>
      <c r="I8" s="15" t="s">
        <v>230</v>
      </c>
      <c r="J8" s="15"/>
      <c r="K8" s="15" t="s">
        <v>35</v>
      </c>
      <c r="L8" s="15">
        <v>8</v>
      </c>
      <c r="M8" s="15"/>
      <c r="N8" s="15"/>
    </row>
    <row r="9" spans="1:15" ht="18" customHeight="1">
      <c r="A9" s="9">
        <f>[25]DBD!A14</f>
        <v>5</v>
      </c>
      <c r="B9" s="9" t="str">
        <f>[25]DBD!B14</f>
        <v>PayDate</v>
      </c>
      <c r="C9" s="9" t="str">
        <f>[25]DBD!C14</f>
        <v>繳款日期</v>
      </c>
      <c r="D9" s="9" t="str">
        <f>[25]DBD!D14</f>
        <v>Decimald</v>
      </c>
      <c r="E9" s="9">
        <f>[25]DBD!E14</f>
        <v>8</v>
      </c>
      <c r="F9" s="9">
        <f>[25]DBD!F14</f>
        <v>0</v>
      </c>
      <c r="G9" s="9">
        <f>[25]DBD!G14</f>
        <v>0</v>
      </c>
      <c r="H9" s="15" t="s">
        <v>274</v>
      </c>
      <c r="I9" s="15" t="s">
        <v>272</v>
      </c>
      <c r="J9" s="15"/>
      <c r="K9" s="15" t="s">
        <v>35</v>
      </c>
      <c r="L9" s="15">
        <v>8</v>
      </c>
      <c r="M9" s="15"/>
      <c r="N9" s="15"/>
    </row>
    <row r="10" spans="1:15" ht="18" customHeight="1">
      <c r="A10" s="9">
        <f>[25]DBD!A15</f>
        <v>6</v>
      </c>
      <c r="B10" s="9" t="str">
        <f>[25]DBD!B15</f>
        <v>PayAmt</v>
      </c>
      <c r="C10" s="9" t="str">
        <f>[25]DBD!C15</f>
        <v>本日繳款金額</v>
      </c>
      <c r="D10" s="9" t="str">
        <f>[25]DBD!D15</f>
        <v>Decimal</v>
      </c>
      <c r="E10" s="9">
        <f>[25]DBD!E15</f>
        <v>9</v>
      </c>
      <c r="F10" s="9">
        <f>[25]DBD!F15</f>
        <v>0</v>
      </c>
      <c r="G10" s="9">
        <f>[25]DBD!G15</f>
        <v>0</v>
      </c>
      <c r="H10" s="15" t="s">
        <v>274</v>
      </c>
      <c r="I10" s="15" t="s">
        <v>275</v>
      </c>
      <c r="J10" s="15"/>
      <c r="K10" s="15" t="s">
        <v>23</v>
      </c>
      <c r="L10" s="15">
        <v>9</v>
      </c>
      <c r="M10" s="15"/>
      <c r="N10" s="15"/>
    </row>
    <row r="11" spans="1:15" ht="18" customHeight="1">
      <c r="A11" s="9">
        <f>[25]DBD!A16</f>
        <v>7</v>
      </c>
      <c r="B11" s="9" t="str">
        <f>[25]DBD!B16</f>
        <v>TotalPayAmt</v>
      </c>
      <c r="C11" s="9" t="str">
        <f>[25]DBD!C16</f>
        <v>累計繳款金額</v>
      </c>
      <c r="D11" s="9" t="str">
        <f>[25]DBD!D16</f>
        <v>Decimal</v>
      </c>
      <c r="E11" s="9">
        <f>[25]DBD!E16</f>
        <v>9</v>
      </c>
      <c r="F11" s="9">
        <f>[25]DBD!F16</f>
        <v>0</v>
      </c>
      <c r="G11" s="9">
        <f>[25]DBD!G16</f>
        <v>0</v>
      </c>
      <c r="H11" s="15" t="s">
        <v>274</v>
      </c>
      <c r="I11" s="15" t="s">
        <v>276</v>
      </c>
      <c r="J11" s="15"/>
      <c r="K11" s="15" t="s">
        <v>23</v>
      </c>
      <c r="L11" s="15">
        <v>9</v>
      </c>
      <c r="M11" s="15"/>
      <c r="N11" s="15"/>
    </row>
    <row r="12" spans="1:15" ht="18" customHeight="1">
      <c r="A12" s="9">
        <f>[25]DBD!A17</f>
        <v>8</v>
      </c>
      <c r="B12" s="9" t="str">
        <f>[25]DBD!B17</f>
        <v>OutJcicTxtDate</v>
      </c>
      <c r="C12" s="9" t="str">
        <f>[25]DBD!C17</f>
        <v>轉JCIC文字檔日期</v>
      </c>
      <c r="D12" s="9" t="str">
        <f>[25]DBD!D17</f>
        <v>Decimald</v>
      </c>
      <c r="E12" s="9">
        <f>[25]DBD!E17</f>
        <v>8</v>
      </c>
      <c r="F12" s="9">
        <f>[25]DBD!F17</f>
        <v>0</v>
      </c>
      <c r="G12" s="9">
        <f>[25]DBD!G17</f>
        <v>0</v>
      </c>
      <c r="H12" s="15" t="s">
        <v>274</v>
      </c>
      <c r="I12" s="15" t="s">
        <v>44</v>
      </c>
      <c r="J12" s="15"/>
      <c r="K12" s="15" t="s">
        <v>35</v>
      </c>
      <c r="L12" s="15">
        <v>8</v>
      </c>
      <c r="M12" s="15"/>
      <c r="N12" s="15" t="s">
        <v>526</v>
      </c>
      <c r="O12" s="20" t="s">
        <v>507</v>
      </c>
    </row>
    <row r="13" spans="1:15" ht="18" customHeight="1">
      <c r="A13" s="9">
        <f>[25]DBD!A18</f>
        <v>9</v>
      </c>
      <c r="B13" s="9" t="str">
        <f>[25]DBD!B18</f>
        <v>CreateDate</v>
      </c>
      <c r="C13" s="9" t="str">
        <f>[25]DBD!C18</f>
        <v>建檔日期時間</v>
      </c>
      <c r="D13" s="9" t="str">
        <f>[25]DBD!D18</f>
        <v>DATE</v>
      </c>
      <c r="E13" s="9">
        <f>[25]DBD!E18</f>
        <v>8</v>
      </c>
      <c r="F13" s="9">
        <f>[25]DBD!F18</f>
        <v>0</v>
      </c>
      <c r="G13" s="9">
        <f>[25]DBD!G18</f>
        <v>0</v>
      </c>
      <c r="H13" s="15"/>
      <c r="I13" s="15"/>
      <c r="J13" s="15"/>
      <c r="K13" s="15"/>
      <c r="L13" s="15"/>
      <c r="M13" s="15"/>
      <c r="N13" s="15"/>
    </row>
    <row r="14" spans="1:15" ht="18" customHeight="1">
      <c r="A14" s="9">
        <f>[25]DBD!A19</f>
        <v>10</v>
      </c>
      <c r="B14" s="9" t="str">
        <f>[25]DBD!B19</f>
        <v>CreateEmpNo</v>
      </c>
      <c r="C14" s="9" t="str">
        <f>[25]DBD!C19</f>
        <v>建檔人員</v>
      </c>
      <c r="D14" s="9" t="str">
        <f>[25]DBD!D19</f>
        <v>VARCHAR2</v>
      </c>
      <c r="E14" s="9">
        <f>[25]DBD!E19</f>
        <v>6</v>
      </c>
      <c r="F14" s="9">
        <f>[25]DBD!F19</f>
        <v>0</v>
      </c>
      <c r="G14" s="9">
        <f>[25]DBD!G19</f>
        <v>0</v>
      </c>
      <c r="H14" s="15"/>
      <c r="I14" s="15"/>
      <c r="J14" s="15"/>
      <c r="K14" s="15"/>
      <c r="L14" s="15"/>
      <c r="M14" s="15"/>
      <c r="N14" s="15"/>
    </row>
    <row r="15" spans="1:15" ht="18" customHeight="1">
      <c r="A15" s="9">
        <f>[25]DBD!A20</f>
        <v>11</v>
      </c>
      <c r="B15" s="9" t="str">
        <f>[25]DBD!B20</f>
        <v>LastUpdate</v>
      </c>
      <c r="C15" s="9" t="str">
        <f>[25]DBD!C20</f>
        <v>最後更新日期時間</v>
      </c>
      <c r="D15" s="9" t="str">
        <f>[25]DBD!D20</f>
        <v>DATE</v>
      </c>
      <c r="E15" s="9">
        <f>[25]DBD!E20</f>
        <v>8</v>
      </c>
      <c r="F15" s="9">
        <f>[25]DBD!F20</f>
        <v>0</v>
      </c>
      <c r="G15" s="9">
        <f>[25]DBD!G20</f>
        <v>0</v>
      </c>
      <c r="H15" s="15"/>
      <c r="I15" s="15"/>
      <c r="J15" s="15"/>
      <c r="K15" s="15"/>
      <c r="L15" s="15"/>
      <c r="M15" s="15"/>
      <c r="N15" s="15"/>
    </row>
    <row r="16" spans="1:15" ht="18" customHeight="1">
      <c r="A16" s="9">
        <f>[25]DBD!A21</f>
        <v>12</v>
      </c>
      <c r="B16" s="9" t="str">
        <f>[25]DBD!B21</f>
        <v>LastUpdateEmpNo</v>
      </c>
      <c r="C16" s="9" t="str">
        <f>[25]DBD!C21</f>
        <v>最後更新人員</v>
      </c>
      <c r="D16" s="9" t="str">
        <f>[25]DBD!D21</f>
        <v>VARCHAR2</v>
      </c>
      <c r="E16" s="9">
        <f>[25]DBD!E21</f>
        <v>6</v>
      </c>
      <c r="F16" s="9">
        <f>[25]DBD!F21</f>
        <v>0</v>
      </c>
      <c r="G16" s="9">
        <f>[25]DBD!G21</f>
        <v>0</v>
      </c>
      <c r="H16" s="15"/>
      <c r="I16" s="15"/>
      <c r="J16" s="15"/>
      <c r="K16" s="15"/>
      <c r="L16" s="15"/>
      <c r="M16" s="15"/>
      <c r="N16" s="15"/>
    </row>
  </sheetData>
  <mergeCells count="1">
    <mergeCell ref="A1:B1"/>
  </mergeCells>
  <phoneticPr fontId="1" type="noConversion"/>
  <hyperlinks>
    <hyperlink ref="E1" location="'L8'!A1" display="回首頁" xr:uid="{00000000-0004-0000-1900-000000000000}"/>
  </hyperlinks>
  <pageMargins left="0.7" right="0.7" top="0.75" bottom="0.75" header="0.3" footer="0.3"/>
  <pageSetup paperSize="9" orientation="portrait" horizontalDpi="200" verticalDpi="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工作表25"/>
  <dimension ref="A1:O16"/>
  <sheetViews>
    <sheetView zoomScaleNormal="100" workbookViewId="0">
      <selection activeCell="C1" sqref="C1:D1"/>
    </sheetView>
  </sheetViews>
  <sheetFormatPr defaultColWidth="44.77734375" defaultRowHeight="18" customHeight="1"/>
  <cols>
    <col min="1" max="1" width="5.77734375" style="20" bestFit="1" customWidth="1"/>
    <col min="2" max="2" width="20.33203125" style="20" bestFit="1" customWidth="1"/>
    <col min="3" max="3" width="25.109375" style="20" bestFit="1" customWidth="1"/>
    <col min="4" max="4" width="17.77734375" style="20" bestFit="1" customWidth="1"/>
    <col min="5" max="5" width="8.21875" style="20" bestFit="1" customWidth="1"/>
    <col min="6" max="6" width="6.77734375" style="20" bestFit="1" customWidth="1"/>
    <col min="7" max="7" width="17.77734375" style="20" bestFit="1" customWidth="1"/>
    <col min="8" max="8" width="13.5546875" style="20" bestFit="1" customWidth="1"/>
    <col min="9" max="9" width="28.77734375" style="20" bestFit="1" customWidth="1"/>
    <col min="10" max="10" width="11.88671875" style="20" bestFit="1" customWidth="1"/>
    <col min="11" max="13" width="6.77734375" style="20" bestFit="1" customWidth="1"/>
    <col min="14" max="14" width="11.88671875" style="20" bestFit="1" customWidth="1"/>
    <col min="15" max="16384" width="44.77734375" style="20"/>
  </cols>
  <sheetData>
    <row r="1" spans="1:15" ht="18" customHeight="1">
      <c r="A1" s="27" t="s">
        <v>7</v>
      </c>
      <c r="B1" s="28"/>
      <c r="C1" s="9" t="str">
        <f>[26]DBD!C1</f>
        <v>JcicZ574</v>
      </c>
      <c r="D1" s="9" t="str">
        <f>[26]DBD!D1</f>
        <v>更生款項統一收付結案通知資料</v>
      </c>
      <c r="E1" s="16" t="s">
        <v>24</v>
      </c>
      <c r="F1" s="10"/>
      <c r="G1" s="10"/>
    </row>
    <row r="2" spans="1:15" ht="18" customHeight="1">
      <c r="A2" s="23" t="s">
        <v>383</v>
      </c>
      <c r="B2" s="24"/>
      <c r="C2" s="9" t="s">
        <v>510</v>
      </c>
      <c r="D2" s="9"/>
      <c r="E2" s="16"/>
      <c r="F2" s="10"/>
      <c r="G2" s="10"/>
    </row>
    <row r="3" spans="1:15" ht="18" customHeight="1">
      <c r="A3" s="23" t="s">
        <v>384</v>
      </c>
      <c r="B3" s="24"/>
      <c r="C3" s="9"/>
      <c r="D3" s="9"/>
      <c r="E3" s="16"/>
      <c r="F3" s="10"/>
      <c r="G3" s="10"/>
    </row>
    <row r="4" spans="1:15" ht="18" customHeight="1">
      <c r="A4" s="12" t="s">
        <v>8</v>
      </c>
      <c r="B4" s="12" t="s">
        <v>9</v>
      </c>
      <c r="C4" s="13" t="s">
        <v>10</v>
      </c>
      <c r="D4" s="12" t="s">
        <v>11</v>
      </c>
      <c r="E4" s="12" t="s">
        <v>12</v>
      </c>
      <c r="F4" s="12" t="s">
        <v>13</v>
      </c>
      <c r="G4" s="13" t="s">
        <v>14</v>
      </c>
      <c r="H4" s="14" t="s">
        <v>15</v>
      </c>
      <c r="I4" s="14" t="s">
        <v>16</v>
      </c>
      <c r="J4" s="14" t="s">
        <v>17</v>
      </c>
      <c r="K4" s="14" t="s">
        <v>18</v>
      </c>
      <c r="L4" s="14" t="s">
        <v>19</v>
      </c>
      <c r="M4" s="14" t="s">
        <v>20</v>
      </c>
      <c r="N4" s="14" t="s">
        <v>21</v>
      </c>
      <c r="O4" s="25" t="s">
        <v>422</v>
      </c>
    </row>
    <row r="5" spans="1:15" ht="18" customHeight="1">
      <c r="A5" s="9">
        <f>[26]DBD!A9</f>
        <v>1</v>
      </c>
      <c r="B5" s="9" t="str">
        <f>[26]DBD!B9</f>
        <v>TranKey</v>
      </c>
      <c r="C5" s="9" t="str">
        <f>[26]DBD!C9</f>
        <v>交易代碼</v>
      </c>
      <c r="D5" s="9" t="str">
        <f>[26]DBD!D9</f>
        <v>VARCHAR2</v>
      </c>
      <c r="E5" s="9">
        <f>[26]DBD!E9</f>
        <v>1</v>
      </c>
      <c r="F5" s="9">
        <f>[26]DBD!F9</f>
        <v>0</v>
      </c>
      <c r="G5" s="9" t="str">
        <f>[26]DBD!G9</f>
        <v>A:新增;C:異動;D:刪除</v>
      </c>
      <c r="H5" s="15" t="s">
        <v>277</v>
      </c>
      <c r="I5" s="15" t="s">
        <v>28</v>
      </c>
      <c r="J5" s="15"/>
      <c r="K5" s="15" t="s">
        <v>26</v>
      </c>
      <c r="L5" s="15">
        <v>1</v>
      </c>
      <c r="M5" s="15"/>
      <c r="N5" s="15"/>
    </row>
    <row r="6" spans="1:15" ht="18" customHeight="1">
      <c r="A6" s="9">
        <f>[26]DBD!A10</f>
        <v>2</v>
      </c>
      <c r="B6" s="9" t="str">
        <f>[26]DBD!B10</f>
        <v>CustId</v>
      </c>
      <c r="C6" s="9" t="str">
        <f>[26]DBD!C10</f>
        <v>債務人IDN</v>
      </c>
      <c r="D6" s="9" t="str">
        <f>[26]DBD!D10</f>
        <v>VARCHAR2</v>
      </c>
      <c r="E6" s="9">
        <f>[26]DBD!E10</f>
        <v>10</v>
      </c>
      <c r="F6" s="9">
        <f>[26]DBD!F10</f>
        <v>0</v>
      </c>
      <c r="G6" s="9">
        <f>[26]DBD!G10</f>
        <v>0</v>
      </c>
      <c r="H6" s="15" t="s">
        <v>277</v>
      </c>
      <c r="I6" s="15" t="s">
        <v>33</v>
      </c>
      <c r="J6" s="15"/>
      <c r="K6" s="15" t="s">
        <v>35</v>
      </c>
      <c r="L6" s="15">
        <v>10</v>
      </c>
      <c r="M6" s="15"/>
      <c r="N6" s="15"/>
    </row>
    <row r="7" spans="1:15" ht="18" customHeight="1">
      <c r="A7" s="9">
        <f>[26]DBD!A11</f>
        <v>3</v>
      </c>
      <c r="B7" s="9" t="str">
        <f>[26]DBD!B11</f>
        <v>SubmitKey</v>
      </c>
      <c r="C7" s="9" t="str">
        <f>[26]DBD!C11</f>
        <v>報送單位代號</v>
      </c>
      <c r="D7" s="9" t="str">
        <f>[26]DBD!D11</f>
        <v>NVARCHAR2</v>
      </c>
      <c r="E7" s="9">
        <f>[26]DBD!E11</f>
        <v>3</v>
      </c>
      <c r="F7" s="9">
        <f>[26]DBD!F11</f>
        <v>0</v>
      </c>
      <c r="G7" s="9" t="str">
        <f>[26]DBD!G11</f>
        <v>3位文數字</v>
      </c>
      <c r="H7" s="15" t="s">
        <v>277</v>
      </c>
      <c r="I7" s="15" t="s">
        <v>31</v>
      </c>
      <c r="J7" s="15"/>
      <c r="K7" s="15" t="s">
        <v>26</v>
      </c>
      <c r="L7" s="15">
        <v>3</v>
      </c>
      <c r="M7" s="15"/>
      <c r="N7" s="15"/>
    </row>
    <row r="8" spans="1:15" ht="18" customHeight="1">
      <c r="A8" s="9">
        <f>[26]DBD!A12</f>
        <v>4</v>
      </c>
      <c r="B8" s="9" t="str">
        <f>[26]DBD!B12</f>
        <v>ApplyDate</v>
      </c>
      <c r="C8" s="9" t="str">
        <f>[26]DBD!C12</f>
        <v>更生款項統一收付申請日</v>
      </c>
      <c r="D8" s="9" t="str">
        <f>[26]DBD!D12</f>
        <v>Decimald</v>
      </c>
      <c r="E8" s="9">
        <f>[26]DBD!E12</f>
        <v>8</v>
      </c>
      <c r="F8" s="9">
        <f>[26]DBD!F12</f>
        <v>0</v>
      </c>
      <c r="G8" s="9">
        <f>[26]DBD!G12</f>
        <v>0</v>
      </c>
      <c r="H8" s="15" t="s">
        <v>277</v>
      </c>
      <c r="I8" s="15" t="s">
        <v>230</v>
      </c>
      <c r="J8" s="15"/>
      <c r="K8" s="15" t="s">
        <v>35</v>
      </c>
      <c r="L8" s="15">
        <v>8</v>
      </c>
      <c r="M8" s="15"/>
      <c r="N8" s="15"/>
    </row>
    <row r="9" spans="1:15" ht="18" customHeight="1">
      <c r="A9" s="9">
        <f>[26]DBD!A13</f>
        <v>5</v>
      </c>
      <c r="B9" s="9" t="str">
        <f>[26]DBD!B13</f>
        <v>CloseDate</v>
      </c>
      <c r="C9" s="9" t="str">
        <f>[26]DBD!C13</f>
        <v>結案日期</v>
      </c>
      <c r="D9" s="9" t="str">
        <f>[26]DBD!D13</f>
        <v>Decimald</v>
      </c>
      <c r="E9" s="9">
        <f>[26]DBD!E13</f>
        <v>8</v>
      </c>
      <c r="F9" s="9">
        <f>[26]DBD!F13</f>
        <v>0</v>
      </c>
      <c r="G9" s="9">
        <f>[26]DBD!G13</f>
        <v>0</v>
      </c>
      <c r="H9" s="15" t="s">
        <v>277</v>
      </c>
      <c r="I9" s="15" t="s">
        <v>278</v>
      </c>
      <c r="J9" s="15"/>
      <c r="K9" s="15" t="s">
        <v>35</v>
      </c>
      <c r="L9" s="15">
        <v>8</v>
      </c>
      <c r="M9" s="15"/>
      <c r="N9" s="15"/>
    </row>
    <row r="10" spans="1:15" ht="18" customHeight="1">
      <c r="A10" s="9">
        <f>[26]DBD!A14</f>
        <v>6</v>
      </c>
      <c r="B10" s="9" t="str">
        <f>[26]DBD!B14</f>
        <v>CloseMark</v>
      </c>
      <c r="C10" s="9" t="str">
        <f>[26]DBD!C14</f>
        <v>結案原因</v>
      </c>
      <c r="D10" s="9" t="str">
        <f>[26]DBD!D14</f>
        <v>VARCHAR2</v>
      </c>
      <c r="E10" s="9">
        <f>[26]DBD!E14</f>
        <v>2</v>
      </c>
      <c r="F10" s="9">
        <f>[26]DBD!F14</f>
        <v>0</v>
      </c>
      <c r="G10" s="9" t="str">
        <f>[26]DBD!G14</f>
        <v>01:債務人主動撤案
02:債務人申請更生統收統付前未依約履行更生方案
03:更生款項統一收復申請生效後債務人未依約履行
04:Key值欄位輸入錯誤，本行結案
05:債權金融機構未全數回報債權
99:主辦行停止辦理更生統一收付作業</v>
      </c>
      <c r="H10" s="15" t="s">
        <v>277</v>
      </c>
      <c r="I10" s="15" t="s">
        <v>279</v>
      </c>
      <c r="J10" s="15"/>
      <c r="K10" s="15" t="s">
        <v>35</v>
      </c>
      <c r="L10" s="15">
        <v>2</v>
      </c>
      <c r="M10" s="15"/>
      <c r="N10" s="15"/>
    </row>
    <row r="11" spans="1:15" ht="18" customHeight="1">
      <c r="A11" s="9">
        <f>[26]DBD!A15</f>
        <v>7</v>
      </c>
      <c r="B11" s="9" t="str">
        <f>[26]DBD!B15</f>
        <v>PhoneNo</v>
      </c>
      <c r="C11" s="9" t="str">
        <f>[26]DBD!C15</f>
        <v>通訊電話</v>
      </c>
      <c r="D11" s="9" t="str">
        <f>[26]DBD!D15</f>
        <v>NVARCHAR2</v>
      </c>
      <c r="E11" s="9">
        <f>[26]DBD!E15</f>
        <v>16</v>
      </c>
      <c r="F11" s="9">
        <f>[26]DBD!F15</f>
        <v>0</v>
      </c>
      <c r="G11" s="9" t="str">
        <f>[26]DBD!G15</f>
        <v>限16碼</v>
      </c>
      <c r="H11" s="15" t="s">
        <v>277</v>
      </c>
      <c r="I11" s="15" t="s">
        <v>280</v>
      </c>
      <c r="J11" s="15"/>
      <c r="K11" s="15" t="s">
        <v>35</v>
      </c>
      <c r="L11" s="15">
        <v>16</v>
      </c>
      <c r="M11" s="15"/>
      <c r="N11" s="15"/>
    </row>
    <row r="12" spans="1:15" ht="18" customHeight="1">
      <c r="A12" s="9">
        <f>[26]DBD!A16</f>
        <v>8</v>
      </c>
      <c r="B12" s="9" t="str">
        <f>[26]DBD!B16</f>
        <v>OutJcicTxtDate</v>
      </c>
      <c r="C12" s="9" t="str">
        <f>[26]DBD!C16</f>
        <v>轉JCIC文字檔日期</v>
      </c>
      <c r="D12" s="9" t="str">
        <f>[26]DBD!D16</f>
        <v>Decimald</v>
      </c>
      <c r="E12" s="9">
        <f>[26]DBD!E16</f>
        <v>8</v>
      </c>
      <c r="F12" s="9">
        <f>[26]DBD!F16</f>
        <v>0</v>
      </c>
      <c r="G12" s="9">
        <f>[26]DBD!G16</f>
        <v>0</v>
      </c>
      <c r="H12" s="15" t="s">
        <v>277</v>
      </c>
      <c r="I12" s="15" t="s">
        <v>44</v>
      </c>
      <c r="J12" s="15"/>
      <c r="K12" s="15" t="s">
        <v>35</v>
      </c>
      <c r="L12" s="15">
        <v>8</v>
      </c>
      <c r="M12" s="15"/>
      <c r="N12" s="15"/>
    </row>
    <row r="13" spans="1:15" ht="18" customHeight="1">
      <c r="A13" s="9">
        <f>[26]DBD!A17</f>
        <v>9</v>
      </c>
      <c r="B13" s="9" t="str">
        <f>[26]DBD!B17</f>
        <v>CreateDate</v>
      </c>
      <c r="C13" s="9" t="str">
        <f>[26]DBD!C17</f>
        <v>建檔日期時間</v>
      </c>
      <c r="D13" s="9" t="str">
        <f>[26]DBD!D17</f>
        <v>DATE</v>
      </c>
      <c r="E13" s="9">
        <f>[26]DBD!E17</f>
        <v>8</v>
      </c>
      <c r="F13" s="9">
        <f>[26]DBD!F17</f>
        <v>0</v>
      </c>
      <c r="G13" s="9">
        <f>[26]DBD!G17</f>
        <v>0</v>
      </c>
      <c r="H13" s="15"/>
      <c r="I13" s="15"/>
      <c r="J13" s="15"/>
      <c r="K13" s="15"/>
      <c r="L13" s="15"/>
      <c r="M13" s="15"/>
      <c r="N13" s="15"/>
    </row>
    <row r="14" spans="1:15" ht="18" customHeight="1">
      <c r="A14" s="9">
        <f>[26]DBD!A18</f>
        <v>10</v>
      </c>
      <c r="B14" s="9" t="str">
        <f>[26]DBD!B18</f>
        <v>CreateEmpNo</v>
      </c>
      <c r="C14" s="9" t="str">
        <f>[26]DBD!C18</f>
        <v>建檔人員</v>
      </c>
      <c r="D14" s="9" t="str">
        <f>[26]DBD!D18</f>
        <v>VARCHAR2</v>
      </c>
      <c r="E14" s="9">
        <f>[26]DBD!E18</f>
        <v>6</v>
      </c>
      <c r="F14" s="9">
        <f>[26]DBD!F18</f>
        <v>0</v>
      </c>
      <c r="G14" s="9">
        <f>[26]DBD!G18</f>
        <v>0</v>
      </c>
      <c r="H14" s="15"/>
      <c r="I14" s="15"/>
      <c r="J14" s="15"/>
      <c r="K14" s="15"/>
      <c r="L14" s="15"/>
      <c r="M14" s="15"/>
      <c r="N14" s="15"/>
    </row>
    <row r="15" spans="1:15" ht="18" customHeight="1">
      <c r="A15" s="9">
        <f>[26]DBD!A19</f>
        <v>11</v>
      </c>
      <c r="B15" s="9" t="str">
        <f>[26]DBD!B19</f>
        <v>LastUpdate</v>
      </c>
      <c r="C15" s="9" t="str">
        <f>[26]DBD!C19</f>
        <v>最後更新日期時間</v>
      </c>
      <c r="D15" s="9" t="str">
        <f>[26]DBD!D19</f>
        <v>DATE</v>
      </c>
      <c r="E15" s="9">
        <f>[26]DBD!E19</f>
        <v>8</v>
      </c>
      <c r="F15" s="9">
        <f>[26]DBD!F19</f>
        <v>0</v>
      </c>
      <c r="G15" s="9">
        <f>[26]DBD!G19</f>
        <v>0</v>
      </c>
      <c r="H15" s="15"/>
      <c r="I15" s="15"/>
      <c r="J15" s="15"/>
      <c r="K15" s="15"/>
      <c r="L15" s="15"/>
      <c r="M15" s="15"/>
      <c r="N15" s="15"/>
    </row>
    <row r="16" spans="1:15" ht="18" customHeight="1">
      <c r="A16" s="9">
        <f>[26]DBD!A20</f>
        <v>12</v>
      </c>
      <c r="B16" s="9" t="str">
        <f>[26]DBD!B20</f>
        <v>LastUpdateEmpNo</v>
      </c>
      <c r="C16" s="9" t="str">
        <f>[26]DBD!C20</f>
        <v>最後更新人員</v>
      </c>
      <c r="D16" s="9" t="str">
        <f>[26]DBD!D20</f>
        <v>VARCHAR2</v>
      </c>
      <c r="E16" s="9">
        <f>[26]DBD!E20</f>
        <v>6</v>
      </c>
      <c r="F16" s="9">
        <f>[26]DBD!F20</f>
        <v>0</v>
      </c>
      <c r="G16" s="9">
        <f>[26]DBD!G20</f>
        <v>0</v>
      </c>
      <c r="H16" s="15"/>
      <c r="I16" s="15"/>
      <c r="J16" s="15"/>
      <c r="K16" s="15"/>
      <c r="L16" s="15"/>
      <c r="M16" s="15"/>
      <c r="N16" s="15"/>
    </row>
  </sheetData>
  <mergeCells count="1">
    <mergeCell ref="A1:B1"/>
  </mergeCells>
  <phoneticPr fontId="1" type="noConversion"/>
  <hyperlinks>
    <hyperlink ref="E1" location="'L8'!A1" display="回首頁" xr:uid="{00000000-0004-0000-1A00-000000000000}"/>
  </hyperlinks>
  <pageMargins left="0.7" right="0.7" top="0.75" bottom="0.75" header="0.3" footer="0.3"/>
  <pageSetup paperSize="9" orientation="portrait" horizontalDpi="200" verticalDpi="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工作表26"/>
  <dimension ref="A1:O15"/>
  <sheetViews>
    <sheetView zoomScaleNormal="100" workbookViewId="0">
      <selection activeCell="C1" sqref="C1:D1"/>
    </sheetView>
  </sheetViews>
  <sheetFormatPr defaultColWidth="44.77734375" defaultRowHeight="18" customHeight="1"/>
  <cols>
    <col min="1" max="1" width="5.77734375" style="20" bestFit="1" customWidth="1"/>
    <col min="2" max="2" width="20.33203125" style="20" bestFit="1" customWidth="1"/>
    <col min="3" max="3" width="25.109375" style="20" bestFit="1" customWidth="1"/>
    <col min="4" max="4" width="17.77734375" style="20" bestFit="1" customWidth="1"/>
    <col min="5" max="5" width="8.21875" style="20" bestFit="1" customWidth="1"/>
    <col min="6" max="6" width="6.77734375" style="20" bestFit="1" customWidth="1"/>
    <col min="7" max="7" width="31.33203125" style="20" customWidth="1"/>
    <col min="8" max="8" width="13.5546875" style="20" bestFit="1" customWidth="1"/>
    <col min="9" max="9" width="28.77734375" style="20" bestFit="1" customWidth="1"/>
    <col min="10" max="10" width="11.88671875" style="20" bestFit="1" customWidth="1"/>
    <col min="11" max="13" width="6.77734375" style="20" bestFit="1" customWidth="1"/>
    <col min="14" max="14" width="11.88671875" style="20" bestFit="1" customWidth="1"/>
    <col min="15" max="16384" width="44.77734375" style="20"/>
  </cols>
  <sheetData>
    <row r="1" spans="1:15" ht="18" customHeight="1">
      <c r="A1" s="27" t="s">
        <v>7</v>
      </c>
      <c r="B1" s="28"/>
      <c r="C1" s="9" t="str">
        <f>[27]DBD!C1</f>
        <v>JcicZ575</v>
      </c>
      <c r="D1" s="9" t="str">
        <f>[27]DBD!D1</f>
        <v>更生債權金額異動通知資料</v>
      </c>
      <c r="E1" s="16" t="s">
        <v>24</v>
      </c>
      <c r="F1" s="10"/>
      <c r="G1" s="10"/>
    </row>
    <row r="2" spans="1:15" ht="18" customHeight="1">
      <c r="A2" s="23" t="s">
        <v>383</v>
      </c>
      <c r="B2" s="24"/>
      <c r="C2" s="9" t="s">
        <v>518</v>
      </c>
      <c r="D2" s="9"/>
      <c r="E2" s="16"/>
      <c r="F2" s="10"/>
      <c r="G2" s="10"/>
    </row>
    <row r="3" spans="1:15" ht="18" customHeight="1">
      <c r="A3" s="23" t="s">
        <v>384</v>
      </c>
      <c r="B3" s="24"/>
      <c r="C3" s="9"/>
      <c r="D3" s="9"/>
      <c r="E3" s="16"/>
      <c r="F3" s="10"/>
      <c r="G3" s="10"/>
    </row>
    <row r="4" spans="1:15" ht="18" customHeight="1">
      <c r="A4" s="12" t="s">
        <v>8</v>
      </c>
      <c r="B4" s="12" t="s">
        <v>9</v>
      </c>
      <c r="C4" s="13" t="s">
        <v>10</v>
      </c>
      <c r="D4" s="12" t="s">
        <v>11</v>
      </c>
      <c r="E4" s="12" t="s">
        <v>12</v>
      </c>
      <c r="F4" s="12" t="s">
        <v>13</v>
      </c>
      <c r="G4" s="13" t="s">
        <v>14</v>
      </c>
      <c r="H4" s="14" t="s">
        <v>15</v>
      </c>
      <c r="I4" s="14" t="s">
        <v>16</v>
      </c>
      <c r="J4" s="14" t="s">
        <v>17</v>
      </c>
      <c r="K4" s="14" t="s">
        <v>18</v>
      </c>
      <c r="L4" s="14" t="s">
        <v>19</v>
      </c>
      <c r="M4" s="14" t="s">
        <v>20</v>
      </c>
      <c r="N4" s="14" t="s">
        <v>21</v>
      </c>
      <c r="O4" s="25" t="s">
        <v>422</v>
      </c>
    </row>
    <row r="5" spans="1:15" ht="18" customHeight="1">
      <c r="A5" s="9">
        <f>[27]DBD!A10</f>
        <v>1</v>
      </c>
      <c r="B5" s="9" t="str">
        <f>[27]DBD!B10</f>
        <v>TranKey</v>
      </c>
      <c r="C5" s="9" t="str">
        <f>[27]DBD!C10</f>
        <v>交易代碼</v>
      </c>
      <c r="D5" s="9" t="str">
        <f>[27]DBD!D10</f>
        <v>VARCHAR2</v>
      </c>
      <c r="E5" s="9">
        <f>[27]DBD!E10</f>
        <v>1</v>
      </c>
      <c r="F5" s="9">
        <f>[27]DBD!F10</f>
        <v>0</v>
      </c>
      <c r="G5" s="9" t="str">
        <f>[27]DBD!G10</f>
        <v>A:新增;C:異動;D:刪除</v>
      </c>
      <c r="H5" s="15" t="s">
        <v>281</v>
      </c>
      <c r="I5" s="15" t="s">
        <v>28</v>
      </c>
      <c r="J5" s="15"/>
      <c r="K5" s="15" t="s">
        <v>26</v>
      </c>
      <c r="L5" s="15">
        <v>1</v>
      </c>
      <c r="M5" s="15"/>
      <c r="N5" s="15"/>
    </row>
    <row r="6" spans="1:15" ht="18" customHeight="1">
      <c r="A6" s="9">
        <f>[27]DBD!A11</f>
        <v>2</v>
      </c>
      <c r="B6" s="9" t="str">
        <f>[27]DBD!B11</f>
        <v>CustId</v>
      </c>
      <c r="C6" s="9" t="str">
        <f>[27]DBD!C11</f>
        <v>債務人IDN</v>
      </c>
      <c r="D6" s="9" t="str">
        <f>[27]DBD!D11</f>
        <v>VARCHAR2</v>
      </c>
      <c r="E6" s="9">
        <f>[27]DBD!E11</f>
        <v>10</v>
      </c>
      <c r="F6" s="9">
        <f>[27]DBD!F11</f>
        <v>0</v>
      </c>
      <c r="G6" s="9">
        <f>[27]DBD!G11</f>
        <v>0</v>
      </c>
      <c r="H6" s="15" t="s">
        <v>281</v>
      </c>
      <c r="I6" s="15" t="s">
        <v>33</v>
      </c>
      <c r="J6" s="15"/>
      <c r="K6" s="15" t="s">
        <v>35</v>
      </c>
      <c r="L6" s="15">
        <v>10</v>
      </c>
      <c r="M6" s="15"/>
      <c r="N6" s="15"/>
    </row>
    <row r="7" spans="1:15" ht="18" customHeight="1">
      <c r="A7" s="9">
        <f>[27]DBD!A12</f>
        <v>3</v>
      </c>
      <c r="B7" s="9" t="str">
        <f>[27]DBD!B12</f>
        <v>SubmitKey</v>
      </c>
      <c r="C7" s="9" t="str">
        <f>[27]DBD!C12</f>
        <v>報送單位代號</v>
      </c>
      <c r="D7" s="9" t="str">
        <f>[27]DBD!D12</f>
        <v>NVARCHAR2</v>
      </c>
      <c r="E7" s="9">
        <f>[27]DBD!E12</f>
        <v>3</v>
      </c>
      <c r="F7" s="9">
        <f>[27]DBD!F12</f>
        <v>0</v>
      </c>
      <c r="G7" s="9" t="str">
        <f>[27]DBD!G12</f>
        <v>3位文數字</v>
      </c>
      <c r="H7" s="15" t="s">
        <v>281</v>
      </c>
      <c r="I7" s="15" t="s">
        <v>31</v>
      </c>
      <c r="J7" s="15"/>
      <c r="K7" s="15" t="s">
        <v>26</v>
      </c>
      <c r="L7" s="15">
        <v>3</v>
      </c>
      <c r="M7" s="15"/>
      <c r="N7" s="15"/>
    </row>
    <row r="8" spans="1:15" ht="18" customHeight="1">
      <c r="A8" s="9">
        <f>[27]DBD!A13</f>
        <v>4</v>
      </c>
      <c r="B8" s="9" t="str">
        <f>[27]DBD!B13</f>
        <v>ApplyDate</v>
      </c>
      <c r="C8" s="9" t="str">
        <f>[27]DBD!C13</f>
        <v>更生款項統一收付申請日</v>
      </c>
      <c r="D8" s="9" t="str">
        <f>[27]DBD!D13</f>
        <v>Decimald</v>
      </c>
      <c r="E8" s="9">
        <f>[27]DBD!E13</f>
        <v>8</v>
      </c>
      <c r="F8" s="9">
        <f>[27]DBD!F13</f>
        <v>0</v>
      </c>
      <c r="G8" s="9">
        <f>[27]DBD!G13</f>
        <v>0</v>
      </c>
      <c r="H8" s="15" t="s">
        <v>281</v>
      </c>
      <c r="I8" s="15" t="s">
        <v>230</v>
      </c>
      <c r="J8" s="15"/>
      <c r="K8" s="15" t="s">
        <v>35</v>
      </c>
      <c r="L8" s="15">
        <v>8</v>
      </c>
      <c r="M8" s="15"/>
      <c r="N8" s="15"/>
    </row>
    <row r="9" spans="1:15" ht="18" customHeight="1">
      <c r="A9" s="9">
        <f>[27]DBD!A14</f>
        <v>5</v>
      </c>
      <c r="B9" s="9" t="str">
        <f>[27]DBD!B14</f>
        <v>BankId</v>
      </c>
      <c r="C9" s="9" t="str">
        <f>[27]DBD!C14</f>
        <v>異動債權金機構代號</v>
      </c>
      <c r="D9" s="9" t="str">
        <f>[27]DBD!D14</f>
        <v>NVARCHAR2</v>
      </c>
      <c r="E9" s="9">
        <f>[27]DBD!E14</f>
        <v>3</v>
      </c>
      <c r="F9" s="9">
        <f>[27]DBD!F14</f>
        <v>0</v>
      </c>
      <c r="G9" s="9" t="str">
        <f>[27]DBD!G14</f>
        <v>3位文數字</v>
      </c>
      <c r="H9" s="15" t="s">
        <v>281</v>
      </c>
      <c r="I9" s="15" t="s">
        <v>264</v>
      </c>
      <c r="J9" s="15"/>
      <c r="K9" s="15" t="s">
        <v>35</v>
      </c>
      <c r="L9" s="15">
        <v>3</v>
      </c>
      <c r="M9" s="15"/>
      <c r="N9" s="15"/>
    </row>
    <row r="10" spans="1:15" ht="18" customHeight="1">
      <c r="A10" s="9">
        <f>[27]DBD!A15</f>
        <v>6</v>
      </c>
      <c r="B10" s="9" t="str">
        <f>[27]DBD!B15</f>
        <v>ModifyType</v>
      </c>
      <c r="C10" s="9" t="str">
        <f>[27]DBD!C15</f>
        <v>債權異動類別</v>
      </c>
      <c r="D10" s="9" t="str">
        <f>[27]DBD!D15</f>
        <v>VARCHAR2</v>
      </c>
      <c r="E10" s="9">
        <f>[27]DBD!E15</f>
        <v>1</v>
      </c>
      <c r="F10" s="9">
        <f>[27]DBD!F15</f>
        <v>0</v>
      </c>
      <c r="G10" s="9" t="str">
        <f>[27]DBD!G15</f>
        <v>A:金融機構位於時限內回報債權資料之補報送
B:債務人申請異動債權金額</v>
      </c>
      <c r="H10" s="15" t="s">
        <v>281</v>
      </c>
      <c r="I10" s="15" t="s">
        <v>282</v>
      </c>
      <c r="J10" s="15"/>
      <c r="K10" s="15" t="s">
        <v>35</v>
      </c>
      <c r="L10" s="15">
        <v>1</v>
      </c>
      <c r="M10" s="15"/>
      <c r="N10" s="15"/>
    </row>
    <row r="11" spans="1:15" ht="18" customHeight="1">
      <c r="A11" s="9">
        <f>[27]DBD!A16</f>
        <v>7</v>
      </c>
      <c r="B11" s="9" t="str">
        <f>[27]DBD!B16</f>
        <v>OutJcicTxtDate</v>
      </c>
      <c r="C11" s="9" t="str">
        <f>[27]DBD!C16</f>
        <v>轉JCIC文字檔日期</v>
      </c>
      <c r="D11" s="9" t="str">
        <f>[27]DBD!D16</f>
        <v>Decimald</v>
      </c>
      <c r="E11" s="9">
        <f>[27]DBD!E16</f>
        <v>8</v>
      </c>
      <c r="F11" s="9">
        <f>[27]DBD!F16</f>
        <v>0</v>
      </c>
      <c r="G11" s="9">
        <f>[27]DBD!G16</f>
        <v>0</v>
      </c>
      <c r="H11" s="15" t="s">
        <v>281</v>
      </c>
      <c r="I11" s="15" t="s">
        <v>44</v>
      </c>
      <c r="J11" s="15"/>
      <c r="K11" s="15" t="s">
        <v>35</v>
      </c>
      <c r="L11" s="15">
        <v>8</v>
      </c>
      <c r="M11" s="15"/>
      <c r="N11" s="15"/>
    </row>
    <row r="12" spans="1:15" ht="18" customHeight="1">
      <c r="A12" s="9">
        <f>[27]DBD!A17</f>
        <v>8</v>
      </c>
      <c r="B12" s="9" t="str">
        <f>[27]DBD!B17</f>
        <v>CreateDate</v>
      </c>
      <c r="C12" s="9" t="str">
        <f>[27]DBD!C17</f>
        <v>建檔日期時間</v>
      </c>
      <c r="D12" s="9" t="str">
        <f>[27]DBD!D17</f>
        <v>DATE</v>
      </c>
      <c r="E12" s="9">
        <f>[27]DBD!E17</f>
        <v>8</v>
      </c>
      <c r="F12" s="9">
        <f>[27]DBD!F17</f>
        <v>0</v>
      </c>
      <c r="G12" s="9">
        <f>[27]DBD!G17</f>
        <v>0</v>
      </c>
      <c r="H12" s="15"/>
      <c r="I12" s="15"/>
      <c r="J12" s="15"/>
      <c r="K12" s="15"/>
      <c r="L12" s="15"/>
      <c r="M12" s="15"/>
      <c r="N12" s="15"/>
    </row>
    <row r="13" spans="1:15" ht="18" customHeight="1">
      <c r="A13" s="9">
        <f>[27]DBD!A18</f>
        <v>9</v>
      </c>
      <c r="B13" s="9" t="str">
        <f>[27]DBD!B18</f>
        <v>CreateEmpNo</v>
      </c>
      <c r="C13" s="9" t="str">
        <f>[27]DBD!C18</f>
        <v>建檔人員</v>
      </c>
      <c r="D13" s="9" t="str">
        <f>[27]DBD!D18</f>
        <v>VARCHAR2</v>
      </c>
      <c r="E13" s="9">
        <f>[27]DBD!E18</f>
        <v>6</v>
      </c>
      <c r="F13" s="9">
        <f>[27]DBD!F18</f>
        <v>0</v>
      </c>
      <c r="G13" s="9">
        <f>[27]DBD!G18</f>
        <v>0</v>
      </c>
    </row>
    <row r="14" spans="1:15" ht="18" customHeight="1">
      <c r="A14" s="9">
        <f>[27]DBD!A19</f>
        <v>10</v>
      </c>
      <c r="B14" s="9" t="str">
        <f>[27]DBD!B19</f>
        <v>LastUpdate</v>
      </c>
      <c r="C14" s="9" t="str">
        <f>[27]DBD!C19</f>
        <v>最後更新日期時間</v>
      </c>
      <c r="D14" s="9" t="str">
        <f>[27]DBD!D19</f>
        <v>DATE</v>
      </c>
      <c r="E14" s="9">
        <f>[27]DBD!E19</f>
        <v>8</v>
      </c>
      <c r="F14" s="9">
        <f>[27]DBD!F19</f>
        <v>0</v>
      </c>
      <c r="G14" s="9">
        <f>[27]DBD!G19</f>
        <v>0</v>
      </c>
      <c r="H14" s="15"/>
      <c r="I14" s="15"/>
      <c r="J14" s="15"/>
      <c r="K14" s="15"/>
      <c r="L14" s="15"/>
      <c r="M14" s="15"/>
      <c r="N14" s="15"/>
    </row>
    <row r="15" spans="1:15" ht="18" customHeight="1">
      <c r="A15" s="9">
        <f>[27]DBD!A20</f>
        <v>11</v>
      </c>
      <c r="B15" s="9" t="str">
        <f>[27]DBD!B20</f>
        <v>LastUpdateEmpNo</v>
      </c>
      <c r="C15" s="9" t="str">
        <f>[27]DBD!C20</f>
        <v>最後更新人員</v>
      </c>
      <c r="D15" s="9" t="str">
        <f>[27]DBD!D20</f>
        <v>VARCHAR2</v>
      </c>
      <c r="E15" s="9">
        <f>[27]DBD!E20</f>
        <v>6</v>
      </c>
      <c r="F15" s="9">
        <f>[27]DBD!F20</f>
        <v>0</v>
      </c>
      <c r="G15" s="9">
        <f>[27]DBD!G20</f>
        <v>0</v>
      </c>
      <c r="H15" s="15"/>
      <c r="I15" s="15"/>
      <c r="J15" s="15"/>
      <c r="K15" s="15"/>
      <c r="L15" s="15"/>
      <c r="M15" s="15"/>
      <c r="N15" s="15"/>
    </row>
  </sheetData>
  <mergeCells count="1">
    <mergeCell ref="A1:B1"/>
  </mergeCells>
  <phoneticPr fontId="1" type="noConversion"/>
  <hyperlinks>
    <hyperlink ref="E1" location="'L8'!A1" display="回首頁" xr:uid="{00000000-0004-0000-1B00-000000000000}"/>
  </hyperlinks>
  <pageMargins left="0.7" right="0.7" top="0.75" bottom="0.75" header="0.3" footer="0.3"/>
  <pageSetup paperSize="9" orientation="portrait" horizontalDpi="200" verticalDpi="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工作表27"/>
  <dimension ref="A1:O25"/>
  <sheetViews>
    <sheetView topLeftCell="A7" zoomScaleNormal="100" workbookViewId="0">
      <selection activeCell="C1" sqref="C1:D1"/>
    </sheetView>
  </sheetViews>
  <sheetFormatPr defaultColWidth="44.77734375" defaultRowHeight="18" customHeight="1"/>
  <cols>
    <col min="1" max="1" width="5.77734375" style="20" bestFit="1" customWidth="1"/>
    <col min="2" max="2" width="20.33203125" style="20" bestFit="1" customWidth="1"/>
    <col min="3" max="3" width="25.109375" style="20" bestFit="1" customWidth="1"/>
    <col min="4" max="4" width="17.77734375" style="20" bestFit="1" customWidth="1"/>
    <col min="5" max="5" width="8.21875" style="20" bestFit="1" customWidth="1"/>
    <col min="6" max="6" width="6.77734375" style="20" bestFit="1" customWidth="1"/>
    <col min="7" max="7" width="17.77734375" style="20" bestFit="1" customWidth="1"/>
    <col min="8" max="8" width="13.5546875" style="20" bestFit="1" customWidth="1"/>
    <col min="9" max="9" width="28.77734375" style="20" bestFit="1" customWidth="1"/>
    <col min="10" max="10" width="11.88671875" style="20" bestFit="1" customWidth="1"/>
    <col min="11" max="13" width="6.77734375" style="20" bestFit="1" customWidth="1"/>
    <col min="14" max="14" width="11.88671875" style="20" bestFit="1" customWidth="1"/>
    <col min="15" max="16384" width="44.77734375" style="20"/>
  </cols>
  <sheetData>
    <row r="1" spans="1:15" ht="18" customHeight="1">
      <c r="A1" s="27" t="s">
        <v>7</v>
      </c>
      <c r="B1" s="28"/>
      <c r="C1" s="9" t="str">
        <f>[28]DBD!C1</f>
        <v>JcicZ440</v>
      </c>
      <c r="D1" s="9" t="str">
        <f>[28]DBD!D1</f>
        <v>前置調解受理申請暨請求回報債權通知資料</v>
      </c>
      <c r="E1" s="16" t="s">
        <v>24</v>
      </c>
      <c r="F1" s="10"/>
      <c r="G1" s="10"/>
    </row>
    <row r="2" spans="1:15" ht="18" customHeight="1">
      <c r="A2" s="29" t="s">
        <v>383</v>
      </c>
      <c r="B2" s="30"/>
      <c r="C2" s="9" t="s">
        <v>410</v>
      </c>
      <c r="D2" s="9"/>
      <c r="E2" s="16"/>
      <c r="F2" s="10"/>
      <c r="G2" s="10"/>
    </row>
    <row r="3" spans="1:15" ht="18" customHeight="1">
      <c r="A3" s="29" t="s">
        <v>384</v>
      </c>
      <c r="B3" s="30"/>
      <c r="C3" s="9"/>
      <c r="D3" s="9"/>
      <c r="E3" s="16"/>
      <c r="F3" s="10"/>
      <c r="G3" s="10"/>
    </row>
    <row r="4" spans="1:15" ht="18" customHeight="1">
      <c r="A4" s="12" t="s">
        <v>8</v>
      </c>
      <c r="B4" s="12" t="s">
        <v>9</v>
      </c>
      <c r="C4" s="13" t="s">
        <v>10</v>
      </c>
      <c r="D4" s="12" t="s">
        <v>11</v>
      </c>
      <c r="E4" s="12" t="s">
        <v>12</v>
      </c>
      <c r="F4" s="12" t="s">
        <v>13</v>
      </c>
      <c r="G4" s="13" t="s">
        <v>14</v>
      </c>
      <c r="H4" s="14" t="s">
        <v>15</v>
      </c>
      <c r="I4" s="14" t="s">
        <v>16</v>
      </c>
      <c r="J4" s="14" t="s">
        <v>17</v>
      </c>
      <c r="K4" s="14" t="s">
        <v>18</v>
      </c>
      <c r="L4" s="14" t="s">
        <v>19</v>
      </c>
      <c r="M4" s="14" t="s">
        <v>20</v>
      </c>
      <c r="N4" s="14" t="s">
        <v>21</v>
      </c>
      <c r="O4" s="25" t="s">
        <v>422</v>
      </c>
    </row>
    <row r="5" spans="1:15" ht="18" customHeight="1">
      <c r="A5" s="9">
        <f>[28]DBD!A10</f>
        <v>1</v>
      </c>
      <c r="B5" s="9" t="str">
        <f>[28]DBD!B10</f>
        <v>TranKey</v>
      </c>
      <c r="C5" s="9" t="str">
        <f>[28]DBD!C10</f>
        <v>交易代碼</v>
      </c>
      <c r="D5" s="9" t="str">
        <f>[28]DBD!D10</f>
        <v>VARCHAR2</v>
      </c>
      <c r="E5" s="9">
        <f>[28]DBD!E10</f>
        <v>1</v>
      </c>
      <c r="F5" s="9">
        <f>[28]DBD!F10</f>
        <v>0</v>
      </c>
      <c r="G5" s="9" t="str">
        <f>[28]DBD!G10</f>
        <v>A:新增;C:異動</v>
      </c>
      <c r="H5" s="15" t="s">
        <v>283</v>
      </c>
      <c r="I5" s="15" t="s">
        <v>28</v>
      </c>
      <c r="J5" s="15"/>
      <c r="K5" s="15" t="s">
        <v>26</v>
      </c>
      <c r="L5" s="15">
        <v>1</v>
      </c>
      <c r="M5" s="15"/>
      <c r="N5" s="15"/>
    </row>
    <row r="6" spans="1:15" ht="18" customHeight="1">
      <c r="A6" s="9">
        <f>[28]DBD!A11</f>
        <v>2</v>
      </c>
      <c r="B6" s="9" t="str">
        <f>[28]DBD!B11</f>
        <v>CustId</v>
      </c>
      <c r="C6" s="9" t="str">
        <f>[28]DBD!C11</f>
        <v>債務人IDN</v>
      </c>
      <c r="D6" s="9" t="str">
        <f>[28]DBD!D11</f>
        <v>VARCHAR2</v>
      </c>
      <c r="E6" s="9">
        <f>[28]DBD!E11</f>
        <v>10</v>
      </c>
      <c r="F6" s="9">
        <f>[28]DBD!F11</f>
        <v>0</v>
      </c>
      <c r="G6" s="9">
        <f>[28]DBD!G11</f>
        <v>0</v>
      </c>
      <c r="H6" s="15" t="s">
        <v>283</v>
      </c>
      <c r="I6" s="15" t="s">
        <v>33</v>
      </c>
      <c r="J6" s="15"/>
      <c r="K6" s="15" t="s">
        <v>35</v>
      </c>
      <c r="L6" s="15">
        <v>10</v>
      </c>
      <c r="M6" s="15"/>
      <c r="N6" s="15"/>
    </row>
    <row r="7" spans="1:15" ht="18" customHeight="1">
      <c r="A7" s="9">
        <f>[28]DBD!A12</f>
        <v>3</v>
      </c>
      <c r="B7" s="9" t="str">
        <f>[28]DBD!B12</f>
        <v>SubmitKey</v>
      </c>
      <c r="C7" s="9" t="str">
        <f>[28]DBD!C12</f>
        <v>報送單位代號</v>
      </c>
      <c r="D7" s="9" t="str">
        <f>[28]DBD!D12</f>
        <v>NVARCHAR2</v>
      </c>
      <c r="E7" s="9">
        <f>[28]DBD!E12</f>
        <v>3</v>
      </c>
      <c r="F7" s="9">
        <f>[28]DBD!F12</f>
        <v>0</v>
      </c>
      <c r="G7" s="9" t="str">
        <f>[28]DBD!G12</f>
        <v>三位文數字</v>
      </c>
      <c r="H7" s="15" t="s">
        <v>283</v>
      </c>
      <c r="I7" s="15" t="s">
        <v>31</v>
      </c>
      <c r="J7" s="15"/>
      <c r="K7" s="15" t="s">
        <v>26</v>
      </c>
      <c r="L7" s="15">
        <v>3</v>
      </c>
    </row>
    <row r="8" spans="1:15" ht="18" customHeight="1">
      <c r="A8" s="9">
        <f>[28]DBD!A13</f>
        <v>4</v>
      </c>
      <c r="B8" s="9" t="str">
        <f>[28]DBD!B13</f>
        <v>ApplyDate</v>
      </c>
      <c r="C8" s="9" t="str">
        <f>[28]DBD!C13</f>
        <v>調解申請日</v>
      </c>
      <c r="D8" s="9" t="str">
        <f>[28]DBD!D13</f>
        <v>Decimald</v>
      </c>
      <c r="E8" s="9">
        <f>[28]DBD!E13</f>
        <v>8</v>
      </c>
      <c r="F8" s="9">
        <f>[28]DBD!F13</f>
        <v>0</v>
      </c>
      <c r="G8" s="9">
        <f>[28]DBD!G13</f>
        <v>0</v>
      </c>
      <c r="H8" s="15" t="s">
        <v>283</v>
      </c>
      <c r="I8" s="15" t="s">
        <v>230</v>
      </c>
      <c r="J8" s="15"/>
      <c r="K8" s="15" t="s">
        <v>35</v>
      </c>
      <c r="L8" s="15">
        <v>8</v>
      </c>
      <c r="M8" s="15"/>
      <c r="N8" s="15"/>
    </row>
    <row r="9" spans="1:15" ht="18" customHeight="1">
      <c r="A9" s="9">
        <f>[28]DBD!A14</f>
        <v>5</v>
      </c>
      <c r="B9" s="9" t="str">
        <f>[28]DBD!B14</f>
        <v>BankId</v>
      </c>
      <c r="C9" s="9" t="str">
        <f>[28]DBD!C14</f>
        <v>受理調解機構代號</v>
      </c>
      <c r="D9" s="9" t="str">
        <f>[28]DBD!D14</f>
        <v>NVARCHAR2</v>
      </c>
      <c r="E9" s="9">
        <f>[28]DBD!E14</f>
        <v>3</v>
      </c>
      <c r="F9" s="9">
        <f>[28]DBD!F14</f>
        <v>0</v>
      </c>
      <c r="G9" s="9" t="str">
        <f>[28]DBD!G14</f>
        <v>三位文數字
[受理方式]:1
法院名稱代號表(CdCode.CourtCode)
[受理方式]:2
調解委員會所在郵遞區號</v>
      </c>
      <c r="H9" s="15" t="s">
        <v>283</v>
      </c>
      <c r="I9" s="15" t="s">
        <v>264</v>
      </c>
      <c r="J9" s="15"/>
      <c r="K9" s="15" t="s">
        <v>35</v>
      </c>
      <c r="L9" s="15">
        <v>3</v>
      </c>
      <c r="M9" s="15"/>
      <c r="N9" s="15"/>
    </row>
    <row r="10" spans="1:15" ht="18" customHeight="1">
      <c r="A10" s="9">
        <f>[28]DBD!A15</f>
        <v>6</v>
      </c>
      <c r="B10" s="9" t="str">
        <f>[28]DBD!B15</f>
        <v>AgreeDate</v>
      </c>
      <c r="C10" s="9" t="str">
        <f>[28]DBD!C15</f>
        <v>同意書取得日期</v>
      </c>
      <c r="D10" s="9" t="str">
        <f>[28]DBD!D15</f>
        <v>Decimald</v>
      </c>
      <c r="E10" s="9">
        <f>[28]DBD!E15</f>
        <v>8</v>
      </c>
      <c r="F10" s="9">
        <f>[28]DBD!F15</f>
        <v>0</v>
      </c>
      <c r="G10" s="9">
        <f>[28]DBD!G15</f>
        <v>0</v>
      </c>
      <c r="H10" s="15" t="s">
        <v>283</v>
      </c>
      <c r="I10" s="15" t="s">
        <v>284</v>
      </c>
      <c r="J10" s="15"/>
      <c r="K10" s="15" t="s">
        <v>35</v>
      </c>
      <c r="L10" s="15">
        <v>8</v>
      </c>
      <c r="M10" s="15"/>
      <c r="N10" s="15"/>
    </row>
    <row r="11" spans="1:15" ht="18" customHeight="1">
      <c r="A11" s="9">
        <f>[28]DBD!A16</f>
        <v>7</v>
      </c>
      <c r="B11" s="9" t="str">
        <f>[28]DBD!B16</f>
        <v>StartDate</v>
      </c>
      <c r="C11" s="9" t="str">
        <f>[28]DBD!C16</f>
        <v>首次調解日</v>
      </c>
      <c r="D11" s="9" t="str">
        <f>[28]DBD!D16</f>
        <v>Decimald</v>
      </c>
      <c r="E11" s="9">
        <f>[28]DBD!E16</f>
        <v>8</v>
      </c>
      <c r="F11" s="9">
        <f>[28]DBD!F16</f>
        <v>0</v>
      </c>
      <c r="G11" s="9">
        <f>[28]DBD!G16</f>
        <v>0</v>
      </c>
      <c r="H11" s="15" t="s">
        <v>283</v>
      </c>
      <c r="I11" s="15" t="s">
        <v>271</v>
      </c>
      <c r="J11" s="15"/>
      <c r="K11" s="15" t="s">
        <v>35</v>
      </c>
      <c r="L11" s="15">
        <v>8</v>
      </c>
      <c r="M11" s="15"/>
      <c r="N11" s="15"/>
    </row>
    <row r="12" spans="1:15" ht="18" customHeight="1">
      <c r="A12" s="9">
        <f>[28]DBD!A17</f>
        <v>8</v>
      </c>
      <c r="B12" s="9" t="str">
        <f>[28]DBD!B17</f>
        <v>RemindDate</v>
      </c>
      <c r="C12" s="9" t="str">
        <f>[28]DBD!C17</f>
        <v>債權計算基準日</v>
      </c>
      <c r="D12" s="9" t="str">
        <f>[28]DBD!D17</f>
        <v>Decimald</v>
      </c>
      <c r="E12" s="9">
        <f>[28]DBD!E17</f>
        <v>8</v>
      </c>
      <c r="F12" s="9">
        <f>[28]DBD!F17</f>
        <v>0</v>
      </c>
      <c r="G12" s="9">
        <f>[28]DBD!G17</f>
        <v>0</v>
      </c>
      <c r="H12" s="15" t="s">
        <v>283</v>
      </c>
      <c r="I12" s="15" t="s">
        <v>285</v>
      </c>
      <c r="J12" s="15"/>
      <c r="K12" s="15" t="s">
        <v>35</v>
      </c>
      <c r="L12" s="15">
        <v>8</v>
      </c>
      <c r="M12" s="15"/>
      <c r="N12" s="15"/>
    </row>
    <row r="13" spans="1:15" ht="18" customHeight="1">
      <c r="A13" s="9">
        <f>[28]DBD!A18</f>
        <v>9</v>
      </c>
      <c r="B13" s="9" t="str">
        <f>[28]DBD!B18</f>
        <v>ApplyType</v>
      </c>
      <c r="C13" s="9" t="str">
        <f>[28]DBD!C18</f>
        <v>受理方式</v>
      </c>
      <c r="D13" s="9" t="str">
        <f>[28]DBD!D18</f>
        <v>VARCHAR2</v>
      </c>
      <c r="E13" s="9">
        <f>[28]DBD!E18</f>
        <v>1</v>
      </c>
      <c r="F13" s="9">
        <f>[28]DBD!F18</f>
        <v>0</v>
      </c>
      <c r="G13" s="9" t="str">
        <f>[28]DBD!G18</f>
        <v>1:法院調解
2:鄉鎮市區調解委員會調解</v>
      </c>
      <c r="H13" s="15" t="s">
        <v>283</v>
      </c>
      <c r="I13" s="15" t="s">
        <v>286</v>
      </c>
      <c r="J13" s="15"/>
      <c r="K13" s="15" t="s">
        <v>35</v>
      </c>
      <c r="L13" s="15">
        <v>1</v>
      </c>
      <c r="M13" s="15"/>
      <c r="N13" s="15"/>
    </row>
    <row r="14" spans="1:15" ht="18" customHeight="1">
      <c r="A14" s="9">
        <f>[28]DBD!A19</f>
        <v>10</v>
      </c>
      <c r="B14" s="9" t="str">
        <f>[28]DBD!B19</f>
        <v>ReportYn</v>
      </c>
      <c r="C14" s="9" t="str">
        <f>[28]DBD!C19</f>
        <v>協辦行是否需自行回報債權</v>
      </c>
      <c r="D14" s="9" t="str">
        <f>[28]DBD!D19</f>
        <v>VARCHAR2</v>
      </c>
      <c r="E14" s="9">
        <f>[28]DBD!E19</f>
        <v>1</v>
      </c>
      <c r="F14" s="9">
        <f>[28]DBD!F19</f>
        <v>0</v>
      </c>
      <c r="G14" s="9" t="str">
        <f>[28]DBD!G19</f>
        <v>Y;N</v>
      </c>
      <c r="H14" s="15" t="s">
        <v>283</v>
      </c>
      <c r="I14" s="15" t="s">
        <v>287</v>
      </c>
      <c r="J14" s="15"/>
      <c r="K14" s="15" t="s">
        <v>35</v>
      </c>
      <c r="L14" s="15">
        <v>1</v>
      </c>
      <c r="M14" s="15"/>
      <c r="N14" s="15"/>
    </row>
    <row r="15" spans="1:15" ht="18" customHeight="1">
      <c r="A15" s="9">
        <f>[28]DBD!A20</f>
        <v>11</v>
      </c>
      <c r="B15" s="9" t="str">
        <f>[28]DBD!B20</f>
        <v>NotBankId1</v>
      </c>
      <c r="C15" s="9" t="str">
        <f>[28]DBD!C20</f>
        <v>未揭露債權機構代號1</v>
      </c>
      <c r="D15" s="9" t="str">
        <f>[28]DBD!D20</f>
        <v>NVARCHAR2</v>
      </c>
      <c r="E15" s="9">
        <f>[28]DBD!E20</f>
        <v>3</v>
      </c>
      <c r="F15" s="9">
        <f>[28]DBD!F20</f>
        <v>0</v>
      </c>
      <c r="G15" s="9">
        <f>[28]DBD!G20</f>
        <v>0</v>
      </c>
      <c r="H15" s="15" t="s">
        <v>283</v>
      </c>
      <c r="I15" s="15" t="s">
        <v>288</v>
      </c>
      <c r="J15" s="15"/>
      <c r="K15" s="15" t="s">
        <v>26</v>
      </c>
      <c r="L15" s="15">
        <v>3</v>
      </c>
      <c r="M15" s="15"/>
      <c r="N15" s="15"/>
    </row>
    <row r="16" spans="1:15" ht="18" customHeight="1">
      <c r="A16" s="9">
        <f>[28]DBD!A21</f>
        <v>12</v>
      </c>
      <c r="B16" s="9" t="str">
        <f>[28]DBD!B21</f>
        <v>NotBankId2</v>
      </c>
      <c r="C16" s="9" t="str">
        <f>[28]DBD!C21</f>
        <v>未揭露債權機構代號2</v>
      </c>
      <c r="D16" s="9" t="str">
        <f>[28]DBD!D21</f>
        <v>NVARCHAR2</v>
      </c>
      <c r="E16" s="9">
        <f>[28]DBD!E21</f>
        <v>3</v>
      </c>
      <c r="F16" s="9">
        <f>[28]DBD!F21</f>
        <v>0</v>
      </c>
      <c r="G16" s="9">
        <f>[28]DBD!G21</f>
        <v>0</v>
      </c>
      <c r="H16" s="15" t="s">
        <v>283</v>
      </c>
      <c r="I16" s="15" t="s">
        <v>289</v>
      </c>
      <c r="J16" s="15"/>
      <c r="K16" s="15" t="s">
        <v>26</v>
      </c>
      <c r="L16" s="15">
        <v>3</v>
      </c>
      <c r="M16" s="15"/>
      <c r="N16" s="15"/>
    </row>
    <row r="17" spans="1:14" ht="18" customHeight="1">
      <c r="A17" s="9">
        <f>[28]DBD!A22</f>
        <v>13</v>
      </c>
      <c r="B17" s="9" t="str">
        <f>[28]DBD!B22</f>
        <v>NotBankId3</v>
      </c>
      <c r="C17" s="9" t="str">
        <f>[28]DBD!C22</f>
        <v>未揭露債權機構代號3</v>
      </c>
      <c r="D17" s="9" t="str">
        <f>[28]DBD!D22</f>
        <v>NVARCHAR2</v>
      </c>
      <c r="E17" s="9">
        <f>[28]DBD!E22</f>
        <v>3</v>
      </c>
      <c r="F17" s="9">
        <f>[28]DBD!F22</f>
        <v>0</v>
      </c>
      <c r="G17" s="9">
        <f>[28]DBD!G22</f>
        <v>0</v>
      </c>
      <c r="H17" s="15" t="s">
        <v>283</v>
      </c>
      <c r="I17" s="15" t="s">
        <v>290</v>
      </c>
      <c r="J17" s="15"/>
      <c r="K17" s="15" t="s">
        <v>26</v>
      </c>
      <c r="L17" s="15">
        <v>3</v>
      </c>
      <c r="M17" s="15"/>
      <c r="N17" s="15"/>
    </row>
    <row r="18" spans="1:14" ht="18" customHeight="1">
      <c r="A18" s="9">
        <f>[28]DBD!A23</f>
        <v>14</v>
      </c>
      <c r="B18" s="9" t="str">
        <f>[28]DBD!B23</f>
        <v>NotBankId4</v>
      </c>
      <c r="C18" s="9" t="str">
        <f>[28]DBD!C23</f>
        <v>未揭露債權機構代號4</v>
      </c>
      <c r="D18" s="9" t="str">
        <f>[28]DBD!D23</f>
        <v>NVARCHAR2</v>
      </c>
      <c r="E18" s="9">
        <f>[28]DBD!E23</f>
        <v>3</v>
      </c>
      <c r="F18" s="9">
        <f>[28]DBD!F23</f>
        <v>0</v>
      </c>
      <c r="G18" s="9">
        <f>[28]DBD!G23</f>
        <v>0</v>
      </c>
      <c r="H18" s="15" t="s">
        <v>283</v>
      </c>
      <c r="I18" s="15" t="s">
        <v>291</v>
      </c>
      <c r="J18" s="15"/>
      <c r="K18" s="15" t="s">
        <v>26</v>
      </c>
      <c r="L18" s="15">
        <v>3</v>
      </c>
      <c r="M18" s="15"/>
      <c r="N18" s="15"/>
    </row>
    <row r="19" spans="1:14" ht="18" customHeight="1">
      <c r="A19" s="9">
        <f>[28]DBD!A24</f>
        <v>15</v>
      </c>
      <c r="B19" s="9" t="str">
        <f>[28]DBD!B24</f>
        <v>NotBankId5</v>
      </c>
      <c r="C19" s="9" t="str">
        <f>[28]DBD!C24</f>
        <v>未揭露債權機構代號5</v>
      </c>
      <c r="D19" s="9" t="str">
        <f>[28]DBD!D24</f>
        <v>NVARCHAR2</v>
      </c>
      <c r="E19" s="9">
        <f>[28]DBD!E24</f>
        <v>3</v>
      </c>
      <c r="F19" s="9">
        <f>[28]DBD!F24</f>
        <v>0</v>
      </c>
      <c r="G19" s="9">
        <f>[28]DBD!G24</f>
        <v>0</v>
      </c>
      <c r="H19" s="15" t="s">
        <v>283</v>
      </c>
      <c r="I19" s="15" t="s">
        <v>292</v>
      </c>
      <c r="J19" s="15"/>
      <c r="K19" s="15" t="s">
        <v>26</v>
      </c>
      <c r="L19" s="15">
        <v>3</v>
      </c>
      <c r="M19" s="15"/>
      <c r="N19" s="15"/>
    </row>
    <row r="20" spans="1:14" ht="18" customHeight="1">
      <c r="A20" s="9">
        <f>[28]DBD!A25</f>
        <v>16</v>
      </c>
      <c r="B20" s="9" t="str">
        <f>[28]DBD!B25</f>
        <v>NotBankId6</v>
      </c>
      <c r="C20" s="9" t="str">
        <f>[28]DBD!C25</f>
        <v>未揭露債權機構代號6</v>
      </c>
      <c r="D20" s="9" t="str">
        <f>[28]DBD!D25</f>
        <v>NVARCHAR2</v>
      </c>
      <c r="E20" s="9">
        <f>[28]DBD!E25</f>
        <v>3</v>
      </c>
      <c r="F20" s="9">
        <f>[28]DBD!F25</f>
        <v>0</v>
      </c>
      <c r="G20" s="9">
        <f>[28]DBD!G25</f>
        <v>0</v>
      </c>
      <c r="H20" s="15" t="s">
        <v>283</v>
      </c>
      <c r="I20" s="15" t="s">
        <v>293</v>
      </c>
      <c r="J20" s="15"/>
      <c r="K20" s="15" t="s">
        <v>26</v>
      </c>
      <c r="L20" s="15">
        <v>3</v>
      </c>
      <c r="M20" s="15"/>
      <c r="N20" s="15"/>
    </row>
    <row r="21" spans="1:14" ht="18" customHeight="1">
      <c r="A21" s="9">
        <f>[28]DBD!A26</f>
        <v>17</v>
      </c>
      <c r="B21" s="9" t="str">
        <f>[28]DBD!B26</f>
        <v>OutJcicTxtDate</v>
      </c>
      <c r="C21" s="9" t="str">
        <f>[28]DBD!C26</f>
        <v>轉JCIC文字檔日期</v>
      </c>
      <c r="D21" s="9" t="str">
        <f>[28]DBD!D26</f>
        <v>Decimald</v>
      </c>
      <c r="E21" s="9">
        <f>[28]DBD!E26</f>
        <v>8</v>
      </c>
      <c r="F21" s="9">
        <f>[28]DBD!F26</f>
        <v>0</v>
      </c>
      <c r="G21" s="9">
        <f>[28]DBD!G26</f>
        <v>0</v>
      </c>
      <c r="H21" s="15" t="s">
        <v>283</v>
      </c>
      <c r="I21" s="15" t="s">
        <v>44</v>
      </c>
      <c r="J21" s="15"/>
      <c r="K21" s="15" t="s">
        <v>35</v>
      </c>
      <c r="L21" s="15">
        <v>8</v>
      </c>
      <c r="M21" s="15"/>
      <c r="N21" s="15"/>
    </row>
    <row r="22" spans="1:14" ht="18" customHeight="1">
      <c r="A22" s="9">
        <f>[28]DBD!A27</f>
        <v>18</v>
      </c>
      <c r="B22" s="9" t="str">
        <f>[28]DBD!B27</f>
        <v>CreateDate</v>
      </c>
      <c r="C22" s="9" t="str">
        <f>[28]DBD!C27</f>
        <v>建檔日期時間</v>
      </c>
      <c r="D22" s="9" t="str">
        <f>[28]DBD!D27</f>
        <v>DATE</v>
      </c>
      <c r="E22" s="9">
        <f>[28]DBD!E27</f>
        <v>8</v>
      </c>
      <c r="F22" s="9">
        <f>[28]DBD!F27</f>
        <v>0</v>
      </c>
      <c r="G22" s="9">
        <f>[28]DBD!G27</f>
        <v>0</v>
      </c>
      <c r="H22" s="15"/>
      <c r="I22" s="15"/>
      <c r="J22" s="15"/>
      <c r="K22" s="15"/>
      <c r="L22" s="15"/>
      <c r="M22" s="15"/>
      <c r="N22" s="15"/>
    </row>
    <row r="23" spans="1:14" ht="18" customHeight="1">
      <c r="A23" s="9">
        <f>[28]DBD!A28</f>
        <v>19</v>
      </c>
      <c r="B23" s="9" t="str">
        <f>[28]DBD!B28</f>
        <v>CreateEmpNo</v>
      </c>
      <c r="C23" s="9" t="str">
        <f>[28]DBD!C28</f>
        <v>建檔人員</v>
      </c>
      <c r="D23" s="9" t="str">
        <f>[28]DBD!D28</f>
        <v>VARCHAR2</v>
      </c>
      <c r="E23" s="9">
        <f>[28]DBD!E28</f>
        <v>6</v>
      </c>
      <c r="F23" s="9">
        <f>[28]DBD!F28</f>
        <v>0</v>
      </c>
      <c r="G23" s="9">
        <f>[28]DBD!G28</f>
        <v>0</v>
      </c>
      <c r="H23" s="15"/>
      <c r="I23" s="15"/>
      <c r="J23" s="15"/>
      <c r="K23" s="15"/>
      <c r="L23" s="15"/>
      <c r="M23" s="15"/>
      <c r="N23" s="15"/>
    </row>
    <row r="24" spans="1:14" ht="18" customHeight="1">
      <c r="A24" s="9">
        <f>[28]DBD!A29</f>
        <v>20</v>
      </c>
      <c r="B24" s="9" t="str">
        <f>[28]DBD!B29</f>
        <v>LastUpdate</v>
      </c>
      <c r="C24" s="9" t="str">
        <f>[28]DBD!C29</f>
        <v>最後更新日期時間</v>
      </c>
      <c r="D24" s="9" t="str">
        <f>[28]DBD!D29</f>
        <v>DATE</v>
      </c>
      <c r="E24" s="9">
        <f>[28]DBD!E29</f>
        <v>8</v>
      </c>
      <c r="F24" s="9">
        <f>[28]DBD!F29</f>
        <v>0</v>
      </c>
      <c r="G24" s="9">
        <f>[28]DBD!G29</f>
        <v>0</v>
      </c>
      <c r="H24" s="15"/>
      <c r="I24" s="15"/>
      <c r="J24" s="15"/>
      <c r="K24" s="15"/>
      <c r="L24" s="15"/>
      <c r="M24" s="15"/>
      <c r="N24" s="15"/>
    </row>
    <row r="25" spans="1:14" ht="18" customHeight="1">
      <c r="A25" s="9">
        <f>[28]DBD!A30</f>
        <v>21</v>
      </c>
      <c r="B25" s="9" t="str">
        <f>[28]DBD!B30</f>
        <v>LastUpdateEmpNo</v>
      </c>
      <c r="C25" s="9" t="str">
        <f>[28]DBD!C30</f>
        <v>最後更新人員</v>
      </c>
      <c r="D25" s="9" t="str">
        <f>[28]DBD!D30</f>
        <v>VARCHAR2</v>
      </c>
      <c r="E25" s="9">
        <f>[28]DBD!E30</f>
        <v>6</v>
      </c>
      <c r="F25" s="9">
        <f>[28]DBD!F30</f>
        <v>0</v>
      </c>
      <c r="G25" s="9">
        <f>[28]DBD!G30</f>
        <v>0</v>
      </c>
      <c r="H25" s="15"/>
      <c r="I25" s="15"/>
      <c r="J25" s="15"/>
      <c r="K25" s="15"/>
      <c r="L25" s="15"/>
      <c r="M25" s="15"/>
      <c r="N25" s="15"/>
    </row>
  </sheetData>
  <mergeCells count="3">
    <mergeCell ref="A1:B1"/>
    <mergeCell ref="A2:B2"/>
    <mergeCell ref="A3:B3"/>
  </mergeCells>
  <phoneticPr fontId="1" type="noConversion"/>
  <hyperlinks>
    <hyperlink ref="E1" location="'L8'!A1" display="回首頁" xr:uid="{00000000-0004-0000-1C00-000000000000}"/>
  </hyperlinks>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工作表1"/>
  <dimension ref="A1:O16"/>
  <sheetViews>
    <sheetView zoomScaleNormal="100" workbookViewId="0">
      <selection activeCell="G11" sqref="G11"/>
    </sheetView>
  </sheetViews>
  <sheetFormatPr defaultColWidth="44.77734375" defaultRowHeight="16.2"/>
  <cols>
    <col min="1" max="1" width="5.77734375" style="20" bestFit="1" customWidth="1"/>
    <col min="2" max="2" width="20.33203125" style="20" bestFit="1" customWidth="1"/>
    <col min="3" max="3" width="25.5546875" style="20" bestFit="1" customWidth="1"/>
    <col min="4" max="4" width="27.5546875" style="20" bestFit="1" customWidth="1"/>
    <col min="5" max="5" width="8.21875" style="20" bestFit="1" customWidth="1"/>
    <col min="6" max="6" width="6.77734375" style="20" bestFit="1" customWidth="1"/>
    <col min="7" max="7" width="17.77734375" style="20" bestFit="1" customWidth="1"/>
    <col min="8" max="8" width="13.5546875" style="20" bestFit="1" customWidth="1"/>
    <col min="9" max="9" width="17.77734375" style="20" bestFit="1" customWidth="1"/>
    <col min="10" max="10" width="11.88671875" style="20" bestFit="1" customWidth="1"/>
    <col min="11" max="13" width="6.77734375" style="20" bestFit="1" customWidth="1"/>
    <col min="14" max="14" width="11.88671875" style="20" bestFit="1" customWidth="1"/>
    <col min="15" max="16384" width="44.77734375" style="20"/>
  </cols>
  <sheetData>
    <row r="1" spans="1:15">
      <c r="A1" s="27" t="s">
        <v>7</v>
      </c>
      <c r="B1" s="28"/>
      <c r="C1" s="9" t="str">
        <f>[2]DBD!C1</f>
        <v>JcicZ041</v>
      </c>
      <c r="D1" s="9" t="str">
        <f>[2]DBD!D1</f>
        <v>協商開始暨停催通知資料</v>
      </c>
      <c r="E1" s="16" t="s">
        <v>24</v>
      </c>
      <c r="F1" s="10"/>
      <c r="G1" s="10"/>
    </row>
    <row r="2" spans="1:15">
      <c r="A2" s="21" t="s">
        <v>383</v>
      </c>
      <c r="B2" s="22"/>
      <c r="C2" s="9" t="s">
        <v>387</v>
      </c>
      <c r="D2" s="9"/>
      <c r="E2" s="16"/>
      <c r="F2" s="10"/>
      <c r="G2" s="10"/>
    </row>
    <row r="3" spans="1:15">
      <c r="A3" s="21" t="s">
        <v>384</v>
      </c>
      <c r="B3" s="22"/>
      <c r="C3" s="9"/>
      <c r="D3" s="9"/>
      <c r="E3" s="16"/>
      <c r="F3" s="10"/>
      <c r="G3" s="10"/>
    </row>
    <row r="4" spans="1:15">
      <c r="A4" s="12" t="s">
        <v>8</v>
      </c>
      <c r="B4" s="12" t="s">
        <v>9</v>
      </c>
      <c r="C4" s="13" t="s">
        <v>10</v>
      </c>
      <c r="D4" s="12" t="s">
        <v>11</v>
      </c>
      <c r="E4" s="12" t="s">
        <v>12</v>
      </c>
      <c r="F4" s="12" t="s">
        <v>13</v>
      </c>
      <c r="G4" s="13" t="s">
        <v>14</v>
      </c>
      <c r="H4" s="14" t="s">
        <v>15</v>
      </c>
      <c r="I4" s="14" t="s">
        <v>16</v>
      </c>
      <c r="J4" s="14" t="s">
        <v>17</v>
      </c>
      <c r="K4" s="14" t="s">
        <v>18</v>
      </c>
      <c r="L4" s="14" t="s">
        <v>19</v>
      </c>
      <c r="M4" s="14" t="s">
        <v>20</v>
      </c>
      <c r="N4" s="14" t="s">
        <v>21</v>
      </c>
      <c r="O4" s="25" t="s">
        <v>422</v>
      </c>
    </row>
    <row r="5" spans="1:15">
      <c r="A5" s="9">
        <f>[2]DBD!A9</f>
        <v>1</v>
      </c>
      <c r="B5" s="9" t="str">
        <f>[2]DBD!B9</f>
        <v>TranKey</v>
      </c>
      <c r="C5" s="9" t="str">
        <f>[2]DBD!C9</f>
        <v>交易代碼</v>
      </c>
      <c r="D5" s="9" t="str">
        <f>[2]DBD!D9</f>
        <v>VARCHAR2</v>
      </c>
      <c r="E5" s="9">
        <f>[2]DBD!E9</f>
        <v>1</v>
      </c>
      <c r="F5" s="9">
        <f>[2]DBD!F9</f>
        <v>0</v>
      </c>
      <c r="G5" s="9" t="str">
        <f>[2]DBD!G9</f>
        <v>A:新增,C:異動</v>
      </c>
      <c r="H5" s="15" t="s">
        <v>46</v>
      </c>
      <c r="I5" s="15" t="s">
        <v>29</v>
      </c>
      <c r="J5" s="15"/>
      <c r="K5" s="15" t="s">
        <v>30</v>
      </c>
      <c r="L5" s="15">
        <v>1</v>
      </c>
      <c r="M5" s="15"/>
      <c r="N5" s="15"/>
    </row>
    <row r="6" spans="1:15">
      <c r="A6" s="9">
        <f>[2]DBD!A10</f>
        <v>2</v>
      </c>
      <c r="B6" s="9" t="str">
        <f>[2]DBD!B10</f>
        <v>SubmitKey</v>
      </c>
      <c r="C6" s="9" t="str">
        <f>[2]DBD!C10</f>
        <v>報送單位代號</v>
      </c>
      <c r="D6" s="9" t="str">
        <f>[2]DBD!D10</f>
        <v>NVARCHAR2</v>
      </c>
      <c r="E6" s="9">
        <f>[2]DBD!E10</f>
        <v>3</v>
      </c>
      <c r="F6" s="9">
        <f>[2]DBD!F10</f>
        <v>0</v>
      </c>
      <c r="G6" s="9" t="str">
        <f>[2]DBD!G10</f>
        <v>三位文數字</v>
      </c>
      <c r="H6" s="15" t="s">
        <v>46</v>
      </c>
      <c r="I6" s="15" t="s">
        <v>32</v>
      </c>
      <c r="J6" s="15"/>
      <c r="K6" s="15" t="s">
        <v>30</v>
      </c>
      <c r="L6" s="15">
        <v>3</v>
      </c>
      <c r="M6" s="15"/>
      <c r="N6" s="15"/>
    </row>
    <row r="7" spans="1:15">
      <c r="A7" s="9">
        <f>[2]DBD!A11</f>
        <v>3</v>
      </c>
      <c r="B7" s="9" t="str">
        <f>[2]DBD!B11</f>
        <v>CustId</v>
      </c>
      <c r="C7" s="9" t="str">
        <f>[2]DBD!C11</f>
        <v>債務人IDN</v>
      </c>
      <c r="D7" s="9" t="str">
        <f>[2]DBD!D11</f>
        <v>VARCHAR2</v>
      </c>
      <c r="E7" s="9">
        <f>[2]DBD!E11</f>
        <v>10</v>
      </c>
      <c r="F7" s="9">
        <f>[2]DBD!F11</f>
        <v>0</v>
      </c>
      <c r="G7" s="9" t="str">
        <f>[2]DBD!G11</f>
        <v>身份證字號</v>
      </c>
      <c r="H7" s="15" t="s">
        <v>46</v>
      </c>
      <c r="I7" s="15" t="s">
        <v>34</v>
      </c>
      <c r="J7" s="15"/>
      <c r="K7" s="15" t="s">
        <v>35</v>
      </c>
      <c r="L7" s="15">
        <v>10</v>
      </c>
      <c r="M7" s="15"/>
      <c r="N7" s="15"/>
    </row>
    <row r="8" spans="1:15">
      <c r="A8" s="9">
        <f>[2]DBD!A12</f>
        <v>4</v>
      </c>
      <c r="B8" s="9" t="str">
        <f>[2]DBD!B12</f>
        <v>RcDate</v>
      </c>
      <c r="C8" s="9" t="str">
        <f>[2]DBD!C12</f>
        <v>協商申請日</v>
      </c>
      <c r="D8" s="9" t="str">
        <f>[2]DBD!D12</f>
        <v>Decimald</v>
      </c>
      <c r="E8" s="9">
        <f>[2]DBD!E12</f>
        <v>8</v>
      </c>
      <c r="F8" s="9">
        <f>[2]DBD!F12</f>
        <v>0</v>
      </c>
      <c r="G8" s="9" t="str">
        <f>[2]DBD!G12</f>
        <v>西元年月</v>
      </c>
      <c r="H8" s="15" t="s">
        <v>46</v>
      </c>
      <c r="I8" s="15" t="s">
        <v>37</v>
      </c>
      <c r="J8" s="15"/>
      <c r="K8" s="15" t="s">
        <v>35</v>
      </c>
      <c r="L8" s="15">
        <v>8</v>
      </c>
      <c r="M8" s="15"/>
      <c r="N8" s="15"/>
    </row>
    <row r="9" spans="1:15">
      <c r="A9" s="9">
        <f>[2]DBD!A13</f>
        <v>5</v>
      </c>
      <c r="B9" s="9" t="str">
        <f>[2]DBD!B13</f>
        <v>ScDate</v>
      </c>
      <c r="C9" s="9" t="str">
        <f>[2]DBD!C13</f>
        <v>停催日期</v>
      </c>
      <c r="D9" s="9" t="str">
        <f>[2]DBD!D13</f>
        <v>Decimald</v>
      </c>
      <c r="E9" s="9">
        <f>[2]DBD!E13</f>
        <v>8</v>
      </c>
      <c r="F9" s="9">
        <f>[2]DBD!F13</f>
        <v>0</v>
      </c>
      <c r="G9" s="9" t="str">
        <f>[2]DBD!G13</f>
        <v>西元年月</v>
      </c>
      <c r="H9" s="15" t="s">
        <v>46</v>
      </c>
      <c r="I9" s="15" t="s">
        <v>48</v>
      </c>
      <c r="J9" s="15"/>
      <c r="K9" s="15" t="s">
        <v>35</v>
      </c>
      <c r="L9" s="15">
        <v>8</v>
      </c>
      <c r="M9" s="15"/>
      <c r="N9" s="15"/>
    </row>
    <row r="10" spans="1:15">
      <c r="A10" s="9">
        <f>[2]DBD!A14</f>
        <v>6</v>
      </c>
      <c r="B10" s="9" t="str">
        <f>[2]DBD!B14</f>
        <v>NegoStartDate</v>
      </c>
      <c r="C10" s="9" t="str">
        <f>[2]DBD!C14</f>
        <v>協商開始日</v>
      </c>
      <c r="D10" s="9" t="str">
        <f>[2]DBD!D14</f>
        <v>Decimald</v>
      </c>
      <c r="E10" s="9">
        <f>[2]DBD!E14</f>
        <v>8</v>
      </c>
      <c r="F10" s="9">
        <f>[2]DBD!F14</f>
        <v>0</v>
      </c>
      <c r="G10" s="9" t="str">
        <f>[2]DBD!G14</f>
        <v>西元年月</v>
      </c>
      <c r="H10" s="15" t="s">
        <v>46</v>
      </c>
      <c r="I10" s="15" t="s">
        <v>47</v>
      </c>
      <c r="J10" s="15"/>
      <c r="K10" s="15" t="s">
        <v>35</v>
      </c>
      <c r="L10" s="15">
        <v>8</v>
      </c>
      <c r="M10" s="15"/>
      <c r="N10" s="15"/>
    </row>
    <row r="11" spans="1:15" ht="145.80000000000001">
      <c r="A11" s="9">
        <f>[2]DBD!A15</f>
        <v>7</v>
      </c>
      <c r="B11" s="9" t="str">
        <f>[2]DBD!B15</f>
        <v>NonFinClaimAmt</v>
      </c>
      <c r="C11" s="9" t="str">
        <f>[2]DBD!C15</f>
        <v>非金融機構債權金額</v>
      </c>
      <c r="D11" s="9" t="str">
        <f>[2]DBD!D15</f>
        <v>Decimal</v>
      </c>
      <c r="E11" s="9">
        <f>[2]DBD!E15</f>
        <v>9</v>
      </c>
      <c r="F11" s="9">
        <f>[2]DBD!F15</f>
        <v>0</v>
      </c>
      <c r="G11" s="9" t="str">
        <f>[2]DBD!G15</f>
        <v>單位新台幣元,右靠左補零。指債務人於申請前置協商時檢附之民間債權人清冊中,各項非金融機構債權之總金額,以債務人自行填寫之金額為主。</v>
      </c>
      <c r="H11" s="15" t="s">
        <v>46</v>
      </c>
      <c r="I11" s="15" t="s">
        <v>49</v>
      </c>
      <c r="J11" s="15"/>
      <c r="K11" s="15" t="s">
        <v>50</v>
      </c>
      <c r="L11" s="15">
        <v>9</v>
      </c>
      <c r="M11" s="15">
        <v>0</v>
      </c>
      <c r="N11" s="15"/>
    </row>
    <row r="12" spans="1:15">
      <c r="A12" s="9">
        <f>[2]DBD!A16</f>
        <v>8</v>
      </c>
      <c r="B12" s="9" t="str">
        <f>[2]DBD!B16</f>
        <v>OutJcicTxtDate</v>
      </c>
      <c r="C12" s="9" t="str">
        <f>[2]DBD!C16</f>
        <v>轉出JCIC文字檔日期</v>
      </c>
      <c r="D12" s="9" t="str">
        <f>[2]DBD!D16</f>
        <v>Decimald</v>
      </c>
      <c r="E12" s="9">
        <f>[2]DBD!E16</f>
        <v>8</v>
      </c>
      <c r="F12" s="9">
        <f>[2]DBD!F16</f>
        <v>0</v>
      </c>
      <c r="G12" s="9">
        <f>[2]DBD!G16</f>
        <v>0</v>
      </c>
      <c r="H12" s="15" t="s">
        <v>46</v>
      </c>
      <c r="I12" s="15" t="s">
        <v>45</v>
      </c>
      <c r="J12" s="15"/>
      <c r="K12" s="15" t="s">
        <v>35</v>
      </c>
      <c r="L12" s="15">
        <v>8</v>
      </c>
      <c r="M12" s="15"/>
      <c r="N12" s="15"/>
    </row>
    <row r="13" spans="1:15">
      <c r="A13" s="9">
        <f>[2]DBD!A17</f>
        <v>9</v>
      </c>
      <c r="B13" s="9" t="str">
        <f>[2]DBD!B17</f>
        <v>CreateDate</v>
      </c>
      <c r="C13" s="9" t="str">
        <f>[2]DBD!C17</f>
        <v>建檔日期時間</v>
      </c>
      <c r="D13" s="9" t="str">
        <f>[2]DBD!D17</f>
        <v>DATE</v>
      </c>
      <c r="E13" s="9">
        <f>[2]DBD!E17</f>
        <v>8</v>
      </c>
      <c r="F13" s="9">
        <f>[2]DBD!F17</f>
        <v>0</v>
      </c>
      <c r="G13" s="9">
        <f>[2]DBD!G17</f>
        <v>0</v>
      </c>
      <c r="H13" s="15"/>
      <c r="I13" s="15"/>
      <c r="J13" s="15"/>
      <c r="K13" s="15"/>
      <c r="L13" s="15"/>
      <c r="M13" s="15"/>
      <c r="N13" s="15"/>
    </row>
    <row r="14" spans="1:15">
      <c r="A14" s="9">
        <f>[2]DBD!A18</f>
        <v>10</v>
      </c>
      <c r="B14" s="9" t="str">
        <f>[2]DBD!B18</f>
        <v>CreateEmpNo</v>
      </c>
      <c r="C14" s="9" t="str">
        <f>[2]DBD!C18</f>
        <v>建檔人員</v>
      </c>
      <c r="D14" s="9" t="str">
        <f>[2]DBD!D18</f>
        <v>VARCHAR2</v>
      </c>
      <c r="E14" s="9">
        <f>[2]DBD!E18</f>
        <v>6</v>
      </c>
      <c r="F14" s="9">
        <f>[2]DBD!F18</f>
        <v>0</v>
      </c>
      <c r="G14" s="9">
        <f>[2]DBD!G18</f>
        <v>0</v>
      </c>
      <c r="H14" s="15"/>
      <c r="I14" s="15"/>
      <c r="J14" s="15"/>
      <c r="K14" s="15"/>
      <c r="L14" s="15"/>
      <c r="M14" s="15"/>
      <c r="N14" s="15"/>
    </row>
    <row r="15" spans="1:15">
      <c r="A15" s="9">
        <f>[2]DBD!A19</f>
        <v>11</v>
      </c>
      <c r="B15" s="9" t="str">
        <f>[2]DBD!B19</f>
        <v>LastUpdate</v>
      </c>
      <c r="C15" s="9" t="str">
        <f>[2]DBD!C19</f>
        <v>最後更新日期時間</v>
      </c>
      <c r="D15" s="9" t="str">
        <f>[2]DBD!D19</f>
        <v>DATE</v>
      </c>
      <c r="E15" s="9">
        <f>[2]DBD!E19</f>
        <v>8</v>
      </c>
      <c r="F15" s="9">
        <f>[2]DBD!F19</f>
        <v>0</v>
      </c>
      <c r="G15" s="9">
        <f>[2]DBD!G19</f>
        <v>0</v>
      </c>
      <c r="H15" s="15"/>
      <c r="I15" s="15"/>
      <c r="J15" s="15"/>
      <c r="K15" s="15"/>
      <c r="L15" s="15"/>
      <c r="M15" s="15"/>
      <c r="N15" s="15"/>
    </row>
    <row r="16" spans="1:15">
      <c r="A16" s="9">
        <f>[2]DBD!A20</f>
        <v>12</v>
      </c>
      <c r="B16" s="9" t="str">
        <f>[2]DBD!B20</f>
        <v>LastUpdateEmpNo</v>
      </c>
      <c r="C16" s="9" t="str">
        <f>[2]DBD!C20</f>
        <v>最後更新人員</v>
      </c>
      <c r="D16" s="9" t="str">
        <f>[2]DBD!D20</f>
        <v>VARCHAR2</v>
      </c>
      <c r="E16" s="9">
        <f>[2]DBD!E20</f>
        <v>6</v>
      </c>
      <c r="F16" s="9">
        <f>[2]DBD!F20</f>
        <v>0</v>
      </c>
      <c r="G16" s="9">
        <f>[2]DBD!G20</f>
        <v>0</v>
      </c>
      <c r="H16" s="15"/>
      <c r="I16" s="15"/>
      <c r="J16" s="15"/>
      <c r="K16" s="15"/>
      <c r="L16" s="15"/>
      <c r="M16" s="15"/>
      <c r="N16" s="15"/>
    </row>
  </sheetData>
  <mergeCells count="1">
    <mergeCell ref="A1:B1"/>
  </mergeCells>
  <phoneticPr fontId="1" type="noConversion"/>
  <hyperlinks>
    <hyperlink ref="E1" location="'L8'!A1" display="回首頁" xr:uid="{00000000-0004-0000-0200-000000000000}"/>
  </hyperlink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工作表28"/>
  <dimension ref="A1:O38"/>
  <sheetViews>
    <sheetView topLeftCell="F10" zoomScaleNormal="100" workbookViewId="0">
      <selection activeCell="P34" sqref="P34"/>
    </sheetView>
  </sheetViews>
  <sheetFormatPr defaultColWidth="44.77734375" defaultRowHeight="18" customHeight="1"/>
  <cols>
    <col min="1" max="1" width="5.77734375" style="20" bestFit="1" customWidth="1"/>
    <col min="2" max="2" width="20.33203125" style="20" bestFit="1" customWidth="1"/>
    <col min="3" max="3" width="25.109375" style="20" bestFit="1" customWidth="1"/>
    <col min="4" max="4" width="17.77734375" style="20" bestFit="1" customWidth="1"/>
    <col min="5" max="5" width="8.21875" style="20" bestFit="1" customWidth="1"/>
    <col min="6" max="6" width="6.77734375" style="20" bestFit="1" customWidth="1"/>
    <col min="7" max="7" width="17.77734375" style="20" bestFit="1" customWidth="1"/>
    <col min="8" max="8" width="13.5546875" style="20" bestFit="1" customWidth="1"/>
    <col min="9" max="9" width="28.77734375" style="20" bestFit="1" customWidth="1"/>
    <col min="10" max="10" width="11.88671875" style="20" bestFit="1" customWidth="1"/>
    <col min="11" max="13" width="6.77734375" style="20" bestFit="1" customWidth="1"/>
    <col min="14" max="14" width="11.88671875" style="20" bestFit="1" customWidth="1"/>
    <col min="15" max="16384" width="44.77734375" style="20"/>
  </cols>
  <sheetData>
    <row r="1" spans="1:15" ht="18" customHeight="1">
      <c r="A1" s="27" t="s">
        <v>7</v>
      </c>
      <c r="B1" s="28"/>
      <c r="C1" s="9" t="str">
        <f>[29]DBD!C1</f>
        <v>JcicZ442</v>
      </c>
      <c r="D1" s="9" t="str">
        <f>[29]DBD!D1</f>
        <v>前置調解回報無擔保債權金額資料</v>
      </c>
      <c r="E1" s="16" t="s">
        <v>24</v>
      </c>
      <c r="F1" s="10"/>
      <c r="G1" s="10"/>
    </row>
    <row r="2" spans="1:15" ht="18" customHeight="1">
      <c r="A2" s="21" t="s">
        <v>383</v>
      </c>
      <c r="B2" s="22"/>
      <c r="C2" s="9" t="s">
        <v>412</v>
      </c>
      <c r="D2" s="9"/>
      <c r="E2" s="16"/>
      <c r="F2" s="10"/>
      <c r="G2" s="10"/>
    </row>
    <row r="3" spans="1:15" ht="18" customHeight="1">
      <c r="A3" s="21" t="s">
        <v>384</v>
      </c>
      <c r="B3" s="22"/>
      <c r="C3" s="9"/>
      <c r="D3" s="9"/>
      <c r="E3" s="16"/>
      <c r="F3" s="10"/>
      <c r="G3" s="10"/>
    </row>
    <row r="4" spans="1:15" ht="18" customHeight="1">
      <c r="A4" s="12" t="s">
        <v>8</v>
      </c>
      <c r="B4" s="12" t="s">
        <v>9</v>
      </c>
      <c r="C4" s="13" t="s">
        <v>10</v>
      </c>
      <c r="D4" s="12" t="s">
        <v>11</v>
      </c>
      <c r="E4" s="12" t="s">
        <v>12</v>
      </c>
      <c r="F4" s="12" t="s">
        <v>13</v>
      </c>
      <c r="G4" s="13" t="s">
        <v>14</v>
      </c>
      <c r="H4" s="14" t="s">
        <v>15</v>
      </c>
      <c r="I4" s="14" t="s">
        <v>16</v>
      </c>
      <c r="J4" s="14" t="s">
        <v>17</v>
      </c>
      <c r="K4" s="14" t="s">
        <v>18</v>
      </c>
      <c r="L4" s="14" t="s">
        <v>19</v>
      </c>
      <c r="M4" s="14" t="s">
        <v>20</v>
      </c>
      <c r="N4" s="14" t="s">
        <v>21</v>
      </c>
      <c r="O4" s="25" t="s">
        <v>422</v>
      </c>
    </row>
    <row r="5" spans="1:15" ht="18" customHeight="1">
      <c r="A5" s="9">
        <f>[29]DBD!A11</f>
        <v>1</v>
      </c>
      <c r="B5" s="9" t="str">
        <f>[29]DBD!B11</f>
        <v>TranKey</v>
      </c>
      <c r="C5" s="9" t="str">
        <f>[29]DBD!C11</f>
        <v>交易代碼</v>
      </c>
      <c r="D5" s="9" t="str">
        <f>[29]DBD!D11</f>
        <v>VARCHAR2</v>
      </c>
      <c r="E5" s="9">
        <f>[29]DBD!E11</f>
        <v>1</v>
      </c>
      <c r="F5" s="9">
        <f>[29]DBD!F11</f>
        <v>0</v>
      </c>
      <c r="G5" s="9" t="str">
        <f>[29]DBD!G11</f>
        <v>A:新增;C:異動</v>
      </c>
      <c r="H5" s="15" t="s">
        <v>294</v>
      </c>
      <c r="I5" s="15" t="s">
        <v>28</v>
      </c>
      <c r="J5" s="15"/>
      <c r="K5" s="15" t="s">
        <v>26</v>
      </c>
      <c r="L5" s="15">
        <v>1</v>
      </c>
      <c r="M5" s="15"/>
      <c r="N5" s="15"/>
    </row>
    <row r="6" spans="1:15" ht="18" customHeight="1">
      <c r="A6" s="9">
        <f>[29]DBD!A12</f>
        <v>2</v>
      </c>
      <c r="B6" s="9" t="str">
        <f>[29]DBD!B12</f>
        <v>CustId</v>
      </c>
      <c r="C6" s="9" t="str">
        <f>[29]DBD!C12</f>
        <v>債務人IDN</v>
      </c>
      <c r="D6" s="9" t="str">
        <f>[29]DBD!D12</f>
        <v>VARCHAR2</v>
      </c>
      <c r="E6" s="9">
        <f>[29]DBD!E12</f>
        <v>10</v>
      </c>
      <c r="F6" s="9">
        <f>[29]DBD!F12</f>
        <v>0</v>
      </c>
      <c r="G6" s="9">
        <f>[29]DBD!G12</f>
        <v>0</v>
      </c>
      <c r="H6" s="15" t="s">
        <v>294</v>
      </c>
      <c r="I6" s="15" t="s">
        <v>33</v>
      </c>
      <c r="J6" s="15"/>
      <c r="K6" s="15" t="s">
        <v>35</v>
      </c>
      <c r="L6" s="15">
        <v>10</v>
      </c>
    </row>
    <row r="7" spans="1:15" ht="18" customHeight="1">
      <c r="A7" s="9">
        <f>[29]DBD!A13</f>
        <v>3</v>
      </c>
      <c r="B7" s="9" t="str">
        <f>[29]DBD!B13</f>
        <v>SubmitKey</v>
      </c>
      <c r="C7" s="9" t="str">
        <f>[29]DBD!C13</f>
        <v>報送單位代號</v>
      </c>
      <c r="D7" s="9" t="str">
        <f>[29]DBD!D13</f>
        <v>NVARCHAR2</v>
      </c>
      <c r="E7" s="9">
        <f>[29]DBD!E13</f>
        <v>3</v>
      </c>
      <c r="F7" s="9">
        <f>[29]DBD!F13</f>
        <v>0</v>
      </c>
      <c r="G7" s="9" t="str">
        <f>[29]DBD!G13</f>
        <v>三位文數字</v>
      </c>
      <c r="H7" s="15" t="s">
        <v>294</v>
      </c>
      <c r="I7" s="15" t="s">
        <v>31</v>
      </c>
      <c r="J7" s="15"/>
      <c r="K7" s="15" t="s">
        <v>26</v>
      </c>
      <c r="L7" s="15">
        <v>3</v>
      </c>
      <c r="M7" s="15"/>
      <c r="N7" s="15"/>
    </row>
    <row r="8" spans="1:15" ht="18" customHeight="1">
      <c r="A8" s="9">
        <f>[29]DBD!A14</f>
        <v>4</v>
      </c>
      <c r="B8" s="9" t="str">
        <f>[29]DBD!B14</f>
        <v>ApplyDate</v>
      </c>
      <c r="C8" s="9" t="str">
        <f>[29]DBD!C14</f>
        <v>調解申請日</v>
      </c>
      <c r="D8" s="9" t="str">
        <f>[29]DBD!D14</f>
        <v>Decimald</v>
      </c>
      <c r="E8" s="9">
        <f>[29]DBD!E14</f>
        <v>8</v>
      </c>
      <c r="F8" s="9">
        <f>[29]DBD!F14</f>
        <v>0</v>
      </c>
      <c r="G8" s="9">
        <f>[29]DBD!G14</f>
        <v>0</v>
      </c>
      <c r="H8" s="15" t="s">
        <v>294</v>
      </c>
      <c r="I8" s="15" t="s">
        <v>230</v>
      </c>
      <c r="J8" s="15"/>
      <c r="K8" s="15" t="s">
        <v>35</v>
      </c>
      <c r="L8" s="15">
        <v>8</v>
      </c>
      <c r="M8" s="15"/>
      <c r="N8" s="15"/>
    </row>
    <row r="9" spans="1:15" ht="18" customHeight="1">
      <c r="A9" s="9">
        <f>[29]DBD!A15</f>
        <v>5</v>
      </c>
      <c r="B9" s="9" t="str">
        <f>[29]DBD!B15</f>
        <v>BankId</v>
      </c>
      <c r="C9" s="9" t="str">
        <f>[29]DBD!C15</f>
        <v>受理調解機構代號</v>
      </c>
      <c r="D9" s="9" t="str">
        <f>[29]DBD!D15</f>
        <v>NVARCHAR2</v>
      </c>
      <c r="E9" s="9">
        <f>[29]DBD!E15</f>
        <v>3</v>
      </c>
      <c r="F9" s="9">
        <f>[29]DBD!F15</f>
        <v>0</v>
      </c>
      <c r="G9" s="9" t="str">
        <f>[29]DBD!G15</f>
        <v>三位文數字
法院名稱代號表(CdCode.CourtCode)或郵遞區號</v>
      </c>
      <c r="H9" s="15" t="s">
        <v>294</v>
      </c>
      <c r="I9" s="15" t="s">
        <v>264</v>
      </c>
      <c r="J9" s="15"/>
      <c r="K9" s="15" t="s">
        <v>35</v>
      </c>
      <c r="L9" s="15">
        <v>3</v>
      </c>
      <c r="M9" s="15"/>
      <c r="N9" s="15"/>
    </row>
    <row r="10" spans="1:15" ht="18" customHeight="1">
      <c r="A10" s="9">
        <f>[29]DBD!A16</f>
        <v>6</v>
      </c>
      <c r="B10" s="9" t="str">
        <f>[29]DBD!B16</f>
        <v>MaxMainCode</v>
      </c>
      <c r="C10" s="9" t="str">
        <f>[29]DBD!C16</f>
        <v>最大債權金融機構代號</v>
      </c>
      <c r="D10" s="9" t="str">
        <f>[29]DBD!D16</f>
        <v>NVARCHAR2</v>
      </c>
      <c r="E10" s="9">
        <f>[29]DBD!E16</f>
        <v>3</v>
      </c>
      <c r="F10" s="9">
        <f>[29]DBD!F16</f>
        <v>0</v>
      </c>
      <c r="G10" s="9" t="str">
        <f>[29]DBD!G16</f>
        <v>三位文數字</v>
      </c>
      <c r="H10" s="15" t="s">
        <v>294</v>
      </c>
      <c r="I10" s="15" t="s">
        <v>122</v>
      </c>
      <c r="J10" s="15"/>
      <c r="K10" s="15" t="s">
        <v>26</v>
      </c>
      <c r="L10" s="15">
        <v>3</v>
      </c>
      <c r="M10" s="15"/>
      <c r="N10" s="15"/>
    </row>
    <row r="11" spans="1:15" ht="18" customHeight="1">
      <c r="A11" s="9">
        <f>[29]DBD!A17</f>
        <v>7</v>
      </c>
      <c r="B11" s="9" t="str">
        <f>[29]DBD!B17</f>
        <v>IsMaxMain</v>
      </c>
      <c r="C11" s="9" t="str">
        <f>[29]DBD!C17</f>
        <v>是否為最大債權金融機構報送</v>
      </c>
      <c r="D11" s="9" t="str">
        <f>[29]DBD!D17</f>
        <v>VARCHAR2</v>
      </c>
      <c r="E11" s="9">
        <f>[29]DBD!E17</f>
        <v>1</v>
      </c>
      <c r="F11" s="9">
        <f>[29]DBD!F17</f>
        <v>0</v>
      </c>
      <c r="G11" s="9" t="str">
        <f>[29]DBD!G17</f>
        <v>Y;N</v>
      </c>
      <c r="H11" s="15" t="s">
        <v>294</v>
      </c>
      <c r="I11" s="15" t="s">
        <v>295</v>
      </c>
      <c r="J11" s="15"/>
      <c r="K11" s="15" t="s">
        <v>26</v>
      </c>
      <c r="L11" s="15">
        <v>1</v>
      </c>
      <c r="M11" s="15"/>
      <c r="N11" s="15"/>
    </row>
    <row r="12" spans="1:15" ht="18" customHeight="1">
      <c r="A12" s="9">
        <f>[29]DBD!A18</f>
        <v>8</v>
      </c>
      <c r="B12" s="9" t="str">
        <f>[29]DBD!B18</f>
        <v>IsClaims</v>
      </c>
      <c r="C12" s="9" t="str">
        <f>[29]DBD!C18</f>
        <v>是否為本金融機構債務人</v>
      </c>
      <c r="D12" s="9" t="str">
        <f>[29]DBD!D18</f>
        <v>VARCHAR2</v>
      </c>
      <c r="E12" s="9">
        <f>[29]DBD!E18</f>
        <v>1</v>
      </c>
      <c r="F12" s="9">
        <f>[29]DBD!F18</f>
        <v>0</v>
      </c>
      <c r="G12" s="9" t="str">
        <f>[29]DBD!G18</f>
        <v>Y;N</v>
      </c>
      <c r="H12" s="15" t="s">
        <v>294</v>
      </c>
      <c r="I12" s="15" t="s">
        <v>296</v>
      </c>
      <c r="J12" s="15"/>
      <c r="K12" s="15" t="s">
        <v>26</v>
      </c>
      <c r="L12" s="15">
        <v>1</v>
      </c>
      <c r="M12" s="15"/>
      <c r="N12" s="15"/>
    </row>
    <row r="13" spans="1:15" ht="18" customHeight="1">
      <c r="A13" s="9">
        <f>[29]DBD!A19</f>
        <v>9</v>
      </c>
      <c r="B13" s="9" t="str">
        <f>[29]DBD!B19</f>
        <v>GuarLoanCnt</v>
      </c>
      <c r="C13" s="9" t="str">
        <f>[29]DBD!C19</f>
        <v>本金融機構有擔保債權筆數</v>
      </c>
      <c r="D13" s="9" t="str">
        <f>[29]DBD!D19</f>
        <v>DECIMAL</v>
      </c>
      <c r="E13" s="9">
        <f>[29]DBD!E19</f>
        <v>2</v>
      </c>
      <c r="F13" s="9">
        <f>[29]DBD!F19</f>
        <v>0</v>
      </c>
      <c r="G13" s="9">
        <f>[29]DBD!G19</f>
        <v>0</v>
      </c>
      <c r="H13" s="15" t="s">
        <v>294</v>
      </c>
      <c r="I13" s="15" t="s">
        <v>297</v>
      </c>
      <c r="J13" s="15"/>
      <c r="K13" s="15" t="s">
        <v>23</v>
      </c>
      <c r="L13" s="15">
        <v>2</v>
      </c>
      <c r="M13" s="15"/>
      <c r="N13" s="15"/>
    </row>
    <row r="14" spans="1:15" ht="18" customHeight="1">
      <c r="A14" s="9">
        <f>[29]DBD!A20</f>
        <v>10</v>
      </c>
      <c r="B14" s="9" t="str">
        <f>[29]DBD!B20</f>
        <v>Civil323ExpAmt</v>
      </c>
      <c r="C14" s="9" t="str">
        <f>[29]DBD!C20</f>
        <v>依民法第323條計算之信用放款本息餘額</v>
      </c>
      <c r="D14" s="9" t="str">
        <f>[29]DBD!D20</f>
        <v>DECIMAL</v>
      </c>
      <c r="E14" s="9">
        <f>[29]DBD!E20</f>
        <v>9</v>
      </c>
      <c r="F14" s="9">
        <f>[29]DBD!F20</f>
        <v>0</v>
      </c>
      <c r="G14" s="9">
        <f>[29]DBD!G20</f>
        <v>0</v>
      </c>
      <c r="H14" s="15" t="s">
        <v>294</v>
      </c>
      <c r="I14" s="15" t="s">
        <v>129</v>
      </c>
      <c r="J14" s="15"/>
      <c r="K14" s="15" t="s">
        <v>23</v>
      </c>
      <c r="L14" s="15">
        <v>9</v>
      </c>
      <c r="M14" s="15"/>
      <c r="N14" s="15" t="s">
        <v>390</v>
      </c>
      <c r="O14" s="20" t="s">
        <v>472</v>
      </c>
    </row>
    <row r="15" spans="1:15" ht="18" customHeight="1">
      <c r="A15" s="9">
        <f>[29]DBD!A21</f>
        <v>11</v>
      </c>
      <c r="B15" s="9" t="str">
        <f>[29]DBD!B21</f>
        <v>Civil323CashAmt</v>
      </c>
      <c r="C15" s="9" t="str">
        <f>[29]DBD!C21</f>
        <v>依民法第323條計算之現金卡放款本息餘額</v>
      </c>
      <c r="D15" s="9" t="str">
        <f>[29]DBD!D21</f>
        <v>DECIMAL</v>
      </c>
      <c r="E15" s="9">
        <f>[29]DBD!E21</f>
        <v>9</v>
      </c>
      <c r="F15" s="9">
        <f>[29]DBD!F21</f>
        <v>0</v>
      </c>
      <c r="G15" s="9">
        <f>[29]DBD!G21</f>
        <v>0</v>
      </c>
      <c r="H15" s="15" t="s">
        <v>294</v>
      </c>
      <c r="I15" s="15" t="s">
        <v>131</v>
      </c>
      <c r="J15" s="15"/>
      <c r="K15" s="15" t="s">
        <v>23</v>
      </c>
      <c r="L15" s="15">
        <v>9</v>
      </c>
      <c r="M15" s="15"/>
      <c r="N15" s="15" t="s">
        <v>390</v>
      </c>
      <c r="O15" s="20" t="s">
        <v>511</v>
      </c>
    </row>
    <row r="16" spans="1:15" ht="18" customHeight="1">
      <c r="A16" s="9">
        <f>[29]DBD!A22</f>
        <v>12</v>
      </c>
      <c r="B16" s="9" t="str">
        <f>[29]DBD!B22</f>
        <v>Civil323CreditAmt</v>
      </c>
      <c r="C16" s="9" t="str">
        <f>[29]DBD!C22</f>
        <v>依民法第323條計算之信用卡本息餘額</v>
      </c>
      <c r="D16" s="9" t="str">
        <f>[29]DBD!D22</f>
        <v>DECIMAL</v>
      </c>
      <c r="E16" s="9">
        <f>[29]DBD!E22</f>
        <v>9</v>
      </c>
      <c r="F16" s="9">
        <f>[29]DBD!F22</f>
        <v>0</v>
      </c>
      <c r="G16" s="9">
        <f>[29]DBD!G22</f>
        <v>0</v>
      </c>
      <c r="H16" s="15" t="s">
        <v>294</v>
      </c>
      <c r="I16" s="15" t="s">
        <v>133</v>
      </c>
      <c r="J16" s="15"/>
      <c r="K16" s="15" t="s">
        <v>23</v>
      </c>
      <c r="L16" s="15">
        <v>9</v>
      </c>
      <c r="M16" s="15"/>
      <c r="N16" s="15" t="s">
        <v>390</v>
      </c>
      <c r="O16" s="20" t="s">
        <v>474</v>
      </c>
    </row>
    <row r="17" spans="1:15" ht="18" customHeight="1">
      <c r="A17" s="9">
        <f>[29]DBD!A23</f>
        <v>13</v>
      </c>
      <c r="B17" s="9" t="str">
        <f>[29]DBD!B23</f>
        <v>Civil323GuarAmt</v>
      </c>
      <c r="C17" s="9" t="str">
        <f>[29]DBD!C23</f>
        <v>依民法第323條計算之保證債權本息餘額</v>
      </c>
      <c r="D17" s="9" t="str">
        <f>[29]DBD!D23</f>
        <v>DECIMAL</v>
      </c>
      <c r="E17" s="9">
        <f>[29]DBD!E23</f>
        <v>9</v>
      </c>
      <c r="F17" s="9">
        <f>[29]DBD!F23</f>
        <v>0</v>
      </c>
      <c r="G17" s="9">
        <f>[29]DBD!G23</f>
        <v>0</v>
      </c>
      <c r="H17" s="15" t="s">
        <v>294</v>
      </c>
      <c r="I17" s="15" t="s">
        <v>298</v>
      </c>
      <c r="J17" s="15"/>
      <c r="K17" s="15" t="s">
        <v>23</v>
      </c>
      <c r="L17" s="15">
        <v>9</v>
      </c>
      <c r="M17" s="15"/>
      <c r="N17" s="15" t="s">
        <v>390</v>
      </c>
      <c r="O17" s="20" t="s">
        <v>512</v>
      </c>
    </row>
    <row r="18" spans="1:15" ht="18" customHeight="1">
      <c r="A18" s="9">
        <f>[29]DBD!A24</f>
        <v>14</v>
      </c>
      <c r="B18" s="9" t="str">
        <f>[29]DBD!B24</f>
        <v>ReceExpPrin</v>
      </c>
      <c r="C18" s="9" t="str">
        <f>[29]DBD!C24</f>
        <v>信用放款本金</v>
      </c>
      <c r="D18" s="9" t="str">
        <f>[29]DBD!D24</f>
        <v>DECIMAL</v>
      </c>
      <c r="E18" s="9">
        <f>[29]DBD!E24</f>
        <v>9</v>
      </c>
      <c r="F18" s="9">
        <f>[29]DBD!F24</f>
        <v>0</v>
      </c>
      <c r="G18" s="9">
        <f>[29]DBD!G24</f>
        <v>0</v>
      </c>
      <c r="H18" s="15" t="s">
        <v>294</v>
      </c>
      <c r="I18" s="15" t="s">
        <v>299</v>
      </c>
      <c r="J18" s="15"/>
      <c r="K18" s="15" t="s">
        <v>23</v>
      </c>
      <c r="L18" s="15">
        <v>9</v>
      </c>
      <c r="M18" s="15"/>
      <c r="N18" s="15" t="s">
        <v>390</v>
      </c>
      <c r="O18" s="20" t="s">
        <v>433</v>
      </c>
    </row>
    <row r="19" spans="1:15" ht="18" customHeight="1">
      <c r="A19" s="9">
        <f>[29]DBD!A25</f>
        <v>15</v>
      </c>
      <c r="B19" s="9" t="str">
        <f>[29]DBD!B25</f>
        <v>ReceExpInte</v>
      </c>
      <c r="C19" s="9" t="str">
        <f>[29]DBD!C25</f>
        <v>信用放款利息</v>
      </c>
      <c r="D19" s="9" t="str">
        <f>[29]DBD!D25</f>
        <v>DECIMAL</v>
      </c>
      <c r="E19" s="9">
        <f>[29]DBD!E25</f>
        <v>9</v>
      </c>
      <c r="F19" s="9">
        <f>[29]DBD!F25</f>
        <v>0</v>
      </c>
      <c r="G19" s="9">
        <f>[29]DBD!G25</f>
        <v>0</v>
      </c>
      <c r="H19" s="15" t="s">
        <v>294</v>
      </c>
      <c r="I19" s="15" t="s">
        <v>300</v>
      </c>
      <c r="J19" s="15"/>
      <c r="K19" s="15" t="s">
        <v>23</v>
      </c>
      <c r="L19" s="15">
        <v>9</v>
      </c>
      <c r="M19" s="15"/>
      <c r="N19" s="15" t="s">
        <v>390</v>
      </c>
      <c r="O19" s="20" t="s">
        <v>435</v>
      </c>
    </row>
    <row r="20" spans="1:15" ht="18" customHeight="1">
      <c r="A20" s="9">
        <f>[29]DBD!A26</f>
        <v>16</v>
      </c>
      <c r="B20" s="9" t="str">
        <f>[29]DBD!B26</f>
        <v>ReceExpPena</v>
      </c>
      <c r="C20" s="9" t="str">
        <f>[29]DBD!C26</f>
        <v>信用放款違約金</v>
      </c>
      <c r="D20" s="9" t="str">
        <f>[29]DBD!D26</f>
        <v>DECIMAL</v>
      </c>
      <c r="E20" s="9">
        <f>[29]DBD!E26</f>
        <v>9</v>
      </c>
      <c r="F20" s="9">
        <f>[29]DBD!F26</f>
        <v>0</v>
      </c>
      <c r="G20" s="9">
        <f>[29]DBD!G26</f>
        <v>0</v>
      </c>
      <c r="H20" s="15" t="s">
        <v>294</v>
      </c>
      <c r="I20" s="15" t="s">
        <v>301</v>
      </c>
      <c r="J20" s="15"/>
      <c r="K20" s="15" t="s">
        <v>23</v>
      </c>
      <c r="L20" s="15">
        <v>9</v>
      </c>
      <c r="M20" s="15"/>
      <c r="N20" s="15" t="s">
        <v>390</v>
      </c>
      <c r="O20" s="20" t="s">
        <v>436</v>
      </c>
    </row>
    <row r="21" spans="1:15" ht="18" customHeight="1">
      <c r="A21" s="9">
        <f>[29]DBD!A27</f>
        <v>17</v>
      </c>
      <c r="B21" s="9" t="str">
        <f>[29]DBD!B27</f>
        <v>ReceExpOther</v>
      </c>
      <c r="C21" s="9" t="str">
        <f>[29]DBD!C27</f>
        <v>信用放款其他費用</v>
      </c>
      <c r="D21" s="9" t="str">
        <f>[29]DBD!D27</f>
        <v>DECIMAL</v>
      </c>
      <c r="E21" s="9">
        <f>[29]DBD!E27</f>
        <v>9</v>
      </c>
      <c r="F21" s="9">
        <f>[29]DBD!F27</f>
        <v>0</v>
      </c>
      <c r="G21" s="9">
        <f>[29]DBD!G27</f>
        <v>0</v>
      </c>
      <c r="H21" s="15" t="s">
        <v>294</v>
      </c>
      <c r="I21" s="15" t="s">
        <v>302</v>
      </c>
      <c r="J21" s="15"/>
      <c r="K21" s="15" t="s">
        <v>23</v>
      </c>
      <c r="L21" s="15">
        <v>9</v>
      </c>
      <c r="M21" s="15"/>
      <c r="N21" s="15" t="s">
        <v>390</v>
      </c>
      <c r="O21" s="20" t="s">
        <v>437</v>
      </c>
    </row>
    <row r="22" spans="1:15" ht="18" customHeight="1">
      <c r="A22" s="9">
        <f>[29]DBD!A28</f>
        <v>18</v>
      </c>
      <c r="B22" s="9" t="str">
        <f>[29]DBD!B28</f>
        <v>CashCardPrin</v>
      </c>
      <c r="C22" s="9" t="str">
        <f>[29]DBD!C28</f>
        <v>現金卡本金</v>
      </c>
      <c r="D22" s="9" t="str">
        <f>[29]DBD!D28</f>
        <v>DECIMAL</v>
      </c>
      <c r="E22" s="9">
        <f>[29]DBD!E28</f>
        <v>9</v>
      </c>
      <c r="F22" s="9">
        <f>[29]DBD!F28</f>
        <v>0</v>
      </c>
      <c r="G22" s="9">
        <f>[29]DBD!G28</f>
        <v>0</v>
      </c>
      <c r="H22" s="15" t="s">
        <v>294</v>
      </c>
      <c r="I22" s="15" t="s">
        <v>303</v>
      </c>
      <c r="J22" s="15"/>
      <c r="K22" s="15" t="s">
        <v>23</v>
      </c>
      <c r="L22" s="15">
        <v>9</v>
      </c>
      <c r="M22" s="15"/>
      <c r="N22" s="15" t="s">
        <v>390</v>
      </c>
      <c r="O22" s="20" t="s">
        <v>438</v>
      </c>
    </row>
    <row r="23" spans="1:15" ht="18" customHeight="1">
      <c r="A23" s="9">
        <f>[29]DBD!A29</f>
        <v>19</v>
      </c>
      <c r="B23" s="9" t="str">
        <f>[29]DBD!B29</f>
        <v>CashCardInte</v>
      </c>
      <c r="C23" s="9" t="str">
        <f>[29]DBD!C29</f>
        <v>現金卡利息</v>
      </c>
      <c r="D23" s="9" t="str">
        <f>[29]DBD!D29</f>
        <v>DECIMAL</v>
      </c>
      <c r="E23" s="9">
        <f>[29]DBD!E29</f>
        <v>9</v>
      </c>
      <c r="F23" s="9">
        <f>[29]DBD!F29</f>
        <v>0</v>
      </c>
      <c r="G23" s="9">
        <f>[29]DBD!G29</f>
        <v>0</v>
      </c>
      <c r="H23" s="15" t="s">
        <v>294</v>
      </c>
      <c r="I23" s="15" t="s">
        <v>304</v>
      </c>
      <c r="J23" s="15"/>
      <c r="K23" s="15" t="s">
        <v>23</v>
      </c>
      <c r="L23" s="15">
        <v>9</v>
      </c>
      <c r="M23" s="15"/>
      <c r="N23" s="15" t="s">
        <v>390</v>
      </c>
      <c r="O23" s="20" t="s">
        <v>439</v>
      </c>
    </row>
    <row r="24" spans="1:15" ht="18" customHeight="1">
      <c r="A24" s="9">
        <f>[29]DBD!A30</f>
        <v>20</v>
      </c>
      <c r="B24" s="9" t="str">
        <f>[29]DBD!B30</f>
        <v>CashCardPena</v>
      </c>
      <c r="C24" s="9" t="str">
        <f>[29]DBD!C30</f>
        <v>現金卡違約金</v>
      </c>
      <c r="D24" s="9" t="str">
        <f>[29]DBD!D30</f>
        <v>DECIMAL</v>
      </c>
      <c r="E24" s="9">
        <f>[29]DBD!E30</f>
        <v>9</v>
      </c>
      <c r="F24" s="9">
        <f>[29]DBD!F30</f>
        <v>0</v>
      </c>
      <c r="G24" s="9">
        <f>[29]DBD!G30</f>
        <v>0</v>
      </c>
      <c r="H24" s="15" t="s">
        <v>294</v>
      </c>
      <c r="I24" s="15" t="s">
        <v>305</v>
      </c>
      <c r="J24" s="15"/>
      <c r="K24" s="15" t="s">
        <v>23</v>
      </c>
      <c r="L24" s="15">
        <v>9</v>
      </c>
      <c r="M24" s="15"/>
      <c r="N24" s="15" t="s">
        <v>390</v>
      </c>
      <c r="O24" s="20" t="s">
        <v>440</v>
      </c>
    </row>
    <row r="25" spans="1:15" ht="18" customHeight="1">
      <c r="A25" s="9">
        <f>[29]DBD!A31</f>
        <v>21</v>
      </c>
      <c r="B25" s="9" t="str">
        <f>[29]DBD!B31</f>
        <v>CashCardOther</v>
      </c>
      <c r="C25" s="9" t="str">
        <f>[29]DBD!C31</f>
        <v>現金卡其他費用</v>
      </c>
      <c r="D25" s="9" t="str">
        <f>[29]DBD!D31</f>
        <v>DECIMAL</v>
      </c>
      <c r="E25" s="9">
        <f>[29]DBD!E31</f>
        <v>9</v>
      </c>
      <c r="F25" s="9">
        <f>[29]DBD!F31</f>
        <v>0</v>
      </c>
      <c r="G25" s="9">
        <f>[29]DBD!G31</f>
        <v>0</v>
      </c>
      <c r="H25" s="15" t="s">
        <v>294</v>
      </c>
      <c r="I25" s="15" t="s">
        <v>306</v>
      </c>
      <c r="J25" s="15"/>
      <c r="K25" s="15" t="s">
        <v>23</v>
      </c>
      <c r="L25" s="15">
        <v>9</v>
      </c>
      <c r="M25" s="15"/>
      <c r="N25" s="15" t="s">
        <v>390</v>
      </c>
      <c r="O25" s="20" t="s">
        <v>441</v>
      </c>
    </row>
    <row r="26" spans="1:15" ht="18" customHeight="1">
      <c r="A26" s="9">
        <f>[29]DBD!A32</f>
        <v>22</v>
      </c>
      <c r="B26" s="9" t="str">
        <f>[29]DBD!B32</f>
        <v>CreditCardPrin</v>
      </c>
      <c r="C26" s="9" t="str">
        <f>[29]DBD!C32</f>
        <v>信用卡本金</v>
      </c>
      <c r="D26" s="9" t="str">
        <f>[29]DBD!D32</f>
        <v>DECIMAL</v>
      </c>
      <c r="E26" s="9">
        <f>[29]DBD!E32</f>
        <v>9</v>
      </c>
      <c r="F26" s="9">
        <f>[29]DBD!F32</f>
        <v>0</v>
      </c>
      <c r="G26" s="9">
        <f>[29]DBD!G32</f>
        <v>0</v>
      </c>
      <c r="H26" s="15" t="s">
        <v>294</v>
      </c>
      <c r="I26" s="15" t="s">
        <v>307</v>
      </c>
      <c r="J26" s="15"/>
      <c r="K26" s="15" t="s">
        <v>23</v>
      </c>
      <c r="L26" s="15">
        <v>9</v>
      </c>
      <c r="M26" s="15"/>
      <c r="N26" s="15" t="s">
        <v>390</v>
      </c>
      <c r="O26" s="20" t="s">
        <v>442</v>
      </c>
    </row>
    <row r="27" spans="1:15" ht="18" customHeight="1">
      <c r="A27" s="9">
        <f>[29]DBD!A33</f>
        <v>23</v>
      </c>
      <c r="B27" s="9" t="str">
        <f>[29]DBD!B33</f>
        <v>CreditCardInte</v>
      </c>
      <c r="C27" s="9" t="str">
        <f>[29]DBD!C33</f>
        <v>信用卡利息</v>
      </c>
      <c r="D27" s="9" t="str">
        <f>[29]DBD!D33</f>
        <v>DECIMAL</v>
      </c>
      <c r="E27" s="9">
        <f>[29]DBD!E33</f>
        <v>9</v>
      </c>
      <c r="F27" s="9">
        <f>[29]DBD!F33</f>
        <v>0</v>
      </c>
      <c r="G27" s="9">
        <f>[29]DBD!G33</f>
        <v>0</v>
      </c>
      <c r="H27" s="15" t="s">
        <v>294</v>
      </c>
      <c r="I27" s="15" t="s">
        <v>308</v>
      </c>
      <c r="J27" s="15"/>
      <c r="K27" s="15" t="s">
        <v>23</v>
      </c>
      <c r="L27" s="15">
        <v>9</v>
      </c>
      <c r="M27" s="15"/>
      <c r="N27" s="15" t="s">
        <v>390</v>
      </c>
      <c r="O27" s="20" t="s">
        <v>443</v>
      </c>
    </row>
    <row r="28" spans="1:15" ht="18" customHeight="1">
      <c r="A28" s="9">
        <f>[29]DBD!A34</f>
        <v>24</v>
      </c>
      <c r="B28" s="9" t="str">
        <f>[29]DBD!B34</f>
        <v>CreditCardPena</v>
      </c>
      <c r="C28" s="9" t="str">
        <f>[29]DBD!C34</f>
        <v>信用卡違約金</v>
      </c>
      <c r="D28" s="9" t="str">
        <f>[29]DBD!D34</f>
        <v>DECIMAL</v>
      </c>
      <c r="E28" s="9">
        <f>[29]DBD!E34</f>
        <v>9</v>
      </c>
      <c r="F28" s="9">
        <f>[29]DBD!F34</f>
        <v>0</v>
      </c>
      <c r="G28" s="9">
        <f>[29]DBD!G34</f>
        <v>0</v>
      </c>
      <c r="H28" s="15" t="s">
        <v>294</v>
      </c>
      <c r="I28" s="15" t="s">
        <v>309</v>
      </c>
      <c r="J28" s="15"/>
      <c r="K28" s="15" t="s">
        <v>23</v>
      </c>
      <c r="L28" s="15">
        <v>9</v>
      </c>
      <c r="M28" s="15"/>
      <c r="N28" s="15" t="s">
        <v>390</v>
      </c>
      <c r="O28" s="20" t="s">
        <v>444</v>
      </c>
    </row>
    <row r="29" spans="1:15" ht="18" customHeight="1">
      <c r="A29" s="9">
        <f>[29]DBD!A35</f>
        <v>25</v>
      </c>
      <c r="B29" s="9" t="str">
        <f>[29]DBD!B35</f>
        <v>CreditCardOther</v>
      </c>
      <c r="C29" s="9" t="str">
        <f>[29]DBD!C35</f>
        <v>信用卡其他費用</v>
      </c>
      <c r="D29" s="9" t="str">
        <f>[29]DBD!D35</f>
        <v>DECIMAL</v>
      </c>
      <c r="E29" s="9">
        <f>[29]DBD!E35</f>
        <v>9</v>
      </c>
      <c r="F29" s="9">
        <f>[29]DBD!F35</f>
        <v>0</v>
      </c>
      <c r="G29" s="9">
        <f>[29]DBD!G35</f>
        <v>0</v>
      </c>
      <c r="H29" s="15" t="s">
        <v>294</v>
      </c>
      <c r="I29" s="15" t="s">
        <v>310</v>
      </c>
      <c r="J29" s="15"/>
      <c r="K29" s="15" t="s">
        <v>23</v>
      </c>
      <c r="L29" s="15">
        <v>9</v>
      </c>
      <c r="M29" s="15"/>
      <c r="N29" s="15" t="s">
        <v>390</v>
      </c>
      <c r="O29" s="20" t="s">
        <v>445</v>
      </c>
    </row>
    <row r="30" spans="1:15" ht="18" customHeight="1">
      <c r="A30" s="9">
        <f>[29]DBD!A36</f>
        <v>26</v>
      </c>
      <c r="B30" s="9" t="str">
        <f>[29]DBD!B36</f>
        <v>GuarObliPrin</v>
      </c>
      <c r="C30" s="9" t="str">
        <f>[29]DBD!C36</f>
        <v>保證債權本金</v>
      </c>
      <c r="D30" s="9" t="str">
        <f>[29]DBD!D36</f>
        <v>DECIMAL</v>
      </c>
      <c r="E30" s="9">
        <f>[29]DBD!E36</f>
        <v>9</v>
      </c>
      <c r="F30" s="9">
        <f>[29]DBD!F36</f>
        <v>0</v>
      </c>
      <c r="G30" s="9">
        <f>[29]DBD!G36</f>
        <v>0</v>
      </c>
      <c r="H30" s="15" t="s">
        <v>294</v>
      </c>
      <c r="I30" s="15" t="s">
        <v>311</v>
      </c>
      <c r="J30" s="15"/>
      <c r="K30" s="15" t="s">
        <v>23</v>
      </c>
      <c r="L30" s="15">
        <v>9</v>
      </c>
      <c r="M30" s="15"/>
      <c r="N30" s="15" t="s">
        <v>390</v>
      </c>
      <c r="O30" s="20" t="s">
        <v>513</v>
      </c>
    </row>
    <row r="31" spans="1:15" ht="18" customHeight="1">
      <c r="A31" s="9">
        <f>[29]DBD!A37</f>
        <v>27</v>
      </c>
      <c r="B31" s="9" t="str">
        <f>[29]DBD!B37</f>
        <v>GuarObliInte</v>
      </c>
      <c r="C31" s="9" t="str">
        <f>[29]DBD!C37</f>
        <v>保證債權利息</v>
      </c>
      <c r="D31" s="9" t="str">
        <f>[29]DBD!D37</f>
        <v>DECIMAL</v>
      </c>
      <c r="E31" s="9">
        <f>[29]DBD!E37</f>
        <v>9</v>
      </c>
      <c r="F31" s="9">
        <f>[29]DBD!F37</f>
        <v>0</v>
      </c>
      <c r="G31" s="9">
        <f>[29]DBD!G37</f>
        <v>0</v>
      </c>
      <c r="H31" s="15" t="s">
        <v>294</v>
      </c>
      <c r="I31" s="15" t="s">
        <v>312</v>
      </c>
      <c r="J31" s="15"/>
      <c r="K31" s="15" t="s">
        <v>23</v>
      </c>
      <c r="L31" s="15">
        <v>9</v>
      </c>
      <c r="M31" s="15"/>
      <c r="N31" s="15" t="s">
        <v>390</v>
      </c>
      <c r="O31" s="20" t="s">
        <v>514</v>
      </c>
    </row>
    <row r="32" spans="1:15" ht="18" customHeight="1">
      <c r="A32" s="9">
        <f>[29]DBD!A38</f>
        <v>28</v>
      </c>
      <c r="B32" s="9" t="str">
        <f>[29]DBD!B38</f>
        <v>GuarObliPena</v>
      </c>
      <c r="C32" s="9" t="str">
        <f>[29]DBD!C38</f>
        <v>保證債權違約金</v>
      </c>
      <c r="D32" s="9" t="str">
        <f>[29]DBD!D38</f>
        <v>DECIMAL</v>
      </c>
      <c r="E32" s="9">
        <f>[29]DBD!E38</f>
        <v>9</v>
      </c>
      <c r="F32" s="9">
        <f>[29]DBD!F38</f>
        <v>0</v>
      </c>
      <c r="G32" s="9">
        <f>[29]DBD!G38</f>
        <v>0</v>
      </c>
      <c r="H32" s="15" t="s">
        <v>294</v>
      </c>
      <c r="I32" s="15" t="s">
        <v>313</v>
      </c>
      <c r="J32" s="15"/>
      <c r="K32" s="15" t="s">
        <v>23</v>
      </c>
      <c r="L32" s="15">
        <v>9</v>
      </c>
      <c r="M32" s="15"/>
      <c r="N32" s="15" t="s">
        <v>390</v>
      </c>
      <c r="O32" s="20" t="s">
        <v>515</v>
      </c>
    </row>
    <row r="33" spans="1:15" ht="18" customHeight="1">
      <c r="A33" s="9">
        <f>[29]DBD!A39</f>
        <v>29</v>
      </c>
      <c r="B33" s="9" t="str">
        <f>[29]DBD!B39</f>
        <v>GuarObliOther</v>
      </c>
      <c r="C33" s="9" t="str">
        <f>[29]DBD!C39</f>
        <v>保證債權其他費用</v>
      </c>
      <c r="D33" s="9" t="str">
        <f>[29]DBD!D39</f>
        <v>DECIMAL</v>
      </c>
      <c r="E33" s="9">
        <f>[29]DBD!E39</f>
        <v>9</v>
      </c>
      <c r="F33" s="9">
        <f>[29]DBD!F39</f>
        <v>0</v>
      </c>
      <c r="G33" s="9">
        <f>[29]DBD!G39</f>
        <v>0</v>
      </c>
      <c r="H33" s="15" t="s">
        <v>294</v>
      </c>
      <c r="I33" s="15" t="s">
        <v>314</v>
      </c>
      <c r="J33" s="15"/>
      <c r="K33" s="15" t="s">
        <v>23</v>
      </c>
      <c r="L33" s="15">
        <v>9</v>
      </c>
      <c r="M33" s="15"/>
      <c r="N33" s="15" t="s">
        <v>390</v>
      </c>
      <c r="O33" s="20" t="s">
        <v>516</v>
      </c>
    </row>
    <row r="34" spans="1:15" ht="18" customHeight="1">
      <c r="A34" s="9">
        <f>[29]DBD!A40</f>
        <v>30</v>
      </c>
      <c r="B34" s="9" t="str">
        <f>[29]DBD!B40</f>
        <v>OutJcicTxtDate</v>
      </c>
      <c r="C34" s="9" t="str">
        <f>[29]DBD!C40</f>
        <v>轉JCIC文字檔日期</v>
      </c>
      <c r="D34" s="9" t="str">
        <f>[29]DBD!D40</f>
        <v>Decimald</v>
      </c>
      <c r="E34" s="9">
        <f>[29]DBD!E40</f>
        <v>8</v>
      </c>
      <c r="F34" s="9">
        <f>[29]DBD!F40</f>
        <v>0</v>
      </c>
      <c r="G34" s="9">
        <f>[29]DBD!G40</f>
        <v>0</v>
      </c>
      <c r="H34" s="15" t="s">
        <v>294</v>
      </c>
      <c r="I34" s="15" t="s">
        <v>44</v>
      </c>
      <c r="J34" s="15"/>
      <c r="K34" s="15" t="s">
        <v>35</v>
      </c>
      <c r="L34" s="15">
        <v>8</v>
      </c>
      <c r="M34" s="15"/>
      <c r="N34" s="15" t="s">
        <v>390</v>
      </c>
      <c r="O34" s="20" t="s">
        <v>447</v>
      </c>
    </row>
    <row r="35" spans="1:15" ht="18" customHeight="1">
      <c r="A35" s="9">
        <f>[29]DBD!A41</f>
        <v>31</v>
      </c>
      <c r="B35" s="9" t="str">
        <f>[29]DBD!B41</f>
        <v>CreateDate</v>
      </c>
      <c r="C35" s="9" t="str">
        <f>[29]DBD!C41</f>
        <v>建檔日期時間</v>
      </c>
      <c r="D35" s="9" t="str">
        <f>[29]DBD!D41</f>
        <v>DATE</v>
      </c>
      <c r="E35" s="9">
        <f>[29]DBD!E41</f>
        <v>8</v>
      </c>
      <c r="F35" s="9">
        <f>[29]DBD!F41</f>
        <v>0</v>
      </c>
      <c r="G35" s="9">
        <f>[29]DBD!G41</f>
        <v>0</v>
      </c>
      <c r="H35" s="15"/>
      <c r="I35" s="15"/>
      <c r="J35" s="15"/>
      <c r="K35" s="15"/>
      <c r="L35" s="15"/>
      <c r="M35" s="15"/>
      <c r="N35" s="15"/>
    </row>
    <row r="36" spans="1:15" ht="18" customHeight="1">
      <c r="A36" s="9">
        <f>[29]DBD!A42</f>
        <v>32</v>
      </c>
      <c r="B36" s="9" t="str">
        <f>[29]DBD!B42</f>
        <v>CreateEmpNo</v>
      </c>
      <c r="C36" s="9" t="str">
        <f>[29]DBD!C42</f>
        <v>建檔人員</v>
      </c>
      <c r="D36" s="9" t="str">
        <f>[29]DBD!D42</f>
        <v>VARCHAR2</v>
      </c>
      <c r="E36" s="9">
        <f>[29]DBD!E42</f>
        <v>6</v>
      </c>
      <c r="F36" s="9">
        <f>[29]DBD!F42</f>
        <v>0</v>
      </c>
      <c r="G36" s="9">
        <f>[29]DBD!G42</f>
        <v>0</v>
      </c>
      <c r="H36" s="15"/>
      <c r="I36" s="15"/>
      <c r="J36" s="15"/>
      <c r="K36" s="15"/>
      <c r="L36" s="15"/>
      <c r="M36" s="15"/>
      <c r="N36" s="15"/>
    </row>
    <row r="37" spans="1:15" ht="18" customHeight="1">
      <c r="A37" s="9">
        <f>[29]DBD!A43</f>
        <v>33</v>
      </c>
      <c r="B37" s="9" t="str">
        <f>[29]DBD!B43</f>
        <v>LastUpdate</v>
      </c>
      <c r="C37" s="9" t="str">
        <f>[29]DBD!C43</f>
        <v>最後更新日期時間</v>
      </c>
      <c r="D37" s="9" t="str">
        <f>[29]DBD!D43</f>
        <v>DATE</v>
      </c>
      <c r="E37" s="9">
        <f>[29]DBD!E43</f>
        <v>8</v>
      </c>
      <c r="F37" s="9">
        <f>[29]DBD!F43</f>
        <v>0</v>
      </c>
      <c r="G37" s="9">
        <f>[29]DBD!G43</f>
        <v>0</v>
      </c>
      <c r="H37" s="15"/>
      <c r="I37" s="15"/>
      <c r="J37" s="15"/>
      <c r="K37" s="15"/>
      <c r="L37" s="15"/>
      <c r="M37" s="15"/>
      <c r="N37" s="15"/>
    </row>
    <row r="38" spans="1:15" ht="18" customHeight="1">
      <c r="A38" s="9">
        <f>[29]DBD!A44</f>
        <v>34</v>
      </c>
      <c r="B38" s="9" t="str">
        <f>[29]DBD!B44</f>
        <v>LastUpdateEmpNo</v>
      </c>
      <c r="C38" s="9" t="str">
        <f>[29]DBD!C44</f>
        <v>最後更新人員</v>
      </c>
      <c r="D38" s="9" t="str">
        <f>[29]DBD!D44</f>
        <v>VARCHAR2</v>
      </c>
      <c r="E38" s="9">
        <f>[29]DBD!E44</f>
        <v>6</v>
      </c>
      <c r="F38" s="9">
        <f>[29]DBD!F44</f>
        <v>0</v>
      </c>
      <c r="G38" s="9">
        <f>[29]DBD!G44</f>
        <v>0</v>
      </c>
      <c r="H38" s="15"/>
      <c r="I38" s="15"/>
      <c r="J38" s="15"/>
      <c r="K38" s="15"/>
      <c r="L38" s="15"/>
      <c r="M38" s="15"/>
      <c r="N38" s="15"/>
    </row>
  </sheetData>
  <mergeCells count="1">
    <mergeCell ref="A1:B1"/>
  </mergeCells>
  <phoneticPr fontId="1" type="noConversion"/>
  <hyperlinks>
    <hyperlink ref="E1" location="'L8'!A1" display="回首頁" xr:uid="{00000000-0004-0000-1D00-000000000000}"/>
  </hyperlinks>
  <pageMargins left="0.7" right="0.7" top="0.75" bottom="0.75" header="0.3" footer="0.3"/>
  <pageSetup paperSize="9" orientation="portrait" horizontalDpi="200" verticalDpi="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工作表29"/>
  <dimension ref="A1:O31"/>
  <sheetViews>
    <sheetView zoomScaleNormal="100" zoomScaleSheetLayoutView="85" workbookViewId="0">
      <selection activeCell="G5" sqref="G5"/>
    </sheetView>
  </sheetViews>
  <sheetFormatPr defaultColWidth="44.77734375" defaultRowHeight="18" customHeight="1"/>
  <cols>
    <col min="1" max="1" width="5.77734375" style="20" bestFit="1" customWidth="1"/>
    <col min="2" max="2" width="20.33203125" style="20" bestFit="1" customWidth="1"/>
    <col min="3" max="3" width="25.109375" style="20" bestFit="1" customWidth="1"/>
    <col min="4" max="4" width="17.77734375" style="20" bestFit="1" customWidth="1"/>
    <col min="5" max="5" width="8.21875" style="20" bestFit="1" customWidth="1"/>
    <col min="6" max="6" width="6.77734375" style="20" bestFit="1" customWidth="1"/>
    <col min="7" max="7" width="17.77734375" style="20" bestFit="1" customWidth="1"/>
    <col min="8" max="8" width="13.5546875" style="20" bestFit="1" customWidth="1"/>
    <col min="9" max="9" width="28.77734375" style="20" bestFit="1" customWidth="1"/>
    <col min="10" max="10" width="11.88671875" style="20" bestFit="1" customWidth="1"/>
    <col min="11" max="13" width="6.77734375" style="20" bestFit="1" customWidth="1"/>
    <col min="14" max="14" width="11.88671875" style="20" bestFit="1" customWidth="1"/>
    <col min="15" max="16384" width="44.77734375" style="20"/>
  </cols>
  <sheetData>
    <row r="1" spans="1:15" ht="18" customHeight="1">
      <c r="A1" s="27" t="s">
        <v>7</v>
      </c>
      <c r="B1" s="28"/>
      <c r="C1" s="9" t="str">
        <f>[30]DBD!C1</f>
        <v>JcicZ443</v>
      </c>
      <c r="D1" s="9" t="str">
        <f>[30]DBD!D1</f>
        <v>前置調解回報有擔保債權金額資料</v>
      </c>
      <c r="E1" s="16" t="s">
        <v>24</v>
      </c>
      <c r="F1" s="10"/>
      <c r="G1" s="10"/>
    </row>
    <row r="2" spans="1:15" ht="18" customHeight="1">
      <c r="A2" s="21" t="s">
        <v>383</v>
      </c>
      <c r="B2" s="22"/>
      <c r="C2" s="9" t="s">
        <v>413</v>
      </c>
      <c r="D2" s="9"/>
      <c r="E2" s="16"/>
      <c r="F2" s="10"/>
      <c r="G2" s="10"/>
    </row>
    <row r="3" spans="1:15" ht="18" customHeight="1">
      <c r="A3" s="21" t="s">
        <v>384</v>
      </c>
      <c r="B3" s="22"/>
      <c r="C3" s="9"/>
      <c r="D3" s="9"/>
      <c r="E3" s="16"/>
      <c r="F3" s="10"/>
      <c r="G3" s="10"/>
    </row>
    <row r="4" spans="1:15" ht="18" customHeight="1">
      <c r="A4" s="12" t="s">
        <v>8</v>
      </c>
      <c r="B4" s="12" t="s">
        <v>9</v>
      </c>
      <c r="C4" s="13" t="s">
        <v>10</v>
      </c>
      <c r="D4" s="12" t="s">
        <v>11</v>
      </c>
      <c r="E4" s="12" t="s">
        <v>12</v>
      </c>
      <c r="F4" s="12" t="s">
        <v>13</v>
      </c>
      <c r="G4" s="13" t="s">
        <v>14</v>
      </c>
      <c r="H4" s="14" t="s">
        <v>15</v>
      </c>
      <c r="I4" s="14" t="s">
        <v>16</v>
      </c>
      <c r="J4" s="14" t="s">
        <v>17</v>
      </c>
      <c r="K4" s="14" t="s">
        <v>18</v>
      </c>
      <c r="L4" s="14" t="s">
        <v>19</v>
      </c>
      <c r="M4" s="14" t="s">
        <v>20</v>
      </c>
      <c r="N4" s="14" t="s">
        <v>21</v>
      </c>
      <c r="O4" s="25" t="s">
        <v>422</v>
      </c>
    </row>
    <row r="5" spans="1:15" ht="18" customHeight="1">
      <c r="A5" s="9">
        <f>[30]DBD!A11</f>
        <v>1</v>
      </c>
      <c r="B5" s="9" t="str">
        <f>[30]DBD!B11</f>
        <v>TranKey</v>
      </c>
      <c r="C5" s="9" t="str">
        <f>[30]DBD!C11</f>
        <v>交易代碼</v>
      </c>
      <c r="D5" s="9" t="str">
        <f>[30]DBD!D11</f>
        <v>VARCHAR2</v>
      </c>
      <c r="E5" s="9">
        <f>[30]DBD!E11</f>
        <v>1</v>
      </c>
      <c r="F5" s="9">
        <f>[30]DBD!F11</f>
        <v>0</v>
      </c>
      <c r="G5" s="9" t="str">
        <f>[30]DBD!G11</f>
        <v>A:新增;C:異動;D:刪除</v>
      </c>
      <c r="H5" s="15" t="s">
        <v>316</v>
      </c>
      <c r="I5" s="15" t="s">
        <v>28</v>
      </c>
      <c r="J5" s="15"/>
      <c r="K5" s="15" t="s">
        <v>26</v>
      </c>
      <c r="L5" s="15">
        <v>1</v>
      </c>
      <c r="M5" s="15"/>
      <c r="N5" s="15"/>
    </row>
    <row r="6" spans="1:15" ht="18" customHeight="1">
      <c r="A6" s="9">
        <f>[30]DBD!A12</f>
        <v>2</v>
      </c>
      <c r="B6" s="9" t="str">
        <f>[30]DBD!B12</f>
        <v>CustId</v>
      </c>
      <c r="C6" s="9" t="str">
        <f>[30]DBD!C12</f>
        <v>債務人IDN</v>
      </c>
      <c r="D6" s="9" t="str">
        <f>[30]DBD!D12</f>
        <v>VARCHAR2</v>
      </c>
      <c r="E6" s="9">
        <f>[30]DBD!E12</f>
        <v>10</v>
      </c>
      <c r="F6" s="9">
        <f>[30]DBD!F12</f>
        <v>0</v>
      </c>
      <c r="G6" s="9">
        <f>[30]DBD!G12</f>
        <v>0</v>
      </c>
      <c r="H6" s="15" t="s">
        <v>316</v>
      </c>
      <c r="I6" s="15" t="s">
        <v>33</v>
      </c>
      <c r="J6" s="15"/>
      <c r="K6" s="15" t="s">
        <v>35</v>
      </c>
      <c r="L6" s="15">
        <v>10</v>
      </c>
      <c r="M6" s="15"/>
      <c r="N6" s="15"/>
    </row>
    <row r="7" spans="1:15" ht="18" customHeight="1">
      <c r="A7" s="9">
        <f>[30]DBD!A13</f>
        <v>3</v>
      </c>
      <c r="B7" s="9" t="str">
        <f>[30]DBD!B13</f>
        <v>SubmitKey</v>
      </c>
      <c r="C7" s="9" t="str">
        <f>[30]DBD!C13</f>
        <v>報送單位代號</v>
      </c>
      <c r="D7" s="9" t="str">
        <f>[30]DBD!D13</f>
        <v>NVARCHAR2</v>
      </c>
      <c r="E7" s="9">
        <f>[30]DBD!E13</f>
        <v>3</v>
      </c>
      <c r="F7" s="9">
        <f>[30]DBD!F13</f>
        <v>0</v>
      </c>
      <c r="G7" s="9" t="str">
        <f>[30]DBD!G13</f>
        <v>三位文數字</v>
      </c>
      <c r="H7" s="15" t="s">
        <v>316</v>
      </c>
      <c r="I7" s="15" t="s">
        <v>31</v>
      </c>
      <c r="J7" s="15"/>
      <c r="K7" s="15" t="s">
        <v>26</v>
      </c>
      <c r="L7" s="15">
        <v>3</v>
      </c>
      <c r="M7" s="15"/>
      <c r="N7" s="15"/>
    </row>
    <row r="8" spans="1:15" ht="18" customHeight="1">
      <c r="A8" s="9">
        <f>[30]DBD!A14</f>
        <v>4</v>
      </c>
      <c r="B8" s="9" t="str">
        <f>[30]DBD!B14</f>
        <v>ApplyDate</v>
      </c>
      <c r="C8" s="9" t="str">
        <f>[30]DBD!C14</f>
        <v>調解申請日</v>
      </c>
      <c r="D8" s="9" t="str">
        <f>[30]DBD!D14</f>
        <v>Decimald</v>
      </c>
      <c r="E8" s="9">
        <f>[30]DBD!E14</f>
        <v>8</v>
      </c>
      <c r="F8" s="9">
        <f>[30]DBD!F14</f>
        <v>0</v>
      </c>
      <c r="G8" s="9">
        <f>[30]DBD!G14</f>
        <v>0</v>
      </c>
      <c r="H8" s="15" t="s">
        <v>316</v>
      </c>
      <c r="I8" s="15" t="s">
        <v>230</v>
      </c>
      <c r="J8" s="15"/>
      <c r="K8" s="15" t="s">
        <v>35</v>
      </c>
      <c r="L8" s="15">
        <v>8</v>
      </c>
      <c r="M8" s="15"/>
      <c r="N8" s="15"/>
    </row>
    <row r="9" spans="1:15" ht="18" customHeight="1">
      <c r="A9" s="9">
        <f>[30]DBD!A15</f>
        <v>5</v>
      </c>
      <c r="B9" s="9" t="str">
        <f>[30]DBD!B15</f>
        <v>BankId</v>
      </c>
      <c r="C9" s="9" t="str">
        <f>[30]DBD!C15</f>
        <v>受理調解機構代號</v>
      </c>
      <c r="D9" s="9" t="str">
        <f>[30]DBD!D15</f>
        <v>NVARCHAR2</v>
      </c>
      <c r="E9" s="9">
        <f>[30]DBD!E15</f>
        <v>3</v>
      </c>
      <c r="F9" s="9">
        <f>[30]DBD!F15</f>
        <v>0</v>
      </c>
      <c r="G9" s="9" t="str">
        <f>[30]DBD!G15</f>
        <v>三位文數字
法院名稱代號表(CdCode.CourtCode)或郵遞區號</v>
      </c>
      <c r="H9" s="15" t="s">
        <v>316</v>
      </c>
      <c r="I9" s="15" t="s">
        <v>264</v>
      </c>
      <c r="J9" s="15"/>
      <c r="K9" s="15" t="s">
        <v>35</v>
      </c>
      <c r="L9" s="15">
        <v>3</v>
      </c>
      <c r="M9" s="15"/>
      <c r="N9" s="15"/>
    </row>
    <row r="10" spans="1:15" ht="18" customHeight="1">
      <c r="A10" s="9">
        <f>[30]DBD!A16</f>
        <v>6</v>
      </c>
      <c r="B10" s="9" t="str">
        <f>[30]DBD!B16</f>
        <v>MaxMainCode</v>
      </c>
      <c r="C10" s="9" t="str">
        <f>[30]DBD!C16</f>
        <v>最大債權金融機構代號</v>
      </c>
      <c r="D10" s="9" t="str">
        <f>[30]DBD!D16</f>
        <v>NVARCHAR2</v>
      </c>
      <c r="E10" s="9">
        <f>[30]DBD!E16</f>
        <v>3</v>
      </c>
      <c r="F10" s="9">
        <f>[30]DBD!F16</f>
        <v>0</v>
      </c>
      <c r="G10" s="9" t="str">
        <f>[30]DBD!G16</f>
        <v>三位文數字</v>
      </c>
      <c r="H10" s="15" t="s">
        <v>316</v>
      </c>
      <c r="I10" s="15" t="s">
        <v>122</v>
      </c>
      <c r="J10" s="15"/>
      <c r="K10" s="15" t="s">
        <v>26</v>
      </c>
      <c r="L10" s="15">
        <v>3</v>
      </c>
      <c r="M10" s="15"/>
      <c r="N10" s="15"/>
    </row>
    <row r="11" spans="1:15" ht="18" customHeight="1">
      <c r="A11" s="9">
        <f>[30]DBD!A17</f>
        <v>7</v>
      </c>
      <c r="B11" s="9" t="str">
        <f>[30]DBD!B17</f>
        <v>IsMaxMain</v>
      </c>
      <c r="C11" s="9" t="str">
        <f>[30]DBD!C17</f>
        <v>是否為最大債權金融機構報送</v>
      </c>
      <c r="D11" s="9" t="str">
        <f>[30]DBD!D17</f>
        <v>VARCHAR2</v>
      </c>
      <c r="E11" s="9">
        <f>[30]DBD!E17</f>
        <v>1</v>
      </c>
      <c r="F11" s="9">
        <f>[30]DBD!F17</f>
        <v>0</v>
      </c>
      <c r="G11" s="9" t="str">
        <f>[30]DBD!G17</f>
        <v>Y;N</v>
      </c>
      <c r="H11" s="15" t="s">
        <v>316</v>
      </c>
      <c r="I11" s="15" t="s">
        <v>295</v>
      </c>
      <c r="J11" s="15"/>
      <c r="K11" s="15" t="s">
        <v>26</v>
      </c>
      <c r="L11" s="15">
        <v>1</v>
      </c>
      <c r="M11" s="15"/>
      <c r="N11" s="15"/>
    </row>
    <row r="12" spans="1:15" ht="18" customHeight="1">
      <c r="A12" s="9">
        <f>[30]DBD!A18</f>
        <v>8</v>
      </c>
      <c r="B12" s="9" t="str">
        <f>[30]DBD!B18</f>
        <v>Account</v>
      </c>
      <c r="C12" s="9" t="str">
        <f>[30]DBD!C18</f>
        <v>帳號</v>
      </c>
      <c r="D12" s="9" t="str">
        <f>[30]DBD!D18</f>
        <v>NVARCHAR2</v>
      </c>
      <c r="E12" s="9">
        <f>[30]DBD!E18</f>
        <v>50</v>
      </c>
      <c r="F12" s="9">
        <f>[30]DBD!F18</f>
        <v>0</v>
      </c>
      <c r="G12" s="9" t="str">
        <f>[30]DBD!G18</f>
        <v>最多50字</v>
      </c>
      <c r="H12" s="15" t="s">
        <v>316</v>
      </c>
      <c r="I12" s="15" t="s">
        <v>317</v>
      </c>
      <c r="J12" s="15"/>
      <c r="K12" s="15" t="s">
        <v>35</v>
      </c>
      <c r="L12" s="15">
        <v>50</v>
      </c>
      <c r="M12" s="15"/>
      <c r="N12" s="15"/>
    </row>
    <row r="13" spans="1:15" ht="18" customHeight="1">
      <c r="A13" s="9">
        <f>[30]DBD!A19</f>
        <v>9</v>
      </c>
      <c r="B13" s="9" t="str">
        <f>[30]DBD!B19</f>
        <v>GuarantyType</v>
      </c>
      <c r="C13" s="9" t="str">
        <f>[30]DBD!C19</f>
        <v>擔保品類別</v>
      </c>
      <c r="D13" s="9" t="str">
        <f>[30]DBD!D19</f>
        <v>NVARCHAR2</v>
      </c>
      <c r="E13" s="9">
        <f>[30]DBD!E19</f>
        <v>2</v>
      </c>
      <c r="F13" s="9">
        <f>[30]DBD!F19</f>
        <v>0</v>
      </c>
      <c r="G13" s="9" t="str">
        <f>[30]DBD!G19</f>
        <v>CdCode.CollateralType</v>
      </c>
      <c r="H13" s="15" t="s">
        <v>316</v>
      </c>
      <c r="I13" s="15" t="s">
        <v>318</v>
      </c>
      <c r="J13" s="15"/>
      <c r="K13" s="15" t="s">
        <v>26</v>
      </c>
      <c r="L13" s="15">
        <v>2</v>
      </c>
      <c r="M13" s="15"/>
      <c r="N13" s="15"/>
    </row>
    <row r="14" spans="1:15" ht="18" customHeight="1">
      <c r="A14" s="9">
        <f>[30]DBD!A20</f>
        <v>10</v>
      </c>
      <c r="B14" s="9" t="str">
        <f>[30]DBD!B20</f>
        <v>LoanAmt</v>
      </c>
      <c r="C14" s="9" t="str">
        <f>[30]DBD!C20</f>
        <v>原借款金額</v>
      </c>
      <c r="D14" s="9" t="str">
        <f>[30]DBD!D20</f>
        <v>Decimal</v>
      </c>
      <c r="E14" s="9">
        <f>[30]DBD!E20</f>
        <v>12</v>
      </c>
      <c r="F14" s="9">
        <f>[30]DBD!F20</f>
        <v>0</v>
      </c>
      <c r="G14" s="9">
        <f>[30]DBD!G20</f>
        <v>0</v>
      </c>
      <c r="H14" s="15" t="s">
        <v>316</v>
      </c>
      <c r="I14" s="15" t="s">
        <v>319</v>
      </c>
      <c r="J14" s="15"/>
      <c r="K14" s="15" t="s">
        <v>23</v>
      </c>
      <c r="L14" s="15">
        <v>12</v>
      </c>
      <c r="M14" s="15"/>
      <c r="N14" s="15"/>
    </row>
    <row r="15" spans="1:15" ht="18" customHeight="1">
      <c r="A15" s="9">
        <f>[30]DBD!A21</f>
        <v>11</v>
      </c>
      <c r="B15" s="9" t="str">
        <f>[30]DBD!B21</f>
        <v>CreditAmt</v>
      </c>
      <c r="C15" s="9" t="str">
        <f>[30]DBD!C21</f>
        <v>授信餘額</v>
      </c>
      <c r="D15" s="9" t="str">
        <f>[30]DBD!D21</f>
        <v>Decimal</v>
      </c>
      <c r="E15" s="9">
        <f>[30]DBD!E21</f>
        <v>12</v>
      </c>
      <c r="F15" s="9">
        <f>[30]DBD!F21</f>
        <v>0</v>
      </c>
      <c r="G15" s="9">
        <f>[30]DBD!G21</f>
        <v>0</v>
      </c>
      <c r="H15" s="15" t="s">
        <v>316</v>
      </c>
      <c r="I15" s="15" t="s">
        <v>320</v>
      </c>
      <c r="J15" s="15"/>
      <c r="K15" s="15" t="s">
        <v>23</v>
      </c>
      <c r="L15" s="15">
        <v>12</v>
      </c>
      <c r="M15" s="15"/>
      <c r="N15" s="15"/>
    </row>
    <row r="16" spans="1:15" ht="18" customHeight="1">
      <c r="A16" s="9">
        <f>[30]DBD!A22</f>
        <v>12</v>
      </c>
      <c r="B16" s="9" t="str">
        <f>[30]DBD!B22</f>
        <v>Principal</v>
      </c>
      <c r="C16" s="9" t="str">
        <f>[30]DBD!C22</f>
        <v>本金</v>
      </c>
      <c r="D16" s="9" t="str">
        <f>[30]DBD!D22</f>
        <v>Decimal</v>
      </c>
      <c r="E16" s="9">
        <f>[30]DBD!E22</f>
        <v>10</v>
      </c>
      <c r="F16" s="9">
        <f>[30]DBD!F22</f>
        <v>0</v>
      </c>
      <c r="G16" s="9">
        <f>[30]DBD!G22</f>
        <v>0</v>
      </c>
      <c r="H16" s="15" t="s">
        <v>316</v>
      </c>
      <c r="I16" s="15" t="s">
        <v>321</v>
      </c>
      <c r="J16" s="15"/>
      <c r="K16" s="15" t="s">
        <v>23</v>
      </c>
      <c r="L16" s="15">
        <v>10</v>
      </c>
      <c r="M16" s="15"/>
      <c r="N16" s="15"/>
    </row>
    <row r="17" spans="1:14" ht="18" customHeight="1">
      <c r="A17" s="9">
        <f>[30]DBD!A23</f>
        <v>13</v>
      </c>
      <c r="B17" s="9" t="str">
        <f>[30]DBD!B23</f>
        <v>Interest</v>
      </c>
      <c r="C17" s="9" t="str">
        <f>[30]DBD!C23</f>
        <v>利息</v>
      </c>
      <c r="D17" s="9" t="str">
        <f>[30]DBD!D23</f>
        <v>Decimal</v>
      </c>
      <c r="E17" s="9">
        <f>[30]DBD!E23</f>
        <v>10</v>
      </c>
      <c r="F17" s="9">
        <f>[30]DBD!F23</f>
        <v>0</v>
      </c>
      <c r="G17" s="9">
        <f>[30]DBD!G23</f>
        <v>0</v>
      </c>
      <c r="H17" s="15" t="s">
        <v>316</v>
      </c>
      <c r="I17" s="15" t="s">
        <v>322</v>
      </c>
      <c r="J17" s="15"/>
      <c r="K17" s="15" t="s">
        <v>23</v>
      </c>
      <c r="L17" s="15">
        <v>10</v>
      </c>
      <c r="M17" s="15"/>
      <c r="N17" s="15"/>
    </row>
    <row r="18" spans="1:14" ht="18" customHeight="1">
      <c r="A18" s="9">
        <f>[30]DBD!A24</f>
        <v>14</v>
      </c>
      <c r="B18" s="9" t="str">
        <f>[30]DBD!B24</f>
        <v>Penalty</v>
      </c>
      <c r="C18" s="9" t="str">
        <f>[30]DBD!C24</f>
        <v>違約金</v>
      </c>
      <c r="D18" s="9" t="str">
        <f>[30]DBD!D24</f>
        <v>Decimal</v>
      </c>
      <c r="E18" s="9">
        <f>[30]DBD!E24</f>
        <v>10</v>
      </c>
      <c r="F18" s="9">
        <f>[30]DBD!F24</f>
        <v>0</v>
      </c>
      <c r="G18" s="9">
        <f>[30]DBD!G24</f>
        <v>0</v>
      </c>
      <c r="H18" s="15" t="s">
        <v>316</v>
      </c>
      <c r="I18" s="15" t="s">
        <v>323</v>
      </c>
      <c r="J18" s="15"/>
      <c r="K18" s="15" t="s">
        <v>23</v>
      </c>
      <c r="L18" s="15">
        <v>10</v>
      </c>
      <c r="M18" s="15"/>
      <c r="N18" s="15"/>
    </row>
    <row r="19" spans="1:14" ht="18" customHeight="1">
      <c r="A19" s="9">
        <f>[30]DBD!A25</f>
        <v>15</v>
      </c>
      <c r="B19" s="9" t="str">
        <f>[30]DBD!B25</f>
        <v>Other</v>
      </c>
      <c r="C19" s="9" t="str">
        <f>[30]DBD!C25</f>
        <v>其他費用</v>
      </c>
      <c r="D19" s="9" t="str">
        <f>[30]DBD!D25</f>
        <v>Decimal</v>
      </c>
      <c r="E19" s="9">
        <f>[30]DBD!E25</f>
        <v>10</v>
      </c>
      <c r="F19" s="9">
        <f>[30]DBD!F25</f>
        <v>0</v>
      </c>
      <c r="G19" s="9">
        <f>[30]DBD!G25</f>
        <v>0</v>
      </c>
      <c r="H19" s="15" t="s">
        <v>316</v>
      </c>
      <c r="I19" s="15" t="s">
        <v>315</v>
      </c>
      <c r="J19" s="15"/>
      <c r="K19" s="15" t="s">
        <v>23</v>
      </c>
      <c r="L19" s="15">
        <v>10</v>
      </c>
      <c r="M19" s="15"/>
      <c r="N19" s="15"/>
    </row>
    <row r="20" spans="1:14" ht="18" customHeight="1">
      <c r="A20" s="9">
        <f>[30]DBD!A26</f>
        <v>16</v>
      </c>
      <c r="B20" s="9" t="str">
        <f>[30]DBD!B26</f>
        <v>TerminalPayAmt</v>
      </c>
      <c r="C20" s="9" t="str">
        <f>[30]DBD!C26</f>
        <v>每期應付金額</v>
      </c>
      <c r="D20" s="9" t="str">
        <f>[30]DBD!D26</f>
        <v>Decimal</v>
      </c>
      <c r="E20" s="9">
        <f>[30]DBD!E26</f>
        <v>10</v>
      </c>
      <c r="F20" s="9">
        <f>[30]DBD!F26</f>
        <v>0</v>
      </c>
      <c r="G20" s="9">
        <f>[30]DBD!G26</f>
        <v>0</v>
      </c>
      <c r="H20" s="15" t="s">
        <v>316</v>
      </c>
      <c r="I20" s="15" t="s">
        <v>324</v>
      </c>
      <c r="J20" s="15"/>
      <c r="K20" s="15" t="s">
        <v>23</v>
      </c>
      <c r="L20" s="15">
        <v>10</v>
      </c>
      <c r="M20" s="15"/>
      <c r="N20" s="15"/>
    </row>
    <row r="21" spans="1:14" ht="18" customHeight="1">
      <c r="A21" s="9">
        <f>[30]DBD!A27</f>
        <v>17</v>
      </c>
      <c r="B21" s="9" t="str">
        <f>[30]DBD!B27</f>
        <v>LatestPayAmt</v>
      </c>
      <c r="C21" s="9" t="str">
        <f>[30]DBD!C27</f>
        <v>最近一期繳款金額</v>
      </c>
      <c r="D21" s="9" t="str">
        <f>[30]DBD!D27</f>
        <v>Decimal</v>
      </c>
      <c r="E21" s="9">
        <f>[30]DBD!E27</f>
        <v>10</v>
      </c>
      <c r="F21" s="9">
        <f>[30]DBD!F27</f>
        <v>0</v>
      </c>
      <c r="G21" s="9">
        <f>[30]DBD!G27</f>
        <v>0</v>
      </c>
      <c r="H21" s="15" t="s">
        <v>316</v>
      </c>
      <c r="I21" s="15" t="s">
        <v>325</v>
      </c>
      <c r="J21" s="15"/>
      <c r="K21" s="15" t="s">
        <v>23</v>
      </c>
      <c r="L21" s="15">
        <v>10</v>
      </c>
      <c r="M21" s="15"/>
      <c r="N21" s="15"/>
    </row>
    <row r="22" spans="1:14" ht="18" customHeight="1">
      <c r="A22" s="9">
        <f>[30]DBD!A28</f>
        <v>18</v>
      </c>
      <c r="B22" s="9" t="str">
        <f>[30]DBD!B28</f>
        <v>FinalPayDay</v>
      </c>
      <c r="C22" s="9" t="str">
        <f>[30]DBD!C28</f>
        <v>最後繳息日</v>
      </c>
      <c r="D22" s="9" t="str">
        <f>[30]DBD!D28</f>
        <v>Decimald</v>
      </c>
      <c r="E22" s="9">
        <f>[30]DBD!E28</f>
        <v>8</v>
      </c>
      <c r="F22" s="9">
        <f>[30]DBD!F28</f>
        <v>0</v>
      </c>
      <c r="G22" s="9">
        <f>[30]DBD!G28</f>
        <v>0</v>
      </c>
      <c r="H22" s="15" t="s">
        <v>316</v>
      </c>
      <c r="I22" s="15" t="s">
        <v>326</v>
      </c>
      <c r="J22" s="15"/>
      <c r="K22" s="15" t="s">
        <v>35</v>
      </c>
      <c r="L22" s="15">
        <v>8</v>
      </c>
      <c r="M22" s="15"/>
      <c r="N22" s="15"/>
    </row>
    <row r="23" spans="1:14" ht="18" customHeight="1">
      <c r="A23" s="9">
        <f>[30]DBD!A29</f>
        <v>19</v>
      </c>
      <c r="B23" s="9" t="str">
        <f>[30]DBD!B29</f>
        <v>NotyetacQuit</v>
      </c>
      <c r="C23" s="9" t="str">
        <f>[30]DBD!C29</f>
        <v>已到期尚未清償金額</v>
      </c>
      <c r="D23" s="9" t="str">
        <f>[30]DBD!D29</f>
        <v>Decimal</v>
      </c>
      <c r="E23" s="9">
        <f>[30]DBD!E29</f>
        <v>10</v>
      </c>
      <c r="F23" s="9">
        <f>[30]DBD!F29</f>
        <v>0</v>
      </c>
      <c r="G23" s="9">
        <f>[30]DBD!G29</f>
        <v>0</v>
      </c>
      <c r="H23" s="15" t="s">
        <v>316</v>
      </c>
      <c r="I23" s="15" t="s">
        <v>327</v>
      </c>
      <c r="J23" s="15"/>
      <c r="K23" s="15" t="s">
        <v>23</v>
      </c>
      <c r="L23" s="15">
        <v>10</v>
      </c>
      <c r="M23" s="15"/>
      <c r="N23" s="15"/>
    </row>
    <row r="24" spans="1:14" ht="18" customHeight="1">
      <c r="A24" s="9">
        <f>[30]DBD!A30</f>
        <v>20</v>
      </c>
      <c r="B24" s="9" t="str">
        <f>[30]DBD!B30</f>
        <v>MothPayDay</v>
      </c>
      <c r="C24" s="9" t="str">
        <f>[30]DBD!C30</f>
        <v>每月應還款日</v>
      </c>
      <c r="D24" s="9" t="str">
        <f>[30]DBD!D30</f>
        <v>Decimal</v>
      </c>
      <c r="E24" s="9">
        <f>[30]DBD!E30</f>
        <v>2</v>
      </c>
      <c r="F24" s="9">
        <f>[30]DBD!F30</f>
        <v>0</v>
      </c>
      <c r="G24" s="9" t="str">
        <f>[30]DBD!G30</f>
        <v>01~31</v>
      </c>
      <c r="H24" s="15" t="s">
        <v>316</v>
      </c>
      <c r="I24" s="15" t="s">
        <v>328</v>
      </c>
      <c r="J24" s="15"/>
      <c r="K24" s="15" t="s">
        <v>26</v>
      </c>
      <c r="L24" s="15">
        <v>2</v>
      </c>
      <c r="M24" s="15"/>
      <c r="N24" s="15"/>
    </row>
    <row r="25" spans="1:14" ht="18" customHeight="1">
      <c r="A25" s="9">
        <f>[30]DBD!A31</f>
        <v>21</v>
      </c>
      <c r="B25" s="9" t="str">
        <f>[30]DBD!B31</f>
        <v>BeginDate</v>
      </c>
      <c r="C25" s="9" t="str">
        <f>[30]DBD!C31</f>
        <v>契約起始年月</v>
      </c>
      <c r="D25" s="9" t="str">
        <f>[30]DBD!D31</f>
        <v>Decimal</v>
      </c>
      <c r="E25" s="9">
        <f>[30]DBD!E31</f>
        <v>6</v>
      </c>
      <c r="F25" s="9">
        <f>[30]DBD!F31</f>
        <v>0</v>
      </c>
      <c r="G25" s="9">
        <f>[30]DBD!G31</f>
        <v>0</v>
      </c>
      <c r="H25" s="15" t="s">
        <v>316</v>
      </c>
      <c r="I25" s="15" t="s">
        <v>329</v>
      </c>
      <c r="J25" s="15"/>
      <c r="K25" s="15" t="s">
        <v>35</v>
      </c>
      <c r="L25" s="15">
        <v>6</v>
      </c>
      <c r="M25" s="15"/>
      <c r="N25" s="15"/>
    </row>
    <row r="26" spans="1:14" ht="18" customHeight="1">
      <c r="A26" s="9">
        <f>[30]DBD!A32</f>
        <v>22</v>
      </c>
      <c r="B26" s="9" t="str">
        <f>[30]DBD!B32</f>
        <v>EndDate</v>
      </c>
      <c r="C26" s="9" t="str">
        <f>[30]DBD!C32</f>
        <v>契約截止年月</v>
      </c>
      <c r="D26" s="9" t="str">
        <f>[30]DBD!D32</f>
        <v>Decimal</v>
      </c>
      <c r="E26" s="9">
        <f>[30]DBD!E32</f>
        <v>6</v>
      </c>
      <c r="F26" s="9">
        <f>[30]DBD!F32</f>
        <v>0</v>
      </c>
      <c r="G26" s="9">
        <f>[30]DBD!G32</f>
        <v>0</v>
      </c>
      <c r="H26" s="15" t="s">
        <v>316</v>
      </c>
      <c r="I26" s="15" t="s">
        <v>330</v>
      </c>
      <c r="J26" s="15"/>
      <c r="K26" s="15" t="s">
        <v>35</v>
      </c>
      <c r="L26" s="15">
        <v>6</v>
      </c>
      <c r="M26" s="15"/>
      <c r="N26" s="15"/>
    </row>
    <row r="27" spans="1:14" ht="18" customHeight="1">
      <c r="A27" s="9">
        <f>[30]DBD!A33</f>
        <v>23</v>
      </c>
      <c r="B27" s="9" t="str">
        <f>[30]DBD!B33</f>
        <v>OutJcicTxtDate</v>
      </c>
      <c r="C27" s="9" t="str">
        <f>[30]DBD!C33</f>
        <v>轉JCIC文字檔日期</v>
      </c>
      <c r="D27" s="9" t="str">
        <f>[30]DBD!D33</f>
        <v>Decimald</v>
      </c>
      <c r="E27" s="9">
        <f>[30]DBD!E33</f>
        <v>8</v>
      </c>
      <c r="F27" s="9">
        <f>[30]DBD!F33</f>
        <v>0</v>
      </c>
      <c r="G27" s="9">
        <f>[30]DBD!G33</f>
        <v>0</v>
      </c>
      <c r="H27" s="15" t="s">
        <v>316</v>
      </c>
      <c r="I27" s="15" t="s">
        <v>44</v>
      </c>
      <c r="J27" s="15"/>
      <c r="K27" s="15" t="s">
        <v>35</v>
      </c>
      <c r="L27" s="15">
        <v>8</v>
      </c>
      <c r="M27" s="15"/>
      <c r="N27" s="15"/>
    </row>
    <row r="28" spans="1:14" ht="18" customHeight="1">
      <c r="A28" s="9">
        <f>[30]DBD!A34</f>
        <v>24</v>
      </c>
      <c r="B28" s="9" t="str">
        <f>[30]DBD!B34</f>
        <v>CreateDate</v>
      </c>
      <c r="C28" s="9" t="str">
        <f>[30]DBD!C34</f>
        <v>建檔日期時間</v>
      </c>
      <c r="D28" s="9" t="str">
        <f>[30]DBD!D34</f>
        <v>DATE</v>
      </c>
      <c r="E28" s="9">
        <f>[30]DBD!E34</f>
        <v>6</v>
      </c>
      <c r="F28" s="9">
        <f>[30]DBD!F34</f>
        <v>0</v>
      </c>
      <c r="G28" s="9">
        <f>[30]DBD!G34</f>
        <v>0</v>
      </c>
      <c r="H28" s="15"/>
      <c r="I28" s="15"/>
      <c r="J28" s="15"/>
      <c r="K28" s="15"/>
      <c r="L28" s="15"/>
      <c r="M28" s="15"/>
      <c r="N28" s="15"/>
    </row>
    <row r="29" spans="1:14" ht="18" customHeight="1">
      <c r="A29" s="9">
        <f>[30]DBD!A35</f>
        <v>25</v>
      </c>
      <c r="B29" s="9" t="str">
        <f>[30]DBD!B35</f>
        <v>CreateEmpNo</v>
      </c>
      <c r="C29" s="9" t="str">
        <f>[30]DBD!C35</f>
        <v>建檔人員</v>
      </c>
      <c r="D29" s="9" t="str">
        <f>[30]DBD!D35</f>
        <v>VARCHAR2</v>
      </c>
      <c r="E29" s="9">
        <f>[30]DBD!E35</f>
        <v>6</v>
      </c>
      <c r="F29" s="9">
        <f>[30]DBD!F35</f>
        <v>0</v>
      </c>
      <c r="G29" s="9">
        <f>[30]DBD!G35</f>
        <v>0</v>
      </c>
      <c r="H29" s="15"/>
      <c r="I29" s="15"/>
      <c r="J29" s="15"/>
      <c r="K29" s="15"/>
      <c r="L29" s="15"/>
      <c r="M29" s="15"/>
      <c r="N29" s="15"/>
    </row>
    <row r="30" spans="1:14" ht="18" customHeight="1">
      <c r="A30" s="9">
        <f>[30]DBD!A36</f>
        <v>26</v>
      </c>
      <c r="B30" s="9" t="str">
        <f>[30]DBD!B36</f>
        <v>LastUpdate</v>
      </c>
      <c r="C30" s="9" t="str">
        <f>[30]DBD!C36</f>
        <v>最後更新日期時間</v>
      </c>
      <c r="D30" s="9" t="str">
        <f>[30]DBD!D36</f>
        <v>DATE</v>
      </c>
      <c r="E30" s="9">
        <f>[30]DBD!E36</f>
        <v>8</v>
      </c>
      <c r="F30" s="9">
        <f>[30]DBD!F36</f>
        <v>0</v>
      </c>
      <c r="G30" s="9">
        <f>[30]DBD!G36</f>
        <v>0</v>
      </c>
      <c r="H30" s="15"/>
      <c r="I30" s="15"/>
      <c r="J30" s="15"/>
      <c r="K30" s="15"/>
      <c r="L30" s="15"/>
      <c r="M30" s="15"/>
      <c r="N30" s="15"/>
    </row>
    <row r="31" spans="1:14" ht="18" customHeight="1">
      <c r="A31" s="9">
        <f>[30]DBD!A37</f>
        <v>27</v>
      </c>
      <c r="B31" s="9" t="str">
        <f>[30]DBD!B37</f>
        <v>LastUpdateEmpNo</v>
      </c>
      <c r="C31" s="9" t="str">
        <f>[30]DBD!C37</f>
        <v>最後更新人員</v>
      </c>
      <c r="D31" s="9" t="str">
        <f>[30]DBD!D37</f>
        <v>VARCHAR2</v>
      </c>
      <c r="E31" s="9">
        <f>[30]DBD!E37</f>
        <v>6</v>
      </c>
      <c r="F31" s="9">
        <f>[30]DBD!F37</f>
        <v>0</v>
      </c>
      <c r="G31" s="9">
        <f>[30]DBD!G37</f>
        <v>0</v>
      </c>
      <c r="H31" s="15"/>
      <c r="I31" s="15"/>
      <c r="J31" s="15"/>
      <c r="K31" s="15"/>
      <c r="L31" s="15"/>
      <c r="M31" s="15"/>
      <c r="N31" s="15"/>
    </row>
  </sheetData>
  <mergeCells count="1">
    <mergeCell ref="A1:B1"/>
  </mergeCells>
  <phoneticPr fontId="1" type="noConversion"/>
  <hyperlinks>
    <hyperlink ref="E1" location="'L8'!A1" display="回首頁" xr:uid="{00000000-0004-0000-1E00-000000000000}"/>
  </hyperlinks>
  <pageMargins left="0.7" right="0.7" top="0.75" bottom="0.75" header="0.3" footer="0.3"/>
  <pageSetup paperSize="9" orientation="portrait" horizontalDpi="200" verticalDpi="2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工作表30"/>
  <dimension ref="A1:O19"/>
  <sheetViews>
    <sheetView zoomScaleNormal="100" workbookViewId="0">
      <selection activeCell="G10" sqref="G10:G11"/>
    </sheetView>
  </sheetViews>
  <sheetFormatPr defaultColWidth="44.77734375" defaultRowHeight="18" customHeight="1"/>
  <cols>
    <col min="1" max="1" width="5.77734375" style="20" bestFit="1" customWidth="1"/>
    <col min="2" max="2" width="20.33203125" style="20" bestFit="1" customWidth="1"/>
    <col min="3" max="3" width="25.109375" style="20" bestFit="1" customWidth="1"/>
    <col min="4" max="4" width="17.77734375" style="20" bestFit="1" customWidth="1"/>
    <col min="5" max="5" width="8.21875" style="20" bestFit="1" customWidth="1"/>
    <col min="6" max="6" width="6.77734375" style="20" bestFit="1" customWidth="1"/>
    <col min="7" max="7" width="17.77734375" style="20" bestFit="1" customWidth="1"/>
    <col min="8" max="8" width="13.5546875" style="20" bestFit="1" customWidth="1"/>
    <col min="9" max="9" width="28.77734375" style="20" bestFit="1" customWidth="1"/>
    <col min="10" max="10" width="11.88671875" style="20" bestFit="1" customWidth="1"/>
    <col min="11" max="13" width="6.77734375" style="20" bestFit="1" customWidth="1"/>
    <col min="14" max="14" width="11.88671875" style="20" bestFit="1" customWidth="1"/>
    <col min="15" max="16384" width="44.77734375" style="20"/>
  </cols>
  <sheetData>
    <row r="1" spans="1:15" ht="18" customHeight="1">
      <c r="A1" s="27" t="s">
        <v>7</v>
      </c>
      <c r="B1" s="28"/>
      <c r="C1" s="9" t="str">
        <f>[31]DBD!C1</f>
        <v>JcicZ444</v>
      </c>
      <c r="D1" s="9" t="str">
        <f>[31]DBD!D1</f>
        <v>前置調解債務人基本資料</v>
      </c>
      <c r="E1" s="16" t="s">
        <v>24</v>
      </c>
      <c r="F1" s="10"/>
      <c r="G1" s="10"/>
    </row>
    <row r="2" spans="1:15" ht="18" customHeight="1">
      <c r="A2" s="21" t="s">
        <v>383</v>
      </c>
      <c r="B2" s="22"/>
      <c r="C2" s="9" t="s">
        <v>411</v>
      </c>
      <c r="D2" s="9"/>
      <c r="E2" s="16"/>
      <c r="F2" s="10"/>
      <c r="G2" s="10"/>
    </row>
    <row r="3" spans="1:15" ht="18" customHeight="1">
      <c r="A3" s="21" t="s">
        <v>384</v>
      </c>
      <c r="B3" s="22"/>
      <c r="C3" s="9"/>
      <c r="D3" s="9"/>
      <c r="E3" s="16"/>
      <c r="F3" s="10"/>
      <c r="G3" s="10"/>
    </row>
    <row r="4" spans="1:15" ht="18" customHeight="1">
      <c r="A4" s="12" t="s">
        <v>8</v>
      </c>
      <c r="B4" s="12" t="s">
        <v>9</v>
      </c>
      <c r="C4" s="13" t="s">
        <v>10</v>
      </c>
      <c r="D4" s="12" t="s">
        <v>11</v>
      </c>
      <c r="E4" s="12" t="s">
        <v>12</v>
      </c>
      <c r="F4" s="12" t="s">
        <v>13</v>
      </c>
      <c r="G4" s="13" t="s">
        <v>14</v>
      </c>
      <c r="H4" s="14" t="s">
        <v>15</v>
      </c>
      <c r="I4" s="14" t="s">
        <v>16</v>
      </c>
      <c r="J4" s="14" t="s">
        <v>17</v>
      </c>
      <c r="K4" s="14" t="s">
        <v>18</v>
      </c>
      <c r="L4" s="14" t="s">
        <v>19</v>
      </c>
      <c r="M4" s="14" t="s">
        <v>20</v>
      </c>
      <c r="N4" s="14" t="s">
        <v>21</v>
      </c>
      <c r="O4" s="25" t="s">
        <v>422</v>
      </c>
    </row>
    <row r="5" spans="1:15" ht="18" customHeight="1">
      <c r="A5" s="9">
        <f>[31]DBD!A10</f>
        <v>1</v>
      </c>
      <c r="B5" s="9" t="str">
        <f>[31]DBD!B10</f>
        <v>TranKey</v>
      </c>
      <c r="C5" s="9" t="str">
        <f>[31]DBD!C10</f>
        <v>交易代碼</v>
      </c>
      <c r="D5" s="9" t="str">
        <f>[31]DBD!D10</f>
        <v>VARCHAR2</v>
      </c>
      <c r="E5" s="9">
        <f>[31]DBD!E10</f>
        <v>1</v>
      </c>
      <c r="F5" s="9">
        <f>[31]DBD!F10</f>
        <v>0</v>
      </c>
      <c r="G5" s="9" t="str">
        <f>[31]DBD!G10</f>
        <v>A:新增;C:異動;D:刪除;X:補件</v>
      </c>
      <c r="H5" s="15" t="s">
        <v>331</v>
      </c>
      <c r="I5" s="15" t="s">
        <v>28</v>
      </c>
      <c r="J5" s="15"/>
      <c r="K5" s="15" t="s">
        <v>26</v>
      </c>
      <c r="L5" s="15">
        <v>1</v>
      </c>
      <c r="M5" s="15"/>
      <c r="N5" s="15"/>
    </row>
    <row r="6" spans="1:15" ht="18" customHeight="1">
      <c r="A6" s="9">
        <f>[31]DBD!A11</f>
        <v>2</v>
      </c>
      <c r="B6" s="9" t="str">
        <f>[31]DBD!B11</f>
        <v>CustId</v>
      </c>
      <c r="C6" s="9" t="str">
        <f>[31]DBD!C11</f>
        <v>債務人IDN</v>
      </c>
      <c r="D6" s="9" t="str">
        <f>[31]DBD!D11</f>
        <v>VARCHAR2</v>
      </c>
      <c r="E6" s="9">
        <f>[31]DBD!E11</f>
        <v>10</v>
      </c>
      <c r="F6" s="9">
        <f>[31]DBD!F11</f>
        <v>0</v>
      </c>
      <c r="G6" s="9">
        <f>[31]DBD!G11</f>
        <v>0</v>
      </c>
      <c r="H6" s="15" t="s">
        <v>331</v>
      </c>
      <c r="I6" s="15" t="s">
        <v>33</v>
      </c>
      <c r="J6" s="15"/>
      <c r="K6" s="15" t="s">
        <v>35</v>
      </c>
      <c r="L6" s="15">
        <v>10</v>
      </c>
      <c r="M6" s="15"/>
      <c r="N6" s="15"/>
    </row>
    <row r="7" spans="1:15" ht="18" customHeight="1">
      <c r="A7" s="9">
        <f>[31]DBD!A12</f>
        <v>3</v>
      </c>
      <c r="B7" s="9" t="str">
        <f>[31]DBD!B12</f>
        <v>SubmitKey</v>
      </c>
      <c r="C7" s="9" t="str">
        <f>[31]DBD!C12</f>
        <v>報送單位代號</v>
      </c>
      <c r="D7" s="9" t="str">
        <f>[31]DBD!D12</f>
        <v>NVARCHAR2</v>
      </c>
      <c r="E7" s="9">
        <f>[31]DBD!E12</f>
        <v>3</v>
      </c>
      <c r="F7" s="9">
        <f>[31]DBD!F12</f>
        <v>0</v>
      </c>
      <c r="G7" s="9" t="str">
        <f>[31]DBD!G12</f>
        <v>三位文數字</v>
      </c>
      <c r="H7" s="15" t="s">
        <v>331</v>
      </c>
      <c r="I7" s="15" t="s">
        <v>31</v>
      </c>
      <c r="J7" s="15"/>
      <c r="K7" s="15" t="s">
        <v>26</v>
      </c>
      <c r="L7" s="15">
        <v>3</v>
      </c>
      <c r="M7" s="15"/>
      <c r="N7" s="15"/>
    </row>
    <row r="8" spans="1:15" ht="18" customHeight="1">
      <c r="A8" s="9">
        <f>[31]DBD!A13</f>
        <v>4</v>
      </c>
      <c r="B8" s="9" t="str">
        <f>[31]DBD!B13</f>
        <v>ApplyDate</v>
      </c>
      <c r="C8" s="9" t="str">
        <f>[31]DBD!C13</f>
        <v>調解申請日</v>
      </c>
      <c r="D8" s="9" t="str">
        <f>[31]DBD!D13</f>
        <v>Decimald</v>
      </c>
      <c r="E8" s="9">
        <f>[31]DBD!E13</f>
        <v>8</v>
      </c>
      <c r="F8" s="9">
        <f>[31]DBD!F13</f>
        <v>0</v>
      </c>
      <c r="G8" s="9">
        <f>[31]DBD!G13</f>
        <v>0</v>
      </c>
      <c r="H8" s="15" t="s">
        <v>331</v>
      </c>
      <c r="I8" s="15" t="s">
        <v>230</v>
      </c>
      <c r="J8" s="15"/>
      <c r="K8" s="15" t="s">
        <v>35</v>
      </c>
      <c r="L8" s="15">
        <v>8</v>
      </c>
      <c r="M8" s="15"/>
      <c r="N8" s="15"/>
    </row>
    <row r="9" spans="1:15" ht="18" customHeight="1">
      <c r="A9" s="9">
        <f>[31]DBD!A14</f>
        <v>5</v>
      </c>
      <c r="B9" s="9" t="str">
        <f>[31]DBD!B14</f>
        <v>BankId</v>
      </c>
      <c r="C9" s="9" t="str">
        <f>[31]DBD!C14</f>
        <v>受理調解機構代號</v>
      </c>
      <c r="D9" s="9" t="str">
        <f>[31]DBD!D14</f>
        <v>NVARCHAR2</v>
      </c>
      <c r="E9" s="9">
        <f>[31]DBD!E14</f>
        <v>3</v>
      </c>
      <c r="F9" s="9">
        <f>[31]DBD!F14</f>
        <v>0</v>
      </c>
      <c r="G9" s="9" t="str">
        <f>[31]DBD!G14</f>
        <v>三位文數字
法院名稱代號表(CdCode.CourtCode)或郵遞區號</v>
      </c>
      <c r="H9" s="15" t="s">
        <v>331</v>
      </c>
      <c r="I9" s="15" t="s">
        <v>264</v>
      </c>
      <c r="J9" s="15"/>
      <c r="K9" s="15" t="s">
        <v>35</v>
      </c>
      <c r="L9" s="15">
        <v>3</v>
      </c>
      <c r="M9" s="15"/>
      <c r="N9" s="15"/>
    </row>
    <row r="10" spans="1:15" ht="18" customHeight="1">
      <c r="A10" s="9">
        <f>[31]DBD!A15</f>
        <v>7</v>
      </c>
      <c r="B10" s="9" t="str">
        <f>[31]DBD!B15</f>
        <v>CustRegAddr</v>
      </c>
      <c r="C10" s="9" t="str">
        <f>[31]DBD!C15</f>
        <v>債務人戶籍之郵遞區號及地址</v>
      </c>
      <c r="D10" s="9" t="str">
        <f>[31]DBD!D15</f>
        <v>NVARCHAR2</v>
      </c>
      <c r="E10" s="9">
        <f>[31]DBD!E15</f>
        <v>76</v>
      </c>
      <c r="F10" s="9">
        <f>[31]DBD!F15</f>
        <v>0</v>
      </c>
      <c r="G10" s="9" t="str">
        <f>[31]DBD!G15</f>
        <v>38個中文</v>
      </c>
      <c r="H10" s="15" t="s">
        <v>331</v>
      </c>
      <c r="I10" s="15" t="s">
        <v>146</v>
      </c>
      <c r="J10" s="15"/>
      <c r="K10" s="15" t="s">
        <v>35</v>
      </c>
      <c r="L10" s="15">
        <v>76</v>
      </c>
      <c r="M10" s="15"/>
      <c r="N10" s="15"/>
    </row>
    <row r="11" spans="1:15" ht="18" customHeight="1">
      <c r="A11" s="9">
        <f>[31]DBD!A16</f>
        <v>8</v>
      </c>
      <c r="B11" s="9" t="str">
        <f>[31]DBD!B16</f>
        <v>CustComAddr</v>
      </c>
      <c r="C11" s="9" t="str">
        <f>[31]DBD!C16</f>
        <v>債務人通訊地之郵遞區號及地址</v>
      </c>
      <c r="D11" s="9" t="str">
        <f>[31]DBD!D16</f>
        <v>NVARCHAR2</v>
      </c>
      <c r="E11" s="9">
        <f>[31]DBD!E16</f>
        <v>76</v>
      </c>
      <c r="F11" s="9">
        <f>[31]DBD!F16</f>
        <v>0</v>
      </c>
      <c r="G11" s="9" t="str">
        <f>[31]DBD!G16</f>
        <v>38個中文</v>
      </c>
      <c r="H11" s="15" t="s">
        <v>331</v>
      </c>
      <c r="I11" s="15" t="s">
        <v>147</v>
      </c>
      <c r="J11" s="15"/>
      <c r="K11" s="15" t="s">
        <v>35</v>
      </c>
      <c r="L11" s="15">
        <v>76</v>
      </c>
      <c r="M11" s="15"/>
      <c r="N11" s="15"/>
    </row>
    <row r="12" spans="1:15" ht="18" customHeight="1">
      <c r="A12" s="9">
        <f>[31]DBD!A17</f>
        <v>9</v>
      </c>
      <c r="B12" s="9" t="str">
        <f>[31]DBD!B17</f>
        <v>CustRegTelNo</v>
      </c>
      <c r="C12" s="9" t="str">
        <f>[31]DBD!C17</f>
        <v>債務人戶籍電話</v>
      </c>
      <c r="D12" s="9" t="str">
        <f>[31]DBD!D17</f>
        <v>NVARCHAR2</v>
      </c>
      <c r="E12" s="9">
        <f>[31]DBD!E17</f>
        <v>16</v>
      </c>
      <c r="F12" s="9">
        <f>[31]DBD!F17</f>
        <v>0</v>
      </c>
      <c r="G12" s="9">
        <f>[31]DBD!G17</f>
        <v>0</v>
      </c>
      <c r="H12" s="15" t="s">
        <v>331</v>
      </c>
      <c r="I12" s="15" t="s">
        <v>148</v>
      </c>
      <c r="J12" s="15"/>
      <c r="K12" s="15" t="s">
        <v>35</v>
      </c>
      <c r="L12" s="15">
        <v>16</v>
      </c>
      <c r="M12" s="15"/>
      <c r="N12" s="15"/>
    </row>
    <row r="13" spans="1:15" ht="18" customHeight="1">
      <c r="A13" s="9">
        <f>[31]DBD!A18</f>
        <v>10</v>
      </c>
      <c r="B13" s="9" t="str">
        <f>[31]DBD!B18</f>
        <v>CustComTelNo</v>
      </c>
      <c r="C13" s="9" t="str">
        <f>[31]DBD!C18</f>
        <v>債務人通訊電話</v>
      </c>
      <c r="D13" s="9" t="str">
        <f>[31]DBD!D18</f>
        <v>NVARCHAR2</v>
      </c>
      <c r="E13" s="9">
        <f>[31]DBD!E18</f>
        <v>16</v>
      </c>
      <c r="F13" s="9">
        <f>[31]DBD!F18</f>
        <v>0</v>
      </c>
      <c r="G13" s="9">
        <f>[31]DBD!G18</f>
        <v>0</v>
      </c>
      <c r="H13" s="15" t="s">
        <v>331</v>
      </c>
      <c r="I13" s="15" t="s">
        <v>149</v>
      </c>
      <c r="J13" s="15"/>
      <c r="K13" s="15" t="s">
        <v>35</v>
      </c>
      <c r="L13" s="15">
        <v>16</v>
      </c>
      <c r="M13" s="15"/>
      <c r="N13" s="15"/>
    </row>
    <row r="14" spans="1:15" ht="18" customHeight="1">
      <c r="A14" s="9">
        <f>[31]DBD!A19</f>
        <v>11</v>
      </c>
      <c r="B14" s="9" t="str">
        <f>[31]DBD!B19</f>
        <v>CustMobilNo</v>
      </c>
      <c r="C14" s="9" t="str">
        <f>[31]DBD!C19</f>
        <v>債務人行動電話</v>
      </c>
      <c r="D14" s="9" t="str">
        <f>[31]DBD!D19</f>
        <v>NVARCHAR2</v>
      </c>
      <c r="E14" s="9">
        <f>[31]DBD!E19</f>
        <v>16</v>
      </c>
      <c r="F14" s="9">
        <f>[31]DBD!F19</f>
        <v>0</v>
      </c>
      <c r="G14" s="9">
        <f>[31]DBD!G19</f>
        <v>0</v>
      </c>
      <c r="H14" s="15" t="s">
        <v>331</v>
      </c>
      <c r="I14" s="15" t="s">
        <v>150</v>
      </c>
      <c r="J14" s="15"/>
      <c r="K14" s="15" t="s">
        <v>35</v>
      </c>
      <c r="L14" s="15">
        <v>16</v>
      </c>
      <c r="M14" s="15"/>
      <c r="N14" s="15"/>
    </row>
    <row r="15" spans="1:15" ht="18" customHeight="1">
      <c r="A15" s="9">
        <f>[31]DBD!A20</f>
        <v>23</v>
      </c>
      <c r="B15" s="9" t="str">
        <f>[31]DBD!B20</f>
        <v>OutJcicTxtDate</v>
      </c>
      <c r="C15" s="9" t="str">
        <f>[31]DBD!C20</f>
        <v>轉JCIC文字檔日期</v>
      </c>
      <c r="D15" s="9" t="str">
        <f>[31]DBD!D20</f>
        <v>Decimald</v>
      </c>
      <c r="E15" s="9">
        <f>[31]DBD!E20</f>
        <v>8</v>
      </c>
      <c r="F15" s="9">
        <f>[31]DBD!F20</f>
        <v>0</v>
      </c>
      <c r="G15" s="9">
        <f>[31]DBD!G20</f>
        <v>0</v>
      </c>
      <c r="H15" s="15" t="s">
        <v>331</v>
      </c>
      <c r="I15" s="15" t="s">
        <v>44</v>
      </c>
      <c r="J15" s="15"/>
      <c r="K15" s="15" t="s">
        <v>35</v>
      </c>
      <c r="L15" s="15">
        <v>8</v>
      </c>
      <c r="M15" s="15"/>
      <c r="N15" s="15"/>
    </row>
    <row r="16" spans="1:15" ht="18" customHeight="1">
      <c r="A16" s="9">
        <f>[31]DBD!A21</f>
        <v>24</v>
      </c>
      <c r="B16" s="9" t="str">
        <f>[31]DBD!B21</f>
        <v>CreateDate</v>
      </c>
      <c r="C16" s="9" t="str">
        <f>[31]DBD!C21</f>
        <v>建檔日期時間</v>
      </c>
      <c r="D16" s="9" t="str">
        <f>[31]DBD!D21</f>
        <v>DATE</v>
      </c>
      <c r="E16" s="9">
        <f>[31]DBD!E21</f>
        <v>8</v>
      </c>
      <c r="F16" s="9">
        <f>[31]DBD!F21</f>
        <v>0</v>
      </c>
      <c r="G16" s="9">
        <f>[31]DBD!G21</f>
        <v>0</v>
      </c>
      <c r="H16" s="15"/>
      <c r="I16" s="15"/>
      <c r="J16" s="15"/>
      <c r="K16" s="15"/>
      <c r="L16" s="15"/>
      <c r="M16" s="15"/>
      <c r="N16" s="15"/>
    </row>
    <row r="17" spans="1:14" ht="18" customHeight="1">
      <c r="A17" s="9">
        <f>[31]DBD!A22</f>
        <v>25</v>
      </c>
      <c r="B17" s="9" t="str">
        <f>[31]DBD!B22</f>
        <v>CreateEmpNo</v>
      </c>
      <c r="C17" s="9" t="str">
        <f>[31]DBD!C22</f>
        <v>建檔人員</v>
      </c>
      <c r="D17" s="9" t="str">
        <f>[31]DBD!D22</f>
        <v>VARCHAR2</v>
      </c>
      <c r="E17" s="9">
        <f>[31]DBD!E22</f>
        <v>6</v>
      </c>
      <c r="F17" s="9">
        <f>[31]DBD!F22</f>
        <v>0</v>
      </c>
      <c r="G17" s="9">
        <f>[31]DBD!G22</f>
        <v>0</v>
      </c>
      <c r="H17" s="15"/>
      <c r="I17" s="15"/>
      <c r="J17" s="15"/>
      <c r="K17" s="15"/>
      <c r="L17" s="15"/>
      <c r="M17" s="15"/>
      <c r="N17" s="15"/>
    </row>
    <row r="18" spans="1:14" ht="18" customHeight="1">
      <c r="A18" s="9">
        <f>[31]DBD!A23</f>
        <v>26</v>
      </c>
      <c r="B18" s="9" t="str">
        <f>[31]DBD!B23</f>
        <v>LastUpdate</v>
      </c>
      <c r="C18" s="9" t="str">
        <f>[31]DBD!C23</f>
        <v>最後更新日期時間</v>
      </c>
      <c r="D18" s="9" t="str">
        <f>[31]DBD!D23</f>
        <v>DATE</v>
      </c>
      <c r="E18" s="9">
        <f>[31]DBD!E23</f>
        <v>8</v>
      </c>
      <c r="F18" s="9">
        <f>[31]DBD!F23</f>
        <v>0</v>
      </c>
      <c r="G18" s="9">
        <f>[31]DBD!G23</f>
        <v>0</v>
      </c>
      <c r="H18" s="15"/>
      <c r="I18" s="15"/>
      <c r="J18" s="15"/>
      <c r="K18" s="15"/>
      <c r="L18" s="15"/>
      <c r="M18" s="15"/>
      <c r="N18" s="15"/>
    </row>
    <row r="19" spans="1:14" ht="18" customHeight="1">
      <c r="A19" s="9">
        <f>[31]DBD!A24</f>
        <v>27</v>
      </c>
      <c r="B19" s="9" t="str">
        <f>[31]DBD!B24</f>
        <v>LastUpdateEmpNo</v>
      </c>
      <c r="C19" s="9" t="str">
        <f>[31]DBD!C24</f>
        <v>最後更新人員</v>
      </c>
      <c r="D19" s="9" t="str">
        <f>[31]DBD!D24</f>
        <v>VARCHAR2</v>
      </c>
      <c r="E19" s="9">
        <f>[31]DBD!E24</f>
        <v>6</v>
      </c>
      <c r="F19" s="9">
        <f>[31]DBD!F24</f>
        <v>0</v>
      </c>
      <c r="G19" s="9">
        <f>[31]DBD!G24</f>
        <v>0</v>
      </c>
      <c r="H19" s="15"/>
      <c r="I19" s="15"/>
      <c r="J19" s="15"/>
      <c r="K19" s="15"/>
      <c r="L19" s="15"/>
      <c r="M19" s="15"/>
      <c r="N19" s="15"/>
    </row>
  </sheetData>
  <mergeCells count="1">
    <mergeCell ref="A1:B1"/>
  </mergeCells>
  <phoneticPr fontId="1" type="noConversion"/>
  <hyperlinks>
    <hyperlink ref="E1" location="'L8'!A1" display="回首頁" xr:uid="{00000000-0004-0000-1F00-000000000000}"/>
  </hyperlinks>
  <pageMargins left="0.7" right="0.7" top="0.75" bottom="0.75" header="0.3" footer="0.3"/>
  <pageSetup paperSize="9" orientation="portrait" horizontalDpi="200" verticalDpi="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工作表31"/>
  <dimension ref="A1:O16"/>
  <sheetViews>
    <sheetView zoomScaleNormal="100" workbookViewId="0">
      <selection activeCell="C1" sqref="C1:D1"/>
    </sheetView>
  </sheetViews>
  <sheetFormatPr defaultColWidth="44.77734375" defaultRowHeight="18" customHeight="1"/>
  <cols>
    <col min="1" max="1" width="5.77734375" style="20" bestFit="1" customWidth="1"/>
    <col min="2" max="2" width="20.33203125" style="20" bestFit="1" customWidth="1"/>
    <col min="3" max="3" width="25.109375" style="20" bestFit="1" customWidth="1"/>
    <col min="4" max="4" width="17.77734375" style="20" bestFit="1" customWidth="1"/>
    <col min="5" max="5" width="8.21875" style="20" bestFit="1" customWidth="1"/>
    <col min="6" max="6" width="6.77734375" style="20" bestFit="1" customWidth="1"/>
    <col min="7" max="7" width="17.77734375" style="20" bestFit="1" customWidth="1"/>
    <col min="8" max="8" width="13.5546875" style="20" bestFit="1" customWidth="1"/>
    <col min="9" max="9" width="28.77734375" style="20" bestFit="1" customWidth="1"/>
    <col min="10" max="10" width="11.88671875" style="20" bestFit="1" customWidth="1"/>
    <col min="11" max="13" width="6.77734375" style="20" bestFit="1" customWidth="1"/>
    <col min="14" max="14" width="11.88671875" style="20" bestFit="1" customWidth="1"/>
    <col min="15" max="16384" width="44.77734375" style="20"/>
  </cols>
  <sheetData>
    <row r="1" spans="1:15" ht="18" customHeight="1">
      <c r="A1" s="27" t="s">
        <v>7</v>
      </c>
      <c r="B1" s="28"/>
      <c r="C1" s="9" t="str">
        <f>[32]DBD!C1</f>
        <v>JcicZ446</v>
      </c>
      <c r="D1" s="9" t="str">
        <f>[32]DBD!D1</f>
        <v>前置調解結案通知資料</v>
      </c>
      <c r="E1" s="16" t="s">
        <v>24</v>
      </c>
      <c r="F1" s="10"/>
      <c r="G1" s="10"/>
    </row>
    <row r="2" spans="1:15" ht="18" customHeight="1">
      <c r="A2" s="21" t="s">
        <v>383</v>
      </c>
      <c r="B2" s="22"/>
      <c r="C2" s="9" t="s">
        <v>414</v>
      </c>
      <c r="D2" s="9"/>
      <c r="E2" s="16"/>
      <c r="F2" s="10"/>
      <c r="G2" s="10"/>
    </row>
    <row r="3" spans="1:15" ht="18" customHeight="1">
      <c r="A3" s="21" t="s">
        <v>384</v>
      </c>
      <c r="B3" s="22"/>
      <c r="C3" s="9"/>
      <c r="D3" s="9"/>
      <c r="E3" s="16"/>
      <c r="F3" s="10"/>
      <c r="G3" s="10"/>
    </row>
    <row r="4" spans="1:15" ht="18" customHeight="1">
      <c r="A4" s="12" t="s">
        <v>8</v>
      </c>
      <c r="B4" s="12" t="s">
        <v>9</v>
      </c>
      <c r="C4" s="13" t="s">
        <v>10</v>
      </c>
      <c r="D4" s="12" t="s">
        <v>11</v>
      </c>
      <c r="E4" s="12" t="s">
        <v>12</v>
      </c>
      <c r="F4" s="12" t="s">
        <v>13</v>
      </c>
      <c r="G4" s="13" t="s">
        <v>14</v>
      </c>
      <c r="H4" s="14" t="s">
        <v>15</v>
      </c>
      <c r="I4" s="14" t="s">
        <v>16</v>
      </c>
      <c r="J4" s="14" t="s">
        <v>17</v>
      </c>
      <c r="K4" s="14" t="s">
        <v>18</v>
      </c>
      <c r="L4" s="14" t="s">
        <v>19</v>
      </c>
      <c r="M4" s="14" t="s">
        <v>20</v>
      </c>
      <c r="N4" s="14" t="s">
        <v>21</v>
      </c>
      <c r="O4" s="25" t="s">
        <v>422</v>
      </c>
    </row>
    <row r="5" spans="1:15" ht="18" customHeight="1">
      <c r="A5" s="9">
        <f>[32]DBD!A10</f>
        <v>1</v>
      </c>
      <c r="B5" s="9" t="str">
        <f>[32]DBD!B10</f>
        <v>TranKey</v>
      </c>
      <c r="C5" s="9" t="str">
        <f>[32]DBD!C10</f>
        <v>交易代碼</v>
      </c>
      <c r="D5" s="9" t="str">
        <f>[32]DBD!D10</f>
        <v>VARCHAR2</v>
      </c>
      <c r="E5" s="9">
        <f>[32]DBD!E10</f>
        <v>1</v>
      </c>
      <c r="F5" s="9">
        <f>[32]DBD!F10</f>
        <v>0</v>
      </c>
      <c r="G5" s="9" t="str">
        <f>[32]DBD!G10</f>
        <v>A:新增;C:異動;D:刪除;X:補件</v>
      </c>
      <c r="H5" s="15" t="s">
        <v>332</v>
      </c>
      <c r="I5" s="15" t="s">
        <v>28</v>
      </c>
      <c r="J5" s="15"/>
      <c r="K5" s="15" t="s">
        <v>26</v>
      </c>
      <c r="L5" s="15">
        <v>1</v>
      </c>
      <c r="M5" s="15"/>
      <c r="N5" s="15"/>
    </row>
    <row r="6" spans="1:15" ht="18" customHeight="1">
      <c r="A6" s="9">
        <f>[32]DBD!A11</f>
        <v>2</v>
      </c>
      <c r="B6" s="9" t="str">
        <f>[32]DBD!B11</f>
        <v>CustId</v>
      </c>
      <c r="C6" s="9" t="str">
        <f>[32]DBD!C11</f>
        <v>債務人IDN</v>
      </c>
      <c r="D6" s="9" t="str">
        <f>[32]DBD!D11</f>
        <v>VARCHAR2</v>
      </c>
      <c r="E6" s="9">
        <f>[32]DBD!E11</f>
        <v>10</v>
      </c>
      <c r="F6" s="9">
        <f>[32]DBD!F11</f>
        <v>0</v>
      </c>
      <c r="G6" s="9" t="str">
        <f>[32]DBD!G11</f>
        <v>目前可輸入四碼</v>
      </c>
      <c r="H6" s="15" t="s">
        <v>332</v>
      </c>
      <c r="I6" s="15" t="s">
        <v>33</v>
      </c>
      <c r="J6" s="15"/>
      <c r="K6" s="15" t="s">
        <v>35</v>
      </c>
      <c r="L6" s="15">
        <v>10</v>
      </c>
      <c r="M6" s="15"/>
      <c r="N6" s="15"/>
    </row>
    <row r="7" spans="1:15" ht="18" customHeight="1">
      <c r="A7" s="9">
        <f>[32]DBD!A12</f>
        <v>3</v>
      </c>
      <c r="B7" s="9" t="str">
        <f>[32]DBD!B12</f>
        <v>SubmitKey</v>
      </c>
      <c r="C7" s="9" t="str">
        <f>[32]DBD!C12</f>
        <v>報送單位代號</v>
      </c>
      <c r="D7" s="9" t="str">
        <f>[32]DBD!D12</f>
        <v>NVARCHAR2</v>
      </c>
      <c r="E7" s="9">
        <f>[32]DBD!E12</f>
        <v>3</v>
      </c>
      <c r="F7" s="9">
        <f>[32]DBD!F12</f>
        <v>0</v>
      </c>
      <c r="G7" s="9" t="str">
        <f>[32]DBD!G12</f>
        <v>三位文數字</v>
      </c>
      <c r="H7" s="15" t="s">
        <v>332</v>
      </c>
      <c r="I7" s="15" t="s">
        <v>31</v>
      </c>
      <c r="J7" s="15"/>
      <c r="K7" s="15" t="s">
        <v>26</v>
      </c>
      <c r="L7" s="15">
        <v>3</v>
      </c>
      <c r="M7" s="15"/>
      <c r="N7" s="15"/>
    </row>
    <row r="8" spans="1:15" ht="18" customHeight="1">
      <c r="A8" s="9">
        <f>[32]DBD!A13</f>
        <v>4</v>
      </c>
      <c r="B8" s="9" t="str">
        <f>[32]DBD!B13</f>
        <v>ApplyDate</v>
      </c>
      <c r="C8" s="9" t="str">
        <f>[32]DBD!C13</f>
        <v>調解申請日</v>
      </c>
      <c r="D8" s="9" t="str">
        <f>[32]DBD!D13</f>
        <v>DecimalD</v>
      </c>
      <c r="E8" s="9">
        <f>[32]DBD!E13</f>
        <v>8</v>
      </c>
      <c r="F8" s="9">
        <f>[32]DBD!F13</f>
        <v>0</v>
      </c>
      <c r="G8" s="9">
        <f>[32]DBD!G13</f>
        <v>0</v>
      </c>
      <c r="H8" s="15" t="s">
        <v>332</v>
      </c>
      <c r="I8" s="15" t="s">
        <v>230</v>
      </c>
      <c r="J8" s="15"/>
      <c r="K8" s="15" t="s">
        <v>35</v>
      </c>
      <c r="L8" s="15">
        <v>8</v>
      </c>
      <c r="M8" s="15"/>
      <c r="N8" s="15"/>
    </row>
    <row r="9" spans="1:15" ht="18" customHeight="1">
      <c r="A9" s="9">
        <f>[32]DBD!A14</f>
        <v>5</v>
      </c>
      <c r="B9" s="9" t="str">
        <f>[32]DBD!B14</f>
        <v>BankId</v>
      </c>
      <c r="C9" s="9" t="str">
        <f>[32]DBD!C14</f>
        <v>受理調解機構代號</v>
      </c>
      <c r="D9" s="9" t="str">
        <f>[32]DBD!D14</f>
        <v>NVARCHAR2</v>
      </c>
      <c r="E9" s="9">
        <f>[32]DBD!E14</f>
        <v>3</v>
      </c>
      <c r="F9" s="9">
        <f>[32]DBD!F14</f>
        <v>0</v>
      </c>
      <c r="G9" s="9" t="str">
        <f>[32]DBD!G14</f>
        <v>三位文數字
法院名稱代號表(CdCode.CourtCode)或郵遞區號</v>
      </c>
      <c r="H9" s="15" t="s">
        <v>332</v>
      </c>
      <c r="I9" s="15" t="s">
        <v>264</v>
      </c>
      <c r="J9" s="15"/>
      <c r="K9" s="15" t="s">
        <v>35</v>
      </c>
      <c r="L9" s="15">
        <v>3</v>
      </c>
      <c r="M9" s="15"/>
      <c r="N9" s="15"/>
    </row>
    <row r="10" spans="1:15" ht="18" customHeight="1">
      <c r="A10" s="9">
        <f>[32]DBD!A15</f>
        <v>7</v>
      </c>
      <c r="B10" s="9" t="str">
        <f>[32]DBD!B15</f>
        <v>CloseCode</v>
      </c>
      <c r="C10" s="9" t="str">
        <f>[32]DBD!C15</f>
        <v>結案原因代號</v>
      </c>
      <c r="D10" s="9" t="str">
        <f>[32]DBD!D15</f>
        <v>VARCHAR2</v>
      </c>
      <c r="E10" s="9">
        <f>[32]DBD!E15</f>
        <v>2</v>
      </c>
      <c r="F10" s="9">
        <f>[32]DBD!F15</f>
        <v>0</v>
      </c>
      <c r="G10" s="9" t="str">
        <f>[32]DBD!G15</f>
        <v>CdCode.JcicZ446CloseCode</v>
      </c>
      <c r="H10" s="15" t="s">
        <v>332</v>
      </c>
      <c r="I10" s="15" t="s">
        <v>125</v>
      </c>
      <c r="J10" s="15"/>
      <c r="K10" s="15" t="s">
        <v>26</v>
      </c>
      <c r="L10" s="15">
        <v>2</v>
      </c>
      <c r="M10" s="15"/>
      <c r="N10" s="15"/>
    </row>
    <row r="11" spans="1:15" ht="18" customHeight="1">
      <c r="A11" s="9">
        <f>[32]DBD!A16</f>
        <v>8</v>
      </c>
      <c r="B11" s="9" t="str">
        <f>[32]DBD!B16</f>
        <v>CloseDate</v>
      </c>
      <c r="C11" s="9" t="str">
        <f>[32]DBD!C16</f>
        <v>結案日期</v>
      </c>
      <c r="D11" s="9" t="str">
        <f>[32]DBD!D16</f>
        <v>Decimald</v>
      </c>
      <c r="E11" s="9">
        <f>[32]DBD!E16</f>
        <v>8</v>
      </c>
      <c r="F11" s="9">
        <f>[32]DBD!F16</f>
        <v>0</v>
      </c>
      <c r="G11" s="9">
        <f>[32]DBD!G16</f>
        <v>0</v>
      </c>
      <c r="H11" s="15" t="s">
        <v>332</v>
      </c>
      <c r="I11" s="15" t="s">
        <v>126</v>
      </c>
      <c r="J11" s="15"/>
      <c r="K11" s="15" t="s">
        <v>35</v>
      </c>
      <c r="L11" s="15">
        <v>8</v>
      </c>
      <c r="M11" s="15"/>
      <c r="N11" s="15"/>
    </row>
    <row r="12" spans="1:15" ht="18" customHeight="1">
      <c r="A12" s="9">
        <f>[32]DBD!A17</f>
        <v>9</v>
      </c>
      <c r="B12" s="9" t="str">
        <f>[32]DBD!B17</f>
        <v>OutJcicTxtDate</v>
      </c>
      <c r="C12" s="9" t="str">
        <f>[32]DBD!C17</f>
        <v>轉JCIC文字檔日期</v>
      </c>
      <c r="D12" s="9" t="str">
        <f>[32]DBD!D17</f>
        <v>Decimald</v>
      </c>
      <c r="E12" s="9">
        <f>[32]DBD!E17</f>
        <v>8</v>
      </c>
      <c r="F12" s="9">
        <f>[32]DBD!F17</f>
        <v>0</v>
      </c>
      <c r="G12" s="9">
        <f>[32]DBD!G17</f>
        <v>0</v>
      </c>
      <c r="H12" s="15" t="s">
        <v>332</v>
      </c>
      <c r="I12" s="15" t="s">
        <v>44</v>
      </c>
      <c r="J12" s="15"/>
      <c r="K12" s="15" t="s">
        <v>35</v>
      </c>
      <c r="L12" s="15">
        <v>8</v>
      </c>
      <c r="M12" s="15"/>
      <c r="N12" s="15"/>
    </row>
    <row r="13" spans="1:15" ht="18" customHeight="1">
      <c r="A13" s="9">
        <f>[32]DBD!A18</f>
        <v>10</v>
      </c>
      <c r="B13" s="9" t="str">
        <f>[32]DBD!B18</f>
        <v>CreateDate</v>
      </c>
      <c r="C13" s="9" t="str">
        <f>[32]DBD!C18</f>
        <v>建檔日期時間</v>
      </c>
      <c r="D13" s="9" t="str">
        <f>[32]DBD!D18</f>
        <v>DATE</v>
      </c>
      <c r="E13" s="9">
        <f>[32]DBD!E18</f>
        <v>8</v>
      </c>
      <c r="F13" s="9">
        <f>[32]DBD!F18</f>
        <v>0</v>
      </c>
      <c r="G13" s="9">
        <f>[32]DBD!G18</f>
        <v>0</v>
      </c>
      <c r="H13" s="15"/>
      <c r="I13" s="15"/>
      <c r="J13" s="15"/>
      <c r="K13" s="15"/>
      <c r="L13" s="15"/>
      <c r="M13" s="15"/>
      <c r="N13" s="15"/>
    </row>
    <row r="14" spans="1:15" ht="18" customHeight="1">
      <c r="A14" s="9">
        <f>[32]DBD!A19</f>
        <v>11</v>
      </c>
      <c r="B14" s="9" t="str">
        <f>[32]DBD!B19</f>
        <v>CreateEmpNo</v>
      </c>
      <c r="C14" s="9" t="str">
        <f>[32]DBD!C19</f>
        <v>建檔人員</v>
      </c>
      <c r="D14" s="9" t="str">
        <f>[32]DBD!D19</f>
        <v>VARCHAR2</v>
      </c>
      <c r="E14" s="9">
        <f>[32]DBD!E19</f>
        <v>6</v>
      </c>
      <c r="F14" s="9">
        <f>[32]DBD!F19</f>
        <v>0</v>
      </c>
      <c r="G14" s="9">
        <f>[32]DBD!G19</f>
        <v>0</v>
      </c>
      <c r="H14" s="15"/>
      <c r="I14" s="15"/>
      <c r="J14" s="15"/>
      <c r="K14" s="15"/>
      <c r="L14" s="15"/>
      <c r="M14" s="15"/>
      <c r="N14" s="15"/>
    </row>
    <row r="15" spans="1:15" ht="18" customHeight="1">
      <c r="A15" s="9">
        <f>[32]DBD!A20</f>
        <v>12</v>
      </c>
      <c r="B15" s="9" t="str">
        <f>[32]DBD!B20</f>
        <v>LastUpdate</v>
      </c>
      <c r="C15" s="9" t="str">
        <f>[32]DBD!C20</f>
        <v>最後更新日期時間</v>
      </c>
      <c r="D15" s="9" t="str">
        <f>[32]DBD!D20</f>
        <v>DATE</v>
      </c>
      <c r="E15" s="9">
        <f>[32]DBD!E20</f>
        <v>8</v>
      </c>
      <c r="F15" s="9">
        <f>[32]DBD!F20</f>
        <v>0</v>
      </c>
      <c r="G15" s="9">
        <f>[32]DBD!G20</f>
        <v>0</v>
      </c>
      <c r="H15" s="15"/>
      <c r="I15" s="15"/>
      <c r="J15" s="15"/>
      <c r="K15" s="15"/>
      <c r="L15" s="15"/>
      <c r="M15" s="15"/>
      <c r="N15" s="15"/>
    </row>
    <row r="16" spans="1:15" ht="18" customHeight="1">
      <c r="A16" s="9">
        <f>[32]DBD!A21</f>
        <v>13</v>
      </c>
      <c r="B16" s="9" t="str">
        <f>[32]DBD!B21</f>
        <v>LastUpdateEmpNo</v>
      </c>
      <c r="C16" s="9" t="str">
        <f>[32]DBD!C21</f>
        <v>最後更新人員</v>
      </c>
      <c r="D16" s="9" t="str">
        <f>[32]DBD!D21</f>
        <v>VARCHAR2</v>
      </c>
      <c r="E16" s="9">
        <f>[32]DBD!E21</f>
        <v>6</v>
      </c>
      <c r="F16" s="9">
        <f>[32]DBD!F21</f>
        <v>0</v>
      </c>
      <c r="G16" s="9">
        <f>[32]DBD!G21</f>
        <v>0</v>
      </c>
      <c r="H16" s="15"/>
      <c r="I16" s="15"/>
      <c r="J16" s="15"/>
      <c r="K16" s="15"/>
      <c r="L16" s="15"/>
      <c r="M16" s="15"/>
      <c r="N16" s="15"/>
    </row>
  </sheetData>
  <mergeCells count="1">
    <mergeCell ref="A1:B1"/>
  </mergeCells>
  <phoneticPr fontId="1" type="noConversion"/>
  <hyperlinks>
    <hyperlink ref="E1" location="'L8'!A1" display="回首頁" xr:uid="{00000000-0004-0000-2000-000000000000}"/>
  </hyperlinks>
  <pageMargins left="0.7" right="0.7" top="0.75" bottom="0.75" header="0.3" footer="0.3"/>
  <pageSetup paperSize="9" orientation="portrait" horizontalDpi="200" verticalDpi="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工作表32"/>
  <dimension ref="A1:O22"/>
  <sheetViews>
    <sheetView zoomScaleNormal="100" workbookViewId="0">
      <selection activeCell="G5" sqref="G5"/>
    </sheetView>
  </sheetViews>
  <sheetFormatPr defaultColWidth="44.77734375" defaultRowHeight="18" customHeight="1"/>
  <cols>
    <col min="1" max="1" width="5.77734375" style="20" bestFit="1" customWidth="1"/>
    <col min="2" max="2" width="20.33203125" style="20" bestFit="1" customWidth="1"/>
    <col min="3" max="3" width="25.109375" style="20" bestFit="1" customWidth="1"/>
    <col min="4" max="4" width="17.77734375" style="20" bestFit="1" customWidth="1"/>
    <col min="5" max="5" width="8.21875" style="20" bestFit="1" customWidth="1"/>
    <col min="6" max="6" width="6.77734375" style="20" bestFit="1" customWidth="1"/>
    <col min="7" max="7" width="17.77734375" style="20" bestFit="1" customWidth="1"/>
    <col min="8" max="8" width="13.5546875" style="20" bestFit="1" customWidth="1"/>
    <col min="9" max="9" width="28.77734375" style="20" bestFit="1" customWidth="1"/>
    <col min="10" max="10" width="11.88671875" style="20" bestFit="1" customWidth="1"/>
    <col min="11" max="13" width="6.77734375" style="20" bestFit="1" customWidth="1"/>
    <col min="14" max="14" width="11.88671875" style="20" bestFit="1" customWidth="1"/>
    <col min="15" max="16384" width="44.77734375" style="20"/>
  </cols>
  <sheetData>
    <row r="1" spans="1:15" ht="18" customHeight="1">
      <c r="A1" s="27" t="s">
        <v>7</v>
      </c>
      <c r="B1" s="28"/>
      <c r="C1" s="9" t="str">
        <f>[33]DBD!C1</f>
        <v>JcicZ447</v>
      </c>
      <c r="D1" s="9" t="str">
        <f>[33]DBD!D1</f>
        <v>前置調解金融機構無擔保債務協議資料</v>
      </c>
      <c r="E1" s="16" t="s">
        <v>24</v>
      </c>
      <c r="F1" s="10"/>
      <c r="G1" s="10"/>
    </row>
    <row r="2" spans="1:15" ht="18" customHeight="1">
      <c r="A2" s="21" t="s">
        <v>383</v>
      </c>
      <c r="B2" s="22"/>
      <c r="C2" s="9" t="s">
        <v>415</v>
      </c>
      <c r="D2" s="9"/>
      <c r="E2" s="16"/>
      <c r="F2" s="10"/>
      <c r="G2" s="10"/>
    </row>
    <row r="3" spans="1:15" ht="18" customHeight="1">
      <c r="A3" s="21" t="s">
        <v>384</v>
      </c>
      <c r="B3" s="22"/>
      <c r="C3" s="9"/>
      <c r="D3" s="9"/>
      <c r="E3" s="16"/>
      <c r="F3" s="10"/>
      <c r="G3" s="10"/>
    </row>
    <row r="4" spans="1:15" ht="18" customHeight="1">
      <c r="A4" s="12" t="s">
        <v>8</v>
      </c>
      <c r="B4" s="12" t="s">
        <v>9</v>
      </c>
      <c r="C4" s="13" t="s">
        <v>10</v>
      </c>
      <c r="D4" s="12" t="s">
        <v>11</v>
      </c>
      <c r="E4" s="12" t="s">
        <v>12</v>
      </c>
      <c r="F4" s="12" t="s">
        <v>13</v>
      </c>
      <c r="G4" s="13" t="s">
        <v>14</v>
      </c>
      <c r="H4" s="14" t="s">
        <v>15</v>
      </c>
      <c r="I4" s="14" t="s">
        <v>16</v>
      </c>
      <c r="J4" s="14" t="s">
        <v>17</v>
      </c>
      <c r="K4" s="14" t="s">
        <v>18</v>
      </c>
      <c r="L4" s="14" t="s">
        <v>19</v>
      </c>
      <c r="M4" s="14" t="s">
        <v>20</v>
      </c>
      <c r="N4" s="14" t="s">
        <v>21</v>
      </c>
      <c r="O4" s="25" t="s">
        <v>422</v>
      </c>
    </row>
    <row r="5" spans="1:15" ht="18" customHeight="1">
      <c r="A5" s="9">
        <f>[33]DBD!A10</f>
        <v>1</v>
      </c>
      <c r="B5" s="9" t="str">
        <f>[33]DBD!B10</f>
        <v>TranKey</v>
      </c>
      <c r="C5" s="9" t="str">
        <f>[33]DBD!C10</f>
        <v>交易代碼</v>
      </c>
      <c r="D5" s="9" t="str">
        <f>[33]DBD!D10</f>
        <v>VARCHAR2</v>
      </c>
      <c r="E5" s="9">
        <f>[33]DBD!E10</f>
        <v>1</v>
      </c>
      <c r="F5" s="9">
        <f>[33]DBD!F10</f>
        <v>0</v>
      </c>
      <c r="G5" s="9" t="str">
        <f>[33]DBD!G10</f>
        <v>A:新增;C:異動;D:刪除;X:補件</v>
      </c>
      <c r="H5" s="15" t="s">
        <v>333</v>
      </c>
      <c r="I5" s="15" t="s">
        <v>28</v>
      </c>
      <c r="J5" s="15"/>
      <c r="K5" s="15" t="s">
        <v>26</v>
      </c>
      <c r="L5" s="15">
        <v>1</v>
      </c>
      <c r="M5" s="15"/>
      <c r="N5" s="15"/>
    </row>
    <row r="6" spans="1:15" ht="18" customHeight="1">
      <c r="A6" s="9">
        <f>[33]DBD!A11</f>
        <v>2</v>
      </c>
      <c r="B6" s="9" t="str">
        <f>[33]DBD!B11</f>
        <v>CustId</v>
      </c>
      <c r="C6" s="9" t="str">
        <f>[33]DBD!C11</f>
        <v>債務人IDN</v>
      </c>
      <c r="D6" s="9" t="str">
        <f>[33]DBD!D11</f>
        <v>VARCHAR2</v>
      </c>
      <c r="E6" s="9">
        <f>[33]DBD!E11</f>
        <v>10</v>
      </c>
      <c r="F6" s="9">
        <f>[33]DBD!F11</f>
        <v>0</v>
      </c>
      <c r="G6" s="9">
        <f>[33]DBD!G11</f>
        <v>0</v>
      </c>
      <c r="H6" s="15" t="s">
        <v>333</v>
      </c>
      <c r="I6" s="15" t="s">
        <v>33</v>
      </c>
      <c r="J6" s="15"/>
      <c r="K6" s="15" t="s">
        <v>35</v>
      </c>
      <c r="L6" s="15">
        <v>10</v>
      </c>
      <c r="M6" s="15"/>
      <c r="N6" s="15"/>
    </row>
    <row r="7" spans="1:15" ht="18" customHeight="1">
      <c r="A7" s="9">
        <f>[33]DBD!A12</f>
        <v>3</v>
      </c>
      <c r="B7" s="9" t="str">
        <f>[33]DBD!B12</f>
        <v>SubmitKey</v>
      </c>
      <c r="C7" s="9" t="str">
        <f>[33]DBD!C12</f>
        <v>報送單位代號</v>
      </c>
      <c r="D7" s="9" t="str">
        <f>[33]DBD!D12</f>
        <v>NVARCHAR2</v>
      </c>
      <c r="E7" s="9">
        <f>[33]DBD!E12</f>
        <v>3</v>
      </c>
      <c r="F7" s="9">
        <f>[33]DBD!F12</f>
        <v>0</v>
      </c>
      <c r="G7" s="9" t="str">
        <f>[33]DBD!G12</f>
        <v>三位文數字</v>
      </c>
      <c r="H7" s="15" t="s">
        <v>333</v>
      </c>
      <c r="I7" s="15" t="s">
        <v>31</v>
      </c>
      <c r="J7" s="15"/>
      <c r="K7" s="15" t="s">
        <v>26</v>
      </c>
      <c r="L7" s="15">
        <v>3</v>
      </c>
      <c r="M7" s="15"/>
      <c r="N7" s="15"/>
    </row>
    <row r="8" spans="1:15" ht="18" customHeight="1">
      <c r="A8" s="9">
        <f>[33]DBD!A13</f>
        <v>4</v>
      </c>
      <c r="B8" s="9" t="str">
        <f>[33]DBD!B13</f>
        <v>ApplyDate</v>
      </c>
      <c r="C8" s="9" t="str">
        <f>[33]DBD!C13</f>
        <v>調解申請日</v>
      </c>
      <c r="D8" s="9" t="str">
        <f>[33]DBD!D13</f>
        <v>DecimalD</v>
      </c>
      <c r="E8" s="9">
        <f>[33]DBD!E13</f>
        <v>8</v>
      </c>
      <c r="F8" s="9">
        <f>[33]DBD!F13</f>
        <v>0</v>
      </c>
      <c r="G8" s="9">
        <f>[33]DBD!G13</f>
        <v>0</v>
      </c>
      <c r="H8" s="15" t="s">
        <v>333</v>
      </c>
      <c r="I8" s="15" t="s">
        <v>230</v>
      </c>
      <c r="J8" s="15"/>
      <c r="K8" s="15" t="s">
        <v>35</v>
      </c>
      <c r="L8" s="15">
        <v>8</v>
      </c>
      <c r="M8" s="15"/>
      <c r="N8" s="15"/>
    </row>
    <row r="9" spans="1:15" ht="18" customHeight="1">
      <c r="A9" s="9">
        <f>[33]DBD!A14</f>
        <v>5</v>
      </c>
      <c r="B9" s="9" t="str">
        <f>[33]DBD!B14</f>
        <v>BankId</v>
      </c>
      <c r="C9" s="9" t="str">
        <f>[33]DBD!C14</f>
        <v>受理調解機構代號</v>
      </c>
      <c r="D9" s="9" t="str">
        <f>[33]DBD!D14</f>
        <v>NVARCHAR2</v>
      </c>
      <c r="E9" s="9">
        <f>[33]DBD!E14</f>
        <v>3</v>
      </c>
      <c r="F9" s="9">
        <f>[33]DBD!F14</f>
        <v>0</v>
      </c>
      <c r="G9" s="9" t="str">
        <f>[33]DBD!G14</f>
        <v>三位文數字
法院名稱代號表(CdCode.CourtCode)或郵遞區號</v>
      </c>
      <c r="H9" s="15" t="s">
        <v>333</v>
      </c>
      <c r="I9" s="15" t="s">
        <v>264</v>
      </c>
      <c r="J9" s="15"/>
      <c r="K9" s="15" t="s">
        <v>35</v>
      </c>
      <c r="L9" s="15">
        <v>8</v>
      </c>
      <c r="M9" s="15"/>
      <c r="N9" s="15"/>
    </row>
    <row r="10" spans="1:15" ht="18" customHeight="1">
      <c r="A10" s="9">
        <f>[33]DBD!A15</f>
        <v>6</v>
      </c>
      <c r="B10" s="9" t="str">
        <f>[33]DBD!B15</f>
        <v>Civil323Amt</v>
      </c>
      <c r="C10" s="9" t="str">
        <f>[33]DBD!C15</f>
        <v>依民法第323條計算之債務總金額</v>
      </c>
      <c r="D10" s="9" t="str">
        <f>[33]DBD!D15</f>
        <v>Decimal</v>
      </c>
      <c r="E10" s="9">
        <f>[33]DBD!E15</f>
        <v>10</v>
      </c>
      <c r="F10" s="9">
        <f>[33]DBD!F15</f>
        <v>0</v>
      </c>
      <c r="G10" s="9">
        <f>[33]DBD!G15</f>
        <v>0</v>
      </c>
      <c r="H10" s="15" t="s">
        <v>333</v>
      </c>
      <c r="I10" s="15" t="s">
        <v>135</v>
      </c>
      <c r="J10" s="15"/>
      <c r="K10" s="15" t="s">
        <v>23</v>
      </c>
      <c r="L10" s="15">
        <v>10</v>
      </c>
      <c r="M10" s="15"/>
      <c r="N10" s="15"/>
    </row>
    <row r="11" spans="1:15" ht="18" customHeight="1">
      <c r="A11" s="9">
        <f>[33]DBD!A16</f>
        <v>7</v>
      </c>
      <c r="B11" s="9" t="str">
        <f>[33]DBD!B16</f>
        <v>TotalAmt</v>
      </c>
      <c r="C11" s="9" t="str">
        <f>[33]DBD!C16</f>
        <v>簽約總債務金額</v>
      </c>
      <c r="D11" s="9" t="str">
        <f>[33]DBD!D16</f>
        <v>Decimal</v>
      </c>
      <c r="E11" s="9">
        <f>[33]DBD!E16</f>
        <v>10</v>
      </c>
      <c r="F11" s="9">
        <f>[33]DBD!F16</f>
        <v>0</v>
      </c>
      <c r="G11" s="9">
        <f>[33]DBD!G16</f>
        <v>0</v>
      </c>
      <c r="H11" s="15" t="s">
        <v>333</v>
      </c>
      <c r="I11" s="15" t="s">
        <v>136</v>
      </c>
      <c r="J11" s="15"/>
      <c r="K11" s="15" t="s">
        <v>23</v>
      </c>
      <c r="L11" s="15">
        <v>10</v>
      </c>
      <c r="M11" s="15"/>
      <c r="N11" s="15"/>
    </row>
    <row r="12" spans="1:15" ht="18" customHeight="1">
      <c r="A12" s="9">
        <f>[33]DBD!A17</f>
        <v>8</v>
      </c>
      <c r="B12" s="9" t="str">
        <f>[33]DBD!B17</f>
        <v>SignDate</v>
      </c>
      <c r="C12" s="9" t="str">
        <f>[33]DBD!C17</f>
        <v>簽約完成日期</v>
      </c>
      <c r="D12" s="9" t="str">
        <f>[33]DBD!D17</f>
        <v>Decimald</v>
      </c>
      <c r="E12" s="9">
        <f>[33]DBD!E17</f>
        <v>8</v>
      </c>
      <c r="F12" s="9">
        <f>[33]DBD!F17</f>
        <v>0</v>
      </c>
      <c r="G12" s="9">
        <f>[33]DBD!G17</f>
        <v>0</v>
      </c>
      <c r="H12" s="15" t="s">
        <v>333</v>
      </c>
      <c r="I12" s="15" t="s">
        <v>139</v>
      </c>
      <c r="J12" s="15"/>
      <c r="K12" s="15" t="s">
        <v>35</v>
      </c>
      <c r="L12" s="15">
        <v>8</v>
      </c>
      <c r="M12" s="15"/>
      <c r="N12" s="15"/>
    </row>
    <row r="13" spans="1:15" ht="18" customHeight="1">
      <c r="A13" s="9">
        <f>[33]DBD!A18</f>
        <v>9</v>
      </c>
      <c r="B13" s="9" t="str">
        <f>[33]DBD!B18</f>
        <v>FirstPayDate</v>
      </c>
      <c r="C13" s="9" t="str">
        <f>[33]DBD!C18</f>
        <v>首期應繳款日</v>
      </c>
      <c r="D13" s="9" t="str">
        <f>[33]DBD!D18</f>
        <v>Decimald</v>
      </c>
      <c r="E13" s="9">
        <f>[33]DBD!E18</f>
        <v>8</v>
      </c>
      <c r="F13" s="9">
        <f>[33]DBD!F18</f>
        <v>0</v>
      </c>
      <c r="G13" s="9">
        <f>[33]DBD!G18</f>
        <v>0</v>
      </c>
      <c r="H13" s="15" t="s">
        <v>333</v>
      </c>
      <c r="I13" s="15" t="s">
        <v>141</v>
      </c>
      <c r="J13" s="15"/>
      <c r="K13" s="15" t="s">
        <v>35</v>
      </c>
      <c r="L13" s="15">
        <v>8</v>
      </c>
      <c r="M13" s="15"/>
      <c r="N13" s="15"/>
    </row>
    <row r="14" spans="1:15" ht="18" customHeight="1">
      <c r="A14" s="9">
        <f>[33]DBD!A19</f>
        <v>10</v>
      </c>
      <c r="B14" s="9" t="str">
        <f>[33]DBD!B19</f>
        <v>Period</v>
      </c>
      <c r="C14" s="9" t="str">
        <f>[33]DBD!C19</f>
        <v>期數</v>
      </c>
      <c r="D14" s="9" t="str">
        <f>[33]DBD!D19</f>
        <v>Decimal</v>
      </c>
      <c r="E14" s="9">
        <f>[33]DBD!E19</f>
        <v>3</v>
      </c>
      <c r="F14" s="9">
        <f>[33]DBD!F19</f>
        <v>0</v>
      </c>
      <c r="G14" s="9">
        <f>[33]DBD!G19</f>
        <v>0</v>
      </c>
      <c r="H14" s="15" t="s">
        <v>333</v>
      </c>
      <c r="I14" s="15" t="s">
        <v>95</v>
      </c>
      <c r="J14" s="15"/>
      <c r="K14" s="15" t="s">
        <v>23</v>
      </c>
      <c r="L14" s="15">
        <v>3</v>
      </c>
      <c r="M14" s="15"/>
      <c r="N14" s="15"/>
    </row>
    <row r="15" spans="1:15" ht="18" customHeight="1">
      <c r="A15" s="9">
        <f>[33]DBD!A20</f>
        <v>11</v>
      </c>
      <c r="B15" s="9" t="str">
        <f>[33]DBD!B20</f>
        <v>Rate</v>
      </c>
      <c r="C15" s="9" t="str">
        <f>[33]DBD!C20</f>
        <v>利率</v>
      </c>
      <c r="D15" s="9" t="str">
        <f>[33]DBD!D20</f>
        <v>Decimal</v>
      </c>
      <c r="E15" s="9">
        <f>[33]DBD!E20</f>
        <v>5</v>
      </c>
      <c r="F15" s="9">
        <f>[33]DBD!F20</f>
        <v>2</v>
      </c>
      <c r="G15" s="9" t="str">
        <f>[33]DBD!G20</f>
        <v>XX.XX</v>
      </c>
      <c r="H15" s="15" t="s">
        <v>333</v>
      </c>
      <c r="I15" s="15" t="s">
        <v>96</v>
      </c>
      <c r="J15" s="15"/>
      <c r="K15" s="15" t="s">
        <v>23</v>
      </c>
      <c r="L15" s="15">
        <v>5</v>
      </c>
      <c r="M15" s="15">
        <v>2</v>
      </c>
      <c r="N15" s="15"/>
    </row>
    <row r="16" spans="1:15" ht="18" customHeight="1">
      <c r="A16" s="9">
        <f>[33]DBD!A21</f>
        <v>12</v>
      </c>
      <c r="B16" s="9" t="str">
        <f>[33]DBD!B21</f>
        <v>MonthPayAmt</v>
      </c>
      <c r="C16" s="9" t="str">
        <f>[33]DBD!C21</f>
        <v>月付金</v>
      </c>
      <c r="D16" s="9" t="str">
        <f>[33]DBD!D21</f>
        <v>Decimal</v>
      </c>
      <c r="E16" s="9">
        <f>[33]DBD!E21</f>
        <v>9</v>
      </c>
      <c r="F16" s="9">
        <f>[33]DBD!F21</f>
        <v>0</v>
      </c>
      <c r="G16" s="9">
        <f>[33]DBD!G21</f>
        <v>0</v>
      </c>
      <c r="H16" s="15" t="s">
        <v>333</v>
      </c>
      <c r="I16" s="15" t="s">
        <v>142</v>
      </c>
      <c r="J16" s="15"/>
      <c r="K16" s="15" t="s">
        <v>23</v>
      </c>
      <c r="L16" s="15">
        <v>9</v>
      </c>
      <c r="M16" s="15"/>
      <c r="N16" s="15"/>
    </row>
    <row r="17" spans="1:14" ht="18" customHeight="1">
      <c r="A17" s="9">
        <f>[33]DBD!A22</f>
        <v>13</v>
      </c>
      <c r="B17" s="9" t="str">
        <f>[33]DBD!B22</f>
        <v>PayAccount</v>
      </c>
      <c r="C17" s="9" t="str">
        <f>[33]DBD!C22</f>
        <v>繳款帳號</v>
      </c>
      <c r="D17" s="9" t="str">
        <f>[33]DBD!D22</f>
        <v>NVARCHAR2</v>
      </c>
      <c r="E17" s="9">
        <f>[33]DBD!E22</f>
        <v>20</v>
      </c>
      <c r="F17" s="9">
        <f>[33]DBD!F22</f>
        <v>0</v>
      </c>
      <c r="G17" s="9" t="str">
        <f>[33]DBD!G22</f>
        <v>長度20</v>
      </c>
      <c r="H17" s="15" t="s">
        <v>333</v>
      </c>
      <c r="I17" s="15" t="s">
        <v>143</v>
      </c>
      <c r="J17" s="15"/>
      <c r="K17" s="15" t="s">
        <v>35</v>
      </c>
      <c r="L17" s="15">
        <v>20</v>
      </c>
      <c r="M17" s="15"/>
      <c r="N17" s="15"/>
    </row>
    <row r="18" spans="1:14" ht="18" customHeight="1">
      <c r="A18" s="9">
        <f>[33]DBD!A23</f>
        <v>14</v>
      </c>
      <c r="B18" s="9" t="str">
        <f>[33]DBD!B23</f>
        <v>OutJcicTxtDate</v>
      </c>
      <c r="C18" s="9" t="str">
        <f>[33]DBD!C23</f>
        <v>轉JCIC文字檔日期</v>
      </c>
      <c r="D18" s="9" t="str">
        <f>[33]DBD!D23</f>
        <v>Decimald</v>
      </c>
      <c r="E18" s="9">
        <f>[33]DBD!E23</f>
        <v>8</v>
      </c>
      <c r="F18" s="9">
        <f>[33]DBD!F23</f>
        <v>0</v>
      </c>
      <c r="G18" s="9">
        <f>[33]DBD!G23</f>
        <v>0</v>
      </c>
      <c r="H18" s="15" t="s">
        <v>333</v>
      </c>
      <c r="I18" s="15" t="s">
        <v>44</v>
      </c>
      <c r="J18" s="15"/>
      <c r="K18" s="15" t="s">
        <v>35</v>
      </c>
      <c r="L18" s="15">
        <v>8</v>
      </c>
      <c r="M18" s="15"/>
      <c r="N18" s="15"/>
    </row>
    <row r="19" spans="1:14" ht="18" customHeight="1">
      <c r="A19" s="9">
        <f>[33]DBD!A24</f>
        <v>15</v>
      </c>
      <c r="B19" s="9" t="str">
        <f>[33]DBD!B24</f>
        <v>CreateDate</v>
      </c>
      <c r="C19" s="9" t="str">
        <f>[33]DBD!C24</f>
        <v>建檔日期時間</v>
      </c>
      <c r="D19" s="9" t="str">
        <f>[33]DBD!D24</f>
        <v>DATE</v>
      </c>
      <c r="E19" s="9">
        <f>[33]DBD!E24</f>
        <v>8</v>
      </c>
      <c r="F19" s="9">
        <f>[33]DBD!F24</f>
        <v>0</v>
      </c>
      <c r="G19" s="9">
        <f>[33]DBD!G24</f>
        <v>0</v>
      </c>
      <c r="H19" s="15"/>
      <c r="I19" s="15"/>
      <c r="J19" s="15"/>
      <c r="K19" s="15"/>
      <c r="L19" s="15"/>
      <c r="M19" s="15"/>
      <c r="N19" s="15"/>
    </row>
    <row r="20" spans="1:14" ht="18" customHeight="1">
      <c r="A20" s="9">
        <f>[33]DBD!A25</f>
        <v>16</v>
      </c>
      <c r="B20" s="9" t="str">
        <f>[33]DBD!B25</f>
        <v>CreateEmpNo</v>
      </c>
      <c r="C20" s="9" t="str">
        <f>[33]DBD!C25</f>
        <v>建檔人員</v>
      </c>
      <c r="D20" s="9" t="str">
        <f>[33]DBD!D25</f>
        <v>VARCHAR2</v>
      </c>
      <c r="E20" s="9">
        <f>[33]DBD!E25</f>
        <v>6</v>
      </c>
      <c r="F20" s="9">
        <f>[33]DBD!F25</f>
        <v>0</v>
      </c>
      <c r="G20" s="9">
        <f>[33]DBD!G25</f>
        <v>0</v>
      </c>
      <c r="H20" s="15"/>
      <c r="I20" s="15"/>
      <c r="J20" s="15"/>
      <c r="K20" s="15"/>
      <c r="L20" s="15"/>
      <c r="M20" s="15"/>
      <c r="N20" s="15"/>
    </row>
    <row r="21" spans="1:14" ht="18" customHeight="1">
      <c r="A21" s="9">
        <f>[33]DBD!A26</f>
        <v>17</v>
      </c>
      <c r="B21" s="9" t="str">
        <f>[33]DBD!B26</f>
        <v>LastUpdate</v>
      </c>
      <c r="C21" s="9" t="str">
        <f>[33]DBD!C26</f>
        <v>最後更新日期時間</v>
      </c>
      <c r="D21" s="9" t="str">
        <f>[33]DBD!D26</f>
        <v>DATE</v>
      </c>
      <c r="E21" s="9">
        <f>[33]DBD!E26</f>
        <v>8</v>
      </c>
      <c r="F21" s="9">
        <f>[33]DBD!F26</f>
        <v>0</v>
      </c>
      <c r="G21" s="9">
        <f>[33]DBD!G26</f>
        <v>0</v>
      </c>
      <c r="H21" s="15"/>
      <c r="I21" s="15"/>
      <c r="J21" s="15"/>
      <c r="K21" s="15"/>
      <c r="L21" s="15"/>
      <c r="M21" s="15"/>
      <c r="N21" s="15"/>
    </row>
    <row r="22" spans="1:14" ht="18" customHeight="1">
      <c r="A22" s="9">
        <f>[33]DBD!A27</f>
        <v>18</v>
      </c>
      <c r="B22" s="9" t="str">
        <f>[33]DBD!B27</f>
        <v>LastUpdateEmpNo</v>
      </c>
      <c r="C22" s="9" t="str">
        <f>[33]DBD!C27</f>
        <v>最後更新人員</v>
      </c>
      <c r="D22" s="9" t="str">
        <f>[33]DBD!D27</f>
        <v>VARCHAR2</v>
      </c>
      <c r="E22" s="9">
        <f>[33]DBD!E27</f>
        <v>6</v>
      </c>
      <c r="F22" s="9">
        <f>[33]DBD!F27</f>
        <v>0</v>
      </c>
      <c r="G22" s="9">
        <f>[33]DBD!G27</f>
        <v>0</v>
      </c>
      <c r="H22" s="15"/>
      <c r="I22" s="15"/>
      <c r="J22" s="15"/>
      <c r="K22" s="15"/>
      <c r="L22" s="15"/>
      <c r="M22" s="15"/>
      <c r="N22" s="15"/>
    </row>
  </sheetData>
  <mergeCells count="1">
    <mergeCell ref="A1:B1"/>
  </mergeCells>
  <phoneticPr fontId="1" type="noConversion"/>
  <hyperlinks>
    <hyperlink ref="E1" location="'L8'!A1" display="回首頁" xr:uid="{00000000-0004-0000-2100-000000000000}"/>
  </hyperlinks>
  <pageMargins left="0.7" right="0.7" top="0.75" bottom="0.75" header="0.3" footer="0.3"/>
  <pageSetup paperSize="9" orientation="portrait" horizontalDpi="200" verticalDpi="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工作表33"/>
  <dimension ref="A1:O19"/>
  <sheetViews>
    <sheetView zoomScale="110" zoomScaleNormal="110" workbookViewId="0">
      <selection activeCell="G13" sqref="G13"/>
    </sheetView>
  </sheetViews>
  <sheetFormatPr defaultColWidth="44.77734375" defaultRowHeight="18" customHeight="1"/>
  <cols>
    <col min="1" max="1" width="5.77734375" style="20" bestFit="1" customWidth="1"/>
    <col min="2" max="2" width="20.33203125" style="20" bestFit="1" customWidth="1"/>
    <col min="3" max="3" width="25.109375" style="20" bestFit="1" customWidth="1"/>
    <col min="4" max="4" width="17.77734375" style="20" bestFit="1" customWidth="1"/>
    <col min="5" max="5" width="8.21875" style="20" bestFit="1" customWidth="1"/>
    <col min="6" max="6" width="6.77734375" style="20" bestFit="1" customWidth="1"/>
    <col min="7" max="7" width="17.77734375" style="20" bestFit="1" customWidth="1"/>
    <col min="8" max="8" width="13.5546875" style="20" bestFit="1" customWidth="1"/>
    <col min="9" max="9" width="28.77734375" style="20" bestFit="1" customWidth="1"/>
    <col min="10" max="10" width="11.88671875" style="20" bestFit="1" customWidth="1"/>
    <col min="11" max="13" width="6.77734375" style="20" bestFit="1" customWidth="1"/>
    <col min="14" max="14" width="11.88671875" style="20" bestFit="1" customWidth="1"/>
    <col min="15" max="16384" width="44.77734375" style="20"/>
  </cols>
  <sheetData>
    <row r="1" spans="1:15" ht="18" customHeight="1">
      <c r="A1" s="27" t="s">
        <v>7</v>
      </c>
      <c r="B1" s="28"/>
      <c r="C1" s="9" t="str">
        <f>[34]DBD!C1</f>
        <v>JcicZ448</v>
      </c>
      <c r="D1" s="9" t="str">
        <f>[34]DBD!D1</f>
        <v>前置調解無擔保債務還款分配資料</v>
      </c>
      <c r="E1" s="16" t="s">
        <v>24</v>
      </c>
      <c r="F1" s="10"/>
      <c r="G1" s="10"/>
    </row>
    <row r="2" spans="1:15" ht="18" customHeight="1">
      <c r="A2" s="21" t="s">
        <v>383</v>
      </c>
      <c r="B2" s="22"/>
      <c r="C2" s="9" t="s">
        <v>416</v>
      </c>
      <c r="D2" s="9"/>
      <c r="E2" s="16"/>
      <c r="F2" s="10"/>
      <c r="G2" s="10"/>
    </row>
    <row r="3" spans="1:15" ht="18" customHeight="1">
      <c r="A3" s="21" t="s">
        <v>384</v>
      </c>
      <c r="B3" s="22"/>
      <c r="C3" s="9"/>
      <c r="D3" s="9"/>
      <c r="E3" s="16"/>
      <c r="F3" s="10"/>
      <c r="G3" s="10"/>
    </row>
    <row r="4" spans="1:15" ht="18" customHeight="1">
      <c r="A4" s="12" t="s">
        <v>8</v>
      </c>
      <c r="B4" s="12" t="s">
        <v>9</v>
      </c>
      <c r="C4" s="13" t="s">
        <v>10</v>
      </c>
      <c r="D4" s="12" t="s">
        <v>11</v>
      </c>
      <c r="E4" s="12" t="s">
        <v>12</v>
      </c>
      <c r="F4" s="12" t="s">
        <v>13</v>
      </c>
      <c r="G4" s="13" t="s">
        <v>14</v>
      </c>
      <c r="H4" s="14" t="s">
        <v>15</v>
      </c>
      <c r="I4" s="14" t="s">
        <v>16</v>
      </c>
      <c r="J4" s="14" t="s">
        <v>17</v>
      </c>
      <c r="K4" s="14" t="s">
        <v>18</v>
      </c>
      <c r="L4" s="14" t="s">
        <v>19</v>
      </c>
      <c r="M4" s="14" t="s">
        <v>20</v>
      </c>
      <c r="N4" s="14" t="s">
        <v>21</v>
      </c>
      <c r="O4" s="25" t="s">
        <v>422</v>
      </c>
    </row>
    <row r="5" spans="1:15" ht="18" customHeight="1">
      <c r="A5" s="9">
        <f>[34]DBD!A11</f>
        <v>1</v>
      </c>
      <c r="B5" s="9" t="str">
        <f>[34]DBD!B11</f>
        <v>TranKey</v>
      </c>
      <c r="C5" s="9" t="str">
        <f>[34]DBD!C11</f>
        <v>交易代碼</v>
      </c>
      <c r="D5" s="9" t="str">
        <f>[34]DBD!D11</f>
        <v>VARCHAR2</v>
      </c>
      <c r="E5" s="9">
        <f>[34]DBD!E11</f>
        <v>1</v>
      </c>
      <c r="F5" s="9">
        <f>[34]DBD!F11</f>
        <v>0</v>
      </c>
      <c r="G5" s="9" t="str">
        <f>[34]DBD!G11</f>
        <v>A:新增;C:異動;D:刪除;X:補件</v>
      </c>
      <c r="H5" s="15" t="s">
        <v>334</v>
      </c>
      <c r="I5" s="15" t="s">
        <v>28</v>
      </c>
      <c r="J5" s="15"/>
      <c r="K5" s="15" t="s">
        <v>26</v>
      </c>
      <c r="L5" s="15">
        <v>1</v>
      </c>
      <c r="M5" s="15"/>
      <c r="N5" s="15"/>
    </row>
    <row r="6" spans="1:15" ht="18" customHeight="1">
      <c r="A6" s="9">
        <f>[34]DBD!A12</f>
        <v>2</v>
      </c>
      <c r="B6" s="9" t="str">
        <f>[34]DBD!B12</f>
        <v>CustId</v>
      </c>
      <c r="C6" s="9" t="str">
        <f>[34]DBD!C12</f>
        <v>債務人IDN</v>
      </c>
      <c r="D6" s="9" t="str">
        <f>[34]DBD!D12</f>
        <v>VARCHAR2</v>
      </c>
      <c r="E6" s="9">
        <f>[34]DBD!E12</f>
        <v>10</v>
      </c>
      <c r="F6" s="9">
        <f>[34]DBD!F12</f>
        <v>0</v>
      </c>
      <c r="G6" s="9">
        <f>[34]DBD!G12</f>
        <v>0</v>
      </c>
      <c r="H6" s="15" t="s">
        <v>334</v>
      </c>
      <c r="I6" s="15" t="s">
        <v>33</v>
      </c>
      <c r="J6" s="15"/>
      <c r="K6" s="15" t="s">
        <v>35</v>
      </c>
      <c r="L6" s="15">
        <v>10</v>
      </c>
      <c r="M6" s="15"/>
      <c r="N6" s="15"/>
    </row>
    <row r="7" spans="1:15" ht="18" customHeight="1">
      <c r="A7" s="9">
        <f>[34]DBD!A13</f>
        <v>3</v>
      </c>
      <c r="B7" s="9" t="str">
        <f>[34]DBD!B13</f>
        <v>SubmitKey</v>
      </c>
      <c r="C7" s="9" t="str">
        <f>[34]DBD!C13</f>
        <v>報送單位代號</v>
      </c>
      <c r="D7" s="9" t="str">
        <f>[34]DBD!D13</f>
        <v>NVARCHAR2</v>
      </c>
      <c r="E7" s="9">
        <f>[34]DBD!E13</f>
        <v>3</v>
      </c>
      <c r="F7" s="9">
        <f>[34]DBD!F13</f>
        <v>0</v>
      </c>
      <c r="G7" s="9" t="str">
        <f>[34]DBD!G13</f>
        <v>三位文數字</v>
      </c>
      <c r="H7" s="15" t="s">
        <v>334</v>
      </c>
      <c r="I7" s="15" t="s">
        <v>31</v>
      </c>
      <c r="J7" s="15"/>
      <c r="K7" s="15" t="s">
        <v>26</v>
      </c>
      <c r="L7" s="15">
        <v>3</v>
      </c>
      <c r="M7" s="15"/>
      <c r="N7" s="15"/>
    </row>
    <row r="8" spans="1:15" ht="18" customHeight="1">
      <c r="A8" s="9">
        <f>[34]DBD!A14</f>
        <v>4</v>
      </c>
      <c r="B8" s="9" t="str">
        <f>[34]DBD!B14</f>
        <v>ApplyDate</v>
      </c>
      <c r="C8" s="9" t="str">
        <f>[34]DBD!C14</f>
        <v>調解申請日</v>
      </c>
      <c r="D8" s="9" t="str">
        <f>[34]DBD!D14</f>
        <v>DecimalD</v>
      </c>
      <c r="E8" s="9">
        <f>[34]DBD!E14</f>
        <v>8</v>
      </c>
      <c r="F8" s="9">
        <f>[34]DBD!F14</f>
        <v>0</v>
      </c>
      <c r="G8" s="9">
        <f>[34]DBD!G14</f>
        <v>0</v>
      </c>
      <c r="H8" s="15" t="s">
        <v>334</v>
      </c>
      <c r="I8" s="15" t="s">
        <v>230</v>
      </c>
      <c r="J8" s="15"/>
      <c r="K8" s="15" t="s">
        <v>35</v>
      </c>
      <c r="L8" s="15">
        <v>3</v>
      </c>
      <c r="M8" s="15"/>
      <c r="N8" s="15"/>
    </row>
    <row r="9" spans="1:15" ht="18" customHeight="1">
      <c r="A9" s="9">
        <f>[34]DBD!A15</f>
        <v>5</v>
      </c>
      <c r="B9" s="9" t="str">
        <f>[34]DBD!B15</f>
        <v>BankId</v>
      </c>
      <c r="C9" s="9" t="str">
        <f>[34]DBD!C15</f>
        <v>受理調解機構代號</v>
      </c>
      <c r="D9" s="9" t="str">
        <f>[34]DBD!D15</f>
        <v>NVARCHAR2</v>
      </c>
      <c r="E9" s="9">
        <f>[34]DBD!E15</f>
        <v>3</v>
      </c>
      <c r="F9" s="9">
        <f>[34]DBD!F15</f>
        <v>0</v>
      </c>
      <c r="G9" s="9" t="str">
        <f>[34]DBD!G15</f>
        <v>三位文數字
法院名稱代號表(CdCode.CourtCode)或郵遞區號</v>
      </c>
      <c r="H9" s="15" t="s">
        <v>334</v>
      </c>
      <c r="I9" s="15" t="s">
        <v>264</v>
      </c>
      <c r="J9" s="15"/>
      <c r="K9" s="15" t="s">
        <v>35</v>
      </c>
      <c r="L9" s="15">
        <v>3</v>
      </c>
      <c r="M9" s="15"/>
      <c r="N9" s="15"/>
    </row>
    <row r="10" spans="1:15" ht="18" customHeight="1">
      <c r="A10" s="9">
        <f>[34]DBD!A16</f>
        <v>6</v>
      </c>
      <c r="B10" s="9" t="str">
        <f>[34]DBD!B16</f>
        <v>MaxMainCode</v>
      </c>
      <c r="C10" s="9" t="str">
        <f>[34]DBD!C16</f>
        <v>債權金融機構代號</v>
      </c>
      <c r="D10" s="9" t="str">
        <f>[34]DBD!D16</f>
        <v>NVARCHAR2</v>
      </c>
      <c r="E10" s="9">
        <f>[34]DBD!E16</f>
        <v>3</v>
      </c>
      <c r="F10" s="9">
        <f>[34]DBD!F16</f>
        <v>0</v>
      </c>
      <c r="G10" s="9" t="str">
        <f>[34]DBD!G16</f>
        <v>三位文數字</v>
      </c>
      <c r="H10" s="15" t="s">
        <v>334</v>
      </c>
      <c r="I10" s="15" t="s">
        <v>122</v>
      </c>
      <c r="J10" s="15"/>
      <c r="K10" s="15" t="s">
        <v>26</v>
      </c>
      <c r="L10" s="15">
        <v>3</v>
      </c>
      <c r="M10" s="15"/>
      <c r="N10" s="15"/>
    </row>
    <row r="11" spans="1:15" ht="18" customHeight="1">
      <c r="A11" s="9">
        <f>[34]DBD!A17</f>
        <v>7</v>
      </c>
      <c r="B11" s="9" t="str">
        <f>[34]DBD!B17</f>
        <v>SignPrin</v>
      </c>
      <c r="C11" s="9" t="str">
        <f>[34]DBD!C17</f>
        <v>簽約金額-本金</v>
      </c>
      <c r="D11" s="9" t="str">
        <f>[34]DBD!D17</f>
        <v>Decimal</v>
      </c>
      <c r="E11" s="9">
        <f>[34]DBD!E17</f>
        <v>9</v>
      </c>
      <c r="F11" s="9">
        <f>[34]DBD!F17</f>
        <v>0</v>
      </c>
      <c r="G11" s="9">
        <f>[34]DBD!G17</f>
        <v>0</v>
      </c>
      <c r="H11" s="15" t="s">
        <v>334</v>
      </c>
      <c r="I11" s="15" t="s">
        <v>335</v>
      </c>
      <c r="J11" s="15"/>
      <c r="K11" s="15" t="s">
        <v>23</v>
      </c>
      <c r="L11" s="15">
        <v>9</v>
      </c>
      <c r="M11" s="15"/>
      <c r="N11" s="15"/>
    </row>
    <row r="12" spans="1:15" ht="18" customHeight="1">
      <c r="A12" s="9">
        <f>[34]DBD!A18</f>
        <v>8</v>
      </c>
      <c r="B12" s="9" t="str">
        <f>[34]DBD!B18</f>
        <v>SignOther</v>
      </c>
      <c r="C12" s="9" t="str">
        <f>[34]DBD!C18</f>
        <v>簽約金額-利息、違約金及其他費用</v>
      </c>
      <c r="D12" s="9" t="str">
        <f>[34]DBD!D18</f>
        <v>Decimal</v>
      </c>
      <c r="E12" s="9">
        <f>[34]DBD!E18</f>
        <v>9</v>
      </c>
      <c r="F12" s="9">
        <f>[34]DBD!F18</f>
        <v>0</v>
      </c>
      <c r="G12" s="9">
        <f>[34]DBD!G18</f>
        <v>0</v>
      </c>
      <c r="H12" s="15" t="s">
        <v>334</v>
      </c>
      <c r="I12" s="15" t="s">
        <v>336</v>
      </c>
      <c r="J12" s="15"/>
      <c r="K12" s="15" t="s">
        <v>23</v>
      </c>
      <c r="L12" s="15">
        <v>9</v>
      </c>
      <c r="M12" s="15"/>
      <c r="N12" s="15"/>
    </row>
    <row r="13" spans="1:15" ht="18" customHeight="1">
      <c r="A13" s="9">
        <f>[34]DBD!A19</f>
        <v>9</v>
      </c>
      <c r="B13" s="9" t="str">
        <f>[34]DBD!B19</f>
        <v>OwnPercentage</v>
      </c>
      <c r="C13" s="9" t="str">
        <f>[34]DBD!C19</f>
        <v>債權比例</v>
      </c>
      <c r="D13" s="9" t="str">
        <f>[34]DBD!D19</f>
        <v>Decimal</v>
      </c>
      <c r="E13" s="9">
        <f>[34]DBD!E19</f>
        <v>6</v>
      </c>
      <c r="F13" s="9">
        <f>[34]DBD!F19</f>
        <v>2</v>
      </c>
      <c r="G13" s="9" t="str">
        <f>[34]DBD!G19</f>
        <v>XXX.XX</v>
      </c>
      <c r="H13" s="15" t="s">
        <v>334</v>
      </c>
      <c r="I13" s="15" t="s">
        <v>273</v>
      </c>
      <c r="J13" s="15"/>
      <c r="K13" s="15" t="s">
        <v>35</v>
      </c>
      <c r="L13" s="15">
        <v>6</v>
      </c>
      <c r="M13" s="15"/>
      <c r="N13" s="15"/>
      <c r="O13" s="20" t="s">
        <v>525</v>
      </c>
    </row>
    <row r="14" spans="1:15" ht="18" customHeight="1">
      <c r="A14" s="9">
        <f>[34]DBD!A20</f>
        <v>10</v>
      </c>
      <c r="B14" s="9" t="str">
        <f>[34]DBD!B20</f>
        <v>AcQuitAmt</v>
      </c>
      <c r="C14" s="9" t="str">
        <f>[34]DBD!C20</f>
        <v>每月清償金額</v>
      </c>
      <c r="D14" s="9" t="str">
        <f>[34]DBD!D20</f>
        <v>Decimal</v>
      </c>
      <c r="E14" s="9">
        <f>[34]DBD!E20</f>
        <v>9</v>
      </c>
      <c r="F14" s="9">
        <f>[34]DBD!F20</f>
        <v>0</v>
      </c>
      <c r="G14" s="9">
        <f>[34]DBD!G20</f>
        <v>0</v>
      </c>
      <c r="H14" s="15" t="s">
        <v>334</v>
      </c>
      <c r="I14" s="15" t="s">
        <v>337</v>
      </c>
      <c r="J14" s="15"/>
      <c r="K14" s="15" t="s">
        <v>23</v>
      </c>
      <c r="L14" s="15">
        <v>9</v>
      </c>
      <c r="M14" s="15"/>
      <c r="N14" s="15"/>
    </row>
    <row r="15" spans="1:15" ht="18" customHeight="1">
      <c r="A15" s="9">
        <f>[34]DBD!A21</f>
        <v>14</v>
      </c>
      <c r="B15" s="9" t="str">
        <f>[34]DBD!B21</f>
        <v>OutJcicTxtDate</v>
      </c>
      <c r="C15" s="9" t="str">
        <f>[34]DBD!C21</f>
        <v>轉JCIC文字檔日期</v>
      </c>
      <c r="D15" s="9" t="str">
        <f>[34]DBD!D21</f>
        <v>Decimald</v>
      </c>
      <c r="E15" s="9">
        <f>[34]DBD!E21</f>
        <v>8</v>
      </c>
      <c r="F15" s="9">
        <f>[34]DBD!F21</f>
        <v>0</v>
      </c>
      <c r="G15" s="9">
        <f>[34]DBD!G21</f>
        <v>0</v>
      </c>
      <c r="H15" s="15" t="s">
        <v>334</v>
      </c>
      <c r="I15" s="15" t="s">
        <v>44</v>
      </c>
      <c r="J15" s="15"/>
      <c r="K15" s="15" t="s">
        <v>35</v>
      </c>
      <c r="L15" s="15">
        <v>8</v>
      </c>
      <c r="M15" s="15"/>
      <c r="N15" s="15"/>
    </row>
    <row r="16" spans="1:15" ht="18" customHeight="1">
      <c r="A16" s="9">
        <f>[34]DBD!A22</f>
        <v>15</v>
      </c>
      <c r="B16" s="9" t="str">
        <f>[34]DBD!B22</f>
        <v>CreateDate</v>
      </c>
      <c r="C16" s="9" t="str">
        <f>[34]DBD!C22</f>
        <v>建檔日期時間</v>
      </c>
      <c r="D16" s="9" t="str">
        <f>[34]DBD!D22</f>
        <v>DATE</v>
      </c>
      <c r="E16" s="9">
        <f>[34]DBD!E22</f>
        <v>8</v>
      </c>
      <c r="F16" s="9">
        <f>[34]DBD!F22</f>
        <v>0</v>
      </c>
      <c r="G16" s="9">
        <f>[34]DBD!G22</f>
        <v>0</v>
      </c>
      <c r="H16" s="15"/>
      <c r="I16" s="15"/>
      <c r="J16" s="15"/>
      <c r="K16" s="15"/>
      <c r="L16" s="15"/>
      <c r="M16" s="15"/>
      <c r="N16" s="15"/>
    </row>
    <row r="17" spans="1:14" ht="18" customHeight="1">
      <c r="A17" s="9">
        <f>[34]DBD!A23</f>
        <v>16</v>
      </c>
      <c r="B17" s="9" t="str">
        <f>[34]DBD!B23</f>
        <v>CreateEmpNo</v>
      </c>
      <c r="C17" s="9" t="str">
        <f>[34]DBD!C23</f>
        <v>建檔人員</v>
      </c>
      <c r="D17" s="9" t="str">
        <f>[34]DBD!D23</f>
        <v>VARCHAR2</v>
      </c>
      <c r="E17" s="9">
        <f>[34]DBD!E23</f>
        <v>6</v>
      </c>
      <c r="F17" s="9">
        <f>[34]DBD!F23</f>
        <v>0</v>
      </c>
      <c r="G17" s="9">
        <f>[34]DBD!G23</f>
        <v>0</v>
      </c>
      <c r="H17" s="15"/>
      <c r="I17" s="15"/>
      <c r="J17" s="15"/>
      <c r="K17" s="15"/>
      <c r="L17" s="15"/>
      <c r="M17" s="15"/>
      <c r="N17" s="15"/>
    </row>
    <row r="18" spans="1:14" ht="18" customHeight="1">
      <c r="A18" s="9">
        <f>[34]DBD!A24</f>
        <v>17</v>
      </c>
      <c r="B18" s="9" t="str">
        <f>[34]DBD!B24</f>
        <v>LastUpdate</v>
      </c>
      <c r="C18" s="9" t="str">
        <f>[34]DBD!C24</f>
        <v>最後更新日期時間</v>
      </c>
      <c r="D18" s="9" t="str">
        <f>[34]DBD!D24</f>
        <v>DATE</v>
      </c>
      <c r="E18" s="9">
        <f>[34]DBD!E24</f>
        <v>8</v>
      </c>
      <c r="F18" s="9">
        <f>[34]DBD!F24</f>
        <v>0</v>
      </c>
      <c r="G18" s="9">
        <f>[34]DBD!G24</f>
        <v>0</v>
      </c>
      <c r="H18" s="15"/>
      <c r="I18" s="15"/>
      <c r="J18" s="15"/>
      <c r="K18" s="15"/>
      <c r="L18" s="15"/>
      <c r="M18" s="15"/>
      <c r="N18" s="15"/>
    </row>
    <row r="19" spans="1:14" ht="18" customHeight="1">
      <c r="A19" s="9">
        <f>[34]DBD!A25</f>
        <v>18</v>
      </c>
      <c r="B19" s="9" t="str">
        <f>[34]DBD!B25</f>
        <v>LastUpdateEmpNo</v>
      </c>
      <c r="C19" s="9" t="str">
        <f>[34]DBD!C25</f>
        <v>最後更新人員</v>
      </c>
      <c r="D19" s="9" t="str">
        <f>[34]DBD!D25</f>
        <v>VARCHAR2</v>
      </c>
      <c r="E19" s="9">
        <f>[34]DBD!E25</f>
        <v>6</v>
      </c>
      <c r="F19" s="9">
        <f>[34]DBD!F25</f>
        <v>0</v>
      </c>
      <c r="G19" s="9">
        <f>[34]DBD!G25</f>
        <v>0</v>
      </c>
      <c r="H19" s="15"/>
      <c r="I19" s="15"/>
      <c r="J19" s="15"/>
      <c r="K19" s="15"/>
      <c r="L19" s="15"/>
      <c r="M19" s="15"/>
      <c r="N19" s="15"/>
    </row>
  </sheetData>
  <mergeCells count="1">
    <mergeCell ref="A1:B1"/>
  </mergeCells>
  <phoneticPr fontId="1" type="noConversion"/>
  <hyperlinks>
    <hyperlink ref="E1" location="'L8'!A1" display="回首頁" xr:uid="{00000000-0004-0000-2200-000000000000}"/>
  </hyperlinks>
  <pageMargins left="0.7" right="0.7" top="0.75" bottom="0.75" header="0.3" footer="0.3"/>
  <pageSetup paperSize="9" orientation="portrait" horizontalDpi="200" verticalDpi="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工作表34"/>
  <dimension ref="A1:O19"/>
  <sheetViews>
    <sheetView zoomScaleNormal="100" workbookViewId="0">
      <selection activeCell="C1" sqref="C1:D1"/>
    </sheetView>
  </sheetViews>
  <sheetFormatPr defaultColWidth="44.77734375" defaultRowHeight="18" customHeight="1"/>
  <cols>
    <col min="1" max="1" width="5.77734375" style="20" bestFit="1" customWidth="1"/>
    <col min="2" max="2" width="20.33203125" style="20" bestFit="1" customWidth="1"/>
    <col min="3" max="3" width="25.109375" style="20" bestFit="1" customWidth="1"/>
    <col min="4" max="4" width="17.77734375" style="20" bestFit="1" customWidth="1"/>
    <col min="5" max="5" width="8.21875" style="20" bestFit="1" customWidth="1"/>
    <col min="6" max="6" width="6.77734375" style="20" bestFit="1" customWidth="1"/>
    <col min="7" max="7" width="17.77734375" style="20" bestFit="1" customWidth="1"/>
    <col min="8" max="8" width="13.5546875" style="20" bestFit="1" customWidth="1"/>
    <col min="9" max="9" width="28.77734375" style="20" bestFit="1" customWidth="1"/>
    <col min="10" max="10" width="11.88671875" style="20" bestFit="1" customWidth="1"/>
    <col min="11" max="13" width="6.77734375" style="20" bestFit="1" customWidth="1"/>
    <col min="14" max="14" width="11.88671875" style="20" bestFit="1" customWidth="1"/>
    <col min="15" max="16384" width="44.77734375" style="20"/>
  </cols>
  <sheetData>
    <row r="1" spans="1:15" ht="18" customHeight="1">
      <c r="A1" s="27" t="s">
        <v>7</v>
      </c>
      <c r="B1" s="28"/>
      <c r="C1" s="9" t="str">
        <f>[35]DBD!C1</f>
        <v>JcicZ450</v>
      </c>
      <c r="D1" s="9" t="str">
        <f>[35]DBD!D1</f>
        <v>前置調解債務人繳款資料</v>
      </c>
      <c r="E1" s="16" t="s">
        <v>24</v>
      </c>
      <c r="F1" s="10"/>
      <c r="G1" s="10"/>
    </row>
    <row r="2" spans="1:15" ht="18" customHeight="1">
      <c r="A2" s="21" t="s">
        <v>383</v>
      </c>
      <c r="B2" s="22"/>
      <c r="C2" s="9" t="s">
        <v>417</v>
      </c>
      <c r="D2" s="9"/>
      <c r="E2" s="16"/>
      <c r="F2" s="10"/>
      <c r="G2" s="10"/>
    </row>
    <row r="3" spans="1:15" ht="18" customHeight="1">
      <c r="A3" s="21" t="s">
        <v>384</v>
      </c>
      <c r="B3" s="22"/>
      <c r="C3" s="9"/>
      <c r="D3" s="9"/>
      <c r="E3" s="16"/>
      <c r="F3" s="10"/>
      <c r="G3" s="10"/>
    </row>
    <row r="4" spans="1:15" ht="18" customHeight="1">
      <c r="A4" s="12" t="s">
        <v>8</v>
      </c>
      <c r="B4" s="12" t="s">
        <v>9</v>
      </c>
      <c r="C4" s="13" t="s">
        <v>10</v>
      </c>
      <c r="D4" s="12" t="s">
        <v>11</v>
      </c>
      <c r="E4" s="12" t="s">
        <v>12</v>
      </c>
      <c r="F4" s="12" t="s">
        <v>13</v>
      </c>
      <c r="G4" s="13" t="s">
        <v>14</v>
      </c>
      <c r="H4" s="14" t="s">
        <v>15</v>
      </c>
      <c r="I4" s="14" t="s">
        <v>16</v>
      </c>
      <c r="J4" s="14" t="s">
        <v>17</v>
      </c>
      <c r="K4" s="14" t="s">
        <v>18</v>
      </c>
      <c r="L4" s="14" t="s">
        <v>19</v>
      </c>
      <c r="M4" s="14" t="s">
        <v>20</v>
      </c>
      <c r="N4" s="14" t="s">
        <v>21</v>
      </c>
      <c r="O4" s="25" t="s">
        <v>422</v>
      </c>
    </row>
    <row r="5" spans="1:15" ht="18" customHeight="1">
      <c r="A5" s="9">
        <f>[35]DBD!A11</f>
        <v>1</v>
      </c>
      <c r="B5" s="9" t="str">
        <f>[35]DBD!B11</f>
        <v>TranKey</v>
      </c>
      <c r="C5" s="9" t="str">
        <f>[35]DBD!C11</f>
        <v>交易代碼</v>
      </c>
      <c r="D5" s="9" t="str">
        <f>[35]DBD!D11</f>
        <v>VARCHAR2</v>
      </c>
      <c r="E5" s="9">
        <f>[35]DBD!E11</f>
        <v>1</v>
      </c>
      <c r="F5" s="9">
        <f>[35]DBD!F11</f>
        <v>0</v>
      </c>
      <c r="G5" s="9" t="str">
        <f>[35]DBD!G11</f>
        <v>A:新增;C:異動;D:刪除</v>
      </c>
      <c r="H5" s="15" t="s">
        <v>338</v>
      </c>
      <c r="I5" s="15" t="s">
        <v>28</v>
      </c>
      <c r="J5" s="15"/>
      <c r="K5" s="15" t="s">
        <v>26</v>
      </c>
      <c r="L5" s="15">
        <v>1</v>
      </c>
      <c r="M5" s="15"/>
      <c r="N5" s="15"/>
    </row>
    <row r="6" spans="1:15" ht="18" customHeight="1">
      <c r="A6" s="9">
        <f>[35]DBD!A12</f>
        <v>2</v>
      </c>
      <c r="B6" s="9" t="str">
        <f>[35]DBD!B12</f>
        <v>CustId</v>
      </c>
      <c r="C6" s="9" t="str">
        <f>[35]DBD!C12</f>
        <v>債務人IDN</v>
      </c>
      <c r="D6" s="9" t="str">
        <f>[35]DBD!D12</f>
        <v>VARCHAR2</v>
      </c>
      <c r="E6" s="9">
        <f>[35]DBD!E12</f>
        <v>10</v>
      </c>
      <c r="F6" s="9">
        <f>[35]DBD!F12</f>
        <v>0</v>
      </c>
      <c r="G6" s="9">
        <f>[35]DBD!G12</f>
        <v>0</v>
      </c>
      <c r="H6" s="15" t="s">
        <v>338</v>
      </c>
      <c r="I6" s="15" t="s">
        <v>33</v>
      </c>
      <c r="J6" s="15"/>
      <c r="K6" s="15" t="s">
        <v>35</v>
      </c>
      <c r="L6" s="15">
        <v>10</v>
      </c>
      <c r="M6" s="15"/>
      <c r="N6" s="15"/>
    </row>
    <row r="7" spans="1:15" ht="18" customHeight="1">
      <c r="A7" s="9">
        <f>[35]DBD!A13</f>
        <v>3</v>
      </c>
      <c r="B7" s="9" t="str">
        <f>[35]DBD!B13</f>
        <v>SubmitKey</v>
      </c>
      <c r="C7" s="9" t="str">
        <f>[35]DBD!C13</f>
        <v>報送單位代號</v>
      </c>
      <c r="D7" s="9" t="str">
        <f>[35]DBD!D13</f>
        <v>NVARCHAR2</v>
      </c>
      <c r="E7" s="9">
        <f>[35]DBD!E13</f>
        <v>3</v>
      </c>
      <c r="F7" s="9">
        <f>[35]DBD!F13</f>
        <v>0</v>
      </c>
      <c r="G7" s="9" t="str">
        <f>[35]DBD!G13</f>
        <v>三位文數字</v>
      </c>
      <c r="H7" s="15" t="s">
        <v>338</v>
      </c>
      <c r="I7" s="15" t="s">
        <v>31</v>
      </c>
      <c r="J7" s="15"/>
      <c r="K7" s="15" t="s">
        <v>26</v>
      </c>
      <c r="L7" s="15">
        <v>3</v>
      </c>
      <c r="M7" s="15"/>
      <c r="N7" s="15"/>
    </row>
    <row r="8" spans="1:15" ht="18" customHeight="1">
      <c r="A8" s="9">
        <f>[35]DBD!A14</f>
        <v>4</v>
      </c>
      <c r="B8" s="9" t="str">
        <f>[35]DBD!B14</f>
        <v>ApplyDate</v>
      </c>
      <c r="C8" s="9" t="str">
        <f>[35]DBD!C14</f>
        <v>調解申請日</v>
      </c>
      <c r="D8" s="9" t="str">
        <f>[35]DBD!D14</f>
        <v>DecimalD</v>
      </c>
      <c r="E8" s="9">
        <f>[35]DBD!E14</f>
        <v>8</v>
      </c>
      <c r="F8" s="9">
        <f>[35]DBD!F14</f>
        <v>0</v>
      </c>
      <c r="G8" s="9">
        <f>[35]DBD!G14</f>
        <v>0</v>
      </c>
      <c r="H8" s="15" t="s">
        <v>338</v>
      </c>
      <c r="I8" s="15" t="s">
        <v>230</v>
      </c>
      <c r="J8" s="15"/>
      <c r="K8" s="15" t="s">
        <v>35</v>
      </c>
      <c r="L8" s="15">
        <v>8</v>
      </c>
      <c r="M8" s="15"/>
      <c r="N8" s="15"/>
    </row>
    <row r="9" spans="1:15" ht="18" customHeight="1">
      <c r="A9" s="9">
        <f>[35]DBD!A15</f>
        <v>5</v>
      </c>
      <c r="B9" s="9" t="str">
        <f>[35]DBD!B15</f>
        <v>BankId</v>
      </c>
      <c r="C9" s="9" t="str">
        <f>[35]DBD!C15</f>
        <v>受理調解機構代號</v>
      </c>
      <c r="D9" s="9" t="str">
        <f>[35]DBD!D15</f>
        <v>NVARCHAR2</v>
      </c>
      <c r="E9" s="9">
        <f>[35]DBD!E15</f>
        <v>3</v>
      </c>
      <c r="F9" s="9">
        <f>[35]DBD!F15</f>
        <v>0</v>
      </c>
      <c r="G9" s="9" t="str">
        <f>[35]DBD!G15</f>
        <v>三位文數字
法院名稱代號表(CdCode.CourtCode)或郵遞區號</v>
      </c>
      <c r="H9" s="15" t="s">
        <v>338</v>
      </c>
      <c r="I9" s="15" t="s">
        <v>264</v>
      </c>
      <c r="J9" s="15"/>
      <c r="K9" s="15" t="s">
        <v>35</v>
      </c>
      <c r="L9" s="15">
        <v>3</v>
      </c>
      <c r="M9" s="15"/>
      <c r="N9" s="15"/>
    </row>
    <row r="10" spans="1:15" ht="18" customHeight="1">
      <c r="A10" s="9">
        <f>[35]DBD!A16</f>
        <v>6</v>
      </c>
      <c r="B10" s="9" t="str">
        <f>[35]DBD!B16</f>
        <v>PayDate</v>
      </c>
      <c r="C10" s="9" t="str">
        <f>[35]DBD!C16</f>
        <v>繳款日期</v>
      </c>
      <c r="D10" s="9" t="str">
        <f>[35]DBD!D16</f>
        <v>DecimalD</v>
      </c>
      <c r="E10" s="9">
        <f>[35]DBD!E16</f>
        <v>8</v>
      </c>
      <c r="F10" s="9">
        <f>[35]DBD!F16</f>
        <v>0</v>
      </c>
      <c r="G10" s="9">
        <f>[35]DBD!G16</f>
        <v>0</v>
      </c>
      <c r="H10" s="15" t="s">
        <v>338</v>
      </c>
      <c r="I10" s="15" t="s">
        <v>161</v>
      </c>
      <c r="J10" s="15"/>
      <c r="K10" s="15" t="s">
        <v>35</v>
      </c>
      <c r="L10" s="15">
        <v>8</v>
      </c>
      <c r="M10" s="15"/>
      <c r="N10" s="15" t="s">
        <v>418</v>
      </c>
      <c r="O10" s="20" t="s">
        <v>486</v>
      </c>
    </row>
    <row r="11" spans="1:15" ht="18" customHeight="1">
      <c r="A11" s="9">
        <f>[35]DBD!A17</f>
        <v>7</v>
      </c>
      <c r="B11" s="9" t="str">
        <f>[35]DBD!B17</f>
        <v>PayAmt</v>
      </c>
      <c r="C11" s="9" t="str">
        <f>[35]DBD!C17</f>
        <v>本次繳款金額</v>
      </c>
      <c r="D11" s="9" t="str">
        <f>[35]DBD!D17</f>
        <v>Decimal</v>
      </c>
      <c r="E11" s="9">
        <f>[35]DBD!E17</f>
        <v>9</v>
      </c>
      <c r="F11" s="9">
        <f>[35]DBD!F17</f>
        <v>0</v>
      </c>
      <c r="G11" s="9">
        <f>[35]DBD!G17</f>
        <v>0</v>
      </c>
      <c r="H11" s="15" t="s">
        <v>338</v>
      </c>
      <c r="I11" s="15" t="s">
        <v>97</v>
      </c>
      <c r="J11" s="15"/>
      <c r="K11" s="15" t="s">
        <v>23</v>
      </c>
      <c r="L11" s="15">
        <v>9</v>
      </c>
      <c r="M11" s="15"/>
      <c r="N11" s="15" t="s">
        <v>418</v>
      </c>
      <c r="O11" s="20" t="s">
        <v>452</v>
      </c>
    </row>
    <row r="12" spans="1:15" ht="18" customHeight="1">
      <c r="A12" s="9">
        <f>[35]DBD!A18</f>
        <v>8</v>
      </c>
      <c r="B12" s="9" t="str">
        <f>[35]DBD!B18</f>
        <v>SumRepayActualAmt</v>
      </c>
      <c r="C12" s="9" t="str">
        <f>[35]DBD!C18</f>
        <v>累計實際還款金額</v>
      </c>
      <c r="D12" s="9" t="str">
        <f>[35]DBD!D18</f>
        <v>Decimal</v>
      </c>
      <c r="E12" s="9">
        <f>[35]DBD!E18</f>
        <v>9</v>
      </c>
      <c r="F12" s="9">
        <f>[35]DBD!F18</f>
        <v>0</v>
      </c>
      <c r="G12" s="9">
        <f>[35]DBD!G18</f>
        <v>0</v>
      </c>
      <c r="H12" s="15" t="s">
        <v>338</v>
      </c>
      <c r="I12" s="15" t="s">
        <v>162</v>
      </c>
      <c r="J12" s="15"/>
      <c r="K12" s="15" t="s">
        <v>23</v>
      </c>
      <c r="L12" s="15">
        <v>9</v>
      </c>
      <c r="M12" s="15"/>
      <c r="N12" s="15" t="s">
        <v>418</v>
      </c>
      <c r="O12" s="20" t="s">
        <v>487</v>
      </c>
    </row>
    <row r="13" spans="1:15" ht="18" customHeight="1">
      <c r="A13" s="9">
        <f>[35]DBD!A19</f>
        <v>9</v>
      </c>
      <c r="B13" s="9" t="str">
        <f>[35]DBD!B19</f>
        <v>SumRepayShouldAmt</v>
      </c>
      <c r="C13" s="9" t="str">
        <f>[35]DBD!C19</f>
        <v>截至目前累計應還款金額</v>
      </c>
      <c r="D13" s="9" t="str">
        <f>[35]DBD!D19</f>
        <v>Decimal</v>
      </c>
      <c r="E13" s="9">
        <f>[35]DBD!E19</f>
        <v>9</v>
      </c>
      <c r="F13" s="9">
        <f>[35]DBD!F19</f>
        <v>0</v>
      </c>
      <c r="G13" s="9">
        <f>[35]DBD!G19</f>
        <v>0</v>
      </c>
      <c r="H13" s="15" t="s">
        <v>338</v>
      </c>
      <c r="I13" s="15" t="s">
        <v>163</v>
      </c>
      <c r="J13" s="15"/>
      <c r="K13" s="15" t="s">
        <v>23</v>
      </c>
      <c r="L13" s="15">
        <v>9</v>
      </c>
      <c r="M13" s="15"/>
      <c r="N13" s="15" t="s">
        <v>418</v>
      </c>
      <c r="O13" s="20" t="s">
        <v>489</v>
      </c>
    </row>
    <row r="14" spans="1:15" ht="18" customHeight="1">
      <c r="A14" s="9">
        <f>[35]DBD!A20</f>
        <v>10</v>
      </c>
      <c r="B14" s="9" t="str">
        <f>[35]DBD!B20</f>
        <v>PayStatus</v>
      </c>
      <c r="C14" s="9" t="str">
        <f>[35]DBD!C20</f>
        <v>債權結案註記</v>
      </c>
      <c r="D14" s="9" t="str">
        <f>[35]DBD!D20</f>
        <v>VARCHAR2</v>
      </c>
      <c r="E14" s="9">
        <f>[35]DBD!E20</f>
        <v>1</v>
      </c>
      <c r="F14" s="9">
        <f>[35]DBD!F20</f>
        <v>0</v>
      </c>
      <c r="G14" s="9" t="str">
        <f>[35]DBD!G20</f>
        <v>Y:債務全數清償
N:債務尚未全數清償</v>
      </c>
      <c r="H14" s="15" t="s">
        <v>338</v>
      </c>
      <c r="I14" s="15" t="s">
        <v>164</v>
      </c>
      <c r="J14" s="15"/>
      <c r="K14" s="15" t="s">
        <v>26</v>
      </c>
      <c r="L14" s="15">
        <v>1</v>
      </c>
      <c r="M14" s="15"/>
      <c r="N14" s="15"/>
    </row>
    <row r="15" spans="1:15" ht="18" customHeight="1">
      <c r="A15" s="9">
        <f>[35]DBD!A21</f>
        <v>14</v>
      </c>
      <c r="B15" s="9" t="str">
        <f>[35]DBD!B21</f>
        <v>OutJcicTxtDate</v>
      </c>
      <c r="C15" s="9" t="str">
        <f>[35]DBD!C21</f>
        <v>轉JCIC文字檔日期</v>
      </c>
      <c r="D15" s="9" t="str">
        <f>[35]DBD!D21</f>
        <v>Decimald</v>
      </c>
      <c r="E15" s="9">
        <f>[35]DBD!E21</f>
        <v>8</v>
      </c>
      <c r="F15" s="9">
        <f>[35]DBD!F21</f>
        <v>0</v>
      </c>
      <c r="G15" s="9">
        <f>[35]DBD!G21</f>
        <v>0</v>
      </c>
      <c r="H15" s="15" t="s">
        <v>338</v>
      </c>
      <c r="I15" s="15" t="s">
        <v>44</v>
      </c>
      <c r="J15" s="15"/>
      <c r="K15" s="15" t="s">
        <v>35</v>
      </c>
      <c r="L15" s="15">
        <v>8</v>
      </c>
      <c r="M15" s="15"/>
      <c r="N15" s="15" t="s">
        <v>418</v>
      </c>
      <c r="O15" s="20" t="s">
        <v>446</v>
      </c>
    </row>
    <row r="16" spans="1:15" ht="18" customHeight="1">
      <c r="A16" s="9">
        <f>[35]DBD!A22</f>
        <v>15</v>
      </c>
      <c r="B16" s="9" t="str">
        <f>[35]DBD!B22</f>
        <v>CreateDate</v>
      </c>
      <c r="C16" s="9" t="str">
        <f>[35]DBD!C22</f>
        <v>建檔日期時間</v>
      </c>
      <c r="D16" s="9" t="str">
        <f>[35]DBD!D22</f>
        <v>DATE</v>
      </c>
      <c r="E16" s="9">
        <f>[35]DBD!E22</f>
        <v>8</v>
      </c>
      <c r="F16" s="9">
        <f>[35]DBD!F22</f>
        <v>0</v>
      </c>
      <c r="G16" s="9">
        <f>[35]DBD!G22</f>
        <v>0</v>
      </c>
      <c r="H16" s="15"/>
      <c r="I16" s="15"/>
      <c r="J16" s="15"/>
      <c r="K16" s="15"/>
      <c r="L16" s="15"/>
      <c r="M16" s="15"/>
      <c r="N16" s="15"/>
    </row>
    <row r="17" spans="1:14" ht="18" customHeight="1">
      <c r="A17" s="9">
        <f>[35]DBD!A23</f>
        <v>16</v>
      </c>
      <c r="B17" s="9" t="str">
        <f>[35]DBD!B23</f>
        <v>CreateEmpNo</v>
      </c>
      <c r="C17" s="9" t="str">
        <f>[35]DBD!C23</f>
        <v>建檔人員</v>
      </c>
      <c r="D17" s="9" t="str">
        <f>[35]DBD!D23</f>
        <v>VARCHAR2</v>
      </c>
      <c r="E17" s="9">
        <f>[35]DBD!E23</f>
        <v>6</v>
      </c>
      <c r="F17" s="9">
        <f>[35]DBD!F23</f>
        <v>0</v>
      </c>
      <c r="G17" s="9">
        <f>[35]DBD!G23</f>
        <v>0</v>
      </c>
      <c r="H17" s="15"/>
      <c r="I17" s="15"/>
      <c r="J17" s="15"/>
      <c r="K17" s="15"/>
      <c r="L17" s="15"/>
      <c r="M17" s="15"/>
      <c r="N17" s="15"/>
    </row>
    <row r="18" spans="1:14" ht="18" customHeight="1">
      <c r="A18" s="9">
        <f>[35]DBD!A24</f>
        <v>17</v>
      </c>
      <c r="B18" s="9" t="str">
        <f>[35]DBD!B24</f>
        <v>LastUpdate</v>
      </c>
      <c r="C18" s="9" t="str">
        <f>[35]DBD!C24</f>
        <v>最後更新日期時間</v>
      </c>
      <c r="D18" s="9" t="str">
        <f>[35]DBD!D24</f>
        <v>DATE</v>
      </c>
      <c r="E18" s="9">
        <f>[35]DBD!E24</f>
        <v>8</v>
      </c>
      <c r="F18" s="9">
        <f>[35]DBD!F24</f>
        <v>0</v>
      </c>
      <c r="G18" s="9">
        <f>[35]DBD!G24</f>
        <v>0</v>
      </c>
      <c r="H18" s="15"/>
      <c r="I18" s="15"/>
      <c r="J18" s="15"/>
      <c r="K18" s="15"/>
      <c r="L18" s="15"/>
      <c r="M18" s="15"/>
      <c r="N18" s="15"/>
    </row>
    <row r="19" spans="1:14" ht="18" customHeight="1">
      <c r="A19" s="9">
        <f>[35]DBD!A25</f>
        <v>18</v>
      </c>
      <c r="B19" s="9" t="str">
        <f>[35]DBD!B25</f>
        <v>LastUpdateEmpNo</v>
      </c>
      <c r="C19" s="9" t="str">
        <f>[35]DBD!C25</f>
        <v>最後更新人員</v>
      </c>
      <c r="D19" s="9" t="str">
        <f>[35]DBD!D25</f>
        <v>VARCHAR2</v>
      </c>
      <c r="E19" s="9">
        <f>[35]DBD!E25</f>
        <v>6</v>
      </c>
      <c r="F19" s="9">
        <f>[35]DBD!F25</f>
        <v>0</v>
      </c>
      <c r="G19" s="9">
        <f>[35]DBD!G25</f>
        <v>0</v>
      </c>
      <c r="H19" s="15"/>
      <c r="I19" s="15"/>
      <c r="J19" s="15"/>
      <c r="K19" s="15"/>
      <c r="L19" s="15"/>
      <c r="M19" s="15"/>
      <c r="N19" s="15"/>
    </row>
  </sheetData>
  <mergeCells count="1">
    <mergeCell ref="A1:B1"/>
  </mergeCells>
  <phoneticPr fontId="1" type="noConversion"/>
  <hyperlinks>
    <hyperlink ref="E1" location="'L8'!A1" display="回首頁" xr:uid="{00000000-0004-0000-2300-000000000000}"/>
  </hyperlinks>
  <pageMargins left="0.7" right="0.7" top="0.75" bottom="0.75" header="0.3" footer="0.3"/>
  <pageSetup paperSize="9" orientation="portrait" horizontalDpi="200" verticalDpi="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工作表35"/>
  <dimension ref="A1:O16"/>
  <sheetViews>
    <sheetView zoomScaleNormal="100" workbookViewId="0">
      <selection activeCell="G10" sqref="G10"/>
    </sheetView>
  </sheetViews>
  <sheetFormatPr defaultColWidth="44.77734375" defaultRowHeight="18" customHeight="1"/>
  <cols>
    <col min="1" max="1" width="5.77734375" style="20" bestFit="1" customWidth="1"/>
    <col min="2" max="2" width="20.33203125" style="20" bestFit="1" customWidth="1"/>
    <col min="3" max="3" width="25.109375" style="20" bestFit="1" customWidth="1"/>
    <col min="4" max="4" width="17.77734375" style="20" bestFit="1" customWidth="1"/>
    <col min="5" max="5" width="8.21875" style="20" bestFit="1" customWidth="1"/>
    <col min="6" max="6" width="6.77734375" style="20" bestFit="1" customWidth="1"/>
    <col min="7" max="7" width="17.77734375" style="20" bestFit="1" customWidth="1"/>
    <col min="8" max="8" width="13.5546875" style="20" bestFit="1" customWidth="1"/>
    <col min="9" max="9" width="28.77734375" style="20" bestFit="1" customWidth="1"/>
    <col min="10" max="10" width="11.88671875" style="20" bestFit="1" customWidth="1"/>
    <col min="11" max="13" width="6.77734375" style="20" bestFit="1" customWidth="1"/>
    <col min="14" max="14" width="11.88671875" style="20" bestFit="1" customWidth="1"/>
    <col min="15" max="16384" width="44.77734375" style="20"/>
  </cols>
  <sheetData>
    <row r="1" spans="1:15" ht="18" customHeight="1">
      <c r="A1" s="27" t="s">
        <v>7</v>
      </c>
      <c r="B1" s="28"/>
      <c r="C1" s="9" t="str">
        <f>[36]DBD!C1</f>
        <v>JcicZ451</v>
      </c>
      <c r="D1" s="9" t="str">
        <f>[36]DBD!D1</f>
        <v>前置調解延期繳款資料</v>
      </c>
      <c r="E1" s="16" t="s">
        <v>24</v>
      </c>
      <c r="F1" s="10"/>
      <c r="G1" s="10"/>
    </row>
    <row r="2" spans="1:15" ht="18" customHeight="1">
      <c r="A2" s="21" t="s">
        <v>383</v>
      </c>
      <c r="B2" s="22"/>
      <c r="C2" s="9" t="s">
        <v>419</v>
      </c>
      <c r="D2" s="9"/>
      <c r="E2" s="16"/>
      <c r="F2" s="10"/>
      <c r="G2" s="10"/>
    </row>
    <row r="3" spans="1:15" ht="18" customHeight="1">
      <c r="A3" s="21" t="s">
        <v>384</v>
      </c>
      <c r="B3" s="22"/>
      <c r="C3" s="9"/>
      <c r="D3" s="9"/>
      <c r="E3" s="16"/>
      <c r="F3" s="10"/>
      <c r="G3" s="10"/>
    </row>
    <row r="4" spans="1:15" ht="18" customHeight="1">
      <c r="A4" s="12" t="s">
        <v>8</v>
      </c>
      <c r="B4" s="12" t="s">
        <v>9</v>
      </c>
      <c r="C4" s="13" t="s">
        <v>10</v>
      </c>
      <c r="D4" s="12" t="s">
        <v>11</v>
      </c>
      <c r="E4" s="12" t="s">
        <v>12</v>
      </c>
      <c r="F4" s="12" t="s">
        <v>13</v>
      </c>
      <c r="G4" s="13" t="s">
        <v>14</v>
      </c>
      <c r="H4" s="14" t="s">
        <v>15</v>
      </c>
      <c r="I4" s="14" t="s">
        <v>16</v>
      </c>
      <c r="J4" s="14" t="s">
        <v>17</v>
      </c>
      <c r="K4" s="14" t="s">
        <v>18</v>
      </c>
      <c r="L4" s="14" t="s">
        <v>19</v>
      </c>
      <c r="M4" s="14" t="s">
        <v>20</v>
      </c>
      <c r="N4" s="14" t="s">
        <v>21</v>
      </c>
      <c r="O4" s="25" t="s">
        <v>422</v>
      </c>
    </row>
    <row r="5" spans="1:15" ht="18" customHeight="1">
      <c r="A5" s="9">
        <f>[36]DBD!A11</f>
        <v>1</v>
      </c>
      <c r="B5" s="9" t="str">
        <f>[36]DBD!B11</f>
        <v>TranKey</v>
      </c>
      <c r="C5" s="9" t="str">
        <f>[36]DBD!C11</f>
        <v>交易代碼</v>
      </c>
      <c r="D5" s="9" t="str">
        <f>[36]DBD!D11</f>
        <v>VARCHAR2</v>
      </c>
      <c r="E5" s="9">
        <f>[36]DBD!E11</f>
        <v>1</v>
      </c>
      <c r="F5" s="9">
        <f>[36]DBD!F11</f>
        <v>0</v>
      </c>
      <c r="G5" s="9" t="str">
        <f>[36]DBD!G11</f>
        <v>A:新增;C:異動;D:刪除</v>
      </c>
      <c r="H5" s="15" t="s">
        <v>339</v>
      </c>
      <c r="I5" s="15" t="s">
        <v>28</v>
      </c>
      <c r="J5" s="15"/>
      <c r="K5" s="15" t="s">
        <v>26</v>
      </c>
      <c r="L5" s="15">
        <v>1</v>
      </c>
      <c r="M5" s="15"/>
      <c r="N5" s="15"/>
    </row>
    <row r="6" spans="1:15" ht="18" customHeight="1">
      <c r="A6" s="9">
        <f>[36]DBD!A12</f>
        <v>2</v>
      </c>
      <c r="B6" s="9" t="str">
        <f>[36]DBD!B12</f>
        <v>CustId</v>
      </c>
      <c r="C6" s="9" t="str">
        <f>[36]DBD!C12</f>
        <v>債務人IDN</v>
      </c>
      <c r="D6" s="9" t="str">
        <f>[36]DBD!D12</f>
        <v>VARCHAR2</v>
      </c>
      <c r="E6" s="9">
        <f>[36]DBD!E12</f>
        <v>10</v>
      </c>
      <c r="F6" s="9">
        <f>[36]DBD!F12</f>
        <v>0</v>
      </c>
      <c r="G6" s="9">
        <f>[36]DBD!G12</f>
        <v>0</v>
      </c>
      <c r="H6" s="15" t="s">
        <v>339</v>
      </c>
      <c r="I6" s="15" t="s">
        <v>33</v>
      </c>
      <c r="J6" s="15"/>
      <c r="K6" s="15" t="s">
        <v>35</v>
      </c>
      <c r="L6" s="15">
        <v>10</v>
      </c>
      <c r="M6" s="15"/>
      <c r="N6" s="15"/>
    </row>
    <row r="7" spans="1:15" ht="18" customHeight="1">
      <c r="A7" s="9">
        <f>[36]DBD!A13</f>
        <v>3</v>
      </c>
      <c r="B7" s="9" t="str">
        <f>[36]DBD!B13</f>
        <v>SubmitKey</v>
      </c>
      <c r="C7" s="9" t="str">
        <f>[36]DBD!C13</f>
        <v>報送單位代號</v>
      </c>
      <c r="D7" s="9" t="str">
        <f>[36]DBD!D13</f>
        <v>NVARCHAR2</v>
      </c>
      <c r="E7" s="9">
        <f>[36]DBD!E13</f>
        <v>3</v>
      </c>
      <c r="F7" s="9">
        <f>[36]DBD!F13</f>
        <v>0</v>
      </c>
      <c r="G7" s="9" t="str">
        <f>[36]DBD!G13</f>
        <v>三位文數字</v>
      </c>
      <c r="H7" s="15" t="s">
        <v>339</v>
      </c>
      <c r="I7" s="15" t="s">
        <v>31</v>
      </c>
      <c r="J7" s="15"/>
      <c r="K7" s="15" t="s">
        <v>26</v>
      </c>
      <c r="L7" s="15">
        <v>3</v>
      </c>
      <c r="M7" s="15"/>
      <c r="N7" s="15"/>
    </row>
    <row r="8" spans="1:15" ht="18" customHeight="1">
      <c r="A8" s="9">
        <f>[36]DBD!A14</f>
        <v>4</v>
      </c>
      <c r="B8" s="9" t="str">
        <f>[36]DBD!B14</f>
        <v>ApplyDate</v>
      </c>
      <c r="C8" s="9" t="str">
        <f>[36]DBD!C14</f>
        <v>調解申請日</v>
      </c>
      <c r="D8" s="9" t="str">
        <f>[36]DBD!D14</f>
        <v>DecimalD</v>
      </c>
      <c r="E8" s="9">
        <f>[36]DBD!E14</f>
        <v>8</v>
      </c>
      <c r="F8" s="9">
        <f>[36]DBD!F14</f>
        <v>0</v>
      </c>
      <c r="G8" s="9">
        <f>[36]DBD!G14</f>
        <v>0</v>
      </c>
      <c r="H8" s="15" t="s">
        <v>339</v>
      </c>
      <c r="I8" s="15" t="s">
        <v>230</v>
      </c>
      <c r="J8" s="15"/>
      <c r="K8" s="15" t="s">
        <v>35</v>
      </c>
      <c r="L8" s="15">
        <v>8</v>
      </c>
      <c r="M8" s="15"/>
      <c r="N8" s="15"/>
    </row>
    <row r="9" spans="1:15" ht="18" customHeight="1">
      <c r="A9" s="9">
        <f>[36]DBD!A15</f>
        <v>5</v>
      </c>
      <c r="B9" s="9" t="str">
        <f>[36]DBD!B15</f>
        <v>BankId</v>
      </c>
      <c r="C9" s="9" t="str">
        <f>[36]DBD!C15</f>
        <v>受理調解機構代號</v>
      </c>
      <c r="D9" s="9" t="str">
        <f>[36]DBD!D15</f>
        <v>NVARCHAR2</v>
      </c>
      <c r="E9" s="9">
        <f>[36]DBD!E15</f>
        <v>3</v>
      </c>
      <c r="F9" s="9">
        <f>[36]DBD!F15</f>
        <v>0</v>
      </c>
      <c r="G9" s="9" t="str">
        <f>[36]DBD!G15</f>
        <v>三位文數字
法院名稱代號表(CdCode.CourtCode)或郵遞區號</v>
      </c>
      <c r="H9" s="15" t="s">
        <v>339</v>
      </c>
      <c r="I9" s="15" t="s">
        <v>264</v>
      </c>
      <c r="J9" s="15"/>
      <c r="K9" s="15" t="s">
        <v>35</v>
      </c>
      <c r="L9" s="15">
        <v>3</v>
      </c>
      <c r="M9" s="15"/>
      <c r="N9" s="15"/>
    </row>
    <row r="10" spans="1:15" ht="18" customHeight="1">
      <c r="A10" s="9">
        <f>[36]DBD!A16</f>
        <v>6</v>
      </c>
      <c r="B10" s="9" t="str">
        <f>[36]DBD!B16</f>
        <v>DelayYM</v>
      </c>
      <c r="C10" s="9" t="str">
        <f>[36]DBD!C16</f>
        <v>延期繳款年月</v>
      </c>
      <c r="D10" s="9" t="str">
        <f>[36]DBD!D16</f>
        <v>Decimal</v>
      </c>
      <c r="E10" s="9">
        <f>[36]DBD!E16</f>
        <v>6</v>
      </c>
      <c r="F10" s="9">
        <f>[36]DBD!F16</f>
        <v>0</v>
      </c>
      <c r="G10" s="9" t="str">
        <f>[36]DBD!G16</f>
        <v>YYYYMMDD</v>
      </c>
      <c r="H10" s="15" t="s">
        <v>339</v>
      </c>
      <c r="I10" s="15" t="s">
        <v>166</v>
      </c>
      <c r="J10" s="15"/>
      <c r="K10" s="15" t="s">
        <v>26</v>
      </c>
      <c r="L10" s="15">
        <v>1</v>
      </c>
      <c r="M10" s="15"/>
      <c r="N10" s="15"/>
    </row>
    <row r="11" spans="1:15" ht="18" customHeight="1">
      <c r="A11" s="9">
        <f>[36]DBD!A17</f>
        <v>7</v>
      </c>
      <c r="B11" s="9" t="str">
        <f>[36]DBD!B17</f>
        <v>DelayCode</v>
      </c>
      <c r="C11" s="9" t="str">
        <f>[36]DBD!C17</f>
        <v>延期繳款原因</v>
      </c>
      <c r="D11" s="9" t="str">
        <f>[36]DBD!D17</f>
        <v>VARCHAR2</v>
      </c>
      <c r="E11" s="9">
        <f>[36]DBD!E17</f>
        <v>1</v>
      </c>
      <c r="F11" s="9">
        <f>[36]DBD!F17</f>
        <v>0</v>
      </c>
      <c r="G11" s="9" t="str">
        <f>[36]DBD!G17</f>
        <v>CdCode.DelayCodeJcic451
A:罹患重大傷病
B:家屬罹患重大傷病
C:非自願性失業
D:繳稅
E:繳付子女學費
F:低收入戶
G:中度以上身心障礙者
H:重大災害災民
K:0206震災受災戶
L:受嚴重特殊傳染性肺炎疫情影響繳款</v>
      </c>
      <c r="H11" s="15" t="s">
        <v>339</v>
      </c>
      <c r="I11" s="15" t="s">
        <v>167</v>
      </c>
      <c r="J11" s="15"/>
      <c r="K11" s="15" t="s">
        <v>35</v>
      </c>
      <c r="L11" s="15">
        <v>6</v>
      </c>
      <c r="M11" s="15"/>
      <c r="N11" s="15"/>
    </row>
    <row r="12" spans="1:15" ht="18" customHeight="1">
      <c r="A12" s="9">
        <f>[36]DBD!A18</f>
        <v>8</v>
      </c>
      <c r="B12" s="9" t="str">
        <f>[36]DBD!B18</f>
        <v>OutJcicTxtDate</v>
      </c>
      <c r="C12" s="9" t="str">
        <f>[36]DBD!C18</f>
        <v>轉JCIC文字檔日期</v>
      </c>
      <c r="D12" s="9" t="str">
        <f>[36]DBD!D18</f>
        <v>Decimald</v>
      </c>
      <c r="E12" s="9">
        <f>[36]DBD!E18</f>
        <v>8</v>
      </c>
      <c r="F12" s="9">
        <f>[36]DBD!F18</f>
        <v>0</v>
      </c>
      <c r="G12" s="9">
        <f>[36]DBD!G18</f>
        <v>0</v>
      </c>
      <c r="H12" s="15" t="s">
        <v>339</v>
      </c>
      <c r="I12" s="15" t="s">
        <v>44</v>
      </c>
      <c r="J12" s="15"/>
      <c r="K12" s="15" t="s">
        <v>35</v>
      </c>
      <c r="L12" s="15">
        <v>8</v>
      </c>
      <c r="M12" s="15"/>
      <c r="N12" s="15"/>
    </row>
    <row r="13" spans="1:15" ht="18" customHeight="1">
      <c r="A13" s="9">
        <f>[36]DBD!A19</f>
        <v>9</v>
      </c>
      <c r="B13" s="9" t="str">
        <f>[36]DBD!B19</f>
        <v>CreateDate</v>
      </c>
      <c r="C13" s="9" t="str">
        <f>[36]DBD!C19</f>
        <v>建檔日期時間</v>
      </c>
      <c r="D13" s="9" t="str">
        <f>[36]DBD!D19</f>
        <v>DATE</v>
      </c>
      <c r="E13" s="9">
        <f>[36]DBD!E19</f>
        <v>8</v>
      </c>
      <c r="F13" s="9">
        <f>[36]DBD!F19</f>
        <v>0</v>
      </c>
      <c r="G13" s="9">
        <f>[36]DBD!G19</f>
        <v>0</v>
      </c>
      <c r="H13" s="15"/>
      <c r="I13" s="15"/>
      <c r="J13" s="15"/>
      <c r="K13" s="15"/>
      <c r="L13" s="15"/>
      <c r="M13" s="15"/>
      <c r="N13" s="15"/>
    </row>
    <row r="14" spans="1:15" ht="18" customHeight="1">
      <c r="A14" s="9">
        <f>[36]DBD!A20</f>
        <v>10</v>
      </c>
      <c r="B14" s="9" t="str">
        <f>[36]DBD!B20</f>
        <v>CreateEmpNo</v>
      </c>
      <c r="C14" s="9" t="str">
        <f>[36]DBD!C20</f>
        <v>建檔人員</v>
      </c>
      <c r="D14" s="9" t="str">
        <f>[36]DBD!D20</f>
        <v>VARCHAR2</v>
      </c>
      <c r="E14" s="9">
        <f>[36]DBD!E20</f>
        <v>6</v>
      </c>
      <c r="F14" s="9">
        <f>[36]DBD!F20</f>
        <v>0</v>
      </c>
      <c r="G14" s="9">
        <f>[36]DBD!G20</f>
        <v>0</v>
      </c>
      <c r="H14" s="15"/>
      <c r="I14" s="15"/>
      <c r="J14" s="15"/>
      <c r="K14" s="15"/>
      <c r="L14" s="15"/>
      <c r="M14" s="15"/>
      <c r="N14" s="15"/>
    </row>
    <row r="15" spans="1:15" ht="18" customHeight="1">
      <c r="A15" s="9">
        <f>[36]DBD!A21</f>
        <v>11</v>
      </c>
      <c r="B15" s="9" t="str">
        <f>[36]DBD!B21</f>
        <v>LastUpdate</v>
      </c>
      <c r="C15" s="9" t="str">
        <f>[36]DBD!C21</f>
        <v>最後更新日期時間</v>
      </c>
      <c r="D15" s="9" t="str">
        <f>[36]DBD!D21</f>
        <v>DATE</v>
      </c>
      <c r="E15" s="9">
        <f>[36]DBD!E21</f>
        <v>8</v>
      </c>
      <c r="F15" s="9">
        <f>[36]DBD!F21</f>
        <v>0</v>
      </c>
      <c r="G15" s="9">
        <f>[36]DBD!G21</f>
        <v>0</v>
      </c>
      <c r="H15" s="15"/>
      <c r="I15" s="15"/>
      <c r="J15" s="15"/>
      <c r="K15" s="15"/>
      <c r="L15" s="15"/>
      <c r="M15" s="15"/>
      <c r="N15" s="15"/>
    </row>
    <row r="16" spans="1:15" ht="18" customHeight="1">
      <c r="A16" s="9">
        <f>[36]DBD!A22</f>
        <v>12</v>
      </c>
      <c r="B16" s="9" t="str">
        <f>[36]DBD!B22</f>
        <v>LastUpdateEmpNo</v>
      </c>
      <c r="C16" s="9" t="str">
        <f>[36]DBD!C22</f>
        <v>最後更新人員</v>
      </c>
      <c r="D16" s="9" t="str">
        <f>[36]DBD!D22</f>
        <v>VARCHAR2</v>
      </c>
      <c r="E16" s="9">
        <f>[36]DBD!E22</f>
        <v>6</v>
      </c>
      <c r="F16" s="9">
        <f>[36]DBD!F22</f>
        <v>0</v>
      </c>
      <c r="G16" s="9">
        <f>[36]DBD!G22</f>
        <v>0</v>
      </c>
      <c r="H16" s="15"/>
      <c r="I16" s="15"/>
      <c r="J16" s="15"/>
      <c r="K16" s="15"/>
      <c r="L16" s="15"/>
      <c r="M16" s="15"/>
      <c r="N16" s="15"/>
    </row>
  </sheetData>
  <mergeCells count="1">
    <mergeCell ref="A1:B1"/>
  </mergeCells>
  <phoneticPr fontId="1" type="noConversion"/>
  <hyperlinks>
    <hyperlink ref="E1" location="'L8'!A1" display="回首頁" xr:uid="{00000000-0004-0000-2400-000000000000}"/>
  </hyperlinks>
  <pageMargins left="0.7" right="0.7" top="0.75" bottom="0.75" header="0.3" footer="0.3"/>
  <pageSetup paperSize="9" orientation="portrait" horizontalDpi="200" verticalDpi="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工作表36"/>
  <dimension ref="A1:O17"/>
  <sheetViews>
    <sheetView zoomScaleNormal="100" workbookViewId="0">
      <selection activeCell="G11" sqref="G11"/>
    </sheetView>
  </sheetViews>
  <sheetFormatPr defaultColWidth="44.77734375" defaultRowHeight="18" customHeight="1"/>
  <cols>
    <col min="1" max="1" width="5.77734375" style="20" bestFit="1" customWidth="1"/>
    <col min="2" max="2" width="20.33203125" style="20" bestFit="1" customWidth="1"/>
    <col min="3" max="3" width="25.109375" style="20" bestFit="1" customWidth="1"/>
    <col min="4" max="4" width="32.44140625" style="20" bestFit="1" customWidth="1"/>
    <col min="5" max="5" width="8.21875" style="20" bestFit="1" customWidth="1"/>
    <col min="6" max="6" width="6.77734375" style="20" bestFit="1" customWidth="1"/>
    <col min="7" max="7" width="17.77734375" style="20" bestFit="1" customWidth="1"/>
    <col min="8" max="8" width="13.5546875" style="20" bestFit="1" customWidth="1"/>
    <col min="9" max="9" width="28.77734375" style="20" bestFit="1" customWidth="1"/>
    <col min="10" max="10" width="11.88671875" style="20" bestFit="1" customWidth="1"/>
    <col min="11" max="13" width="6.77734375" style="20" bestFit="1" customWidth="1"/>
    <col min="14" max="14" width="11.88671875" style="20" bestFit="1" customWidth="1"/>
    <col min="15" max="16384" width="44.77734375" style="20"/>
  </cols>
  <sheetData>
    <row r="1" spans="1:15" ht="18" customHeight="1">
      <c r="A1" s="27" t="s">
        <v>7</v>
      </c>
      <c r="B1" s="28"/>
      <c r="C1" s="9" t="str">
        <f>[37]DBD!C1</f>
        <v>JcicZ454</v>
      </c>
      <c r="D1" s="9" t="str">
        <f>[37]DBD!D1</f>
        <v>前置調解單獨全數受清償資料</v>
      </c>
      <c r="E1" s="16" t="s">
        <v>24</v>
      </c>
      <c r="F1" s="10"/>
      <c r="G1" s="10"/>
    </row>
    <row r="2" spans="1:15" ht="18" customHeight="1">
      <c r="A2" s="21" t="s">
        <v>383</v>
      </c>
      <c r="B2" s="22"/>
      <c r="C2" s="9" t="s">
        <v>420</v>
      </c>
      <c r="D2" s="9"/>
      <c r="E2" s="16"/>
      <c r="F2" s="10"/>
      <c r="G2" s="10"/>
    </row>
    <row r="3" spans="1:15" ht="18" customHeight="1">
      <c r="A3" s="21" t="s">
        <v>384</v>
      </c>
      <c r="B3" s="22"/>
      <c r="C3" s="9"/>
      <c r="D3" s="9"/>
      <c r="E3" s="16"/>
      <c r="F3" s="10"/>
      <c r="G3" s="10"/>
    </row>
    <row r="4" spans="1:15" ht="18" customHeight="1">
      <c r="A4" s="12" t="s">
        <v>8</v>
      </c>
      <c r="B4" s="12" t="s">
        <v>9</v>
      </c>
      <c r="C4" s="13" t="s">
        <v>10</v>
      </c>
      <c r="D4" s="12" t="s">
        <v>11</v>
      </c>
      <c r="E4" s="12" t="s">
        <v>12</v>
      </c>
      <c r="F4" s="12" t="s">
        <v>13</v>
      </c>
      <c r="G4" s="13" t="s">
        <v>14</v>
      </c>
      <c r="H4" s="14" t="s">
        <v>15</v>
      </c>
      <c r="I4" s="14" t="s">
        <v>16</v>
      </c>
      <c r="J4" s="14" t="s">
        <v>17</v>
      </c>
      <c r="K4" s="14" t="s">
        <v>18</v>
      </c>
      <c r="L4" s="14" t="s">
        <v>19</v>
      </c>
      <c r="M4" s="14" t="s">
        <v>20</v>
      </c>
      <c r="N4" s="14" t="s">
        <v>21</v>
      </c>
      <c r="O4" s="25" t="s">
        <v>422</v>
      </c>
    </row>
    <row r="5" spans="1:15" ht="18" customHeight="1">
      <c r="A5" s="9">
        <f>[37]DBD!A11</f>
        <v>1</v>
      </c>
      <c r="B5" s="9" t="str">
        <f>[37]DBD!B11</f>
        <v>TranKey</v>
      </c>
      <c r="C5" s="9" t="str">
        <f>[37]DBD!C11</f>
        <v>交易代碼</v>
      </c>
      <c r="D5" s="9" t="str">
        <f>[37]DBD!D11</f>
        <v>VARCHAR2</v>
      </c>
      <c r="E5" s="9">
        <f>[37]DBD!E11</f>
        <v>1</v>
      </c>
      <c r="F5" s="9">
        <f>[37]DBD!F11</f>
        <v>0</v>
      </c>
      <c r="G5" s="9" t="str">
        <f>[37]DBD!G11</f>
        <v>A:新增;C:異動;D:刪除</v>
      </c>
      <c r="H5" s="15" t="s">
        <v>340</v>
      </c>
      <c r="I5" s="15" t="s">
        <v>28</v>
      </c>
      <c r="J5" s="15"/>
      <c r="K5" s="15" t="s">
        <v>26</v>
      </c>
      <c r="L5" s="15">
        <v>1</v>
      </c>
      <c r="M5" s="15"/>
      <c r="N5" s="15"/>
    </row>
    <row r="6" spans="1:15" ht="18" customHeight="1">
      <c r="A6" s="9">
        <f>[37]DBD!A12</f>
        <v>2</v>
      </c>
      <c r="B6" s="9" t="str">
        <f>[37]DBD!B12</f>
        <v>CustId</v>
      </c>
      <c r="C6" s="9" t="str">
        <f>[37]DBD!C12</f>
        <v>債務人IDN</v>
      </c>
      <c r="D6" s="9" t="str">
        <f>[37]DBD!D12</f>
        <v>VARCHAR2</v>
      </c>
      <c r="E6" s="9">
        <f>[37]DBD!E12</f>
        <v>10</v>
      </c>
      <c r="F6" s="9">
        <f>[37]DBD!F12</f>
        <v>0</v>
      </c>
      <c r="G6" s="9">
        <f>[37]DBD!G12</f>
        <v>0</v>
      </c>
      <c r="H6" s="15" t="s">
        <v>340</v>
      </c>
      <c r="I6" s="15" t="s">
        <v>33</v>
      </c>
      <c r="J6" s="15"/>
      <c r="K6" s="15" t="s">
        <v>35</v>
      </c>
      <c r="L6" s="15">
        <v>10</v>
      </c>
      <c r="M6" s="15"/>
      <c r="N6" s="15"/>
    </row>
    <row r="7" spans="1:15" ht="18" customHeight="1">
      <c r="A7" s="9">
        <f>[37]DBD!A13</f>
        <v>3</v>
      </c>
      <c r="B7" s="9" t="str">
        <f>[37]DBD!B13</f>
        <v>SubmitKey</v>
      </c>
      <c r="C7" s="9" t="str">
        <f>[37]DBD!C13</f>
        <v>報送單位代號</v>
      </c>
      <c r="D7" s="9" t="str">
        <f>[37]DBD!D13</f>
        <v>NVARCHAR2</v>
      </c>
      <c r="E7" s="9">
        <f>[37]DBD!E13</f>
        <v>3</v>
      </c>
      <c r="F7" s="9">
        <f>[37]DBD!F13</f>
        <v>0</v>
      </c>
      <c r="G7" s="9" t="str">
        <f>[37]DBD!G13</f>
        <v>三位文數字</v>
      </c>
      <c r="H7" s="15" t="s">
        <v>340</v>
      </c>
      <c r="I7" s="15" t="s">
        <v>31</v>
      </c>
      <c r="J7" s="15"/>
      <c r="K7" s="15" t="s">
        <v>26</v>
      </c>
      <c r="L7" s="15">
        <v>3</v>
      </c>
      <c r="M7" s="15"/>
      <c r="N7" s="15"/>
    </row>
    <row r="8" spans="1:15" ht="18" customHeight="1">
      <c r="A8" s="9">
        <f>[37]DBD!A14</f>
        <v>4</v>
      </c>
      <c r="B8" s="9" t="str">
        <f>[37]DBD!B14</f>
        <v>ApplyDate</v>
      </c>
      <c r="C8" s="9" t="str">
        <f>[37]DBD!C14</f>
        <v>調解申請日</v>
      </c>
      <c r="D8" s="9" t="str">
        <f>[37]DBD!D14</f>
        <v>DecimalD</v>
      </c>
      <c r="E8" s="9">
        <f>[37]DBD!E14</f>
        <v>8</v>
      </c>
      <c r="F8" s="9">
        <f>[37]DBD!F14</f>
        <v>0</v>
      </c>
      <c r="G8" s="9">
        <f>[37]DBD!G14</f>
        <v>0</v>
      </c>
      <c r="H8" s="15" t="s">
        <v>340</v>
      </c>
      <c r="I8" s="15" t="s">
        <v>230</v>
      </c>
      <c r="J8" s="15"/>
      <c r="K8" s="15" t="s">
        <v>35</v>
      </c>
      <c r="L8" s="15">
        <v>8</v>
      </c>
      <c r="M8" s="15"/>
      <c r="N8" s="15"/>
    </row>
    <row r="9" spans="1:15" ht="18" customHeight="1">
      <c r="A9" s="9">
        <f>[37]DBD!A15</f>
        <v>5</v>
      </c>
      <c r="B9" s="9" t="str">
        <f>[37]DBD!B15</f>
        <v>BankId</v>
      </c>
      <c r="C9" s="9" t="str">
        <f>[37]DBD!C15</f>
        <v>受理調解機構代號</v>
      </c>
      <c r="D9" s="9" t="str">
        <f>[37]DBD!D15</f>
        <v>NVARCHAR2</v>
      </c>
      <c r="E9" s="9">
        <f>[37]DBD!E15</f>
        <v>3</v>
      </c>
      <c r="F9" s="9">
        <f>[37]DBD!F15</f>
        <v>0</v>
      </c>
      <c r="G9" s="9" t="str">
        <f>[37]DBD!G15</f>
        <v>三位文數字
法院名稱代號表(CdCode.CourtCode)或郵遞區號</v>
      </c>
      <c r="H9" s="15" t="s">
        <v>340</v>
      </c>
      <c r="I9" s="15" t="s">
        <v>264</v>
      </c>
      <c r="J9" s="15"/>
      <c r="K9" s="15" t="s">
        <v>35</v>
      </c>
      <c r="L9" s="15">
        <v>3</v>
      </c>
      <c r="M9" s="15"/>
      <c r="N9" s="15"/>
    </row>
    <row r="10" spans="1:15" ht="18" customHeight="1">
      <c r="A10" s="9">
        <f>[37]DBD!A16</f>
        <v>6</v>
      </c>
      <c r="B10" s="9" t="str">
        <f>[37]DBD!B16</f>
        <v>MaxMainCode</v>
      </c>
      <c r="C10" s="9" t="str">
        <f>[37]DBD!C16</f>
        <v>最大債權金融機構代號</v>
      </c>
      <c r="D10" s="9" t="str">
        <f>[37]DBD!D16</f>
        <v>NVARCHAR2</v>
      </c>
      <c r="E10" s="9">
        <f>[37]DBD!E16</f>
        <v>3</v>
      </c>
      <c r="F10" s="9">
        <f>[37]DBD!F16</f>
        <v>0</v>
      </c>
      <c r="G10" s="9" t="str">
        <f>[37]DBD!G16</f>
        <v>三位文數字</v>
      </c>
      <c r="H10" s="15" t="s">
        <v>340</v>
      </c>
      <c r="I10" s="15" t="s">
        <v>122</v>
      </c>
      <c r="J10" s="15"/>
      <c r="K10" s="15" t="s">
        <v>26</v>
      </c>
      <c r="L10" s="15">
        <v>3</v>
      </c>
      <c r="M10" s="15"/>
      <c r="N10" s="15"/>
    </row>
    <row r="11" spans="1:15" ht="18" customHeight="1">
      <c r="A11" s="9">
        <f>[37]DBD!A17</f>
        <v>7</v>
      </c>
      <c r="B11" s="9" t="str">
        <f>[37]DBD!B17</f>
        <v>PayOffResult</v>
      </c>
      <c r="C11" s="9" t="str">
        <f>[37]DBD!C17</f>
        <v>單獨全數受清償原因</v>
      </c>
      <c r="D11" s="9" t="str">
        <f>[37]DBD!D17</f>
        <v>VARCHAR2</v>
      </c>
      <c r="E11" s="9">
        <f>[37]DBD!E17</f>
        <v>1</v>
      </c>
      <c r="F11" s="9">
        <f>[37]DBD!F17</f>
        <v>0</v>
      </c>
      <c r="G11" s="9" t="str">
        <f>[37]DBD!G17</f>
        <v>CdCOde.PayOffResult
A:於調解前已聲請強制執行並獲分配之款項，於日後領取分配款者
B:債務人於最高限額抵押權內清償無擔保債務
C:保證人代為清償債務
D:廠商將分期付款產品之款項退回貸款金融機構，並沖抵貸款金融機構債務
E:車貸及次順位不動產抵押權經債權金融機構處分後收回款項並沖抵貸款金融機構債務</v>
      </c>
      <c r="H11" s="15" t="s">
        <v>340</v>
      </c>
      <c r="I11" s="15" t="s">
        <v>188</v>
      </c>
      <c r="J11" s="15"/>
      <c r="K11" s="15" t="s">
        <v>26</v>
      </c>
      <c r="L11" s="15">
        <v>1</v>
      </c>
      <c r="M11" s="15"/>
      <c r="N11" s="15"/>
    </row>
    <row r="12" spans="1:15" ht="18" customHeight="1">
      <c r="A12" s="9">
        <f>[37]DBD!A18</f>
        <v>8</v>
      </c>
      <c r="B12" s="9" t="str">
        <f>[37]DBD!B18</f>
        <v>PayOffDate</v>
      </c>
      <c r="C12" s="9" t="str">
        <f>[37]DBD!C18</f>
        <v>單獨全數受清償日期</v>
      </c>
      <c r="D12" s="9" t="str">
        <f>[37]DBD!D18</f>
        <v>Decimald</v>
      </c>
      <c r="E12" s="9">
        <f>[37]DBD!E18</f>
        <v>8</v>
      </c>
      <c r="F12" s="9">
        <f>[37]DBD!F18</f>
        <v>0</v>
      </c>
      <c r="G12" s="9">
        <f>[37]DBD!G18</f>
        <v>0</v>
      </c>
      <c r="H12" s="15" t="s">
        <v>340</v>
      </c>
      <c r="I12" s="15" t="s">
        <v>189</v>
      </c>
      <c r="J12" s="15"/>
      <c r="K12" s="15" t="s">
        <v>35</v>
      </c>
      <c r="L12" s="15">
        <v>8</v>
      </c>
      <c r="M12" s="15"/>
      <c r="N12" s="15"/>
    </row>
    <row r="13" spans="1:15" ht="18" customHeight="1">
      <c r="A13" s="9">
        <f>[37]DBD!A19</f>
        <v>9</v>
      </c>
      <c r="B13" s="9" t="str">
        <f>[37]DBD!B19</f>
        <v>OutJcicTxtDate</v>
      </c>
      <c r="C13" s="9" t="str">
        <f>[37]DBD!C19</f>
        <v>轉JCIC文字檔日期</v>
      </c>
      <c r="D13" s="9" t="str">
        <f>[37]DBD!D19</f>
        <v>Decimald</v>
      </c>
      <c r="E13" s="9">
        <f>[37]DBD!E19</f>
        <v>8</v>
      </c>
      <c r="F13" s="9">
        <f>[37]DBD!F19</f>
        <v>0</v>
      </c>
      <c r="G13" s="9">
        <f>[37]DBD!G19</f>
        <v>0</v>
      </c>
      <c r="H13" s="15" t="s">
        <v>340</v>
      </c>
      <c r="I13" s="15" t="s">
        <v>44</v>
      </c>
      <c r="J13" s="15"/>
      <c r="K13" s="15" t="s">
        <v>35</v>
      </c>
      <c r="L13" s="15">
        <v>8</v>
      </c>
      <c r="M13" s="15"/>
      <c r="N13" s="15"/>
    </row>
    <row r="14" spans="1:15" ht="18" customHeight="1">
      <c r="A14" s="9">
        <f>[37]DBD!A20</f>
        <v>10</v>
      </c>
      <c r="B14" s="9" t="str">
        <f>[37]DBD!B20</f>
        <v>CreateDate</v>
      </c>
      <c r="C14" s="9" t="str">
        <f>[37]DBD!C20</f>
        <v>建檔日期時間</v>
      </c>
      <c r="D14" s="9" t="str">
        <f>[37]DBD!D20</f>
        <v>DATE</v>
      </c>
      <c r="E14" s="9">
        <f>[37]DBD!E20</f>
        <v>8</v>
      </c>
      <c r="F14" s="9">
        <f>[37]DBD!F20</f>
        <v>0</v>
      </c>
      <c r="G14" s="9">
        <f>[37]DBD!G20</f>
        <v>0</v>
      </c>
      <c r="H14" s="15"/>
      <c r="I14" s="15"/>
      <c r="J14" s="15"/>
      <c r="K14" s="15"/>
      <c r="L14" s="15"/>
      <c r="M14" s="15"/>
      <c r="N14" s="15"/>
    </row>
    <row r="15" spans="1:15" ht="18" customHeight="1">
      <c r="A15" s="9">
        <f>[37]DBD!A21</f>
        <v>11</v>
      </c>
      <c r="B15" s="9" t="str">
        <f>[37]DBD!B21</f>
        <v>CreateEmpNo</v>
      </c>
      <c r="C15" s="9" t="str">
        <f>[37]DBD!C21</f>
        <v>建檔人員</v>
      </c>
      <c r="D15" s="9" t="str">
        <f>[37]DBD!D21</f>
        <v>VARCHAR2</v>
      </c>
      <c r="E15" s="9">
        <f>[37]DBD!E21</f>
        <v>6</v>
      </c>
      <c r="F15" s="9">
        <f>[37]DBD!F21</f>
        <v>0</v>
      </c>
      <c r="G15" s="9">
        <f>[37]DBD!G21</f>
        <v>0</v>
      </c>
      <c r="H15" s="15"/>
      <c r="I15" s="15"/>
      <c r="J15" s="15"/>
      <c r="K15" s="15"/>
      <c r="L15" s="15"/>
      <c r="M15" s="15"/>
      <c r="N15" s="15"/>
    </row>
    <row r="16" spans="1:15" ht="18" customHeight="1">
      <c r="A16" s="9">
        <f>[37]DBD!A22</f>
        <v>12</v>
      </c>
      <c r="B16" s="9" t="str">
        <f>[37]DBD!B22</f>
        <v>LastUpdate</v>
      </c>
      <c r="C16" s="9" t="str">
        <f>[37]DBD!C22</f>
        <v>最後更新日期時間</v>
      </c>
      <c r="D16" s="9" t="str">
        <f>[37]DBD!D22</f>
        <v>DATE</v>
      </c>
      <c r="E16" s="9">
        <f>[37]DBD!E22</f>
        <v>8</v>
      </c>
      <c r="F16" s="9">
        <f>[37]DBD!F22</f>
        <v>0</v>
      </c>
      <c r="G16" s="9">
        <f>[37]DBD!G22</f>
        <v>0</v>
      </c>
      <c r="H16" s="15"/>
      <c r="I16" s="15"/>
      <c r="J16" s="15"/>
      <c r="K16" s="15"/>
      <c r="L16" s="15"/>
      <c r="M16" s="15"/>
      <c r="N16" s="15"/>
    </row>
    <row r="17" spans="1:14" ht="18" customHeight="1">
      <c r="A17" s="9">
        <f>[37]DBD!A23</f>
        <v>13</v>
      </c>
      <c r="B17" s="9" t="str">
        <f>[37]DBD!B23</f>
        <v>LastUpdateEmpNo</v>
      </c>
      <c r="C17" s="9" t="str">
        <f>[37]DBD!C23</f>
        <v>最後更新人員</v>
      </c>
      <c r="D17" s="9" t="str">
        <f>[37]DBD!D23</f>
        <v>VARCHAR2</v>
      </c>
      <c r="E17" s="9">
        <f>[37]DBD!E23</f>
        <v>6</v>
      </c>
      <c r="F17" s="9">
        <f>[37]DBD!F23</f>
        <v>0</v>
      </c>
      <c r="G17" s="9">
        <f>[37]DBD!G23</f>
        <v>0</v>
      </c>
      <c r="H17" s="15"/>
      <c r="I17" s="15"/>
      <c r="J17" s="15"/>
      <c r="K17" s="15"/>
      <c r="L17" s="15"/>
      <c r="M17" s="15"/>
      <c r="N17" s="15"/>
    </row>
  </sheetData>
  <mergeCells count="1">
    <mergeCell ref="A1:B1"/>
  </mergeCells>
  <phoneticPr fontId="1" type="noConversion"/>
  <hyperlinks>
    <hyperlink ref="E1" location="'L8'!A1" display="回首頁" xr:uid="{00000000-0004-0000-2500-000000000000}"/>
  </hyperlinks>
  <pageMargins left="0.7" right="0.7" top="0.75" bottom="0.75" header="0.3" footer="0.3"/>
  <pageSetup paperSize="9" orientation="portrait" horizontalDpi="200" verticalDpi="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工作表37"/>
  <dimension ref="A1:O20"/>
  <sheetViews>
    <sheetView tabSelected="1" topLeftCell="F10" zoomScaleNormal="100" workbookViewId="0">
      <selection activeCell="O16" sqref="O16"/>
    </sheetView>
  </sheetViews>
  <sheetFormatPr defaultColWidth="44.77734375" defaultRowHeight="16.2"/>
  <cols>
    <col min="1" max="1" width="5.77734375" style="20" bestFit="1" customWidth="1"/>
    <col min="2" max="2" width="20.33203125" style="20" bestFit="1" customWidth="1"/>
    <col min="3" max="3" width="25.5546875" style="20" bestFit="1" customWidth="1"/>
    <col min="4" max="4" width="42.21875" style="20" bestFit="1" customWidth="1"/>
    <col min="5" max="5" width="8.21875" style="20" bestFit="1" customWidth="1"/>
    <col min="6" max="6" width="6.77734375" style="20" bestFit="1" customWidth="1"/>
    <col min="7" max="7" width="17.77734375" style="20" bestFit="1" customWidth="1"/>
    <col min="8" max="8" width="13.5546875" style="20" bestFit="1" customWidth="1"/>
    <col min="9" max="9" width="17.77734375" style="20" bestFit="1" customWidth="1"/>
    <col min="10" max="10" width="11.88671875" style="20" bestFit="1" customWidth="1"/>
    <col min="11" max="13" width="6.77734375" style="20" bestFit="1" customWidth="1"/>
    <col min="14" max="14" width="11.88671875" style="20" bestFit="1" customWidth="1"/>
    <col min="15" max="16384" width="44.77734375" style="20"/>
  </cols>
  <sheetData>
    <row r="1" spans="1:15">
      <c r="A1" s="27" t="s">
        <v>7</v>
      </c>
      <c r="B1" s="28"/>
      <c r="C1" s="9" t="str">
        <f>[38]DBD!C1</f>
        <v>MlaundryRecord</v>
      </c>
      <c r="D1" s="9" t="str">
        <f>[38]DBD!D1</f>
        <v>疑似洗錢交易訪談記錄檔</v>
      </c>
      <c r="E1" s="16" t="s">
        <v>24</v>
      </c>
      <c r="F1" s="10"/>
      <c r="G1" s="10"/>
    </row>
    <row r="2" spans="1:15">
      <c r="A2" s="21" t="s">
        <v>383</v>
      </c>
      <c r="B2" s="22"/>
      <c r="C2" s="9" t="s">
        <v>517</v>
      </c>
      <c r="D2" s="9"/>
      <c r="E2" s="16"/>
      <c r="F2" s="10"/>
      <c r="G2" s="10"/>
    </row>
    <row r="3" spans="1:15">
      <c r="A3" s="21" t="s">
        <v>384</v>
      </c>
      <c r="B3" s="22"/>
      <c r="C3" s="9"/>
      <c r="D3" s="9"/>
      <c r="E3" s="16"/>
      <c r="F3" s="10"/>
      <c r="G3" s="10"/>
    </row>
    <row r="4" spans="1:15">
      <c r="A4" s="12" t="s">
        <v>8</v>
      </c>
      <c r="B4" s="12" t="s">
        <v>9</v>
      </c>
      <c r="C4" s="13" t="s">
        <v>10</v>
      </c>
      <c r="D4" s="12" t="s">
        <v>11</v>
      </c>
      <c r="E4" s="12" t="s">
        <v>12</v>
      </c>
      <c r="F4" s="12" t="s">
        <v>13</v>
      </c>
      <c r="G4" s="13" t="s">
        <v>14</v>
      </c>
      <c r="H4" s="14" t="s">
        <v>15</v>
      </c>
      <c r="I4" s="14" t="s">
        <v>16</v>
      </c>
      <c r="J4" s="14" t="s">
        <v>17</v>
      </c>
      <c r="K4" s="14" t="s">
        <v>18</v>
      </c>
      <c r="L4" s="14" t="s">
        <v>19</v>
      </c>
      <c r="M4" s="14" t="s">
        <v>20</v>
      </c>
      <c r="N4" s="14" t="s">
        <v>21</v>
      </c>
      <c r="O4" s="25" t="s">
        <v>422</v>
      </c>
    </row>
    <row r="5" spans="1:15">
      <c r="A5" s="9">
        <f>[38]DBD!A9</f>
        <v>1</v>
      </c>
      <c r="B5" s="9" t="str">
        <f>[38]DBD!B9</f>
        <v>RecordDate</v>
      </c>
      <c r="C5" s="9" t="str">
        <f>[38]DBD!C9</f>
        <v xml:space="preserve">訪談日期  </v>
      </c>
      <c r="D5" s="9" t="str">
        <f>[38]DBD!D9</f>
        <v>Decimald</v>
      </c>
      <c r="E5" s="9">
        <f>[38]DBD!E9</f>
        <v>8</v>
      </c>
      <c r="F5" s="9">
        <f>[38]DBD!F9</f>
        <v>0</v>
      </c>
      <c r="G5" s="9">
        <f>[38]DBD!G9</f>
        <v>0</v>
      </c>
      <c r="H5" s="15" t="s">
        <v>380</v>
      </c>
      <c r="I5" s="15" t="s">
        <v>359</v>
      </c>
      <c r="J5" s="15" t="s">
        <v>360</v>
      </c>
      <c r="K5" s="15" t="s">
        <v>361</v>
      </c>
      <c r="L5" s="15">
        <v>8</v>
      </c>
      <c r="M5" s="15"/>
      <c r="N5" s="15"/>
      <c r="O5" s="20" t="s">
        <v>527</v>
      </c>
    </row>
    <row r="6" spans="1:15">
      <c r="A6" s="9">
        <f>[38]DBD!A10</f>
        <v>2</v>
      </c>
      <c r="B6" s="9" t="str">
        <f>[38]DBD!B10</f>
        <v>CustNo</v>
      </c>
      <c r="C6" s="9" t="str">
        <f>[38]DBD!C10</f>
        <v>戶號</v>
      </c>
      <c r="D6" s="9" t="str">
        <f>[38]DBD!D10</f>
        <v>Decimal</v>
      </c>
      <c r="E6" s="9">
        <f>[38]DBD!E10</f>
        <v>7</v>
      </c>
      <c r="F6" s="9">
        <f>[38]DBD!F10</f>
        <v>0</v>
      </c>
      <c r="G6" s="9">
        <f>[38]DBD!G10</f>
        <v>0</v>
      </c>
      <c r="H6" s="15" t="s">
        <v>380</v>
      </c>
      <c r="I6" s="15" t="s">
        <v>362</v>
      </c>
      <c r="J6" s="15" t="s">
        <v>363</v>
      </c>
      <c r="K6" s="15" t="s">
        <v>361</v>
      </c>
      <c r="L6" s="15">
        <v>7</v>
      </c>
      <c r="M6" s="15"/>
      <c r="N6" s="15"/>
      <c r="O6" s="20" t="s">
        <v>528</v>
      </c>
    </row>
    <row r="7" spans="1:15">
      <c r="A7" s="9">
        <f>[38]DBD!A11</f>
        <v>3</v>
      </c>
      <c r="B7" s="9" t="str">
        <f>[38]DBD!B11</f>
        <v>FacmNo</v>
      </c>
      <c r="C7" s="9" t="str">
        <f>[38]DBD!C11</f>
        <v>額度編號</v>
      </c>
      <c r="D7" s="9" t="str">
        <f>[38]DBD!D11</f>
        <v>Decimal</v>
      </c>
      <c r="E7" s="9">
        <f>[38]DBD!E11</f>
        <v>3</v>
      </c>
      <c r="F7" s="9">
        <f>[38]DBD!F11</f>
        <v>0</v>
      </c>
      <c r="G7" s="9">
        <f>[38]DBD!G11</f>
        <v>0</v>
      </c>
      <c r="H7" s="15"/>
      <c r="I7" s="15"/>
      <c r="J7" s="15"/>
      <c r="K7" s="15"/>
      <c r="L7" s="15"/>
      <c r="M7" s="15"/>
      <c r="N7" s="15" t="s">
        <v>421</v>
      </c>
      <c r="O7" s="26"/>
    </row>
    <row r="8" spans="1:15">
      <c r="A8" s="9">
        <f>[38]DBD!A12</f>
        <v>4</v>
      </c>
      <c r="B8" s="9" t="str">
        <f>[38]DBD!B12</f>
        <v>BormNo</v>
      </c>
      <c r="C8" s="9" t="str">
        <f>[38]DBD!C12</f>
        <v>撥款序號</v>
      </c>
      <c r="D8" s="9" t="str">
        <f>[38]DBD!D12</f>
        <v>Decimal</v>
      </c>
      <c r="E8" s="9">
        <f>[38]DBD!E12</f>
        <v>3</v>
      </c>
      <c r="F8" s="9">
        <f>[38]DBD!F12</f>
        <v>0</v>
      </c>
      <c r="G8" s="9">
        <f>[38]DBD!G12</f>
        <v>0</v>
      </c>
      <c r="H8" s="15"/>
      <c r="I8" s="15"/>
      <c r="J8" s="15"/>
      <c r="K8" s="15"/>
      <c r="L8" s="15"/>
      <c r="M8" s="15"/>
      <c r="N8" s="15" t="s">
        <v>421</v>
      </c>
    </row>
    <row r="9" spans="1:15">
      <c r="A9" s="9">
        <f>[38]DBD!A13</f>
        <v>5</v>
      </c>
      <c r="B9" s="9" t="str">
        <f>[38]DBD!B13</f>
        <v>RepayDate</v>
      </c>
      <c r="C9" s="9" t="str">
        <f>[38]DBD!C13</f>
        <v>預定還款日期</v>
      </c>
      <c r="D9" s="9" t="str">
        <f>[38]DBD!D13</f>
        <v>Decimald</v>
      </c>
      <c r="E9" s="9">
        <f>[38]DBD!E13</f>
        <v>8</v>
      </c>
      <c r="F9" s="9">
        <f>[38]DBD!F13</f>
        <v>0</v>
      </c>
      <c r="G9" s="9">
        <f>[38]DBD!G13</f>
        <v>0</v>
      </c>
      <c r="H9" s="15" t="s">
        <v>380</v>
      </c>
      <c r="I9" s="15" t="s">
        <v>364</v>
      </c>
      <c r="J9" s="15" t="s">
        <v>365</v>
      </c>
      <c r="K9" s="15" t="s">
        <v>361</v>
      </c>
      <c r="L9" s="15">
        <v>8</v>
      </c>
      <c r="M9" s="15"/>
      <c r="N9" s="15"/>
      <c r="O9" s="20" t="s">
        <v>529</v>
      </c>
    </row>
    <row r="10" spans="1:15">
      <c r="A10" s="9">
        <f>[38]DBD!A14</f>
        <v>6</v>
      </c>
      <c r="B10" s="9" t="str">
        <f>[38]DBD!B14</f>
        <v>ActualRepayDate</v>
      </c>
      <c r="C10" s="9" t="str">
        <f>[38]DBD!C14</f>
        <v xml:space="preserve">實際還款日期  </v>
      </c>
      <c r="D10" s="9" t="str">
        <f>[38]DBD!D14</f>
        <v>Decimald</v>
      </c>
      <c r="E10" s="9">
        <f>[38]DBD!E14</f>
        <v>8</v>
      </c>
      <c r="F10" s="9">
        <f>[38]DBD!F14</f>
        <v>0</v>
      </c>
      <c r="G10" s="9">
        <f>[38]DBD!G14</f>
        <v>0</v>
      </c>
      <c r="H10" s="15"/>
      <c r="I10" s="15"/>
      <c r="J10" s="15"/>
      <c r="K10" s="15"/>
      <c r="L10" s="15"/>
      <c r="M10" s="15"/>
      <c r="N10" s="15" t="s">
        <v>421</v>
      </c>
    </row>
    <row r="11" spans="1:15">
      <c r="A11" s="9">
        <f>[38]DBD!A15</f>
        <v>7</v>
      </c>
      <c r="B11" s="9" t="str">
        <f>[38]DBD!B15</f>
        <v>RepayAmt</v>
      </c>
      <c r="C11" s="9" t="str">
        <f>[38]DBD!C15</f>
        <v xml:space="preserve">還款金額 </v>
      </c>
      <c r="D11" s="9" t="str">
        <f>[38]DBD!D15</f>
        <v>Decimal</v>
      </c>
      <c r="E11" s="9">
        <f>[38]DBD!E15</f>
        <v>16</v>
      </c>
      <c r="F11" s="9">
        <f>[38]DBD!F15</f>
        <v>2</v>
      </c>
      <c r="G11" s="9">
        <f>[38]DBD!G15</f>
        <v>0</v>
      </c>
      <c r="H11" s="15" t="s">
        <v>380</v>
      </c>
      <c r="I11" s="15" t="s">
        <v>366</v>
      </c>
      <c r="J11" s="15" t="s">
        <v>367</v>
      </c>
      <c r="K11" s="15" t="s">
        <v>368</v>
      </c>
      <c r="L11" s="15">
        <v>11</v>
      </c>
      <c r="M11" s="15"/>
      <c r="N11" s="15"/>
      <c r="O11" s="20" t="s">
        <v>530</v>
      </c>
    </row>
    <row r="12" spans="1:15">
      <c r="A12" s="9">
        <f>[38]DBD!A16</f>
        <v>8</v>
      </c>
      <c r="B12" s="9" t="str">
        <f>[38]DBD!B16</f>
        <v>Career</v>
      </c>
      <c r="C12" s="9" t="str">
        <f>[38]DBD!C16</f>
        <v xml:space="preserve">職業別 </v>
      </c>
      <c r="D12" s="9" t="str">
        <f>[38]DBD!D16</f>
        <v>nvarchar2</v>
      </c>
      <c r="E12" s="9">
        <f>[38]DBD!E16</f>
        <v>20</v>
      </c>
      <c r="F12" s="9">
        <f>[38]DBD!F16</f>
        <v>0</v>
      </c>
      <c r="G12" s="9">
        <f>[38]DBD!G16</f>
        <v>0</v>
      </c>
      <c r="H12" s="15" t="s">
        <v>380</v>
      </c>
      <c r="I12" s="15" t="s">
        <v>369</v>
      </c>
      <c r="J12" s="15" t="s">
        <v>370</v>
      </c>
      <c r="K12" s="15" t="s">
        <v>371</v>
      </c>
      <c r="L12" s="15">
        <v>14</v>
      </c>
      <c r="M12" s="15"/>
      <c r="N12" s="15"/>
      <c r="O12" s="20" t="s">
        <v>531</v>
      </c>
    </row>
    <row r="13" spans="1:15">
      <c r="A13" s="9">
        <f>[38]DBD!A17</f>
        <v>9</v>
      </c>
      <c r="B13" s="9" t="str">
        <f>[38]DBD!B17</f>
        <v>Income</v>
      </c>
      <c r="C13" s="9" t="str">
        <f>[38]DBD!C17</f>
        <v xml:space="preserve">年收入(萬) </v>
      </c>
      <c r="D13" s="9" t="str">
        <f>[38]DBD!D17</f>
        <v>nvarchar2</v>
      </c>
      <c r="E13" s="9">
        <f>[38]DBD!E17</f>
        <v>30</v>
      </c>
      <c r="F13" s="9">
        <f>[38]DBD!F17</f>
        <v>0</v>
      </c>
      <c r="G13" s="9">
        <f>[38]DBD!G17</f>
        <v>0</v>
      </c>
      <c r="H13" s="15" t="s">
        <v>380</v>
      </c>
      <c r="I13" s="15" t="s">
        <v>372</v>
      </c>
      <c r="J13" s="15" t="s">
        <v>373</v>
      </c>
      <c r="K13" s="15" t="s">
        <v>368</v>
      </c>
      <c r="L13" s="15">
        <v>11</v>
      </c>
      <c r="M13" s="15"/>
      <c r="N13" s="15"/>
      <c r="O13" s="20" t="s">
        <v>532</v>
      </c>
    </row>
    <row r="14" spans="1:15" ht="178.2">
      <c r="A14" s="9">
        <f>[38]DBD!A18</f>
        <v>10</v>
      </c>
      <c r="B14" s="9" t="str">
        <f>[38]DBD!B18</f>
        <v>RepaySource</v>
      </c>
      <c r="C14" s="9" t="str">
        <f>[38]DBD!C18</f>
        <v xml:space="preserve">還款來源 </v>
      </c>
      <c r="D14" s="9" t="str">
        <f>[38]DBD!D18</f>
        <v>Decimal</v>
      </c>
      <c r="E14" s="9">
        <f>[38]DBD!E18</f>
        <v>2</v>
      </c>
      <c r="F14" s="9">
        <f>[38]DBD!F18</f>
        <v>0</v>
      </c>
      <c r="G14" s="9" t="str">
        <f>[38]DBD!G18</f>
        <v>01:他行代償
02:家人代償
03:內部代償
04:房屋出售
05:土地出售
06:投資獲利
07:保險滿期金
08:退休金
09:存款
10:不願告知
11:其他</v>
      </c>
      <c r="H14" s="15" t="s">
        <v>380</v>
      </c>
      <c r="I14" s="15" t="s">
        <v>374</v>
      </c>
      <c r="J14" s="15" t="s">
        <v>375</v>
      </c>
      <c r="K14" s="15" t="s">
        <v>371</v>
      </c>
      <c r="L14" s="15">
        <v>2</v>
      </c>
      <c r="M14" s="15"/>
      <c r="N14" s="15"/>
      <c r="O14" s="20" t="s">
        <v>533</v>
      </c>
    </row>
    <row r="15" spans="1:15">
      <c r="A15" s="9">
        <f>[38]DBD!A19</f>
        <v>11</v>
      </c>
      <c r="B15" s="9" t="str">
        <f>[38]DBD!B19</f>
        <v>RepayBank</v>
      </c>
      <c r="C15" s="9" t="str">
        <f>[38]DBD!C19</f>
        <v xml:space="preserve">代償銀行 </v>
      </c>
      <c r="D15" s="9" t="str">
        <f>[38]DBD!D19</f>
        <v>nvarchar2</v>
      </c>
      <c r="E15" s="9">
        <f>[38]DBD!E19</f>
        <v>10</v>
      </c>
      <c r="F15" s="9">
        <f>[38]DBD!F19</f>
        <v>0</v>
      </c>
      <c r="G15" s="9">
        <f>[38]DBD!G19</f>
        <v>0</v>
      </c>
      <c r="H15" s="15" t="s">
        <v>380</v>
      </c>
      <c r="I15" s="15" t="s">
        <v>376</v>
      </c>
      <c r="J15" s="15" t="s">
        <v>377</v>
      </c>
      <c r="K15" s="15" t="s">
        <v>371</v>
      </c>
      <c r="L15" s="15">
        <v>14</v>
      </c>
      <c r="M15" s="15"/>
      <c r="N15" s="15"/>
      <c r="O15" s="20" t="s">
        <v>534</v>
      </c>
    </row>
    <row r="16" spans="1:15">
      <c r="A16" s="9">
        <f>[38]DBD!A20</f>
        <v>12</v>
      </c>
      <c r="B16" s="9" t="str">
        <f>[38]DBD!B20</f>
        <v>Description</v>
      </c>
      <c r="C16" s="9" t="str">
        <f>[38]DBD!C20</f>
        <v xml:space="preserve">其他說明 </v>
      </c>
      <c r="D16" s="9" t="str">
        <f>[38]DBD!D20</f>
        <v>nvarchar2</v>
      </c>
      <c r="E16" s="9">
        <f>[38]DBD!E20</f>
        <v>60</v>
      </c>
      <c r="F16" s="9">
        <f>[38]DBD!F20</f>
        <v>0</v>
      </c>
      <c r="G16" s="9">
        <f>[38]DBD!G20</f>
        <v>0</v>
      </c>
      <c r="H16" s="15" t="s">
        <v>380</v>
      </c>
      <c r="I16" s="15" t="s">
        <v>378</v>
      </c>
      <c r="J16" s="15" t="s">
        <v>379</v>
      </c>
      <c r="K16" s="15" t="s">
        <v>371</v>
      </c>
      <c r="L16" s="15">
        <v>42</v>
      </c>
      <c r="M16" s="15"/>
      <c r="N16" s="15"/>
      <c r="O16" s="20" t="s">
        <v>535</v>
      </c>
    </row>
    <row r="17" spans="1:14">
      <c r="A17" s="9">
        <f>[38]DBD!A21</f>
        <v>13</v>
      </c>
      <c r="B17" s="9" t="str">
        <f>[38]DBD!B21</f>
        <v>CreateDate</v>
      </c>
      <c r="C17" s="9" t="str">
        <f>[38]DBD!C21</f>
        <v>建檔日期時間</v>
      </c>
      <c r="D17" s="9" t="str">
        <f>[38]DBD!D21</f>
        <v>DATE</v>
      </c>
      <c r="E17" s="9">
        <f>[38]DBD!E21</f>
        <v>8</v>
      </c>
      <c r="F17" s="9">
        <f>[38]DBD!F21</f>
        <v>0</v>
      </c>
      <c r="G17" s="9">
        <f>[38]DBD!G21</f>
        <v>0</v>
      </c>
      <c r="H17" s="15"/>
      <c r="I17" s="15"/>
      <c r="J17" s="15"/>
      <c r="K17" s="15"/>
      <c r="L17" s="15"/>
      <c r="M17" s="15"/>
      <c r="N17" s="15"/>
    </row>
    <row r="18" spans="1:14">
      <c r="A18" s="9">
        <f>[38]DBD!A22</f>
        <v>14</v>
      </c>
      <c r="B18" s="9" t="str">
        <f>[38]DBD!B22</f>
        <v>CreateEmpNo</v>
      </c>
      <c r="C18" s="9" t="str">
        <f>[38]DBD!C22</f>
        <v>建檔人員</v>
      </c>
      <c r="D18" s="9" t="str">
        <f>[38]DBD!D22</f>
        <v>VARCHAR2</v>
      </c>
      <c r="E18" s="9">
        <f>[38]DBD!E22</f>
        <v>6</v>
      </c>
      <c r="F18" s="9">
        <f>[38]DBD!F22</f>
        <v>0</v>
      </c>
      <c r="G18" s="9">
        <f>[38]DBD!G22</f>
        <v>0</v>
      </c>
      <c r="H18" s="15"/>
      <c r="I18" s="15"/>
      <c r="J18" s="15"/>
      <c r="K18" s="15"/>
      <c r="L18" s="15"/>
      <c r="M18" s="15"/>
      <c r="N18" s="15"/>
    </row>
    <row r="19" spans="1:14">
      <c r="A19" s="9">
        <f>[38]DBD!A23</f>
        <v>15</v>
      </c>
      <c r="B19" s="9" t="str">
        <f>[38]DBD!B23</f>
        <v>LastUpdate</v>
      </c>
      <c r="C19" s="9" t="str">
        <f>[38]DBD!C23</f>
        <v>最後更新日期時間</v>
      </c>
      <c r="D19" s="9" t="str">
        <f>[38]DBD!D23</f>
        <v>DATE</v>
      </c>
      <c r="E19" s="9">
        <f>[38]DBD!E23</f>
        <v>8</v>
      </c>
      <c r="F19" s="9">
        <f>[38]DBD!F23</f>
        <v>0</v>
      </c>
      <c r="G19" s="9">
        <f>[38]DBD!G23</f>
        <v>0</v>
      </c>
      <c r="H19" s="15"/>
      <c r="I19" s="15"/>
      <c r="J19" s="15"/>
      <c r="K19" s="15"/>
      <c r="L19" s="15"/>
      <c r="M19" s="15"/>
      <c r="N19" s="15"/>
    </row>
    <row r="20" spans="1:14">
      <c r="A20" s="9">
        <f>[38]DBD!A24</f>
        <v>16</v>
      </c>
      <c r="B20" s="9" t="str">
        <f>[38]DBD!B24</f>
        <v>LastUpdateEmpNo</v>
      </c>
      <c r="C20" s="9" t="str">
        <f>[38]DBD!C24</f>
        <v>最後更新人員</v>
      </c>
      <c r="D20" s="9" t="str">
        <f>[38]DBD!D24</f>
        <v>VARCHAR2</v>
      </c>
      <c r="E20" s="9">
        <f>[38]DBD!E24</f>
        <v>6</v>
      </c>
      <c r="F20" s="9" t="e">
        <f>[38]DBD!F24</f>
        <v>#REF!</v>
      </c>
      <c r="G20" s="9">
        <f>[38]DBD!G24</f>
        <v>0</v>
      </c>
      <c r="H20" s="15"/>
      <c r="I20" s="15"/>
      <c r="J20" s="15"/>
      <c r="K20" s="15"/>
      <c r="L20" s="15"/>
      <c r="M20" s="15"/>
      <c r="N20" s="15"/>
    </row>
  </sheetData>
  <mergeCells count="1">
    <mergeCell ref="A1:B1"/>
  </mergeCells>
  <phoneticPr fontId="1" type="noConversion"/>
  <hyperlinks>
    <hyperlink ref="E1" location="'L8'!A1" display="回首頁" xr:uid="{00000000-0004-0000-2600-000000000000}"/>
  </hyperlinks>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工作表2"/>
  <dimension ref="A1:O37"/>
  <sheetViews>
    <sheetView topLeftCell="D9" zoomScaleNormal="100" workbookViewId="0">
      <selection activeCell="O11" sqref="O11"/>
    </sheetView>
  </sheetViews>
  <sheetFormatPr defaultColWidth="44.77734375" defaultRowHeight="16.2"/>
  <cols>
    <col min="1" max="1" width="5.77734375" style="20" bestFit="1" customWidth="1"/>
    <col min="2" max="2" width="20.33203125" style="20" bestFit="1" customWidth="1"/>
    <col min="3" max="3" width="45.77734375" style="20" bestFit="1" customWidth="1"/>
    <col min="4" max="4" width="10.109375" style="20" customWidth="1"/>
    <col min="5" max="5" width="8.21875" style="20" bestFit="1" customWidth="1"/>
    <col min="6" max="6" width="6.77734375" style="20" bestFit="1" customWidth="1"/>
    <col min="7" max="7" width="17.77734375" style="20" bestFit="1" customWidth="1"/>
    <col min="8" max="8" width="13.5546875" style="20" bestFit="1" customWidth="1"/>
    <col min="9" max="9" width="23.88671875" style="20" bestFit="1" customWidth="1"/>
    <col min="10" max="10" width="11.88671875" style="20" bestFit="1" customWidth="1"/>
    <col min="11" max="13" width="6.77734375" style="20" bestFit="1" customWidth="1"/>
    <col min="14" max="14" width="11.88671875" style="20" bestFit="1" customWidth="1"/>
    <col min="15" max="16384" width="44.77734375" style="20"/>
  </cols>
  <sheetData>
    <row r="1" spans="1:15" ht="48.6">
      <c r="A1" s="27" t="s">
        <v>7</v>
      </c>
      <c r="B1" s="28"/>
      <c r="C1" s="9" t="str">
        <f>[3]DBD!C1</f>
        <v>JcicZ042</v>
      </c>
      <c r="D1" s="9" t="str">
        <f>[3]DBD!D1</f>
        <v>回報無擔保債權金額資料</v>
      </c>
      <c r="E1" s="16" t="s">
        <v>24</v>
      </c>
      <c r="F1" s="10"/>
      <c r="G1" s="10"/>
    </row>
    <row r="2" spans="1:15">
      <c r="A2" s="21" t="s">
        <v>383</v>
      </c>
      <c r="B2" s="22"/>
      <c r="C2" s="9" t="s">
        <v>388</v>
      </c>
      <c r="D2" s="9"/>
      <c r="E2" s="16"/>
      <c r="F2" s="10"/>
      <c r="G2" s="10"/>
    </row>
    <row r="3" spans="1:15">
      <c r="A3" s="21" t="s">
        <v>384</v>
      </c>
      <c r="B3" s="22"/>
      <c r="C3" s="9"/>
      <c r="D3" s="9"/>
      <c r="E3" s="16"/>
      <c r="F3" s="10"/>
      <c r="G3" s="10"/>
    </row>
    <row r="4" spans="1:15">
      <c r="A4" s="12" t="s">
        <v>8</v>
      </c>
      <c r="B4" s="12" t="s">
        <v>9</v>
      </c>
      <c r="C4" s="13" t="s">
        <v>10</v>
      </c>
      <c r="D4" s="12" t="s">
        <v>11</v>
      </c>
      <c r="E4" s="12" t="s">
        <v>12</v>
      </c>
      <c r="F4" s="12" t="s">
        <v>13</v>
      </c>
      <c r="G4" s="13" t="s">
        <v>14</v>
      </c>
      <c r="H4" s="14" t="s">
        <v>15</v>
      </c>
      <c r="I4" s="14" t="s">
        <v>16</v>
      </c>
      <c r="J4" s="14" t="s">
        <v>17</v>
      </c>
      <c r="K4" s="14" t="s">
        <v>18</v>
      </c>
      <c r="L4" s="14" t="s">
        <v>19</v>
      </c>
      <c r="M4" s="14" t="s">
        <v>20</v>
      </c>
      <c r="N4" s="14" t="s">
        <v>21</v>
      </c>
      <c r="O4" s="25" t="s">
        <v>422</v>
      </c>
    </row>
    <row r="5" spans="1:15">
      <c r="A5" s="9">
        <f>[3]DBD!A9</f>
        <v>1</v>
      </c>
      <c r="B5" s="9" t="str">
        <f>[3]DBD!B9</f>
        <v>TranKey</v>
      </c>
      <c r="C5" s="9" t="str">
        <f>[3]DBD!C9</f>
        <v>交易代碼</v>
      </c>
      <c r="D5" s="9" t="str">
        <f>[3]DBD!D9</f>
        <v>VARCHAR2</v>
      </c>
      <c r="E5" s="9">
        <f>[3]DBD!E9</f>
        <v>1</v>
      </c>
      <c r="F5" s="9">
        <f>[3]DBD!F9</f>
        <v>0</v>
      </c>
      <c r="G5" s="9" t="str">
        <f>[3]DBD!G9</f>
        <v>A:新增,C:異動</v>
      </c>
      <c r="H5" s="15" t="s">
        <v>51</v>
      </c>
      <c r="I5" s="15" t="s">
        <v>29</v>
      </c>
      <c r="J5" s="15"/>
      <c r="K5" s="15" t="s">
        <v>30</v>
      </c>
      <c r="L5" s="15">
        <v>1</v>
      </c>
      <c r="M5" s="15"/>
      <c r="N5" s="15"/>
    </row>
    <row r="6" spans="1:15" ht="32.4">
      <c r="A6" s="9">
        <f>[3]DBD!A10</f>
        <v>2</v>
      </c>
      <c r="B6" s="9" t="str">
        <f>[3]DBD!B10</f>
        <v>SubmitKey</v>
      </c>
      <c r="C6" s="9" t="str">
        <f>[3]DBD!C10</f>
        <v>報送單位代號</v>
      </c>
      <c r="D6" s="9" t="str">
        <f>[3]DBD!D10</f>
        <v>NVARCHAR2</v>
      </c>
      <c r="E6" s="9">
        <f>[3]DBD!E10</f>
        <v>3</v>
      </c>
      <c r="F6" s="9">
        <f>[3]DBD!F10</f>
        <v>0</v>
      </c>
      <c r="G6" s="9" t="str">
        <f>[3]DBD!G10</f>
        <v>三位文數字</v>
      </c>
      <c r="H6" s="15" t="s">
        <v>51</v>
      </c>
      <c r="I6" s="15" t="s">
        <v>32</v>
      </c>
      <c r="J6" s="15"/>
      <c r="K6" s="15" t="s">
        <v>30</v>
      </c>
      <c r="L6" s="15">
        <v>3</v>
      </c>
      <c r="M6" s="15"/>
      <c r="N6" s="15"/>
    </row>
    <row r="7" spans="1:15">
      <c r="A7" s="9">
        <f>[3]DBD!A11</f>
        <v>3</v>
      </c>
      <c r="B7" s="9" t="str">
        <f>[3]DBD!B11</f>
        <v>CustId</v>
      </c>
      <c r="C7" s="9" t="str">
        <f>[3]DBD!C11</f>
        <v>債務人IDN</v>
      </c>
      <c r="D7" s="9" t="str">
        <f>[3]DBD!D11</f>
        <v>VARCHAR2</v>
      </c>
      <c r="E7" s="9">
        <f>[3]DBD!E11</f>
        <v>10</v>
      </c>
      <c r="F7" s="9">
        <f>[3]DBD!F11</f>
        <v>0</v>
      </c>
      <c r="G7" s="9" t="str">
        <f>[3]DBD!G11</f>
        <v>身分證號</v>
      </c>
      <c r="H7" s="15" t="s">
        <v>51</v>
      </c>
      <c r="I7" s="15" t="s">
        <v>34</v>
      </c>
      <c r="J7" s="15"/>
      <c r="K7" s="15" t="s">
        <v>35</v>
      </c>
      <c r="L7" s="15">
        <v>10</v>
      </c>
      <c r="M7" s="15"/>
      <c r="N7" s="15"/>
    </row>
    <row r="8" spans="1:15">
      <c r="A8" s="9">
        <f>[3]DBD!A12</f>
        <v>4</v>
      </c>
      <c r="B8" s="9" t="str">
        <f>[3]DBD!B12</f>
        <v>RcDate</v>
      </c>
      <c r="C8" s="9" t="str">
        <f>[3]DBD!C12</f>
        <v>協商申請日</v>
      </c>
      <c r="D8" s="9" t="str">
        <f>[3]DBD!D12</f>
        <v>DecimalD</v>
      </c>
      <c r="E8" s="9">
        <f>[3]DBD!E12</f>
        <v>8</v>
      </c>
      <c r="F8" s="9">
        <f>[3]DBD!F12</f>
        <v>0</v>
      </c>
      <c r="G8" s="9">
        <f>[3]DBD!G12</f>
        <v>0</v>
      </c>
      <c r="H8" s="15" t="s">
        <v>51</v>
      </c>
      <c r="I8" s="15" t="s">
        <v>37</v>
      </c>
      <c r="J8" s="15"/>
      <c r="K8" s="15" t="s">
        <v>35</v>
      </c>
      <c r="L8" s="15">
        <v>8</v>
      </c>
      <c r="M8" s="15"/>
      <c r="N8" s="15"/>
    </row>
    <row r="9" spans="1:15" ht="32.4">
      <c r="A9" s="9">
        <f>[3]DBD!A13</f>
        <v>5</v>
      </c>
      <c r="B9" s="9" t="str">
        <f>[3]DBD!B13</f>
        <v>MaxMainCode</v>
      </c>
      <c r="C9" s="9" t="str">
        <f>[3]DBD!C13</f>
        <v>最大債權金融機構代號</v>
      </c>
      <c r="D9" s="9" t="str">
        <f>[3]DBD!D13</f>
        <v>NVARCHAR2</v>
      </c>
      <c r="E9" s="9">
        <f>[3]DBD!E13</f>
        <v>3</v>
      </c>
      <c r="F9" s="9">
        <f>[3]DBD!F13</f>
        <v>0</v>
      </c>
      <c r="G9" s="9" t="str">
        <f>[3]DBD!G13</f>
        <v>三位文數字</v>
      </c>
      <c r="H9" s="15" t="s">
        <v>51</v>
      </c>
      <c r="I9" s="15" t="s">
        <v>52</v>
      </c>
      <c r="J9" s="15"/>
      <c r="K9" s="15" t="s">
        <v>30</v>
      </c>
      <c r="L9" s="15">
        <v>3</v>
      </c>
      <c r="M9" s="15"/>
      <c r="N9" s="15"/>
    </row>
    <row r="10" spans="1:15">
      <c r="A10" s="9">
        <f>[3]DBD!A14</f>
        <v>6</v>
      </c>
      <c r="B10" s="9" t="str">
        <f>[3]DBD!B14</f>
        <v>IsClaims</v>
      </c>
      <c r="C10" s="9" t="str">
        <f>[3]DBD!C14</f>
        <v>是否為本金融機構債務人</v>
      </c>
      <c r="D10" s="9" t="str">
        <f>[3]DBD!D14</f>
        <v>VARCHAR2</v>
      </c>
      <c r="E10" s="9">
        <f>[3]DBD!E14</f>
        <v>1</v>
      </c>
      <c r="F10" s="9">
        <f>[3]DBD!F14</f>
        <v>0</v>
      </c>
      <c r="G10" s="9" t="str">
        <f>[3]DBD!G14</f>
        <v>N,Y</v>
      </c>
      <c r="H10" s="15" t="s">
        <v>51</v>
      </c>
      <c r="I10" s="15" t="s">
        <v>53</v>
      </c>
      <c r="J10" s="15"/>
      <c r="K10" s="15" t="s">
        <v>30</v>
      </c>
      <c r="L10" s="15">
        <v>1</v>
      </c>
      <c r="M10" s="15"/>
      <c r="N10" s="15"/>
    </row>
    <row r="11" spans="1:15">
      <c r="A11" s="9">
        <f>[3]DBD!A15</f>
        <v>7</v>
      </c>
      <c r="B11" s="9" t="str">
        <f>[3]DBD!B15</f>
        <v>GuarLoanCnt</v>
      </c>
      <c r="C11" s="9" t="str">
        <f>[3]DBD!C15</f>
        <v>本金融機構有擔保債權筆數</v>
      </c>
      <c r="D11" s="9" t="str">
        <f>[3]DBD!D15</f>
        <v>Decimal</v>
      </c>
      <c r="E11" s="9">
        <f>[3]DBD!E15</f>
        <v>2</v>
      </c>
      <c r="F11" s="9">
        <f>[3]DBD!F15</f>
        <v>0</v>
      </c>
      <c r="G11" s="9">
        <f>[3]DBD!G15</f>
        <v>0</v>
      </c>
      <c r="H11" s="15" t="s">
        <v>51</v>
      </c>
      <c r="I11" s="15" t="s">
        <v>54</v>
      </c>
      <c r="J11" s="15"/>
      <c r="K11" s="15" t="s">
        <v>50</v>
      </c>
      <c r="L11" s="15">
        <v>2</v>
      </c>
      <c r="M11" s="15">
        <v>0</v>
      </c>
      <c r="N11" s="15" t="s">
        <v>390</v>
      </c>
      <c r="O11" s="20" t="s">
        <v>423</v>
      </c>
    </row>
    <row r="12" spans="1:15">
      <c r="A12" s="9">
        <f>[3]DBD!A16</f>
        <v>8</v>
      </c>
      <c r="B12" s="9" t="str">
        <f>[3]DBD!B16</f>
        <v>ExpLoanAmt</v>
      </c>
      <c r="C12" s="9" t="str">
        <f>[3]DBD!C16</f>
        <v>信用貸款對內本息餘額</v>
      </c>
      <c r="D12" s="9" t="str">
        <f>[3]DBD!D16</f>
        <v>Decimal</v>
      </c>
      <c r="E12" s="9">
        <f>[3]DBD!E16</f>
        <v>9</v>
      </c>
      <c r="F12" s="9">
        <f>[3]DBD!F16</f>
        <v>0</v>
      </c>
      <c r="G12" s="9">
        <f>[3]DBD!G16</f>
        <v>0</v>
      </c>
      <c r="H12" s="15" t="s">
        <v>51</v>
      </c>
      <c r="I12" s="15" t="s">
        <v>55</v>
      </c>
      <c r="J12" s="15"/>
      <c r="K12" s="15" t="s">
        <v>50</v>
      </c>
      <c r="L12" s="15">
        <v>9</v>
      </c>
      <c r="M12" s="15"/>
      <c r="N12" s="15" t="s">
        <v>390</v>
      </c>
      <c r="O12" s="20" t="s">
        <v>424</v>
      </c>
    </row>
    <row r="13" spans="1:15">
      <c r="A13" s="9">
        <f>[3]DBD!A17</f>
        <v>9</v>
      </c>
      <c r="B13" s="9" t="str">
        <f>[3]DBD!B17</f>
        <v>Civil323ExpAmt</v>
      </c>
      <c r="C13" s="9" t="str">
        <f>[3]DBD!C17</f>
        <v>依民法第323條計算之信用貸款本息餘額</v>
      </c>
      <c r="D13" s="9" t="str">
        <f>[3]DBD!D17</f>
        <v>Decimal</v>
      </c>
      <c r="E13" s="9">
        <f>[3]DBD!E17</f>
        <v>9</v>
      </c>
      <c r="F13" s="9">
        <f>[3]DBD!F17</f>
        <v>0</v>
      </c>
      <c r="G13" s="9">
        <f>[3]DBD!G17</f>
        <v>0</v>
      </c>
      <c r="H13" s="15" t="s">
        <v>51</v>
      </c>
      <c r="I13" s="15" t="s">
        <v>56</v>
      </c>
      <c r="J13" s="15"/>
      <c r="K13" s="15" t="s">
        <v>23</v>
      </c>
      <c r="L13" s="15">
        <v>9</v>
      </c>
      <c r="M13" s="15"/>
      <c r="N13" s="15" t="s">
        <v>390</v>
      </c>
      <c r="O13" s="20" t="s">
        <v>425</v>
      </c>
    </row>
    <row r="14" spans="1:15">
      <c r="A14" s="9">
        <f>[3]DBD!A18</f>
        <v>10</v>
      </c>
      <c r="B14" s="9" t="str">
        <f>[3]DBD!B18</f>
        <v>ReceExpAmt</v>
      </c>
      <c r="C14" s="9" t="str">
        <f>[3]DBD!C18</f>
        <v>信用貸款最近一期繳款金額</v>
      </c>
      <c r="D14" s="9" t="str">
        <f>[3]DBD!D18</f>
        <v>Decimal</v>
      </c>
      <c r="E14" s="9">
        <f>[3]DBD!E18</f>
        <v>9</v>
      </c>
      <c r="F14" s="9">
        <f>[3]DBD!F18</f>
        <v>0</v>
      </c>
      <c r="G14" s="9">
        <f>[3]DBD!G18</f>
        <v>0</v>
      </c>
      <c r="H14" s="15" t="s">
        <v>51</v>
      </c>
      <c r="I14" s="15" t="s">
        <v>57</v>
      </c>
      <c r="J14" s="15"/>
      <c r="K14" s="15" t="s">
        <v>23</v>
      </c>
      <c r="L14" s="15">
        <v>9</v>
      </c>
      <c r="M14" s="15"/>
      <c r="N14" s="15" t="s">
        <v>390</v>
      </c>
      <c r="O14" s="20" t="s">
        <v>426</v>
      </c>
    </row>
    <row r="15" spans="1:15">
      <c r="A15" s="9">
        <f>[3]DBD!A19</f>
        <v>11</v>
      </c>
      <c r="B15" s="9" t="str">
        <f>[3]DBD!B19</f>
        <v>CashCardAmt</v>
      </c>
      <c r="C15" s="9" t="str">
        <f>[3]DBD!C19</f>
        <v>現金卡放款對內本息餘額</v>
      </c>
      <c r="D15" s="9" t="str">
        <f>[3]DBD!D19</f>
        <v>Decimal</v>
      </c>
      <c r="E15" s="9">
        <f>[3]DBD!E19</f>
        <v>9</v>
      </c>
      <c r="F15" s="9">
        <f>[3]DBD!F19</f>
        <v>0</v>
      </c>
      <c r="G15" s="9">
        <f>[3]DBD!G19</f>
        <v>0</v>
      </c>
      <c r="H15" s="15" t="s">
        <v>51</v>
      </c>
      <c r="I15" s="15" t="s">
        <v>58</v>
      </c>
      <c r="J15" s="15"/>
      <c r="K15" s="15" t="s">
        <v>23</v>
      </c>
      <c r="L15" s="15">
        <v>9</v>
      </c>
      <c r="M15" s="15"/>
      <c r="N15" s="15" t="s">
        <v>390</v>
      </c>
      <c r="O15" s="20" t="s">
        <v>427</v>
      </c>
    </row>
    <row r="16" spans="1:15">
      <c r="A16" s="9">
        <f>[3]DBD!A20</f>
        <v>12</v>
      </c>
      <c r="B16" s="9" t="str">
        <f>[3]DBD!B20</f>
        <v>Civil323CashAmt</v>
      </c>
      <c r="C16" s="9" t="str">
        <f>[3]DBD!C20</f>
        <v>依民法第323條計算之現金卡放款本息餘額</v>
      </c>
      <c r="D16" s="9" t="str">
        <f>[3]DBD!D20</f>
        <v>Decimal</v>
      </c>
      <c r="E16" s="9">
        <f>[3]DBD!E20</f>
        <v>9</v>
      </c>
      <c r="F16" s="9">
        <f>[3]DBD!F20</f>
        <v>0</v>
      </c>
      <c r="G16" s="9">
        <f>[3]DBD!G20</f>
        <v>0</v>
      </c>
      <c r="H16" s="15" t="s">
        <v>51</v>
      </c>
      <c r="I16" s="15" t="s">
        <v>59</v>
      </c>
      <c r="J16" s="15"/>
      <c r="K16" s="15" t="s">
        <v>23</v>
      </c>
      <c r="L16" s="15">
        <v>9</v>
      </c>
      <c r="M16" s="15"/>
      <c r="N16" s="15" t="s">
        <v>390</v>
      </c>
      <c r="O16" s="20" t="s">
        <v>428</v>
      </c>
    </row>
    <row r="17" spans="1:15">
      <c r="A17" s="9">
        <f>[3]DBD!A21</f>
        <v>13</v>
      </c>
      <c r="B17" s="9" t="str">
        <f>[3]DBD!B21</f>
        <v>ReceCashAmt</v>
      </c>
      <c r="C17" s="9" t="str">
        <f>[3]DBD!C21</f>
        <v>現金卡最近一期繳款金額</v>
      </c>
      <c r="D17" s="9" t="str">
        <f>[3]DBD!D21</f>
        <v>Decimal</v>
      </c>
      <c r="E17" s="9">
        <f>[3]DBD!E21</f>
        <v>9</v>
      </c>
      <c r="F17" s="9">
        <f>[3]DBD!F21</f>
        <v>0</v>
      </c>
      <c r="G17" s="9">
        <f>[3]DBD!G21</f>
        <v>0</v>
      </c>
      <c r="H17" s="15" t="s">
        <v>51</v>
      </c>
      <c r="I17" s="15" t="s">
        <v>60</v>
      </c>
      <c r="J17" s="15"/>
      <c r="K17" s="15" t="s">
        <v>23</v>
      </c>
      <c r="L17" s="15">
        <v>9</v>
      </c>
      <c r="M17" s="15"/>
      <c r="N17" s="15" t="s">
        <v>390</v>
      </c>
      <c r="O17" s="20" t="s">
        <v>429</v>
      </c>
    </row>
    <row r="18" spans="1:15">
      <c r="A18" s="9">
        <f>[3]DBD!A22</f>
        <v>14</v>
      </c>
      <c r="B18" s="9" t="str">
        <f>[3]DBD!B22</f>
        <v>CreditCardAmt</v>
      </c>
      <c r="C18" s="9" t="str">
        <f>[3]DBD!C22</f>
        <v>信用卡對內本息餘額</v>
      </c>
      <c r="D18" s="9" t="str">
        <f>[3]DBD!D22</f>
        <v>Decimal</v>
      </c>
      <c r="E18" s="9">
        <f>[3]DBD!E22</f>
        <v>9</v>
      </c>
      <c r="F18" s="9">
        <f>[3]DBD!F22</f>
        <v>0</v>
      </c>
      <c r="G18" s="9">
        <f>[3]DBD!G22</f>
        <v>0</v>
      </c>
      <c r="H18" s="15" t="s">
        <v>51</v>
      </c>
      <c r="I18" s="15" t="s">
        <v>61</v>
      </c>
      <c r="J18" s="15"/>
      <c r="K18" s="15" t="s">
        <v>23</v>
      </c>
      <c r="L18" s="15">
        <v>9</v>
      </c>
      <c r="M18" s="15"/>
      <c r="N18" s="15" t="s">
        <v>390</v>
      </c>
      <c r="O18" s="20" t="s">
        <v>430</v>
      </c>
    </row>
    <row r="19" spans="1:15">
      <c r="A19" s="9">
        <f>[3]DBD!A23</f>
        <v>15</v>
      </c>
      <c r="B19" s="9" t="str">
        <f>[3]DBD!B23</f>
        <v>Civil323CreditAmt</v>
      </c>
      <c r="C19" s="9" t="str">
        <f>[3]DBD!C23</f>
        <v>依民法第323條計算之信用卡本息餘額</v>
      </c>
      <c r="D19" s="9" t="str">
        <f>[3]DBD!D23</f>
        <v>Decimal</v>
      </c>
      <c r="E19" s="9">
        <f>[3]DBD!E23</f>
        <v>9</v>
      </c>
      <c r="F19" s="9">
        <f>[3]DBD!F23</f>
        <v>0</v>
      </c>
      <c r="G19" s="9">
        <f>[3]DBD!G23</f>
        <v>0</v>
      </c>
      <c r="H19" s="15" t="s">
        <v>51</v>
      </c>
      <c r="I19" s="15" t="s">
        <v>62</v>
      </c>
      <c r="J19" s="15"/>
      <c r="K19" s="15" t="s">
        <v>23</v>
      </c>
      <c r="L19" s="15">
        <v>9</v>
      </c>
      <c r="M19" s="15"/>
      <c r="N19" s="15" t="s">
        <v>390</v>
      </c>
      <c r="O19" s="20" t="s">
        <v>431</v>
      </c>
    </row>
    <row r="20" spans="1:15">
      <c r="A20" s="9">
        <f>[3]DBD!A24</f>
        <v>16</v>
      </c>
      <c r="B20" s="9" t="str">
        <f>[3]DBD!B24</f>
        <v>ReceCreditAmt</v>
      </c>
      <c r="C20" s="9" t="str">
        <f>[3]DBD!C24</f>
        <v>信用卡最近一期繳款金額</v>
      </c>
      <c r="D20" s="9" t="str">
        <f>[3]DBD!D24</f>
        <v>Decimal</v>
      </c>
      <c r="E20" s="9">
        <f>[3]DBD!E24</f>
        <v>9</v>
      </c>
      <c r="F20" s="9">
        <f>[3]DBD!F24</f>
        <v>0</v>
      </c>
      <c r="G20" s="9">
        <f>[3]DBD!G24</f>
        <v>0</v>
      </c>
      <c r="H20" s="15" t="s">
        <v>51</v>
      </c>
      <c r="I20" s="15" t="s">
        <v>63</v>
      </c>
      <c r="J20" s="15"/>
      <c r="K20" s="15" t="s">
        <v>23</v>
      </c>
      <c r="L20" s="15">
        <v>9</v>
      </c>
      <c r="M20" s="15"/>
      <c r="N20" s="15" t="s">
        <v>390</v>
      </c>
      <c r="O20" s="20" t="s">
        <v>432</v>
      </c>
    </row>
    <row r="21" spans="1:15">
      <c r="A21" s="9">
        <f>[3]DBD!A25</f>
        <v>17</v>
      </c>
      <c r="B21" s="9" t="str">
        <f>[3]DBD!B25</f>
        <v>ReceExpPrin</v>
      </c>
      <c r="C21" s="9" t="str">
        <f>[3]DBD!C25</f>
        <v>信用貸款本金</v>
      </c>
      <c r="D21" s="9" t="str">
        <f>[3]DBD!D25</f>
        <v>Decimal</v>
      </c>
      <c r="E21" s="9">
        <f>[3]DBD!E25</f>
        <v>9</v>
      </c>
      <c r="F21" s="9">
        <f>[3]DBD!F25</f>
        <v>0</v>
      </c>
      <c r="G21" s="9">
        <f>[3]DBD!G25</f>
        <v>0</v>
      </c>
      <c r="H21" s="15" t="s">
        <v>51</v>
      </c>
      <c r="I21" s="15" t="s">
        <v>66</v>
      </c>
      <c r="J21" s="15"/>
      <c r="K21" s="15" t="s">
        <v>23</v>
      </c>
      <c r="L21" s="15">
        <v>9</v>
      </c>
      <c r="M21" s="15"/>
      <c r="N21" s="15" t="s">
        <v>390</v>
      </c>
      <c r="O21" s="20" t="s">
        <v>433</v>
      </c>
    </row>
    <row r="22" spans="1:15">
      <c r="A22" s="9">
        <f>[3]DBD!A26</f>
        <v>18</v>
      </c>
      <c r="B22" s="9" t="str">
        <f>[3]DBD!B26</f>
        <v>ReceExpInte</v>
      </c>
      <c r="C22" s="9" t="str">
        <f>[3]DBD!C26</f>
        <v>信用貸款利息</v>
      </c>
      <c r="D22" s="9" t="str">
        <f>[3]DBD!D26</f>
        <v>Decimal</v>
      </c>
      <c r="E22" s="9">
        <f>[3]DBD!E26</f>
        <v>9</v>
      </c>
      <c r="F22" s="9">
        <f>[3]DBD!F26</f>
        <v>0</v>
      </c>
      <c r="G22" s="9">
        <f>[3]DBD!G26</f>
        <v>0</v>
      </c>
      <c r="H22" s="15" t="s">
        <v>51</v>
      </c>
      <c r="I22" s="15" t="s">
        <v>67</v>
      </c>
      <c r="J22" s="15"/>
      <c r="K22" s="15" t="s">
        <v>23</v>
      </c>
      <c r="L22" s="15">
        <v>9</v>
      </c>
      <c r="M22" s="15"/>
      <c r="N22" s="15" t="s">
        <v>390</v>
      </c>
      <c r="O22" s="20" t="s">
        <v>435</v>
      </c>
    </row>
    <row r="23" spans="1:15">
      <c r="A23" s="9">
        <f>[3]DBD!A27</f>
        <v>19</v>
      </c>
      <c r="B23" s="9" t="str">
        <f>[3]DBD!B27</f>
        <v>ReceExpPena</v>
      </c>
      <c r="C23" s="9" t="str">
        <f>[3]DBD!C27</f>
        <v>信用貸款違約金</v>
      </c>
      <c r="D23" s="9" t="str">
        <f>[3]DBD!D27</f>
        <v>Decimal</v>
      </c>
      <c r="E23" s="9">
        <f>[3]DBD!E27</f>
        <v>9</v>
      </c>
      <c r="F23" s="9">
        <f>[3]DBD!F27</f>
        <v>0</v>
      </c>
      <c r="G23" s="9">
        <f>[3]DBD!G27</f>
        <v>0</v>
      </c>
      <c r="H23" s="15" t="s">
        <v>51</v>
      </c>
      <c r="I23" s="15" t="s">
        <v>68</v>
      </c>
      <c r="J23" s="15"/>
      <c r="K23" s="15" t="s">
        <v>23</v>
      </c>
      <c r="L23" s="15">
        <v>9</v>
      </c>
      <c r="M23" s="15"/>
      <c r="N23" s="15" t="s">
        <v>390</v>
      </c>
      <c r="O23" s="20" t="s">
        <v>436</v>
      </c>
    </row>
    <row r="24" spans="1:15">
      <c r="A24" s="9">
        <f>[3]DBD!A28</f>
        <v>20</v>
      </c>
      <c r="B24" s="9" t="str">
        <f>[3]DBD!B28</f>
        <v>ReceExpOther</v>
      </c>
      <c r="C24" s="9" t="str">
        <f>[3]DBD!C28</f>
        <v>信用貸款其他費用</v>
      </c>
      <c r="D24" s="9" t="str">
        <f>[3]DBD!D28</f>
        <v>Decimal</v>
      </c>
      <c r="E24" s="9">
        <f>[3]DBD!E28</f>
        <v>9</v>
      </c>
      <c r="F24" s="9">
        <f>[3]DBD!F28</f>
        <v>0</v>
      </c>
      <c r="G24" s="9">
        <f>[3]DBD!G28</f>
        <v>0</v>
      </c>
      <c r="H24" s="15" t="s">
        <v>51</v>
      </c>
      <c r="I24" s="15" t="s">
        <v>69</v>
      </c>
      <c r="J24" s="15"/>
      <c r="K24" s="15" t="s">
        <v>23</v>
      </c>
      <c r="L24" s="15">
        <v>9</v>
      </c>
      <c r="M24" s="15"/>
      <c r="N24" s="15" t="s">
        <v>390</v>
      </c>
      <c r="O24" s="20" t="s">
        <v>437</v>
      </c>
    </row>
    <row r="25" spans="1:15">
      <c r="A25" s="9">
        <f>[3]DBD!A29</f>
        <v>21</v>
      </c>
      <c r="B25" s="9" t="str">
        <f>[3]DBD!B29</f>
        <v>CashCardPrin</v>
      </c>
      <c r="C25" s="9" t="str">
        <f>[3]DBD!C29</f>
        <v>現金卡本金</v>
      </c>
      <c r="D25" s="9" t="str">
        <f>[3]DBD!D29</f>
        <v>Decimal</v>
      </c>
      <c r="E25" s="9">
        <f>[3]DBD!E29</f>
        <v>9</v>
      </c>
      <c r="F25" s="9">
        <f>[3]DBD!F29</f>
        <v>0</v>
      </c>
      <c r="G25" s="9">
        <f>[3]DBD!G29</f>
        <v>0</v>
      </c>
      <c r="H25" s="15" t="s">
        <v>51</v>
      </c>
      <c r="I25" s="15" t="s">
        <v>70</v>
      </c>
      <c r="J25" s="15"/>
      <c r="K25" s="15" t="s">
        <v>23</v>
      </c>
      <c r="L25" s="15">
        <v>9</v>
      </c>
      <c r="M25" s="15"/>
      <c r="N25" s="15" t="s">
        <v>390</v>
      </c>
      <c r="O25" s="20" t="s">
        <v>438</v>
      </c>
    </row>
    <row r="26" spans="1:15">
      <c r="A26" s="9">
        <f>[3]DBD!A30</f>
        <v>22</v>
      </c>
      <c r="B26" s="9" t="str">
        <f>[3]DBD!B30</f>
        <v>CashCardInte</v>
      </c>
      <c r="C26" s="9" t="str">
        <f>[3]DBD!C30</f>
        <v>信金卡利息</v>
      </c>
      <c r="D26" s="9" t="str">
        <f>[3]DBD!D30</f>
        <v>Decimal</v>
      </c>
      <c r="E26" s="9">
        <f>[3]DBD!E30</f>
        <v>9</v>
      </c>
      <c r="F26" s="9">
        <f>[3]DBD!F30</f>
        <v>0</v>
      </c>
      <c r="G26" s="9">
        <f>[3]DBD!G30</f>
        <v>0</v>
      </c>
      <c r="H26" s="15" t="s">
        <v>51</v>
      </c>
      <c r="I26" s="15" t="s">
        <v>71</v>
      </c>
      <c r="J26" s="15"/>
      <c r="K26" s="15" t="s">
        <v>23</v>
      </c>
      <c r="L26" s="15">
        <v>9</v>
      </c>
      <c r="M26" s="15"/>
      <c r="N26" s="15" t="s">
        <v>390</v>
      </c>
      <c r="O26" s="20" t="s">
        <v>439</v>
      </c>
    </row>
    <row r="27" spans="1:15">
      <c r="A27" s="9">
        <f>[3]DBD!A31</f>
        <v>23</v>
      </c>
      <c r="B27" s="9" t="str">
        <f>[3]DBD!B31</f>
        <v>CashCardPena</v>
      </c>
      <c r="C27" s="9" t="str">
        <f>[3]DBD!C31</f>
        <v>信金卡違約金</v>
      </c>
      <c r="D27" s="9" t="str">
        <f>[3]DBD!D31</f>
        <v>Decimal</v>
      </c>
      <c r="E27" s="9">
        <f>[3]DBD!E31</f>
        <v>9</v>
      </c>
      <c r="F27" s="9">
        <f>[3]DBD!F31</f>
        <v>0</v>
      </c>
      <c r="G27" s="9">
        <f>[3]DBD!G31</f>
        <v>0</v>
      </c>
      <c r="H27" s="15" t="s">
        <v>51</v>
      </c>
      <c r="I27" s="15" t="s">
        <v>72</v>
      </c>
      <c r="J27" s="15"/>
      <c r="K27" s="15" t="s">
        <v>23</v>
      </c>
      <c r="L27" s="15">
        <v>9</v>
      </c>
      <c r="M27" s="15"/>
      <c r="N27" s="15" t="s">
        <v>390</v>
      </c>
      <c r="O27" s="20" t="s">
        <v>440</v>
      </c>
    </row>
    <row r="28" spans="1:15">
      <c r="A28" s="9">
        <f>[3]DBD!A32</f>
        <v>24</v>
      </c>
      <c r="B28" s="9" t="str">
        <f>[3]DBD!B32</f>
        <v>CashCardOther</v>
      </c>
      <c r="C28" s="9" t="str">
        <f>[3]DBD!C32</f>
        <v>現金卡其他費用</v>
      </c>
      <c r="D28" s="9" t="str">
        <f>[3]DBD!D32</f>
        <v>Decimal</v>
      </c>
      <c r="E28" s="9">
        <f>[3]DBD!E32</f>
        <v>9</v>
      </c>
      <c r="F28" s="9">
        <f>[3]DBD!F32</f>
        <v>0</v>
      </c>
      <c r="G28" s="9">
        <f>[3]DBD!G32</f>
        <v>0</v>
      </c>
      <c r="H28" s="15" t="s">
        <v>51</v>
      </c>
      <c r="I28" s="15" t="s">
        <v>73</v>
      </c>
      <c r="J28" s="15"/>
      <c r="K28" s="15" t="s">
        <v>23</v>
      </c>
      <c r="L28" s="15">
        <v>9</v>
      </c>
      <c r="M28" s="15"/>
      <c r="N28" s="15" t="s">
        <v>390</v>
      </c>
      <c r="O28" s="20" t="s">
        <v>441</v>
      </c>
    </row>
    <row r="29" spans="1:15">
      <c r="A29" s="9">
        <f>[3]DBD!A33</f>
        <v>25</v>
      </c>
      <c r="B29" s="9" t="str">
        <f>[3]DBD!B33</f>
        <v>CreditCardPrin</v>
      </c>
      <c r="C29" s="9" t="str">
        <f>[3]DBD!C33</f>
        <v>信用卡本金</v>
      </c>
      <c r="D29" s="9" t="str">
        <f>[3]DBD!D33</f>
        <v>Decimal</v>
      </c>
      <c r="E29" s="9">
        <f>[3]DBD!E33</f>
        <v>9</v>
      </c>
      <c r="F29" s="9">
        <f>[3]DBD!F33</f>
        <v>0</v>
      </c>
      <c r="G29" s="9">
        <f>[3]DBD!G33</f>
        <v>0</v>
      </c>
      <c r="H29" s="15" t="s">
        <v>51</v>
      </c>
      <c r="I29" s="15" t="s">
        <v>74</v>
      </c>
      <c r="J29" s="15"/>
      <c r="K29" s="15" t="s">
        <v>23</v>
      </c>
      <c r="L29" s="15">
        <v>9</v>
      </c>
      <c r="M29" s="15"/>
      <c r="N29" s="15" t="s">
        <v>390</v>
      </c>
      <c r="O29" s="20" t="s">
        <v>442</v>
      </c>
    </row>
    <row r="30" spans="1:15">
      <c r="A30" s="9">
        <f>[3]DBD!A34</f>
        <v>26</v>
      </c>
      <c r="B30" s="9" t="str">
        <f>[3]DBD!B34</f>
        <v>CreditCardInte</v>
      </c>
      <c r="C30" s="9" t="str">
        <f>[3]DBD!C34</f>
        <v>信用卡利息</v>
      </c>
      <c r="D30" s="9" t="str">
        <f>[3]DBD!D34</f>
        <v>Decimal</v>
      </c>
      <c r="E30" s="9">
        <f>[3]DBD!E34</f>
        <v>9</v>
      </c>
      <c r="F30" s="9">
        <f>[3]DBD!F34</f>
        <v>0</v>
      </c>
      <c r="G30" s="9">
        <f>[3]DBD!G34</f>
        <v>0</v>
      </c>
      <c r="H30" s="15" t="s">
        <v>51</v>
      </c>
      <c r="I30" s="15" t="s">
        <v>75</v>
      </c>
      <c r="J30" s="15"/>
      <c r="K30" s="15" t="s">
        <v>23</v>
      </c>
      <c r="L30" s="15">
        <v>9</v>
      </c>
      <c r="M30" s="15"/>
      <c r="N30" s="15" t="s">
        <v>390</v>
      </c>
      <c r="O30" s="20" t="s">
        <v>443</v>
      </c>
    </row>
    <row r="31" spans="1:15">
      <c r="A31" s="9">
        <f>[3]DBD!A35</f>
        <v>27</v>
      </c>
      <c r="B31" s="9" t="str">
        <f>[3]DBD!B35</f>
        <v>CreditCardPena</v>
      </c>
      <c r="C31" s="9" t="str">
        <f>[3]DBD!C35</f>
        <v>信用卡違約金</v>
      </c>
      <c r="D31" s="9" t="str">
        <f>[3]DBD!D35</f>
        <v>Decimal</v>
      </c>
      <c r="E31" s="9">
        <f>[3]DBD!E35</f>
        <v>9</v>
      </c>
      <c r="F31" s="9">
        <f>[3]DBD!F35</f>
        <v>0</v>
      </c>
      <c r="G31" s="9">
        <f>[3]DBD!G35</f>
        <v>0</v>
      </c>
      <c r="H31" s="15" t="s">
        <v>51</v>
      </c>
      <c r="I31" s="15" t="s">
        <v>76</v>
      </c>
      <c r="J31" s="15"/>
      <c r="K31" s="15" t="s">
        <v>23</v>
      </c>
      <c r="L31" s="15">
        <v>9</v>
      </c>
      <c r="M31" s="15"/>
      <c r="N31" s="15" t="s">
        <v>390</v>
      </c>
      <c r="O31" s="20" t="s">
        <v>444</v>
      </c>
    </row>
    <row r="32" spans="1:15">
      <c r="A32" s="9">
        <f>[3]DBD!A36</f>
        <v>28</v>
      </c>
      <c r="B32" s="9" t="str">
        <f>[3]DBD!B36</f>
        <v>CreditCardOther</v>
      </c>
      <c r="C32" s="9" t="str">
        <f>[3]DBD!C36</f>
        <v>信用卡其他費用</v>
      </c>
      <c r="D32" s="9" t="str">
        <f>[3]DBD!D36</f>
        <v>Decimal</v>
      </c>
      <c r="E32" s="9">
        <f>[3]DBD!E36</f>
        <v>9</v>
      </c>
      <c r="F32" s="9">
        <f>[3]DBD!F36</f>
        <v>0</v>
      </c>
      <c r="G32" s="9">
        <f>[3]DBD!G36</f>
        <v>0</v>
      </c>
      <c r="H32" s="15" t="s">
        <v>51</v>
      </c>
      <c r="I32" s="15" t="s">
        <v>77</v>
      </c>
      <c r="J32" s="15"/>
      <c r="K32" s="15" t="s">
        <v>23</v>
      </c>
      <c r="L32" s="15">
        <v>9</v>
      </c>
      <c r="M32" s="15"/>
      <c r="N32" s="15" t="s">
        <v>390</v>
      </c>
      <c r="O32" s="20" t="s">
        <v>445</v>
      </c>
    </row>
    <row r="33" spans="1:15">
      <c r="A33" s="9">
        <f>[3]DBD!A37</f>
        <v>29</v>
      </c>
      <c r="B33" s="9" t="str">
        <f>[3]DBD!B37</f>
        <v>OutJcicTxtDate</v>
      </c>
      <c r="C33" s="9" t="str">
        <f>[3]DBD!C37</f>
        <v>轉出JCIC文字檔日期</v>
      </c>
      <c r="D33" s="9" t="str">
        <f>[3]DBD!D37</f>
        <v>Decimald</v>
      </c>
      <c r="E33" s="9">
        <f>[3]DBD!E37</f>
        <v>8</v>
      </c>
      <c r="F33" s="9">
        <f>[3]DBD!F37</f>
        <v>0</v>
      </c>
      <c r="G33" s="9">
        <f>[3]DBD!G37</f>
        <v>0</v>
      </c>
      <c r="H33" s="15" t="s">
        <v>51</v>
      </c>
      <c r="I33" s="15" t="s">
        <v>64</v>
      </c>
      <c r="J33" s="15"/>
      <c r="K33" s="15" t="s">
        <v>65</v>
      </c>
      <c r="L33" s="15">
        <v>8</v>
      </c>
      <c r="M33" s="15"/>
      <c r="N33" s="15" t="s">
        <v>390</v>
      </c>
      <c r="O33" s="20" t="s">
        <v>447</v>
      </c>
    </row>
    <row r="34" spans="1:15">
      <c r="A34" s="9">
        <f>[3]DBD!A38</f>
        <v>30</v>
      </c>
      <c r="B34" s="9" t="str">
        <f>[3]DBD!B38</f>
        <v>CreateDate</v>
      </c>
      <c r="C34" s="9" t="str">
        <f>[3]DBD!C38</f>
        <v>建檔日期時間</v>
      </c>
      <c r="D34" s="9" t="str">
        <f>[3]DBD!D38</f>
        <v>DATE</v>
      </c>
      <c r="E34" s="9">
        <f>[3]DBD!E38</f>
        <v>8</v>
      </c>
      <c r="F34" s="9">
        <f>[3]DBD!F38</f>
        <v>0</v>
      </c>
      <c r="G34" s="9">
        <f>[3]DBD!G38</f>
        <v>0</v>
      </c>
      <c r="H34" s="15"/>
      <c r="I34" s="15"/>
      <c r="J34" s="15"/>
      <c r="K34" s="15"/>
      <c r="L34" s="15"/>
      <c r="M34" s="15"/>
      <c r="N34" s="15"/>
    </row>
    <row r="35" spans="1:15">
      <c r="A35" s="9">
        <f>[3]DBD!A39</f>
        <v>31</v>
      </c>
      <c r="B35" s="9" t="str">
        <f>[3]DBD!B39</f>
        <v>CreateEmpNo</v>
      </c>
      <c r="C35" s="9" t="str">
        <f>[3]DBD!C39</f>
        <v>建檔人員</v>
      </c>
      <c r="D35" s="9" t="str">
        <f>[3]DBD!D39</f>
        <v>VARCHAR2</v>
      </c>
      <c r="E35" s="9">
        <f>[3]DBD!E39</f>
        <v>6</v>
      </c>
      <c r="F35" s="9">
        <f>[3]DBD!F39</f>
        <v>0</v>
      </c>
      <c r="G35" s="9">
        <f>[3]DBD!G39</f>
        <v>0</v>
      </c>
      <c r="H35" s="15"/>
      <c r="I35" s="15"/>
      <c r="J35" s="15"/>
      <c r="K35" s="15"/>
      <c r="L35" s="15"/>
      <c r="M35" s="15"/>
      <c r="N35" s="15"/>
    </row>
    <row r="36" spans="1:15">
      <c r="A36" s="9">
        <f>[3]DBD!A40</f>
        <v>32</v>
      </c>
      <c r="B36" s="9" t="str">
        <f>[3]DBD!B40</f>
        <v>LastUpdate</v>
      </c>
      <c r="C36" s="9" t="str">
        <f>[3]DBD!C40</f>
        <v>最後更新日期時間</v>
      </c>
      <c r="D36" s="9" t="str">
        <f>[3]DBD!D40</f>
        <v>DATE</v>
      </c>
      <c r="E36" s="9">
        <f>[3]DBD!E40</f>
        <v>8</v>
      </c>
      <c r="F36" s="9">
        <f>[3]DBD!F40</f>
        <v>0</v>
      </c>
      <c r="G36" s="9">
        <f>[3]DBD!G40</f>
        <v>0</v>
      </c>
      <c r="H36" s="15"/>
      <c r="I36" s="15"/>
      <c r="J36" s="15"/>
      <c r="K36" s="15"/>
      <c r="L36" s="15"/>
      <c r="M36" s="15"/>
      <c r="N36" s="15"/>
    </row>
    <row r="37" spans="1:15">
      <c r="A37" s="9">
        <f>[3]DBD!A41</f>
        <v>33</v>
      </c>
      <c r="B37" s="9" t="str">
        <f>[3]DBD!B41</f>
        <v>LastUpdateEmpNo</v>
      </c>
      <c r="C37" s="9" t="str">
        <f>[3]DBD!C41</f>
        <v>最後更新人員</v>
      </c>
      <c r="D37" s="9" t="str">
        <f>[3]DBD!D41</f>
        <v>VARCHAR2</v>
      </c>
      <c r="E37" s="9">
        <f>[3]DBD!E41</f>
        <v>6</v>
      </c>
      <c r="F37" s="9">
        <f>[3]DBD!F41</f>
        <v>0</v>
      </c>
      <c r="G37" s="9">
        <f>[3]DBD!G41</f>
        <v>0</v>
      </c>
      <c r="H37" s="15"/>
      <c r="I37" s="15"/>
      <c r="J37" s="15"/>
      <c r="K37" s="15"/>
      <c r="L37" s="15"/>
      <c r="M37" s="15"/>
      <c r="N37" s="15"/>
    </row>
  </sheetData>
  <mergeCells count="1">
    <mergeCell ref="A1:B1"/>
  </mergeCells>
  <phoneticPr fontId="1" type="noConversion"/>
  <hyperlinks>
    <hyperlink ref="E1" location="'L8'!A1" display="回首頁" xr:uid="{00000000-0004-0000-0300-000000000000}"/>
  </hyperlinks>
  <pageMargins left="0.7" right="0.7" top="0.75" bottom="0.75" header="0.3" footer="0.3"/>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工作表3"/>
  <dimension ref="A1:O25"/>
  <sheetViews>
    <sheetView topLeftCell="A4" zoomScale="85" zoomScaleNormal="85" workbookViewId="0">
      <selection activeCell="B5" sqref="B5:C5"/>
    </sheetView>
  </sheetViews>
  <sheetFormatPr defaultColWidth="44.77734375" defaultRowHeight="16.2"/>
  <cols>
    <col min="1" max="1" width="5.77734375" style="20" bestFit="1" customWidth="1"/>
    <col min="2" max="2" width="20.33203125" style="20" bestFit="1" customWidth="1"/>
    <col min="3" max="3" width="25.109375" style="20" bestFit="1" customWidth="1"/>
    <col min="4" max="4" width="10.109375" style="20" customWidth="1"/>
    <col min="5" max="5" width="8.21875" style="20" bestFit="1" customWidth="1"/>
    <col min="6" max="6" width="6.77734375" style="20" bestFit="1" customWidth="1"/>
    <col min="7" max="7" width="17.77734375" style="20" bestFit="1" customWidth="1"/>
    <col min="8" max="8" width="13.5546875" style="20" bestFit="1" customWidth="1"/>
    <col min="9" max="9" width="23.88671875" style="20" bestFit="1" customWidth="1"/>
    <col min="10" max="10" width="11.88671875" style="20" bestFit="1" customWidth="1"/>
    <col min="11" max="13" width="6.77734375" style="20" bestFit="1" customWidth="1"/>
    <col min="14" max="14" width="11.88671875" style="20" bestFit="1" customWidth="1"/>
    <col min="15" max="16384" width="44.77734375" style="20"/>
  </cols>
  <sheetData>
    <row r="1" spans="1:15" ht="48.6">
      <c r="A1" s="27" t="s">
        <v>7</v>
      </c>
      <c r="B1" s="28"/>
      <c r="C1" s="9" t="str">
        <f>[4]DBD!C1</f>
        <v>JcicZ043</v>
      </c>
      <c r="D1" s="9" t="str">
        <f>[4]DBD!D1</f>
        <v>回報有擔保債權金額資料</v>
      </c>
      <c r="E1" s="16" t="s">
        <v>24</v>
      </c>
      <c r="F1" s="10"/>
      <c r="G1" s="10"/>
    </row>
    <row r="2" spans="1:15">
      <c r="A2" s="21" t="s">
        <v>383</v>
      </c>
      <c r="B2" s="22"/>
      <c r="C2" s="9" t="s">
        <v>391</v>
      </c>
      <c r="D2" s="9"/>
      <c r="E2" s="16"/>
      <c r="F2" s="10"/>
      <c r="G2" s="10"/>
    </row>
    <row r="3" spans="1:15">
      <c r="A3" s="21" t="s">
        <v>384</v>
      </c>
      <c r="B3" s="22"/>
      <c r="C3" s="9"/>
      <c r="D3" s="9"/>
      <c r="E3" s="16"/>
      <c r="F3" s="10"/>
      <c r="G3" s="10"/>
    </row>
    <row r="4" spans="1:15">
      <c r="A4" s="12" t="s">
        <v>8</v>
      </c>
      <c r="B4" s="12" t="s">
        <v>9</v>
      </c>
      <c r="C4" s="13" t="s">
        <v>10</v>
      </c>
      <c r="D4" s="12" t="s">
        <v>11</v>
      </c>
      <c r="E4" s="12" t="s">
        <v>12</v>
      </c>
      <c r="F4" s="12" t="s">
        <v>13</v>
      </c>
      <c r="G4" s="13" t="s">
        <v>14</v>
      </c>
      <c r="H4" s="14" t="s">
        <v>15</v>
      </c>
      <c r="I4" s="14" t="s">
        <v>16</v>
      </c>
      <c r="J4" s="14" t="s">
        <v>17</v>
      </c>
      <c r="K4" s="14" t="s">
        <v>18</v>
      </c>
      <c r="L4" s="14" t="s">
        <v>19</v>
      </c>
      <c r="M4" s="14" t="s">
        <v>20</v>
      </c>
      <c r="N4" s="14" t="s">
        <v>21</v>
      </c>
      <c r="O4" s="25" t="s">
        <v>422</v>
      </c>
    </row>
    <row r="5" spans="1:15" ht="32.4">
      <c r="A5" s="9">
        <f>[4]DBD!A11</f>
        <v>1</v>
      </c>
      <c r="B5" s="9" t="str">
        <f>[4]DBD!B11</f>
        <v>TranKey</v>
      </c>
      <c r="C5" s="9" t="str">
        <f>[4]DBD!C11</f>
        <v>交易代碼</v>
      </c>
      <c r="D5" s="9" t="str">
        <f>[4]DBD!D11</f>
        <v>VARCHAR2</v>
      </c>
      <c r="E5" s="9">
        <f>[4]DBD!E11</f>
        <v>1</v>
      </c>
      <c r="F5" s="9">
        <f>[4]DBD!F11</f>
        <v>0</v>
      </c>
      <c r="G5" s="9" t="str">
        <f>[4]DBD!G11</f>
        <v>A:新增,C:異動,D:刪除</v>
      </c>
      <c r="H5" s="15" t="s">
        <v>78</v>
      </c>
      <c r="I5" s="15" t="s">
        <v>79</v>
      </c>
      <c r="J5" s="15"/>
      <c r="K5" s="15" t="s">
        <v>26</v>
      </c>
      <c r="L5" s="15">
        <v>1</v>
      </c>
      <c r="M5" s="15"/>
      <c r="N5" s="15"/>
    </row>
    <row r="6" spans="1:15" ht="32.4">
      <c r="A6" s="9">
        <f>[4]DBD!A12</f>
        <v>2</v>
      </c>
      <c r="B6" s="9" t="str">
        <f>[4]DBD!B12</f>
        <v>SubmitKey</v>
      </c>
      <c r="C6" s="9" t="str">
        <f>[4]DBD!C12</f>
        <v>報送單位代號</v>
      </c>
      <c r="D6" s="9" t="str">
        <f>[4]DBD!D12</f>
        <v>NVARCHAR2</v>
      </c>
      <c r="E6" s="9">
        <f>[4]DBD!E12</f>
        <v>3</v>
      </c>
      <c r="F6" s="9">
        <f>[4]DBD!F12</f>
        <v>0</v>
      </c>
      <c r="G6" s="9" t="str">
        <f>[4]DBD!G12</f>
        <v>三位文數字</v>
      </c>
      <c r="H6" s="15" t="s">
        <v>78</v>
      </c>
      <c r="I6" s="15" t="s">
        <v>80</v>
      </c>
      <c r="J6" s="15"/>
      <c r="K6" s="15" t="s">
        <v>26</v>
      </c>
      <c r="L6" s="15">
        <v>3</v>
      </c>
      <c r="M6" s="15"/>
      <c r="N6" s="15"/>
    </row>
    <row r="7" spans="1:15">
      <c r="A7" s="9">
        <f>[4]DBD!A13</f>
        <v>3</v>
      </c>
      <c r="B7" s="9" t="str">
        <f>[4]DBD!B13</f>
        <v>CustId</v>
      </c>
      <c r="C7" s="9" t="str">
        <f>[4]DBD!C13</f>
        <v>債務人IDN</v>
      </c>
      <c r="D7" s="9" t="str">
        <f>[4]DBD!D13</f>
        <v>VARCHAR2</v>
      </c>
      <c r="E7" s="9">
        <f>[4]DBD!E13</f>
        <v>10</v>
      </c>
      <c r="F7" s="9">
        <f>[4]DBD!F13</f>
        <v>0</v>
      </c>
      <c r="G7" s="9" t="str">
        <f>[4]DBD!G13</f>
        <v>身分證號</v>
      </c>
      <c r="H7" s="15" t="s">
        <v>78</v>
      </c>
      <c r="I7" s="15" t="s">
        <v>34</v>
      </c>
      <c r="J7" s="15"/>
      <c r="K7" s="15" t="s">
        <v>35</v>
      </c>
      <c r="L7" s="15">
        <v>10</v>
      </c>
      <c r="M7" s="15"/>
      <c r="N7" s="15"/>
    </row>
    <row r="8" spans="1:15">
      <c r="A8" s="9">
        <f>[4]DBD!A14</f>
        <v>4</v>
      </c>
      <c r="B8" s="9" t="str">
        <f>[4]DBD!B14</f>
        <v>RcDate</v>
      </c>
      <c r="C8" s="9" t="str">
        <f>[4]DBD!C14</f>
        <v>協商申請日</v>
      </c>
      <c r="D8" s="9" t="str">
        <f>[4]DBD!D14</f>
        <v>DecimalD</v>
      </c>
      <c r="E8" s="9">
        <f>[4]DBD!E14</f>
        <v>8</v>
      </c>
      <c r="F8" s="9">
        <f>[4]DBD!F14</f>
        <v>0</v>
      </c>
      <c r="G8" s="9">
        <f>[4]DBD!G14</f>
        <v>0</v>
      </c>
      <c r="H8" s="15" t="s">
        <v>78</v>
      </c>
      <c r="I8" s="15" t="s">
        <v>37</v>
      </c>
      <c r="J8" s="15"/>
      <c r="K8" s="15" t="s">
        <v>35</v>
      </c>
      <c r="L8" s="15">
        <v>8</v>
      </c>
      <c r="M8" s="15"/>
      <c r="N8" s="15"/>
    </row>
    <row r="9" spans="1:15">
      <c r="A9" s="9">
        <f>[4]DBD!A15</f>
        <v>5</v>
      </c>
      <c r="B9" s="9" t="str">
        <f>[4]DBD!B15</f>
        <v>MaxMainCode</v>
      </c>
      <c r="C9" s="9" t="str">
        <f>[4]DBD!C15</f>
        <v>最大債權金融機構代號</v>
      </c>
      <c r="D9" s="9" t="str">
        <f>[4]DBD!D15</f>
        <v>VARCHAR2</v>
      </c>
      <c r="E9" s="9">
        <f>[4]DBD!E15</f>
        <v>3</v>
      </c>
      <c r="F9" s="9">
        <f>[4]DBD!F15</f>
        <v>0</v>
      </c>
      <c r="G9" s="9" t="str">
        <f>[4]DBD!G15</f>
        <v>三位文數字</v>
      </c>
      <c r="H9" s="15" t="s">
        <v>78</v>
      </c>
      <c r="I9" s="15" t="s">
        <v>52</v>
      </c>
      <c r="J9" s="15"/>
      <c r="K9" s="15" t="s">
        <v>30</v>
      </c>
      <c r="L9" s="15">
        <v>3</v>
      </c>
      <c r="M9" s="15"/>
      <c r="N9" s="15"/>
    </row>
    <row r="10" spans="1:15">
      <c r="A10" s="9">
        <f>[4]DBD!A16</f>
        <v>6</v>
      </c>
      <c r="B10" s="9" t="str">
        <f>[4]DBD!B16</f>
        <v>Account</v>
      </c>
      <c r="C10" s="9" t="str">
        <f>[4]DBD!C16</f>
        <v>帳號</v>
      </c>
      <c r="D10" s="9" t="str">
        <f>[4]DBD!D16</f>
        <v>VARCHAR2</v>
      </c>
      <c r="E10" s="9">
        <f>[4]DBD!E16</f>
        <v>50</v>
      </c>
      <c r="F10" s="9">
        <f>[4]DBD!F16</f>
        <v>0</v>
      </c>
      <c r="G10" s="9">
        <f>[4]DBD!G16</f>
        <v>0</v>
      </c>
      <c r="H10" s="15" t="s">
        <v>78</v>
      </c>
      <c r="I10" s="15" t="s">
        <v>81</v>
      </c>
      <c r="J10" s="15"/>
      <c r="K10" s="15" t="s">
        <v>35</v>
      </c>
      <c r="L10" s="15">
        <v>50</v>
      </c>
      <c r="M10" s="15"/>
      <c r="N10" s="15"/>
    </row>
    <row r="11" spans="1:15">
      <c r="A11" s="9">
        <f>[4]DBD!A17</f>
        <v>7</v>
      </c>
      <c r="B11" s="9" t="str">
        <f>[4]DBD!B17</f>
        <v>CollateralType</v>
      </c>
      <c r="C11" s="9" t="str">
        <f>[4]DBD!C17</f>
        <v>擔保品類別</v>
      </c>
      <c r="D11" s="9" t="str">
        <f>[4]DBD!D17</f>
        <v>VARCHAR2</v>
      </c>
      <c r="E11" s="9">
        <f>[4]DBD!E17</f>
        <v>2</v>
      </c>
      <c r="F11" s="9">
        <f>[4]DBD!F17</f>
        <v>0</v>
      </c>
      <c r="G11" s="9">
        <f>[4]DBD!G17</f>
        <v>0</v>
      </c>
      <c r="H11" s="15" t="s">
        <v>78</v>
      </c>
      <c r="I11" s="15" t="s">
        <v>82</v>
      </c>
      <c r="J11" s="15"/>
      <c r="K11" s="15" t="s">
        <v>30</v>
      </c>
      <c r="L11" s="15">
        <v>3</v>
      </c>
      <c r="M11" s="15"/>
      <c r="N11" s="15"/>
    </row>
    <row r="12" spans="1:15">
      <c r="A12" s="9">
        <f>[4]DBD!A18</f>
        <v>8</v>
      </c>
      <c r="B12" s="9" t="str">
        <f>[4]DBD!B18</f>
        <v>OriginLoanAmt</v>
      </c>
      <c r="C12" s="9" t="str">
        <f>[4]DBD!C18</f>
        <v>原借款金額</v>
      </c>
      <c r="D12" s="9" t="str">
        <f>[4]DBD!D18</f>
        <v>Decimal</v>
      </c>
      <c r="E12" s="9">
        <f>[4]DBD!E18</f>
        <v>12</v>
      </c>
      <c r="F12" s="9">
        <f>[4]DBD!F18</f>
        <v>0</v>
      </c>
      <c r="G12" s="9">
        <f>[4]DBD!G18</f>
        <v>0</v>
      </c>
      <c r="H12" s="15" t="s">
        <v>78</v>
      </c>
      <c r="I12" s="15" t="s">
        <v>83</v>
      </c>
      <c r="J12" s="15"/>
      <c r="K12" s="15" t="s">
        <v>50</v>
      </c>
      <c r="L12" s="15">
        <v>12</v>
      </c>
      <c r="M12" s="15"/>
      <c r="N12" s="15"/>
    </row>
    <row r="13" spans="1:15">
      <c r="A13" s="9">
        <f>[4]DBD!A19</f>
        <v>9</v>
      </c>
      <c r="B13" s="9" t="str">
        <f>[4]DBD!B19</f>
        <v>CreditBalance</v>
      </c>
      <c r="C13" s="9" t="str">
        <f>[4]DBD!C19</f>
        <v>授信餘額</v>
      </c>
      <c r="D13" s="9" t="str">
        <f>[4]DBD!D19</f>
        <v>Decimal</v>
      </c>
      <c r="E13" s="9">
        <f>[4]DBD!E19</f>
        <v>12</v>
      </c>
      <c r="F13" s="9">
        <f>[4]DBD!F19</f>
        <v>0</v>
      </c>
      <c r="G13" s="9">
        <f>[4]DBD!G19</f>
        <v>0</v>
      </c>
      <c r="H13" s="15" t="s">
        <v>78</v>
      </c>
      <c r="I13" s="15" t="s">
        <v>84</v>
      </c>
      <c r="J13" s="15"/>
      <c r="K13" s="15" t="s">
        <v>23</v>
      </c>
      <c r="L13" s="15">
        <v>12</v>
      </c>
      <c r="M13" s="15"/>
      <c r="N13" s="15"/>
    </row>
    <row r="14" spans="1:15">
      <c r="A14" s="9">
        <f>[4]DBD!A20</f>
        <v>10</v>
      </c>
      <c r="B14" s="9" t="str">
        <f>[4]DBD!B20</f>
        <v>PerPeriordAmt</v>
      </c>
      <c r="C14" s="9" t="str">
        <f>[4]DBD!C20</f>
        <v>每期應付金額</v>
      </c>
      <c r="D14" s="9" t="str">
        <f>[4]DBD!D20</f>
        <v>Decimal</v>
      </c>
      <c r="E14" s="9">
        <f>[4]DBD!E20</f>
        <v>10</v>
      </c>
      <c r="F14" s="9">
        <f>[4]DBD!F20</f>
        <v>0</v>
      </c>
      <c r="G14" s="9">
        <f>[4]DBD!G20</f>
        <v>0</v>
      </c>
      <c r="H14" s="15" t="s">
        <v>78</v>
      </c>
      <c r="I14" s="15" t="s">
        <v>85</v>
      </c>
      <c r="J14" s="15"/>
      <c r="K14" s="15" t="s">
        <v>23</v>
      </c>
      <c r="L14" s="15">
        <v>10</v>
      </c>
      <c r="M14" s="15"/>
      <c r="N14" s="15"/>
    </row>
    <row r="15" spans="1:15">
      <c r="A15" s="9">
        <f>[4]DBD!A21</f>
        <v>11</v>
      </c>
      <c r="B15" s="9" t="str">
        <f>[4]DBD!B21</f>
        <v>LastPayAmt</v>
      </c>
      <c r="C15" s="9" t="str">
        <f>[4]DBD!C21</f>
        <v>最近一期繳款金額</v>
      </c>
      <c r="D15" s="9" t="str">
        <f>[4]DBD!D21</f>
        <v>Decimal</v>
      </c>
      <c r="E15" s="9">
        <f>[4]DBD!E21</f>
        <v>10</v>
      </c>
      <c r="F15" s="9">
        <f>[4]DBD!F21</f>
        <v>0</v>
      </c>
      <c r="G15" s="9">
        <f>[4]DBD!G21</f>
        <v>0</v>
      </c>
      <c r="H15" s="15" t="s">
        <v>78</v>
      </c>
      <c r="I15" s="15" t="s">
        <v>86</v>
      </c>
      <c r="J15" s="15"/>
      <c r="K15" s="15" t="s">
        <v>23</v>
      </c>
      <c r="L15" s="15">
        <v>10</v>
      </c>
      <c r="M15" s="15"/>
      <c r="N15" s="15"/>
    </row>
    <row r="16" spans="1:15">
      <c r="A16" s="9">
        <f>[4]DBD!A22</f>
        <v>12</v>
      </c>
      <c r="B16" s="9" t="str">
        <f>[4]DBD!B22</f>
        <v>LastPayDate</v>
      </c>
      <c r="C16" s="9" t="str">
        <f>[4]DBD!C22</f>
        <v>最後繳息日</v>
      </c>
      <c r="D16" s="9" t="str">
        <f>[4]DBD!D22</f>
        <v>Decimald</v>
      </c>
      <c r="E16" s="9">
        <f>[4]DBD!E22</f>
        <v>8</v>
      </c>
      <c r="F16" s="9">
        <f>[4]DBD!F22</f>
        <v>0</v>
      </c>
      <c r="G16" s="9">
        <f>[4]DBD!G22</f>
        <v>0</v>
      </c>
      <c r="H16" s="15" t="s">
        <v>78</v>
      </c>
      <c r="I16" s="15" t="s">
        <v>87</v>
      </c>
      <c r="J16" s="15"/>
      <c r="K16" s="15" t="s">
        <v>65</v>
      </c>
      <c r="L16" s="15">
        <v>8</v>
      </c>
      <c r="M16" s="15"/>
      <c r="N16" s="15"/>
    </row>
    <row r="17" spans="1:14">
      <c r="A17" s="9">
        <f>[4]DBD!A23</f>
        <v>13</v>
      </c>
      <c r="B17" s="9" t="str">
        <f>[4]DBD!B23</f>
        <v>OutstandAmt</v>
      </c>
      <c r="C17" s="9" t="str">
        <f>[4]DBD!C23</f>
        <v>已到期尚未償還金額</v>
      </c>
      <c r="D17" s="9" t="str">
        <f>[4]DBD!D23</f>
        <v>Decimal</v>
      </c>
      <c r="E17" s="9">
        <f>[4]DBD!E23</f>
        <v>10</v>
      </c>
      <c r="F17" s="9">
        <f>[4]DBD!F23</f>
        <v>0</v>
      </c>
      <c r="G17" s="9">
        <f>[4]DBD!G23</f>
        <v>0</v>
      </c>
      <c r="H17" s="15" t="s">
        <v>78</v>
      </c>
      <c r="I17" s="15" t="s">
        <v>88</v>
      </c>
      <c r="J17" s="15"/>
      <c r="K17" s="15" t="s">
        <v>23</v>
      </c>
      <c r="L17" s="15">
        <v>10</v>
      </c>
      <c r="M17" s="15"/>
      <c r="N17" s="15"/>
    </row>
    <row r="18" spans="1:14">
      <c r="A18" s="9">
        <f>[4]DBD!A24</f>
        <v>14</v>
      </c>
      <c r="B18" s="9" t="str">
        <f>[4]DBD!B24</f>
        <v>RepayPerMonDay</v>
      </c>
      <c r="C18" s="9" t="str">
        <f>[4]DBD!C24</f>
        <v>每月應還款日</v>
      </c>
      <c r="D18" s="9" t="str">
        <f>[4]DBD!D24</f>
        <v>Decimal</v>
      </c>
      <c r="E18" s="9">
        <f>[4]DBD!E24</f>
        <v>2</v>
      </c>
      <c r="F18" s="9">
        <f>[4]DBD!F24</f>
        <v>0</v>
      </c>
      <c r="G18" s="9">
        <f>[4]DBD!G24</f>
        <v>0</v>
      </c>
      <c r="H18" s="15" t="s">
        <v>78</v>
      </c>
      <c r="I18" s="15" t="s">
        <v>89</v>
      </c>
      <c r="J18" s="15"/>
      <c r="K18" s="15" t="s">
        <v>23</v>
      </c>
      <c r="L18" s="15">
        <v>2</v>
      </c>
      <c r="M18" s="15"/>
      <c r="N18" s="15"/>
    </row>
    <row r="19" spans="1:14">
      <c r="A19" s="9">
        <f>[4]DBD!A25</f>
        <v>15</v>
      </c>
      <c r="B19" s="9" t="str">
        <f>[4]DBD!B25</f>
        <v>ContractStartYM</v>
      </c>
      <c r="C19" s="9" t="str">
        <f>[4]DBD!C25</f>
        <v>契約起始年月</v>
      </c>
      <c r="D19" s="9" t="str">
        <f>[4]DBD!D25</f>
        <v>Decimal</v>
      </c>
      <c r="E19" s="9">
        <f>[4]DBD!E25</f>
        <v>6</v>
      </c>
      <c r="F19" s="9">
        <f>[4]DBD!F25</f>
        <v>0</v>
      </c>
      <c r="G19" s="9">
        <f>[4]DBD!G25</f>
        <v>0</v>
      </c>
      <c r="H19" s="15" t="s">
        <v>78</v>
      </c>
      <c r="I19" s="15" t="s">
        <v>90</v>
      </c>
      <c r="J19" s="15"/>
      <c r="K19" s="15" t="s">
        <v>65</v>
      </c>
      <c r="L19" s="15">
        <v>6</v>
      </c>
      <c r="M19" s="15"/>
      <c r="N19" s="15"/>
    </row>
    <row r="20" spans="1:14">
      <c r="A20" s="9">
        <f>[4]DBD!A26</f>
        <v>16</v>
      </c>
      <c r="B20" s="9" t="str">
        <f>[4]DBD!B26</f>
        <v>ContractEndYM</v>
      </c>
      <c r="C20" s="9" t="str">
        <f>[4]DBD!C26</f>
        <v>契約截止年月</v>
      </c>
      <c r="D20" s="9" t="str">
        <f>[4]DBD!D26</f>
        <v>Decimal</v>
      </c>
      <c r="E20" s="9">
        <f>[4]DBD!E26</f>
        <v>6</v>
      </c>
      <c r="F20" s="9">
        <f>[4]DBD!F26</f>
        <v>0</v>
      </c>
      <c r="G20" s="9">
        <f>[4]DBD!G26</f>
        <v>0</v>
      </c>
      <c r="H20" s="15" t="s">
        <v>78</v>
      </c>
      <c r="I20" s="15" t="s">
        <v>91</v>
      </c>
      <c r="J20" s="15"/>
      <c r="K20" s="15" t="s">
        <v>65</v>
      </c>
      <c r="L20" s="15">
        <v>6</v>
      </c>
      <c r="M20" s="15"/>
      <c r="N20" s="15"/>
    </row>
    <row r="21" spans="1:14">
      <c r="A21" s="9">
        <f>[4]DBD!A27</f>
        <v>17</v>
      </c>
      <c r="B21" s="9" t="str">
        <f>[4]DBD!B27</f>
        <v>OutJcicTxtDate</v>
      </c>
      <c r="C21" s="9" t="str">
        <f>[4]DBD!C27</f>
        <v>轉出JCIC文字檔日期</v>
      </c>
      <c r="D21" s="9" t="str">
        <f>[4]DBD!D27</f>
        <v>Decimald</v>
      </c>
      <c r="E21" s="9">
        <f>[4]DBD!E27</f>
        <v>8</v>
      </c>
      <c r="F21" s="9">
        <f>[4]DBD!F27</f>
        <v>0</v>
      </c>
      <c r="G21" s="9">
        <f>[4]DBD!G27</f>
        <v>0</v>
      </c>
      <c r="H21" s="15" t="s">
        <v>78</v>
      </c>
      <c r="I21" s="15" t="s">
        <v>44</v>
      </c>
      <c r="J21" s="15"/>
      <c r="K21" s="15" t="s">
        <v>65</v>
      </c>
      <c r="L21" s="15">
        <v>8</v>
      </c>
      <c r="M21" s="15"/>
      <c r="N21" s="15"/>
    </row>
    <row r="22" spans="1:14">
      <c r="A22" s="9">
        <f>[4]DBD!A28</f>
        <v>18</v>
      </c>
      <c r="B22" s="9" t="str">
        <f>[4]DBD!B28</f>
        <v>CreateDate</v>
      </c>
      <c r="C22" s="9" t="str">
        <f>[4]DBD!C28</f>
        <v>建檔日期時間</v>
      </c>
      <c r="D22" s="9" t="str">
        <f>[4]DBD!D28</f>
        <v>DATE</v>
      </c>
      <c r="E22" s="9">
        <f>[4]DBD!E28</f>
        <v>8</v>
      </c>
      <c r="F22" s="9">
        <f>[4]DBD!F28</f>
        <v>0</v>
      </c>
      <c r="G22" s="9">
        <f>[4]DBD!G28</f>
        <v>0</v>
      </c>
      <c r="H22" s="15"/>
      <c r="I22" s="15"/>
      <c r="J22" s="15"/>
      <c r="K22" s="15"/>
      <c r="L22" s="15"/>
      <c r="M22" s="15"/>
      <c r="N22" s="15"/>
    </row>
    <row r="23" spans="1:14">
      <c r="A23" s="9">
        <f>[4]DBD!A29</f>
        <v>19</v>
      </c>
      <c r="B23" s="9" t="str">
        <f>[4]DBD!B29</f>
        <v>CreateEmpNo</v>
      </c>
      <c r="C23" s="9" t="str">
        <f>[4]DBD!C29</f>
        <v>建檔人員</v>
      </c>
      <c r="D23" s="9" t="str">
        <f>[4]DBD!D29</f>
        <v>VARCHAR2</v>
      </c>
      <c r="E23" s="9">
        <f>[4]DBD!E29</f>
        <v>6</v>
      </c>
      <c r="F23" s="9">
        <f>[4]DBD!F29</f>
        <v>0</v>
      </c>
      <c r="G23" s="9">
        <f>[4]DBD!G29</f>
        <v>0</v>
      </c>
      <c r="H23" s="15"/>
      <c r="I23" s="15"/>
      <c r="J23" s="15"/>
      <c r="K23" s="15"/>
      <c r="L23" s="15"/>
      <c r="M23" s="15"/>
      <c r="N23" s="15"/>
    </row>
    <row r="24" spans="1:14">
      <c r="A24" s="9">
        <f>[4]DBD!A30</f>
        <v>20</v>
      </c>
      <c r="B24" s="9" t="str">
        <f>[4]DBD!B30</f>
        <v>LastUpdate</v>
      </c>
      <c r="C24" s="9" t="str">
        <f>[4]DBD!C30</f>
        <v>最後更新日期時間</v>
      </c>
      <c r="D24" s="9" t="str">
        <f>[4]DBD!D30</f>
        <v>DATE</v>
      </c>
      <c r="E24" s="9">
        <f>[4]DBD!E30</f>
        <v>8</v>
      </c>
      <c r="F24" s="9">
        <f>[4]DBD!F30</f>
        <v>0</v>
      </c>
      <c r="G24" s="9">
        <f>[4]DBD!G30</f>
        <v>0</v>
      </c>
      <c r="H24" s="15"/>
      <c r="I24" s="15"/>
      <c r="J24" s="15"/>
      <c r="K24" s="15"/>
      <c r="L24" s="15"/>
      <c r="M24" s="15"/>
      <c r="N24" s="15"/>
    </row>
    <row r="25" spans="1:14">
      <c r="A25" s="9">
        <f>[4]DBD!A31</f>
        <v>21</v>
      </c>
      <c r="B25" s="9" t="str">
        <f>[4]DBD!B31</f>
        <v>LastUpdateEmpNo</v>
      </c>
      <c r="C25" s="9" t="str">
        <f>[4]DBD!C31</f>
        <v>最後更新人員</v>
      </c>
      <c r="D25" s="9" t="str">
        <f>[4]DBD!D31</f>
        <v>VARCHAR2</v>
      </c>
      <c r="E25" s="9">
        <f>[4]DBD!E31</f>
        <v>6</v>
      </c>
      <c r="F25" s="9">
        <f>[4]DBD!F31</f>
        <v>0</v>
      </c>
      <c r="G25" s="9">
        <f>[4]DBD!G31</f>
        <v>0</v>
      </c>
      <c r="H25" s="15"/>
      <c r="I25" s="15"/>
      <c r="J25" s="15"/>
      <c r="K25" s="15"/>
      <c r="L25" s="15"/>
      <c r="M25" s="15"/>
      <c r="N25" s="15"/>
    </row>
  </sheetData>
  <mergeCells count="1">
    <mergeCell ref="A1:B1"/>
  </mergeCells>
  <phoneticPr fontId="1" type="noConversion"/>
  <hyperlinks>
    <hyperlink ref="E1" location="'L8'!A1" display="回首頁" xr:uid="{00000000-0004-0000-0400-000000000000}"/>
  </hyperlinks>
  <pageMargins left="0.7" right="0.7" top="0.75" bottom="0.75" header="0.3" footer="0.3"/>
  <pageSetup paperSize="9"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工作表4"/>
  <dimension ref="A1:O41"/>
  <sheetViews>
    <sheetView topLeftCell="B25" zoomScale="85" zoomScaleNormal="85" workbookViewId="0">
      <selection activeCell="O35" sqref="O35"/>
    </sheetView>
  </sheetViews>
  <sheetFormatPr defaultColWidth="44.77734375" defaultRowHeight="16.2"/>
  <cols>
    <col min="1" max="1" width="5.77734375" style="20" bestFit="1" customWidth="1"/>
    <col min="2" max="2" width="20.33203125" style="20" bestFit="1" customWidth="1"/>
    <col min="3" max="3" width="25.109375" style="20" bestFit="1" customWidth="1"/>
    <col min="4" max="4" width="34.88671875" style="20" bestFit="1" customWidth="1"/>
    <col min="5" max="5" width="8.21875" style="20" bestFit="1" customWidth="1"/>
    <col min="6" max="6" width="6.77734375" style="20" bestFit="1" customWidth="1"/>
    <col min="7" max="7" width="17.77734375" style="20" bestFit="1" customWidth="1"/>
    <col min="8" max="8" width="13.5546875" style="20" bestFit="1" customWidth="1"/>
    <col min="9" max="9" width="23.88671875" style="20" bestFit="1" customWidth="1"/>
    <col min="10" max="10" width="11.88671875" style="20" bestFit="1" customWidth="1"/>
    <col min="11" max="13" width="6.77734375" style="20" bestFit="1" customWidth="1"/>
    <col min="14" max="14" width="11.88671875" style="20" bestFit="1" customWidth="1"/>
    <col min="15" max="16384" width="44.77734375" style="20"/>
  </cols>
  <sheetData>
    <row r="1" spans="1:15">
      <c r="A1" s="27" t="s">
        <v>7</v>
      </c>
      <c r="B1" s="28"/>
      <c r="C1" s="9" t="str">
        <f>[5]DBD!C1</f>
        <v>JcicZ044</v>
      </c>
      <c r="D1" s="9" t="str">
        <f>[5]DBD!D1</f>
        <v>請求同意債務清償方案通知資料</v>
      </c>
      <c r="E1" s="16" t="s">
        <v>24</v>
      </c>
      <c r="F1" s="10"/>
      <c r="G1" s="10"/>
    </row>
    <row r="2" spans="1:15">
      <c r="A2" s="21" t="s">
        <v>383</v>
      </c>
      <c r="B2" s="22"/>
      <c r="C2" s="9" t="s">
        <v>392</v>
      </c>
      <c r="D2" s="9"/>
      <c r="E2" s="16"/>
      <c r="F2" s="10"/>
      <c r="G2" s="10"/>
    </row>
    <row r="3" spans="1:15">
      <c r="A3" s="21" t="s">
        <v>384</v>
      </c>
      <c r="B3" s="22"/>
      <c r="C3" s="9"/>
      <c r="D3" s="9"/>
      <c r="E3" s="16"/>
      <c r="F3" s="10"/>
      <c r="G3" s="10"/>
    </row>
    <row r="4" spans="1:15">
      <c r="A4" s="12" t="s">
        <v>8</v>
      </c>
      <c r="B4" s="12" t="s">
        <v>9</v>
      </c>
      <c r="C4" s="13" t="s">
        <v>10</v>
      </c>
      <c r="D4" s="12" t="s">
        <v>11</v>
      </c>
      <c r="E4" s="12" t="s">
        <v>12</v>
      </c>
      <c r="F4" s="12" t="s">
        <v>13</v>
      </c>
      <c r="G4" s="13" t="s">
        <v>14</v>
      </c>
      <c r="H4" s="14" t="s">
        <v>15</v>
      </c>
      <c r="I4" s="14" t="s">
        <v>16</v>
      </c>
      <c r="J4" s="14" t="s">
        <v>17</v>
      </c>
      <c r="K4" s="14" t="s">
        <v>18</v>
      </c>
      <c r="L4" s="14" t="s">
        <v>19</v>
      </c>
      <c r="M4" s="14" t="s">
        <v>20</v>
      </c>
      <c r="N4" s="14" t="s">
        <v>21</v>
      </c>
      <c r="O4" s="25" t="s">
        <v>422</v>
      </c>
    </row>
    <row r="5" spans="1:15" ht="32.4">
      <c r="A5" s="9">
        <f>[5]DBD!A9</f>
        <v>1</v>
      </c>
      <c r="B5" s="9" t="str">
        <f>[5]DBD!B9</f>
        <v>TranKey</v>
      </c>
      <c r="C5" s="9" t="str">
        <f>[5]DBD!C9</f>
        <v>交易代碼</v>
      </c>
      <c r="D5" s="9" t="str">
        <f>[5]DBD!D9</f>
        <v>VARCHAR2</v>
      </c>
      <c r="E5" s="9">
        <f>[5]DBD!E9</f>
        <v>1</v>
      </c>
      <c r="F5" s="9">
        <f>[5]DBD!F9</f>
        <v>0</v>
      </c>
      <c r="G5" s="9" t="str">
        <f>[5]DBD!G9</f>
        <v>A:新增，C:異動，X:補件</v>
      </c>
      <c r="H5" s="15" t="s">
        <v>92</v>
      </c>
      <c r="I5" s="15" t="s">
        <v>28</v>
      </c>
      <c r="J5" s="15"/>
      <c r="K5" s="15"/>
      <c r="L5" s="15"/>
      <c r="M5" s="15"/>
      <c r="N5" s="15"/>
    </row>
    <row r="6" spans="1:15">
      <c r="A6" s="9">
        <f>[5]DBD!A10</f>
        <v>2</v>
      </c>
      <c r="B6" s="9" t="str">
        <f>[5]DBD!B10</f>
        <v>SubmitKey</v>
      </c>
      <c r="C6" s="9" t="str">
        <f>[5]DBD!C10</f>
        <v>報送單位代號</v>
      </c>
      <c r="D6" s="9" t="str">
        <f>[5]DBD!D10</f>
        <v>NVARCHAR2</v>
      </c>
      <c r="E6" s="9">
        <f>[5]DBD!E10</f>
        <v>3</v>
      </c>
      <c r="F6" s="9">
        <f>[5]DBD!F10</f>
        <v>0</v>
      </c>
      <c r="G6" s="9" t="str">
        <f>[5]DBD!G10</f>
        <v>三位文數字</v>
      </c>
      <c r="H6" s="15" t="s">
        <v>92</v>
      </c>
      <c r="I6" s="15" t="s">
        <v>31</v>
      </c>
      <c r="J6" s="15"/>
      <c r="K6" s="15"/>
      <c r="L6" s="15"/>
      <c r="M6" s="15"/>
      <c r="N6" s="15"/>
    </row>
    <row r="7" spans="1:15">
      <c r="A7" s="9">
        <f>[5]DBD!A11</f>
        <v>3</v>
      </c>
      <c r="B7" s="9" t="str">
        <f>[5]DBD!B11</f>
        <v>CustId</v>
      </c>
      <c r="C7" s="9" t="str">
        <f>[5]DBD!C11</f>
        <v>債務人IDN</v>
      </c>
      <c r="D7" s="9" t="str">
        <f>[5]DBD!D11</f>
        <v>VARCHAR2</v>
      </c>
      <c r="E7" s="9">
        <f>[5]DBD!E11</f>
        <v>10</v>
      </c>
      <c r="F7" s="9">
        <f>[5]DBD!F11</f>
        <v>0</v>
      </c>
      <c r="G7" s="9" t="str">
        <f>[5]DBD!G11</f>
        <v>身分證號</v>
      </c>
      <c r="H7" s="15" t="s">
        <v>92</v>
      </c>
      <c r="I7" s="15" t="s">
        <v>33</v>
      </c>
      <c r="J7" s="15"/>
      <c r="K7" s="15"/>
      <c r="L7" s="15"/>
      <c r="M7" s="15"/>
      <c r="N7" s="15"/>
    </row>
    <row r="8" spans="1:15">
      <c r="A8" s="9">
        <f>[5]DBD!A12</f>
        <v>4</v>
      </c>
      <c r="B8" s="9" t="str">
        <f>[5]DBD!B12</f>
        <v>RcDate</v>
      </c>
      <c r="C8" s="9" t="str">
        <f>[5]DBD!C12</f>
        <v>協商申請日</v>
      </c>
      <c r="D8" s="9" t="str">
        <f>[5]DBD!D12</f>
        <v>DecimalD</v>
      </c>
      <c r="E8" s="9">
        <f>[5]DBD!E12</f>
        <v>8</v>
      </c>
      <c r="F8" s="9">
        <f>[5]DBD!F12</f>
        <v>0</v>
      </c>
      <c r="G8" s="9">
        <f>[5]DBD!G12</f>
        <v>0</v>
      </c>
      <c r="H8" s="15" t="s">
        <v>92</v>
      </c>
      <c r="I8" s="15" t="s">
        <v>36</v>
      </c>
      <c r="J8" s="15"/>
      <c r="K8" s="15"/>
      <c r="L8" s="15"/>
      <c r="M8" s="15"/>
      <c r="N8" s="15"/>
    </row>
    <row r="9" spans="1:15" ht="372.6">
      <c r="A9" s="9">
        <f>[5]DBD!A13</f>
        <v>5</v>
      </c>
      <c r="B9" s="9" t="str">
        <f>[5]DBD!B13</f>
        <v>DebtCode</v>
      </c>
      <c r="C9" s="9" t="str">
        <f>[5]DBD!C13</f>
        <v>負債主因</v>
      </c>
      <c r="D9" s="9" t="str">
        <f>[5]DBD!D13</f>
        <v>VARCHAR2</v>
      </c>
      <c r="E9" s="9">
        <f>[5]DBD!E13</f>
        <v>2</v>
      </c>
      <c r="F9" s="9">
        <f>[5]DBD!F13</f>
        <v>0</v>
      </c>
      <c r="G9" s="9" t="str">
        <f>[5]DBD!G13</f>
        <v>11:投資或創業失敗
12:因消費而積欠債務
13:遭逢重大傷病或災變
14:個人與家庭收入減少(含失業、減薪)
15:收入穩定但支付超過能力可負擔之費用、如昂貴教育、補習費或購置汽車、不動產
16:收入穩定但因自宅貸款月付金提高，導致無法負荷
17:被詐騙集團詐騙
18:為他人作保證或遭他人倒帳</v>
      </c>
      <c r="H9" s="15" t="s">
        <v>92</v>
      </c>
      <c r="I9" s="15" t="s">
        <v>93</v>
      </c>
      <c r="J9" s="15"/>
      <c r="K9" s="15"/>
      <c r="L9" s="15"/>
      <c r="M9" s="15"/>
      <c r="N9" s="15"/>
    </row>
    <row r="10" spans="1:15" ht="32.4">
      <c r="A10" s="9">
        <f>[5]DBD!A14</f>
        <v>6</v>
      </c>
      <c r="B10" s="9" t="str">
        <f>[5]DBD!B14</f>
        <v>NonGageAmt</v>
      </c>
      <c r="C10" s="9" t="str">
        <f>[5]DBD!C14</f>
        <v>無擔保金融債務協商總金額</v>
      </c>
      <c r="D10" s="9" t="str">
        <f>[5]DBD!D14</f>
        <v>Decimal</v>
      </c>
      <c r="E10" s="9">
        <f>[5]DBD!E14</f>
        <v>9</v>
      </c>
      <c r="F10" s="9">
        <f>[5]DBD!F14</f>
        <v>0</v>
      </c>
      <c r="G10" s="9">
        <f>[5]DBD!G14</f>
        <v>0</v>
      </c>
      <c r="H10" s="15" t="s">
        <v>92</v>
      </c>
      <c r="I10" s="15" t="s">
        <v>94</v>
      </c>
      <c r="J10" s="15"/>
      <c r="K10" s="15"/>
      <c r="L10" s="15"/>
      <c r="M10" s="15"/>
      <c r="N10" s="15" t="s">
        <v>390</v>
      </c>
      <c r="O10" s="20" t="s">
        <v>448</v>
      </c>
    </row>
    <row r="11" spans="1:15">
      <c r="A11" s="9">
        <f>[5]DBD!A15</f>
        <v>7</v>
      </c>
      <c r="B11" s="9" t="str">
        <f>[5]DBD!B15</f>
        <v>Period</v>
      </c>
      <c r="C11" s="9" t="str">
        <f>[5]DBD!C15</f>
        <v>期數</v>
      </c>
      <c r="D11" s="9" t="str">
        <f>[5]DBD!D15</f>
        <v>Decimal</v>
      </c>
      <c r="E11" s="9">
        <f>[5]DBD!E15</f>
        <v>3</v>
      </c>
      <c r="F11" s="9">
        <f>[5]DBD!F15</f>
        <v>0</v>
      </c>
      <c r="G11" s="9">
        <f>[5]DBD!G15</f>
        <v>0</v>
      </c>
      <c r="H11" s="15" t="s">
        <v>92</v>
      </c>
      <c r="I11" s="15" t="s">
        <v>95</v>
      </c>
      <c r="J11" s="15"/>
      <c r="K11" s="15"/>
      <c r="L11" s="15"/>
      <c r="M11" s="15"/>
      <c r="N11" s="15" t="s">
        <v>390</v>
      </c>
      <c r="O11" s="20" t="s">
        <v>450</v>
      </c>
    </row>
    <row r="12" spans="1:15">
      <c r="A12" s="9">
        <f>[5]DBD!A16</f>
        <v>8</v>
      </c>
      <c r="B12" s="9" t="str">
        <f>[5]DBD!B16</f>
        <v>Rate</v>
      </c>
      <c r="C12" s="9" t="str">
        <f>[5]DBD!C16</f>
        <v>利率</v>
      </c>
      <c r="D12" s="9" t="str">
        <f>[5]DBD!D16</f>
        <v>Decimal</v>
      </c>
      <c r="E12" s="9">
        <f>[5]DBD!E16</f>
        <v>5</v>
      </c>
      <c r="F12" s="9">
        <f>[5]DBD!F16</f>
        <v>2</v>
      </c>
      <c r="G12" s="9">
        <f>[5]DBD!G16</f>
        <v>0</v>
      </c>
      <c r="H12" s="15" t="s">
        <v>92</v>
      </c>
      <c r="I12" s="15" t="s">
        <v>96</v>
      </c>
      <c r="J12" s="15"/>
      <c r="K12" s="15"/>
      <c r="L12" s="15"/>
      <c r="M12" s="15"/>
      <c r="N12" s="15" t="s">
        <v>390</v>
      </c>
      <c r="O12" s="20" t="s">
        <v>451</v>
      </c>
    </row>
    <row r="13" spans="1:15">
      <c r="A13" s="9">
        <f>[5]DBD!A17</f>
        <v>9</v>
      </c>
      <c r="B13" s="9" t="str">
        <f>[5]DBD!B17</f>
        <v>MonthPayAmt</v>
      </c>
      <c r="C13" s="9" t="str">
        <f>[5]DBD!C17</f>
        <v>協商方案估計月付金</v>
      </c>
      <c r="D13" s="9" t="str">
        <f>[5]DBD!D17</f>
        <v>Decimal</v>
      </c>
      <c r="E13" s="9">
        <f>[5]DBD!E17</f>
        <v>9</v>
      </c>
      <c r="F13" s="9">
        <f>[5]DBD!F17</f>
        <v>0</v>
      </c>
      <c r="G13" s="9">
        <f>[5]DBD!G17</f>
        <v>0</v>
      </c>
      <c r="H13" s="15" t="s">
        <v>92</v>
      </c>
      <c r="I13" s="15" t="s">
        <v>97</v>
      </c>
      <c r="J13" s="15"/>
      <c r="K13" s="15"/>
      <c r="L13" s="15"/>
      <c r="M13" s="15"/>
      <c r="N13" s="15" t="s">
        <v>390</v>
      </c>
      <c r="O13" s="20" t="s">
        <v>453</v>
      </c>
    </row>
    <row r="14" spans="1:15">
      <c r="A14" s="9">
        <f>[5]DBD!A18</f>
        <v>10</v>
      </c>
      <c r="B14" s="9" t="str">
        <f>[5]DBD!B18</f>
        <v>ReceYearIncome</v>
      </c>
      <c r="C14" s="9" t="str">
        <f>[5]DBD!C18</f>
        <v>最近年度綜合所得總額</v>
      </c>
      <c r="D14" s="9" t="str">
        <f>[5]DBD!D18</f>
        <v>Decimal</v>
      </c>
      <c r="E14" s="9">
        <f>[5]DBD!E18</f>
        <v>9</v>
      </c>
      <c r="F14" s="9">
        <f>[5]DBD!F18</f>
        <v>0</v>
      </c>
      <c r="G14" s="9">
        <f>[5]DBD!G18</f>
        <v>0</v>
      </c>
      <c r="H14" s="15" t="s">
        <v>92</v>
      </c>
      <c r="I14" s="15" t="s">
        <v>98</v>
      </c>
      <c r="J14" s="15"/>
      <c r="K14" s="15"/>
      <c r="L14" s="15"/>
      <c r="M14" s="15"/>
      <c r="N14" s="15" t="s">
        <v>390</v>
      </c>
      <c r="O14" s="20" t="s">
        <v>454</v>
      </c>
    </row>
    <row r="15" spans="1:15">
      <c r="A15" s="9">
        <f>[5]DBD!A19</f>
        <v>11</v>
      </c>
      <c r="B15" s="9" t="str">
        <f>[5]DBD!B19</f>
        <v>ReceYear</v>
      </c>
      <c r="C15" s="9" t="str">
        <f>[5]DBD!C19</f>
        <v>最近年度別</v>
      </c>
      <c r="D15" s="9" t="str">
        <f>[5]DBD!D19</f>
        <v>Decimal</v>
      </c>
      <c r="E15" s="9">
        <f>[5]DBD!E19</f>
        <v>4</v>
      </c>
      <c r="F15" s="9">
        <f>[5]DBD!F19</f>
        <v>0</v>
      </c>
      <c r="G15" s="9">
        <f>[5]DBD!G19</f>
        <v>0</v>
      </c>
      <c r="H15" s="15" t="s">
        <v>92</v>
      </c>
      <c r="I15" s="15" t="s">
        <v>99</v>
      </c>
      <c r="J15" s="15"/>
      <c r="K15" s="15"/>
      <c r="L15" s="15"/>
      <c r="M15" s="15"/>
      <c r="N15" s="15"/>
    </row>
    <row r="16" spans="1:15">
      <c r="A16" s="9">
        <f>[5]DBD!A20</f>
        <v>12</v>
      </c>
      <c r="B16" s="9" t="str">
        <f>[5]DBD!B20</f>
        <v>ReceYear2Income</v>
      </c>
      <c r="C16" s="9" t="str">
        <f>[5]DBD!C20</f>
        <v>前二年度綜合所得總額</v>
      </c>
      <c r="D16" s="9" t="str">
        <f>[5]DBD!D20</f>
        <v>Decimal</v>
      </c>
      <c r="E16" s="9">
        <f>[5]DBD!E20</f>
        <v>9</v>
      </c>
      <c r="F16" s="9">
        <f>[5]DBD!F20</f>
        <v>0</v>
      </c>
      <c r="G16" s="9">
        <f>[5]DBD!G20</f>
        <v>0</v>
      </c>
      <c r="H16" s="15" t="s">
        <v>92</v>
      </c>
      <c r="I16" s="15" t="s">
        <v>100</v>
      </c>
      <c r="J16" s="15"/>
      <c r="K16" s="15"/>
      <c r="L16" s="15"/>
      <c r="M16" s="15"/>
      <c r="N16" s="15" t="s">
        <v>390</v>
      </c>
      <c r="O16" s="20" t="s">
        <v>455</v>
      </c>
    </row>
    <row r="17" spans="1:15">
      <c r="A17" s="9">
        <f>[5]DBD!A21</f>
        <v>13</v>
      </c>
      <c r="B17" s="9" t="str">
        <f>[5]DBD!B21</f>
        <v>ReceYear2</v>
      </c>
      <c r="C17" s="9" t="str">
        <f>[5]DBD!C21</f>
        <v>前二年度別</v>
      </c>
      <c r="D17" s="9" t="str">
        <f>[5]DBD!D21</f>
        <v>Decimal</v>
      </c>
      <c r="E17" s="9">
        <f>[5]DBD!E21</f>
        <v>4</v>
      </c>
      <c r="F17" s="9">
        <f>[5]DBD!F21</f>
        <v>0</v>
      </c>
      <c r="G17" s="9">
        <f>[5]DBD!G21</f>
        <v>0</v>
      </c>
      <c r="H17" s="15" t="s">
        <v>92</v>
      </c>
      <c r="I17" s="15" t="s">
        <v>101</v>
      </c>
      <c r="J17" s="15"/>
      <c r="K17" s="15"/>
      <c r="L17" s="15"/>
      <c r="M17" s="15"/>
      <c r="N17" s="15"/>
    </row>
    <row r="18" spans="1:15" ht="32.4">
      <c r="A18" s="9">
        <f>[5]DBD!A22</f>
        <v>14</v>
      </c>
      <c r="B18" s="9" t="str">
        <f>[5]DBD!B22</f>
        <v>CurrentMonthIncome</v>
      </c>
      <c r="C18" s="9" t="str">
        <f>[5]DBD!C22</f>
        <v>目前每月收入</v>
      </c>
      <c r="D18" s="9" t="str">
        <f>[5]DBD!D22</f>
        <v>Decimal</v>
      </c>
      <c r="E18" s="9">
        <f>[5]DBD!E22</f>
        <v>9</v>
      </c>
      <c r="F18" s="9">
        <f>[5]DBD!F22</f>
        <v>0</v>
      </c>
      <c r="G18" s="9">
        <f>[5]DBD!G22</f>
        <v>0</v>
      </c>
      <c r="H18" s="15" t="s">
        <v>92</v>
      </c>
      <c r="I18" s="15" t="s">
        <v>102</v>
      </c>
      <c r="J18" s="15"/>
      <c r="K18" s="15"/>
      <c r="L18" s="15"/>
      <c r="M18" s="15"/>
      <c r="N18" s="15" t="s">
        <v>390</v>
      </c>
      <c r="O18" s="20" t="s">
        <v>456</v>
      </c>
    </row>
    <row r="19" spans="1:15">
      <c r="A19" s="9">
        <f>[5]DBD!A23</f>
        <v>15</v>
      </c>
      <c r="B19" s="9" t="str">
        <f>[5]DBD!B23</f>
        <v>LivingCost</v>
      </c>
      <c r="C19" s="9" t="str">
        <f>[5]DBD!C23</f>
        <v>生活支出總額</v>
      </c>
      <c r="D19" s="9" t="str">
        <f>[5]DBD!D23</f>
        <v>Decimal</v>
      </c>
      <c r="E19" s="9">
        <f>[5]DBD!E23</f>
        <v>9</v>
      </c>
      <c r="F19" s="9">
        <f>[5]DBD!F23</f>
        <v>0</v>
      </c>
      <c r="G19" s="9">
        <f>[5]DBD!G23</f>
        <v>0</v>
      </c>
      <c r="H19" s="15" t="s">
        <v>92</v>
      </c>
      <c r="I19" s="15" t="s">
        <v>103</v>
      </c>
      <c r="J19" s="15"/>
      <c r="K19" s="15"/>
      <c r="L19" s="15"/>
      <c r="M19" s="15"/>
      <c r="N19" s="15" t="s">
        <v>390</v>
      </c>
      <c r="O19" s="20" t="s">
        <v>457</v>
      </c>
    </row>
    <row r="20" spans="1:15" ht="32.4">
      <c r="A20" s="9">
        <f>[5]DBD!A24</f>
        <v>16</v>
      </c>
      <c r="B20" s="9" t="str">
        <f>[5]DBD!B24</f>
        <v>CompName</v>
      </c>
      <c r="C20" s="9" t="str">
        <f>[5]DBD!C24</f>
        <v>目前主要所得來源公司名稱</v>
      </c>
      <c r="D20" s="9" t="str">
        <f>[5]DBD!D24</f>
        <v>NVARCHAR2</v>
      </c>
      <c r="E20" s="9">
        <f>[5]DBD!E24</f>
        <v>40</v>
      </c>
      <c r="F20" s="9">
        <f>[5]DBD!F24</f>
        <v>0</v>
      </c>
      <c r="G20" s="9">
        <f>[5]DBD!G24</f>
        <v>0</v>
      </c>
      <c r="H20" s="15" t="s">
        <v>92</v>
      </c>
      <c r="I20" s="15" t="s">
        <v>104</v>
      </c>
      <c r="J20" s="15"/>
      <c r="K20" s="15"/>
      <c r="L20" s="15"/>
      <c r="M20" s="15"/>
      <c r="N20" s="15"/>
    </row>
    <row r="21" spans="1:15">
      <c r="A21" s="9">
        <f>[5]DBD!A25</f>
        <v>17</v>
      </c>
      <c r="B21" s="9" t="str">
        <f>[5]DBD!B25</f>
        <v>CompId</v>
      </c>
      <c r="C21" s="9" t="str">
        <f>[5]DBD!C25</f>
        <v>目前主要所得公司統編</v>
      </c>
      <c r="D21" s="9" t="str">
        <f>[5]DBD!D25</f>
        <v>VARCHAR2</v>
      </c>
      <c r="E21" s="9">
        <f>[5]DBD!E25</f>
        <v>8</v>
      </c>
      <c r="F21" s="9">
        <f>[5]DBD!F25</f>
        <v>0</v>
      </c>
      <c r="G21" s="9">
        <f>[5]DBD!G25</f>
        <v>0</v>
      </c>
      <c r="H21" s="15" t="s">
        <v>92</v>
      </c>
      <c r="I21" s="15" t="s">
        <v>105</v>
      </c>
      <c r="J21" s="15"/>
      <c r="K21" s="15"/>
      <c r="L21" s="15"/>
      <c r="M21" s="15"/>
      <c r="N21" s="15"/>
    </row>
    <row r="22" spans="1:15">
      <c r="A22" s="9">
        <f>[5]DBD!A26</f>
        <v>18</v>
      </c>
      <c r="B22" s="9" t="str">
        <f>[5]DBD!B26</f>
        <v>CarCnt</v>
      </c>
      <c r="C22" s="9" t="str">
        <f>[5]DBD!C26</f>
        <v>債務人名下車輛數量</v>
      </c>
      <c r="D22" s="9" t="str">
        <f>[5]DBD!D26</f>
        <v>Decimal</v>
      </c>
      <c r="E22" s="9">
        <f>[5]DBD!E26</f>
        <v>2</v>
      </c>
      <c r="F22" s="9">
        <f>[5]DBD!F26</f>
        <v>0</v>
      </c>
      <c r="G22" s="9">
        <f>[5]DBD!G26</f>
        <v>0</v>
      </c>
      <c r="H22" s="15" t="s">
        <v>92</v>
      </c>
      <c r="I22" s="15" t="s">
        <v>106</v>
      </c>
      <c r="J22" s="15"/>
      <c r="K22" s="15"/>
      <c r="L22" s="15"/>
      <c r="M22" s="15"/>
      <c r="N22" s="15" t="s">
        <v>390</v>
      </c>
      <c r="O22" s="20" t="s">
        <v>458</v>
      </c>
    </row>
    <row r="23" spans="1:15">
      <c r="A23" s="9">
        <f>[5]DBD!A27</f>
        <v>19</v>
      </c>
      <c r="B23" s="9" t="str">
        <f>[5]DBD!B27</f>
        <v>HouseCnt</v>
      </c>
      <c r="C23" s="9" t="str">
        <f>[5]DBD!C27</f>
        <v>債務人名下建物筆數</v>
      </c>
      <c r="D23" s="9" t="str">
        <f>[5]DBD!D27</f>
        <v>Decimal</v>
      </c>
      <c r="E23" s="9">
        <f>[5]DBD!E27</f>
        <v>2</v>
      </c>
      <c r="F23" s="9">
        <f>[5]DBD!F27</f>
        <v>0</v>
      </c>
      <c r="G23" s="9">
        <f>[5]DBD!G27</f>
        <v>0</v>
      </c>
      <c r="H23" s="15" t="s">
        <v>92</v>
      </c>
      <c r="I23" s="15" t="s">
        <v>107</v>
      </c>
      <c r="J23" s="15"/>
      <c r="K23" s="15"/>
      <c r="L23" s="15"/>
      <c r="M23" s="15"/>
      <c r="N23" s="15" t="s">
        <v>390</v>
      </c>
      <c r="O23" s="20" t="s">
        <v>459</v>
      </c>
    </row>
    <row r="24" spans="1:15">
      <c r="A24" s="9">
        <f>[5]DBD!A28</f>
        <v>20</v>
      </c>
      <c r="B24" s="9" t="str">
        <f>[5]DBD!B28</f>
        <v>LandCnt</v>
      </c>
      <c r="C24" s="9" t="str">
        <f>[5]DBD!C28</f>
        <v>債務人名下土地筆數</v>
      </c>
      <c r="D24" s="9" t="str">
        <f>[5]DBD!D28</f>
        <v>Decimal</v>
      </c>
      <c r="E24" s="9">
        <f>[5]DBD!E28</f>
        <v>2</v>
      </c>
      <c r="F24" s="9">
        <f>[5]DBD!F28</f>
        <v>0</v>
      </c>
      <c r="G24" s="9">
        <f>[5]DBD!G28</f>
        <v>0</v>
      </c>
      <c r="H24" s="15" t="s">
        <v>92</v>
      </c>
      <c r="I24" s="15" t="s">
        <v>108</v>
      </c>
      <c r="J24" s="15"/>
      <c r="K24" s="15"/>
      <c r="L24" s="15"/>
      <c r="M24" s="15"/>
      <c r="N24" s="15" t="s">
        <v>390</v>
      </c>
      <c r="O24" s="20" t="s">
        <v>460</v>
      </c>
    </row>
    <row r="25" spans="1:15">
      <c r="A25" s="9">
        <f>[5]DBD!A29</f>
        <v>21</v>
      </c>
      <c r="B25" s="9" t="str">
        <f>[5]DBD!B29</f>
        <v>ChildCnt</v>
      </c>
      <c r="C25" s="9" t="str">
        <f>[5]DBD!C29</f>
        <v>撫養子女數</v>
      </c>
      <c r="D25" s="9" t="str">
        <f>[5]DBD!D29</f>
        <v>Decimal</v>
      </c>
      <c r="E25" s="9">
        <f>[5]DBD!E29</f>
        <v>2</v>
      </c>
      <c r="F25" s="9">
        <f>[5]DBD!F29</f>
        <v>0</v>
      </c>
      <c r="G25" s="9">
        <f>[5]DBD!G29</f>
        <v>0</v>
      </c>
      <c r="H25" s="15" t="s">
        <v>92</v>
      </c>
      <c r="I25" s="15" t="s">
        <v>109</v>
      </c>
      <c r="J25" s="15"/>
      <c r="K25" s="15"/>
      <c r="L25" s="15"/>
      <c r="M25" s="15"/>
      <c r="N25" s="15" t="s">
        <v>390</v>
      </c>
      <c r="O25" s="20" t="s">
        <v>461</v>
      </c>
    </row>
    <row r="26" spans="1:15">
      <c r="A26" s="9">
        <f>[5]DBD!A30</f>
        <v>22</v>
      </c>
      <c r="B26" s="9" t="str">
        <f>[5]DBD!B30</f>
        <v>ChildRate</v>
      </c>
      <c r="C26" s="9" t="str">
        <f>[5]DBD!C30</f>
        <v>撫養子女責任比率</v>
      </c>
      <c r="D26" s="9" t="str">
        <f>[5]DBD!D30</f>
        <v>Decimal</v>
      </c>
      <c r="E26" s="9">
        <f>[5]DBD!E30</f>
        <v>5</v>
      </c>
      <c r="F26" s="9">
        <f>[5]DBD!F30</f>
        <v>1</v>
      </c>
      <c r="G26" s="9">
        <f>[5]DBD!G30</f>
        <v>0</v>
      </c>
      <c r="H26" s="15" t="s">
        <v>92</v>
      </c>
      <c r="I26" s="15" t="s">
        <v>110</v>
      </c>
      <c r="J26" s="15"/>
      <c r="K26" s="15"/>
      <c r="L26" s="15"/>
      <c r="M26" s="15"/>
      <c r="N26" s="15" t="s">
        <v>390</v>
      </c>
      <c r="O26" s="20" t="s">
        <v>462</v>
      </c>
    </row>
    <row r="27" spans="1:15">
      <c r="A27" s="9">
        <f>[5]DBD!A31</f>
        <v>23</v>
      </c>
      <c r="B27" s="9" t="str">
        <f>[5]DBD!B31</f>
        <v>ParentCnt</v>
      </c>
      <c r="C27" s="9" t="str">
        <f>[5]DBD!C31</f>
        <v>撫養父母人數</v>
      </c>
      <c r="D27" s="9" t="str">
        <f>[5]DBD!D31</f>
        <v>Decimal</v>
      </c>
      <c r="E27" s="9">
        <f>[5]DBD!E31</f>
        <v>2</v>
      </c>
      <c r="F27" s="9">
        <f>[5]DBD!F31</f>
        <v>0</v>
      </c>
      <c r="G27" s="9">
        <f>[5]DBD!G31</f>
        <v>0</v>
      </c>
      <c r="H27" s="15" t="s">
        <v>92</v>
      </c>
      <c r="I27" s="15" t="s">
        <v>111</v>
      </c>
      <c r="J27" s="15"/>
      <c r="K27" s="15"/>
      <c r="L27" s="15"/>
      <c r="M27" s="15"/>
      <c r="N27" s="15" t="s">
        <v>390</v>
      </c>
      <c r="O27" s="20" t="s">
        <v>463</v>
      </c>
    </row>
    <row r="28" spans="1:15">
      <c r="A28" s="9">
        <f>[5]DBD!A32</f>
        <v>24</v>
      </c>
      <c r="B28" s="9" t="str">
        <f>[5]DBD!B32</f>
        <v>ParentRate</v>
      </c>
      <c r="C28" s="9" t="str">
        <f>[5]DBD!C32</f>
        <v>撫養父母責任比率</v>
      </c>
      <c r="D28" s="9" t="str">
        <f>[5]DBD!D32</f>
        <v>Decimal</v>
      </c>
      <c r="E28" s="9">
        <f>[5]DBD!E32</f>
        <v>5</v>
      </c>
      <c r="F28" s="9">
        <f>[5]DBD!F32</f>
        <v>1</v>
      </c>
      <c r="G28" s="9">
        <f>[5]DBD!G32</f>
        <v>0</v>
      </c>
      <c r="H28" s="15" t="s">
        <v>92</v>
      </c>
      <c r="I28" s="15" t="s">
        <v>112</v>
      </c>
      <c r="J28" s="15"/>
      <c r="K28" s="15"/>
      <c r="L28" s="15"/>
      <c r="M28" s="15"/>
      <c r="N28" s="15" t="s">
        <v>390</v>
      </c>
      <c r="O28" s="20" t="s">
        <v>464</v>
      </c>
    </row>
    <row r="29" spans="1:15">
      <c r="A29" s="9">
        <f>[5]DBD!A33</f>
        <v>25</v>
      </c>
      <c r="B29" s="9" t="str">
        <f>[5]DBD!B33</f>
        <v>MouthCnt</v>
      </c>
      <c r="C29" s="9" t="str">
        <f>[5]DBD!C33</f>
        <v>其他法定撫養人數</v>
      </c>
      <c r="D29" s="9" t="str">
        <f>[5]DBD!D33</f>
        <v>Decimal</v>
      </c>
      <c r="E29" s="9">
        <f>[5]DBD!E33</f>
        <v>2</v>
      </c>
      <c r="F29" s="9">
        <f>[5]DBD!F33</f>
        <v>0</v>
      </c>
      <c r="G29" s="9">
        <f>[5]DBD!G33</f>
        <v>0</v>
      </c>
      <c r="H29" s="15" t="s">
        <v>92</v>
      </c>
      <c r="I29" s="15" t="s">
        <v>113</v>
      </c>
      <c r="J29" s="15"/>
      <c r="K29" s="15"/>
      <c r="L29" s="15"/>
      <c r="M29" s="15"/>
      <c r="N29" s="15" t="s">
        <v>390</v>
      </c>
      <c r="O29" s="20" t="s">
        <v>465</v>
      </c>
    </row>
    <row r="30" spans="1:15" ht="32.4">
      <c r="A30" s="9">
        <f>[5]DBD!A34</f>
        <v>26</v>
      </c>
      <c r="B30" s="9" t="str">
        <f>[5]DBD!B34</f>
        <v>MouthRate</v>
      </c>
      <c r="C30" s="9" t="str">
        <f>[5]DBD!C34</f>
        <v>其他法定撫養人之責任比率</v>
      </c>
      <c r="D30" s="9" t="str">
        <f>[5]DBD!D34</f>
        <v>Decimal</v>
      </c>
      <c r="E30" s="9">
        <f>[5]DBD!E34</f>
        <v>5</v>
      </c>
      <c r="F30" s="9">
        <f>[5]DBD!F34</f>
        <v>1</v>
      </c>
      <c r="G30" s="9">
        <f>[5]DBD!G34</f>
        <v>0</v>
      </c>
      <c r="H30" s="15" t="s">
        <v>92</v>
      </c>
      <c r="I30" s="15" t="s">
        <v>114</v>
      </c>
      <c r="J30" s="15"/>
      <c r="K30" s="15"/>
      <c r="L30" s="15"/>
      <c r="M30" s="15"/>
      <c r="N30" s="15" t="s">
        <v>390</v>
      </c>
      <c r="O30" s="20" t="s">
        <v>466</v>
      </c>
    </row>
    <row r="31" spans="1:15" ht="97.2">
      <c r="A31" s="9">
        <f>[5]DBD!A35</f>
        <v>27</v>
      </c>
      <c r="B31" s="9" t="str">
        <f>[5]DBD!B35</f>
        <v>GradeType</v>
      </c>
      <c r="C31" s="9" t="str">
        <f>[5]DBD!C35</f>
        <v>屬二階段還款方案之階段註記</v>
      </c>
      <c r="D31" s="9" t="str">
        <f>[5]DBD!D35</f>
        <v>VARCHAR2</v>
      </c>
      <c r="E31" s="9">
        <f>[5]DBD!E35</f>
        <v>1</v>
      </c>
      <c r="F31" s="9">
        <f>[5]DBD!F35</f>
        <v>0</v>
      </c>
      <c r="G31" s="9" t="str">
        <f>[5]DBD!G35</f>
        <v xml:space="preserve"> :非屬二階段還款
1:屬二階段還款方案之第一階段
2:屬二階段還款方案之第二階段</v>
      </c>
      <c r="H31" s="15" t="s">
        <v>92</v>
      </c>
      <c r="I31" s="15" t="s">
        <v>115</v>
      </c>
      <c r="J31" s="15"/>
      <c r="K31" s="15"/>
      <c r="L31" s="15"/>
      <c r="M31" s="15"/>
      <c r="N31" s="15"/>
    </row>
    <row r="32" spans="1:15" ht="32.4">
      <c r="A32" s="9">
        <f>[5]DBD!A36</f>
        <v>28</v>
      </c>
      <c r="B32" s="9" t="str">
        <f>[5]DBD!B36</f>
        <v>PayLastAmt</v>
      </c>
      <c r="C32" s="9" t="str">
        <f>[5]DBD!C36</f>
        <v>第一階段最後一期應繳金額</v>
      </c>
      <c r="D32" s="9" t="str">
        <f>[5]DBD!D36</f>
        <v>Decimal</v>
      </c>
      <c r="E32" s="9">
        <f>[5]DBD!E36</f>
        <v>9</v>
      </c>
      <c r="F32" s="9">
        <f>[5]DBD!F36</f>
        <v>0</v>
      </c>
      <c r="G32" s="9">
        <f>[5]DBD!G36</f>
        <v>0</v>
      </c>
      <c r="H32" s="15" t="s">
        <v>92</v>
      </c>
      <c r="I32" s="15" t="s">
        <v>116</v>
      </c>
      <c r="J32" s="15"/>
      <c r="K32" s="15"/>
      <c r="L32" s="15"/>
      <c r="M32" s="15"/>
      <c r="N32" s="15" t="s">
        <v>390</v>
      </c>
      <c r="O32" s="20" t="s">
        <v>467</v>
      </c>
    </row>
    <row r="33" spans="1:15">
      <c r="A33" s="9">
        <f>[5]DBD!A37</f>
        <v>29</v>
      </c>
      <c r="B33" s="9" t="str">
        <f>[5]DBD!B37</f>
        <v>Period2</v>
      </c>
      <c r="C33" s="9" t="str">
        <f>[5]DBD!C37</f>
        <v>第二段期數</v>
      </c>
      <c r="D33" s="9" t="str">
        <f>[5]DBD!D37</f>
        <v>Decimal</v>
      </c>
      <c r="E33" s="9">
        <f>[5]DBD!E37</f>
        <v>3</v>
      </c>
      <c r="F33" s="9">
        <f>[5]DBD!F37</f>
        <v>0</v>
      </c>
      <c r="G33" s="9">
        <f>[5]DBD!G37</f>
        <v>0</v>
      </c>
      <c r="H33" s="15" t="s">
        <v>92</v>
      </c>
      <c r="I33" s="15" t="s">
        <v>117</v>
      </c>
      <c r="J33" s="15"/>
      <c r="K33" s="15"/>
      <c r="L33" s="15"/>
      <c r="M33" s="15"/>
      <c r="N33" s="15" t="s">
        <v>390</v>
      </c>
      <c r="O33" s="20" t="s">
        <v>468</v>
      </c>
    </row>
    <row r="34" spans="1:15">
      <c r="A34" s="9">
        <f>[5]DBD!A38</f>
        <v>30</v>
      </c>
      <c r="B34" s="9" t="str">
        <f>[5]DBD!B38</f>
        <v>Rate2</v>
      </c>
      <c r="C34" s="9" t="str">
        <f>[5]DBD!C38</f>
        <v>第二階段利率</v>
      </c>
      <c r="D34" s="9" t="str">
        <f>[5]DBD!D38</f>
        <v>Decimal</v>
      </c>
      <c r="E34" s="9">
        <f>[5]DBD!E38</f>
        <v>5</v>
      </c>
      <c r="F34" s="9">
        <f>[5]DBD!F38</f>
        <v>2</v>
      </c>
      <c r="G34" s="9">
        <f>[5]DBD!G38</f>
        <v>0</v>
      </c>
      <c r="H34" s="15" t="s">
        <v>92</v>
      </c>
      <c r="I34" s="15" t="s">
        <v>118</v>
      </c>
      <c r="J34" s="15"/>
      <c r="K34" s="15"/>
      <c r="L34" s="15"/>
      <c r="M34" s="15"/>
      <c r="N34" s="15" t="s">
        <v>390</v>
      </c>
      <c r="O34" s="20" t="s">
        <v>469</v>
      </c>
    </row>
    <row r="35" spans="1:15" ht="32.4">
      <c r="A35" s="9">
        <f>[5]DBD!A39</f>
        <v>31</v>
      </c>
      <c r="B35" s="9" t="str">
        <f>[5]DBD!B39</f>
        <v>MonthPayAmt2</v>
      </c>
      <c r="C35" s="9" t="str">
        <f>[5]DBD!C39</f>
        <v>第二階段協商方案估計月付金</v>
      </c>
      <c r="D35" s="9" t="str">
        <f>[5]DBD!D39</f>
        <v>Decimal</v>
      </c>
      <c r="E35" s="9">
        <f>[5]DBD!E39</f>
        <v>9</v>
      </c>
      <c r="F35" s="9">
        <f>[5]DBD!F39</f>
        <v>0</v>
      </c>
      <c r="G35" s="9">
        <f>[5]DBD!G39</f>
        <v>0</v>
      </c>
      <c r="H35" s="15" t="s">
        <v>92</v>
      </c>
      <c r="I35" s="15" t="s">
        <v>119</v>
      </c>
      <c r="J35" s="15"/>
      <c r="K35" s="15"/>
      <c r="L35" s="15"/>
      <c r="M35" s="15"/>
      <c r="N35" s="15" t="s">
        <v>390</v>
      </c>
      <c r="O35" s="20" t="s">
        <v>470</v>
      </c>
    </row>
    <row r="36" spans="1:15" ht="32.4">
      <c r="A36" s="9">
        <f>[5]DBD!A40</f>
        <v>32</v>
      </c>
      <c r="B36" s="9" t="str">
        <f>[5]DBD!B40</f>
        <v>PayLastAmt2</v>
      </c>
      <c r="C36" s="9" t="str">
        <f>[5]DBD!C40</f>
        <v>第二階段最後一期應繳金額</v>
      </c>
      <c r="D36" s="9" t="str">
        <f>[5]DBD!D40</f>
        <v>Decimal</v>
      </c>
      <c r="E36" s="9">
        <f>[5]DBD!E40</f>
        <v>9</v>
      </c>
      <c r="F36" s="9">
        <f>[5]DBD!F40</f>
        <v>0</v>
      </c>
      <c r="G36" s="9">
        <f>[5]DBD!G40</f>
        <v>0</v>
      </c>
      <c r="H36" s="15" t="s">
        <v>92</v>
      </c>
      <c r="I36" s="15" t="s">
        <v>120</v>
      </c>
      <c r="J36" s="15"/>
      <c r="K36" s="15"/>
      <c r="L36" s="15"/>
      <c r="M36" s="15"/>
      <c r="N36" s="15" t="s">
        <v>390</v>
      </c>
      <c r="O36" s="20" t="s">
        <v>471</v>
      </c>
    </row>
    <row r="37" spans="1:15">
      <c r="A37" s="9">
        <f>[5]DBD!A41</f>
        <v>33</v>
      </c>
      <c r="B37" s="9" t="str">
        <f>[5]DBD!B41</f>
        <v>OutJcicTxtDate</v>
      </c>
      <c r="C37" s="9" t="str">
        <f>[5]DBD!C41</f>
        <v>轉出JCIC文字檔日期</v>
      </c>
      <c r="D37" s="9" t="str">
        <f>[5]DBD!D41</f>
        <v>Decimald</v>
      </c>
      <c r="E37" s="9">
        <f>[5]DBD!E41</f>
        <v>8</v>
      </c>
      <c r="F37" s="9">
        <f>[5]DBD!F41</f>
        <v>0</v>
      </c>
      <c r="G37" s="9">
        <f>[5]DBD!G41</f>
        <v>0</v>
      </c>
      <c r="H37" s="15" t="s">
        <v>92</v>
      </c>
      <c r="I37" s="15" t="s">
        <v>64</v>
      </c>
      <c r="J37" s="15"/>
      <c r="K37" s="15"/>
      <c r="L37" s="15"/>
      <c r="M37" s="15"/>
      <c r="N37" s="15"/>
    </row>
    <row r="38" spans="1:15">
      <c r="A38" s="9">
        <f>[5]DBD!A42</f>
        <v>34</v>
      </c>
      <c r="B38" s="9" t="str">
        <f>[5]DBD!B42</f>
        <v>CreateDate</v>
      </c>
      <c r="C38" s="9" t="str">
        <f>[5]DBD!C42</f>
        <v>建檔日期時間</v>
      </c>
      <c r="D38" s="9" t="str">
        <f>[5]DBD!D42</f>
        <v>DATE</v>
      </c>
      <c r="E38" s="9">
        <f>[5]DBD!E42</f>
        <v>8</v>
      </c>
      <c r="F38" s="9">
        <f>[5]DBD!F42</f>
        <v>0</v>
      </c>
      <c r="G38" s="9">
        <f>[5]DBD!G42</f>
        <v>0</v>
      </c>
      <c r="H38" s="15"/>
      <c r="I38" s="15"/>
      <c r="J38" s="15"/>
      <c r="K38" s="15"/>
      <c r="L38" s="15"/>
      <c r="M38" s="15"/>
      <c r="N38" s="15"/>
    </row>
    <row r="39" spans="1:15">
      <c r="A39" s="9">
        <f>[5]DBD!A43</f>
        <v>35</v>
      </c>
      <c r="B39" s="9" t="str">
        <f>[5]DBD!B43</f>
        <v>CreateEmpNo</v>
      </c>
      <c r="C39" s="9" t="str">
        <f>[5]DBD!C43</f>
        <v>建檔人員</v>
      </c>
      <c r="D39" s="9" t="str">
        <f>[5]DBD!D43</f>
        <v>VARCHAR2</v>
      </c>
      <c r="E39" s="9">
        <f>[5]DBD!E43</f>
        <v>6</v>
      </c>
      <c r="F39" s="9">
        <f>[5]DBD!F43</f>
        <v>0</v>
      </c>
      <c r="G39" s="9">
        <f>[5]DBD!G43</f>
        <v>0</v>
      </c>
      <c r="H39" s="15"/>
      <c r="I39" s="15"/>
      <c r="J39" s="15"/>
      <c r="K39" s="15"/>
      <c r="L39" s="15"/>
      <c r="M39" s="15"/>
      <c r="N39" s="15"/>
    </row>
    <row r="40" spans="1:15">
      <c r="A40" s="9">
        <f>[5]DBD!A44</f>
        <v>36</v>
      </c>
      <c r="B40" s="9" t="str">
        <f>[5]DBD!B44</f>
        <v>LastUpdate</v>
      </c>
      <c r="C40" s="9" t="str">
        <f>[5]DBD!C44</f>
        <v>最後更新日期時間</v>
      </c>
      <c r="D40" s="9" t="str">
        <f>[5]DBD!D44</f>
        <v>DATE</v>
      </c>
      <c r="E40" s="9">
        <f>[5]DBD!E44</f>
        <v>8</v>
      </c>
      <c r="F40" s="9">
        <f>[5]DBD!F44</f>
        <v>0</v>
      </c>
      <c r="G40" s="9">
        <f>[5]DBD!G44</f>
        <v>0</v>
      </c>
      <c r="H40" s="15"/>
      <c r="I40" s="15"/>
      <c r="J40" s="15"/>
      <c r="K40" s="15"/>
      <c r="L40" s="15"/>
      <c r="M40" s="15"/>
      <c r="N40" s="15"/>
    </row>
    <row r="41" spans="1:15">
      <c r="A41" s="9">
        <f>[5]DBD!A45</f>
        <v>37</v>
      </c>
      <c r="B41" s="9" t="str">
        <f>[5]DBD!B45</f>
        <v>LastUpdateEmpNo</v>
      </c>
      <c r="C41" s="9" t="str">
        <f>[5]DBD!C45</f>
        <v>最後更新人員</v>
      </c>
      <c r="D41" s="9" t="str">
        <f>[5]DBD!D45</f>
        <v>VARCHAR2</v>
      </c>
      <c r="E41" s="9">
        <f>[5]DBD!E45</f>
        <v>6</v>
      </c>
      <c r="F41" s="9">
        <f>[5]DBD!F45</f>
        <v>0</v>
      </c>
      <c r="G41" s="9">
        <f>[5]DBD!G45</f>
        <v>0</v>
      </c>
      <c r="H41" s="15"/>
      <c r="I41" s="15"/>
      <c r="J41" s="15"/>
      <c r="K41" s="15"/>
      <c r="L41" s="15"/>
      <c r="M41" s="15"/>
      <c r="N41" s="15"/>
    </row>
  </sheetData>
  <mergeCells count="1">
    <mergeCell ref="A1:B1"/>
  </mergeCells>
  <phoneticPr fontId="1" type="noConversion"/>
  <hyperlinks>
    <hyperlink ref="E1" location="'L8'!A1" display="回首頁" xr:uid="{00000000-0004-0000-0500-000000000000}"/>
  </hyperlinks>
  <pageMargins left="0.7" right="0.7" top="0.75" bottom="0.75" header="0.3" footer="0.3"/>
  <pageSetup paperSize="9"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工作表5"/>
  <dimension ref="A1:O15"/>
  <sheetViews>
    <sheetView zoomScaleNormal="100" workbookViewId="0">
      <selection activeCell="I10" sqref="I10"/>
    </sheetView>
  </sheetViews>
  <sheetFormatPr defaultColWidth="44.77734375" defaultRowHeight="16.2"/>
  <cols>
    <col min="1" max="1" width="5.77734375" style="20" bestFit="1" customWidth="1"/>
    <col min="2" max="2" width="20.33203125" style="20" bestFit="1" customWidth="1"/>
    <col min="3" max="3" width="25.109375" style="20" bestFit="1" customWidth="1"/>
    <col min="4" max="4" width="34.88671875" style="20" bestFit="1" customWidth="1"/>
    <col min="5" max="5" width="8.21875" style="20" bestFit="1" customWidth="1"/>
    <col min="6" max="6" width="6.77734375" style="20" bestFit="1" customWidth="1"/>
    <col min="7" max="7" width="17.77734375" style="20" bestFit="1" customWidth="1"/>
    <col min="8" max="8" width="13.5546875" style="20" bestFit="1" customWidth="1"/>
    <col min="9" max="9" width="23.88671875" style="20" bestFit="1" customWidth="1"/>
    <col min="10" max="10" width="11.88671875" style="20" bestFit="1" customWidth="1"/>
    <col min="11" max="13" width="6.77734375" style="20" bestFit="1" customWidth="1"/>
    <col min="14" max="14" width="11.88671875" style="20" bestFit="1" customWidth="1"/>
    <col min="15" max="16384" width="44.77734375" style="20"/>
  </cols>
  <sheetData>
    <row r="1" spans="1:15">
      <c r="A1" s="27" t="s">
        <v>7</v>
      </c>
      <c r="B1" s="28"/>
      <c r="C1" s="9" t="str">
        <f>[6]DBD!C1</f>
        <v>JcicZ045</v>
      </c>
      <c r="D1" s="9" t="str">
        <f>[6]DBD!D1</f>
        <v>回報是否同意債務清償方案資料</v>
      </c>
      <c r="E1" s="16" t="s">
        <v>24</v>
      </c>
      <c r="F1" s="10"/>
      <c r="G1" s="10"/>
    </row>
    <row r="2" spans="1:15">
      <c r="A2" s="21" t="s">
        <v>383</v>
      </c>
      <c r="B2" s="22"/>
      <c r="C2" s="9" t="s">
        <v>393</v>
      </c>
      <c r="D2" s="9"/>
      <c r="E2" s="16"/>
      <c r="F2" s="10"/>
      <c r="G2" s="10"/>
    </row>
    <row r="3" spans="1:15">
      <c r="A3" s="21" t="s">
        <v>384</v>
      </c>
      <c r="B3" s="22"/>
      <c r="C3" s="9"/>
      <c r="D3" s="9"/>
      <c r="E3" s="16"/>
      <c r="F3" s="10"/>
      <c r="G3" s="10"/>
    </row>
    <row r="4" spans="1:15">
      <c r="A4" s="12" t="s">
        <v>8</v>
      </c>
      <c r="B4" s="12" t="s">
        <v>9</v>
      </c>
      <c r="C4" s="13" t="s">
        <v>10</v>
      </c>
      <c r="D4" s="12" t="s">
        <v>11</v>
      </c>
      <c r="E4" s="12" t="s">
        <v>12</v>
      </c>
      <c r="F4" s="12" t="s">
        <v>13</v>
      </c>
      <c r="G4" s="13" t="s">
        <v>14</v>
      </c>
      <c r="H4" s="14" t="s">
        <v>15</v>
      </c>
      <c r="I4" s="14" t="s">
        <v>16</v>
      </c>
      <c r="J4" s="14" t="s">
        <v>17</v>
      </c>
      <c r="K4" s="14" t="s">
        <v>18</v>
      </c>
      <c r="L4" s="14" t="s">
        <v>19</v>
      </c>
      <c r="M4" s="14" t="s">
        <v>20</v>
      </c>
      <c r="N4" s="14" t="s">
        <v>21</v>
      </c>
      <c r="O4" s="25" t="s">
        <v>422</v>
      </c>
    </row>
    <row r="5" spans="1:15">
      <c r="A5" s="9">
        <f>[6]DBD!A10</f>
        <v>1</v>
      </c>
      <c r="B5" s="9" t="str">
        <f>[6]DBD!B10</f>
        <v>TranKey</v>
      </c>
      <c r="C5" s="9" t="str">
        <f>[6]DBD!C10</f>
        <v>交易代碼</v>
      </c>
      <c r="D5" s="9" t="str">
        <f>[6]DBD!D10</f>
        <v>VARCHAR2</v>
      </c>
      <c r="E5" s="9">
        <f>[6]DBD!E10</f>
        <v>1</v>
      </c>
      <c r="F5" s="9">
        <f>[6]DBD!F10</f>
        <v>0</v>
      </c>
      <c r="G5" s="9" t="str">
        <f>[6]DBD!G10</f>
        <v>A:新增 C:異動</v>
      </c>
      <c r="H5" s="15" t="s">
        <v>121</v>
      </c>
      <c r="I5" s="15" t="s">
        <v>28</v>
      </c>
      <c r="J5" s="15"/>
      <c r="K5" s="15" t="s">
        <v>26</v>
      </c>
      <c r="L5" s="15">
        <v>1</v>
      </c>
      <c r="M5" s="15"/>
      <c r="N5" s="15"/>
    </row>
    <row r="6" spans="1:15">
      <c r="A6" s="9">
        <f>[6]DBD!A11</f>
        <v>2</v>
      </c>
      <c r="B6" s="9" t="str">
        <f>[6]DBD!B11</f>
        <v>SubmitKey</v>
      </c>
      <c r="C6" s="9" t="str">
        <f>[6]DBD!C11</f>
        <v>報送單位代號</v>
      </c>
      <c r="D6" s="9" t="str">
        <f>[6]DBD!D11</f>
        <v>NVARCHAR2</v>
      </c>
      <c r="E6" s="9">
        <f>[6]DBD!E11</f>
        <v>3</v>
      </c>
      <c r="F6" s="9">
        <f>[6]DBD!F11</f>
        <v>0</v>
      </c>
      <c r="G6" s="9" t="str">
        <f>[6]DBD!G11</f>
        <v>三位文數字</v>
      </c>
      <c r="H6" s="15" t="s">
        <v>121</v>
      </c>
      <c r="I6" s="15" t="s">
        <v>31</v>
      </c>
      <c r="J6" s="15"/>
      <c r="K6" s="15" t="s">
        <v>26</v>
      </c>
      <c r="L6" s="15">
        <v>3</v>
      </c>
      <c r="M6" s="15"/>
      <c r="N6" s="15"/>
    </row>
    <row r="7" spans="1:15">
      <c r="A7" s="9">
        <f>[6]DBD!A12</f>
        <v>3</v>
      </c>
      <c r="B7" s="9" t="str">
        <f>[6]DBD!B12</f>
        <v>CustId</v>
      </c>
      <c r="C7" s="9" t="str">
        <f>[6]DBD!C12</f>
        <v>債務人IDN</v>
      </c>
      <c r="D7" s="9" t="str">
        <f>[6]DBD!D12</f>
        <v>VARCHAR2</v>
      </c>
      <c r="E7" s="9">
        <f>[6]DBD!E12</f>
        <v>10</v>
      </c>
      <c r="F7" s="9">
        <f>[6]DBD!F12</f>
        <v>0</v>
      </c>
      <c r="G7" s="9">
        <f>[6]DBD!G12</f>
        <v>0</v>
      </c>
      <c r="H7" s="15" t="s">
        <v>121</v>
      </c>
      <c r="I7" s="15" t="s">
        <v>33</v>
      </c>
      <c r="J7" s="15"/>
      <c r="K7" s="15" t="s">
        <v>35</v>
      </c>
      <c r="L7" s="15">
        <v>10</v>
      </c>
      <c r="M7" s="15"/>
      <c r="N7" s="15"/>
    </row>
    <row r="8" spans="1:15">
      <c r="A8" s="9">
        <f>[6]DBD!A13</f>
        <v>4</v>
      </c>
      <c r="B8" s="9" t="str">
        <f>[6]DBD!B13</f>
        <v>RcDate</v>
      </c>
      <c r="C8" s="9" t="str">
        <f>[6]DBD!C13</f>
        <v>協商申請日</v>
      </c>
      <c r="D8" s="9" t="str">
        <f>[6]DBD!D13</f>
        <v>DecimalD</v>
      </c>
      <c r="E8" s="9">
        <f>[6]DBD!E13</f>
        <v>8</v>
      </c>
      <c r="F8" s="9">
        <f>[6]DBD!F13</f>
        <v>0</v>
      </c>
      <c r="G8" s="9">
        <f>[6]DBD!G13</f>
        <v>0</v>
      </c>
      <c r="H8" s="15" t="s">
        <v>121</v>
      </c>
      <c r="I8" s="15" t="s">
        <v>36</v>
      </c>
      <c r="J8" s="15"/>
      <c r="K8" s="15" t="s">
        <v>35</v>
      </c>
      <c r="L8" s="15">
        <v>8</v>
      </c>
      <c r="M8" s="15"/>
      <c r="N8" s="15"/>
    </row>
    <row r="9" spans="1:15">
      <c r="A9" s="9">
        <f>[6]DBD!A14</f>
        <v>5</v>
      </c>
      <c r="B9" s="9" t="str">
        <f>[6]DBD!B14</f>
        <v>MaxMainCode</v>
      </c>
      <c r="C9" s="9" t="str">
        <f>[6]DBD!C14</f>
        <v>最大債權金融機構代號</v>
      </c>
      <c r="D9" s="9" t="str">
        <f>[6]DBD!D14</f>
        <v>NVARCHAR2</v>
      </c>
      <c r="E9" s="9">
        <f>[6]DBD!E14</f>
        <v>3</v>
      </c>
      <c r="F9" s="9">
        <f>[6]DBD!F14</f>
        <v>0</v>
      </c>
      <c r="G9" s="9" t="str">
        <f>[6]DBD!G14</f>
        <v>三位文數字</v>
      </c>
      <c r="H9" s="15" t="s">
        <v>121</v>
      </c>
      <c r="I9" s="15" t="s">
        <v>122</v>
      </c>
      <c r="J9" s="15"/>
      <c r="K9" s="15" t="s">
        <v>26</v>
      </c>
      <c r="L9" s="15">
        <v>3</v>
      </c>
      <c r="M9" s="15"/>
      <c r="N9" s="15"/>
    </row>
    <row r="10" spans="1:15">
      <c r="A10" s="9">
        <f>[6]DBD!A15</f>
        <v>6</v>
      </c>
      <c r="B10" s="9" t="str">
        <f>[6]DBD!B15</f>
        <v>AgreeCode</v>
      </c>
      <c r="C10" s="9" t="str">
        <f>[6]DBD!C15</f>
        <v>是否同意債務清償方案</v>
      </c>
      <c r="D10" s="9" t="str">
        <f>[6]DBD!D15</f>
        <v>VARCHAR2</v>
      </c>
      <c r="E10" s="9">
        <f>[6]DBD!E15</f>
        <v>1</v>
      </c>
      <c r="F10" s="9">
        <f>[6]DBD!F15</f>
        <v>0</v>
      </c>
      <c r="G10" s="9" t="str">
        <f>[6]DBD!G15</f>
        <v>Y,N</v>
      </c>
      <c r="H10" s="15" t="s">
        <v>121</v>
      </c>
      <c r="I10" s="15" t="s">
        <v>123</v>
      </c>
      <c r="J10" s="15"/>
      <c r="K10" s="15" t="s">
        <v>26</v>
      </c>
      <c r="L10" s="15">
        <v>1</v>
      </c>
      <c r="M10" s="15"/>
      <c r="N10" s="15"/>
    </row>
    <row r="11" spans="1:15">
      <c r="A11" s="9">
        <f>[6]DBD!A16</f>
        <v>7</v>
      </c>
      <c r="B11" s="9" t="str">
        <f>[6]DBD!B16</f>
        <v>OutJcicTxtDate</v>
      </c>
      <c r="C11" s="9" t="str">
        <f>[6]DBD!C16</f>
        <v>轉出JCIC文字檔日期</v>
      </c>
      <c r="D11" s="9" t="str">
        <f>[6]DBD!D16</f>
        <v>Decimald</v>
      </c>
      <c r="E11" s="9">
        <f>[6]DBD!E16</f>
        <v>8</v>
      </c>
      <c r="F11" s="9">
        <f>[6]DBD!F16</f>
        <v>0</v>
      </c>
      <c r="G11" s="9">
        <f>[6]DBD!G16</f>
        <v>0</v>
      </c>
      <c r="H11" s="15" t="s">
        <v>121</v>
      </c>
      <c r="I11" s="15" t="s">
        <v>44</v>
      </c>
      <c r="J11" s="15"/>
      <c r="K11" s="15" t="s">
        <v>35</v>
      </c>
      <c r="L11" s="15">
        <v>8</v>
      </c>
      <c r="M11" s="15"/>
      <c r="N11" s="15"/>
    </row>
    <row r="12" spans="1:15">
      <c r="A12" s="9">
        <f>[6]DBD!A17</f>
        <v>8</v>
      </c>
      <c r="B12" s="9" t="str">
        <f>[6]DBD!B17</f>
        <v>CreateDate</v>
      </c>
      <c r="C12" s="9" t="str">
        <f>[6]DBD!C17</f>
        <v>建檔日期時間</v>
      </c>
      <c r="D12" s="9" t="str">
        <f>[6]DBD!D17</f>
        <v>DATE</v>
      </c>
      <c r="E12" s="9">
        <f>[6]DBD!E17</f>
        <v>8</v>
      </c>
      <c r="F12" s="9">
        <f>[6]DBD!F17</f>
        <v>0</v>
      </c>
      <c r="G12" s="9">
        <f>[6]DBD!G17</f>
        <v>0</v>
      </c>
      <c r="H12" s="15"/>
      <c r="I12" s="15"/>
      <c r="J12" s="15"/>
      <c r="K12" s="15"/>
      <c r="L12" s="15"/>
      <c r="M12" s="15"/>
      <c r="N12" s="15"/>
    </row>
    <row r="13" spans="1:15">
      <c r="A13" s="9">
        <f>[6]DBD!A18</f>
        <v>9</v>
      </c>
      <c r="B13" s="9" t="str">
        <f>[6]DBD!B18</f>
        <v>CreateEmpNo</v>
      </c>
      <c r="C13" s="9" t="str">
        <f>[6]DBD!C18</f>
        <v>建檔人員</v>
      </c>
      <c r="D13" s="9" t="str">
        <f>[6]DBD!D18</f>
        <v>VARCHAR2</v>
      </c>
      <c r="E13" s="9">
        <f>[6]DBD!E18</f>
        <v>6</v>
      </c>
      <c r="F13" s="9">
        <f>[6]DBD!F18</f>
        <v>0</v>
      </c>
      <c r="G13" s="9">
        <f>[6]DBD!G18</f>
        <v>0</v>
      </c>
      <c r="H13" s="15"/>
      <c r="I13" s="15"/>
      <c r="J13" s="15"/>
      <c r="K13" s="15"/>
      <c r="L13" s="15"/>
      <c r="M13" s="15"/>
      <c r="N13" s="15"/>
    </row>
    <row r="14" spans="1:15">
      <c r="A14" s="9">
        <f>[6]DBD!A19</f>
        <v>10</v>
      </c>
      <c r="B14" s="9" t="str">
        <f>[6]DBD!B19</f>
        <v>LastUpdate</v>
      </c>
      <c r="C14" s="9" t="str">
        <f>[6]DBD!C19</f>
        <v>最後更新日期時間</v>
      </c>
      <c r="D14" s="9" t="str">
        <f>[6]DBD!D19</f>
        <v>DATE</v>
      </c>
      <c r="E14" s="9">
        <f>[6]DBD!E19</f>
        <v>8</v>
      </c>
      <c r="F14" s="9">
        <f>[6]DBD!F19</f>
        <v>0</v>
      </c>
      <c r="G14" s="9">
        <f>[6]DBD!G19</f>
        <v>0</v>
      </c>
      <c r="H14" s="15"/>
      <c r="I14" s="15"/>
      <c r="J14" s="15"/>
      <c r="K14" s="15"/>
      <c r="L14" s="15"/>
      <c r="M14" s="15"/>
      <c r="N14" s="15"/>
    </row>
    <row r="15" spans="1:15">
      <c r="A15" s="9">
        <f>[6]DBD!A20</f>
        <v>11</v>
      </c>
      <c r="B15" s="9" t="str">
        <f>[6]DBD!B20</f>
        <v>LastUpdateEmpNo</v>
      </c>
      <c r="C15" s="9" t="str">
        <f>[6]DBD!C20</f>
        <v>最後更新人員</v>
      </c>
      <c r="D15" s="9" t="str">
        <f>[6]DBD!D20</f>
        <v>VARCHAR2</v>
      </c>
      <c r="E15" s="9">
        <f>[6]DBD!E20</f>
        <v>6</v>
      </c>
      <c r="F15" s="9">
        <f>[6]DBD!F20</f>
        <v>0</v>
      </c>
      <c r="G15" s="9">
        <f>[6]DBD!G20</f>
        <v>0</v>
      </c>
      <c r="H15" s="15"/>
      <c r="I15" s="15"/>
      <c r="J15" s="15"/>
      <c r="K15" s="15"/>
      <c r="L15" s="15"/>
      <c r="M15" s="15"/>
      <c r="N15" s="15"/>
    </row>
  </sheetData>
  <mergeCells count="1">
    <mergeCell ref="A1:B1"/>
  </mergeCells>
  <phoneticPr fontId="1" type="noConversion"/>
  <hyperlinks>
    <hyperlink ref="E1" location="'L8'!A1" display="回首頁" xr:uid="{00000000-0004-0000-0600-000000000000}"/>
  </hyperlinks>
  <pageMargins left="0.7" right="0.7" top="0.75" bottom="0.75" header="0.3" footer="0.3"/>
  <pageSetup paperSize="9" orientation="portrait" horizontalDpi="200" verticalDpi="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工作表6"/>
  <dimension ref="A1:O16"/>
  <sheetViews>
    <sheetView zoomScaleNormal="100" workbookViewId="0">
      <selection activeCell="C9" sqref="C9"/>
    </sheetView>
  </sheetViews>
  <sheetFormatPr defaultColWidth="44.77734375" defaultRowHeight="16.2"/>
  <cols>
    <col min="1" max="1" width="5.77734375" style="20" bestFit="1" customWidth="1"/>
    <col min="2" max="2" width="20.33203125" style="20" bestFit="1" customWidth="1"/>
    <col min="3" max="3" width="25.109375" style="20" bestFit="1" customWidth="1"/>
    <col min="4" max="4" width="34.88671875" style="20" bestFit="1" customWidth="1"/>
    <col min="5" max="5" width="8.21875" style="20" bestFit="1" customWidth="1"/>
    <col min="6" max="6" width="6.77734375" style="20" bestFit="1" customWidth="1"/>
    <col min="7" max="7" width="17.77734375" style="20" bestFit="1" customWidth="1"/>
    <col min="8" max="8" width="13.5546875" style="20" bestFit="1" customWidth="1"/>
    <col min="9" max="9" width="23.88671875" style="20" bestFit="1" customWidth="1"/>
    <col min="10" max="10" width="11.88671875" style="20" bestFit="1" customWidth="1"/>
    <col min="11" max="13" width="6.77734375" style="20" bestFit="1" customWidth="1"/>
    <col min="14" max="14" width="11.88671875" style="20" bestFit="1" customWidth="1"/>
    <col min="15" max="16384" width="44.77734375" style="20"/>
  </cols>
  <sheetData>
    <row r="1" spans="1:15">
      <c r="A1" s="27" t="s">
        <v>7</v>
      </c>
      <c r="B1" s="28"/>
      <c r="C1" s="9" t="str">
        <f>[7]DBD!C1</f>
        <v>JcicZ046</v>
      </c>
      <c r="D1" s="9" t="str">
        <f>[7]DBD!D1</f>
        <v>結案通知資料檔案格式</v>
      </c>
      <c r="E1" s="16" t="s">
        <v>24</v>
      </c>
      <c r="F1" s="10"/>
      <c r="G1" s="10"/>
    </row>
    <row r="2" spans="1:15">
      <c r="A2" s="21" t="s">
        <v>383</v>
      </c>
      <c r="B2" s="22"/>
      <c r="C2" s="9" t="s">
        <v>394</v>
      </c>
      <c r="D2" s="9"/>
      <c r="E2" s="16"/>
      <c r="F2" s="10"/>
      <c r="G2" s="10"/>
    </row>
    <row r="3" spans="1:15">
      <c r="A3" s="21" t="s">
        <v>384</v>
      </c>
      <c r="B3" s="22"/>
      <c r="C3" s="9"/>
      <c r="D3" s="9"/>
      <c r="E3" s="16"/>
      <c r="F3" s="10"/>
      <c r="G3" s="10"/>
    </row>
    <row r="4" spans="1:15">
      <c r="A4" s="12" t="s">
        <v>8</v>
      </c>
      <c r="B4" s="12" t="s">
        <v>9</v>
      </c>
      <c r="C4" s="13" t="s">
        <v>10</v>
      </c>
      <c r="D4" s="12" t="s">
        <v>11</v>
      </c>
      <c r="E4" s="12" t="s">
        <v>12</v>
      </c>
      <c r="F4" s="12" t="s">
        <v>13</v>
      </c>
      <c r="G4" s="13" t="s">
        <v>14</v>
      </c>
      <c r="H4" s="14" t="s">
        <v>15</v>
      </c>
      <c r="I4" s="14" t="s">
        <v>16</v>
      </c>
      <c r="J4" s="14" t="s">
        <v>17</v>
      </c>
      <c r="K4" s="14" t="s">
        <v>18</v>
      </c>
      <c r="L4" s="14" t="s">
        <v>19</v>
      </c>
      <c r="M4" s="14" t="s">
        <v>20</v>
      </c>
      <c r="N4" s="14" t="s">
        <v>21</v>
      </c>
      <c r="O4" s="25" t="s">
        <v>422</v>
      </c>
    </row>
    <row r="5" spans="1:15" ht="32.4">
      <c r="A5" s="9">
        <f>[7]DBD!A10</f>
        <v>1</v>
      </c>
      <c r="B5" s="9" t="str">
        <f>[7]DBD!B10</f>
        <v>TranKey</v>
      </c>
      <c r="C5" s="9" t="str">
        <f>[7]DBD!C10</f>
        <v>交易代碼</v>
      </c>
      <c r="D5" s="9" t="str">
        <f>[7]DBD!D10</f>
        <v>VARCHAR2</v>
      </c>
      <c r="E5" s="9">
        <f>[7]DBD!E10</f>
        <v>1</v>
      </c>
      <c r="F5" s="9">
        <f>[7]DBD!F10</f>
        <v>0</v>
      </c>
      <c r="G5" s="9" t="str">
        <f>[7]DBD!G10</f>
        <v>A:新增C:異動D:刪除</v>
      </c>
      <c r="H5" s="15" t="s">
        <v>124</v>
      </c>
      <c r="I5" s="15" t="s">
        <v>28</v>
      </c>
      <c r="J5" s="15"/>
      <c r="K5" s="15" t="s">
        <v>26</v>
      </c>
      <c r="L5" s="15">
        <v>1</v>
      </c>
      <c r="M5" s="15"/>
      <c r="N5" s="15"/>
    </row>
    <row r="6" spans="1:15">
      <c r="A6" s="9">
        <f>[7]DBD!A11</f>
        <v>2</v>
      </c>
      <c r="B6" s="9" t="str">
        <f>[7]DBD!B11</f>
        <v>SubmitKey</v>
      </c>
      <c r="C6" s="9" t="str">
        <f>[7]DBD!C11</f>
        <v>報送單位代號</v>
      </c>
      <c r="D6" s="9" t="str">
        <f>[7]DBD!D11</f>
        <v>NVARCHAR2</v>
      </c>
      <c r="E6" s="9">
        <f>[7]DBD!E11</f>
        <v>3</v>
      </c>
      <c r="F6" s="9">
        <f>[7]DBD!F11</f>
        <v>0</v>
      </c>
      <c r="G6" s="9" t="str">
        <f>[7]DBD!G11</f>
        <v>三位文數字</v>
      </c>
      <c r="H6" s="15" t="s">
        <v>124</v>
      </c>
      <c r="I6" s="15" t="s">
        <v>31</v>
      </c>
      <c r="J6" s="15"/>
      <c r="K6" s="15" t="s">
        <v>26</v>
      </c>
      <c r="L6" s="15">
        <v>3</v>
      </c>
      <c r="M6" s="15"/>
      <c r="N6" s="15"/>
    </row>
    <row r="7" spans="1:15">
      <c r="A7" s="9">
        <f>[7]DBD!A12</f>
        <v>3</v>
      </c>
      <c r="B7" s="9" t="str">
        <f>[7]DBD!B12</f>
        <v>CustId</v>
      </c>
      <c r="C7" s="9" t="str">
        <f>[7]DBD!C12</f>
        <v>債務人IDN</v>
      </c>
      <c r="D7" s="9" t="str">
        <f>[7]DBD!D12</f>
        <v>VARCHAR2</v>
      </c>
      <c r="E7" s="9">
        <f>[7]DBD!E12</f>
        <v>10</v>
      </c>
      <c r="F7" s="9">
        <f>[7]DBD!F12</f>
        <v>0</v>
      </c>
      <c r="G7" s="9">
        <f>[7]DBD!G12</f>
        <v>0</v>
      </c>
      <c r="H7" s="15" t="s">
        <v>124</v>
      </c>
      <c r="I7" s="15" t="s">
        <v>33</v>
      </c>
      <c r="J7" s="15"/>
      <c r="K7" s="15" t="s">
        <v>35</v>
      </c>
      <c r="L7" s="15">
        <v>10</v>
      </c>
      <c r="M7" s="15"/>
      <c r="N7" s="15"/>
    </row>
    <row r="8" spans="1:15">
      <c r="A8" s="9">
        <f>[7]DBD!A13</f>
        <v>4</v>
      </c>
      <c r="B8" s="9" t="str">
        <f>[7]DBD!B13</f>
        <v>RcDate</v>
      </c>
      <c r="C8" s="9" t="str">
        <f>[7]DBD!C13</f>
        <v>協商申請日</v>
      </c>
      <c r="D8" s="9" t="str">
        <f>[7]DBD!D13</f>
        <v>DecimalD</v>
      </c>
      <c r="E8" s="9">
        <f>[7]DBD!E13</f>
        <v>8</v>
      </c>
      <c r="F8" s="9">
        <f>[7]DBD!F13</f>
        <v>0</v>
      </c>
      <c r="G8" s="9">
        <f>[7]DBD!G13</f>
        <v>0</v>
      </c>
      <c r="H8" s="15" t="s">
        <v>124</v>
      </c>
      <c r="I8" s="15" t="s">
        <v>36</v>
      </c>
      <c r="J8" s="15"/>
      <c r="K8" s="15" t="s">
        <v>35</v>
      </c>
      <c r="L8" s="15">
        <v>8</v>
      </c>
      <c r="M8" s="15"/>
      <c r="N8" s="15"/>
    </row>
    <row r="9" spans="1:15" ht="409.6">
      <c r="A9" s="9">
        <f>[7]DBD!A14</f>
        <v>5</v>
      </c>
      <c r="B9" s="9" t="str">
        <f>[7]DBD!B14</f>
        <v>CloseCode</v>
      </c>
      <c r="C9" s="9" t="str">
        <f>[7]DBD!C14</f>
        <v>結案原因代號</v>
      </c>
      <c r="D9" s="9" t="str">
        <f>[7]DBD!D14</f>
        <v>VARCHAR2</v>
      </c>
      <c r="E9" s="9">
        <f>[7]DBD!E14</f>
        <v>2</v>
      </c>
      <c r="F9" s="9">
        <f>[7]DBD!F14</f>
        <v>0</v>
      </c>
      <c r="G9" s="9" t="str">
        <f>[7]DBD!G14</f>
        <v>00:毀諾
01:協商終止
11:未能接受足以負擔之還款方案
12:要求折讓本金未為金融機構所接受
13:要求撤銷原已協商通過之還款方案並要求更優惠還款方案
14:無法負擔任何還款條件
15:本行/本公司未能於文件齊全後30日內開始協商
17:協商意願低落
18:債務人於協商前大量借款或密集消費
19:債務人於最大債權金融機構通知簽署協議書10日曆天內未完成簽約手續
21:資產大於負債
49:其他(協商不成立)
53:經最大債權金融機構通知面談後兩次無故不到場面談
55:債務人主動撤案，終止協商
56:與債務人聯絡多日（多次），仍無法聯繫上
89:其他(協商自始未開始)
90:毀諾後清償
95:申請資格不符
96:債務人透過代辦業者申請，經勸導自行撤件。
97:資料key值報送錯誤，本行結案
98:依規定轉他行承辦，本行結案
99:依債務清償方案履行完畢</v>
      </c>
      <c r="H9" s="15" t="s">
        <v>124</v>
      </c>
      <c r="I9" s="15" t="s">
        <v>125</v>
      </c>
      <c r="J9" s="15"/>
      <c r="K9" s="15" t="s">
        <v>26</v>
      </c>
      <c r="L9" s="15">
        <v>2</v>
      </c>
      <c r="M9" s="15"/>
      <c r="N9" s="15"/>
    </row>
    <row r="10" spans="1:15" ht="194.4">
      <c r="A10" s="9">
        <f>[7]DBD!A15</f>
        <v>6</v>
      </c>
      <c r="B10" s="9" t="str">
        <f>[7]DBD!B15</f>
        <v>BreakCode</v>
      </c>
      <c r="C10" s="9" t="str">
        <f>[7]DBD!C15</f>
        <v>毀諾原因代號</v>
      </c>
      <c r="D10" s="9" t="str">
        <f>[7]DBD!D15</f>
        <v>VARCHAR2</v>
      </c>
      <c r="E10" s="9">
        <f>[7]DBD!E15</f>
        <v>2</v>
      </c>
      <c r="F10" s="9">
        <f>[7]DBD!F15</f>
        <v>0</v>
      </c>
      <c r="G10" s="9" t="str">
        <f>[7]DBD!G15</f>
        <v>01:債務人失業
02:債務人收入減少
03:債務人支出增加
04:債務人往生
05:債務人入獄
06:債務人欲聲請前置調解/更生/清算
07:債務人失聯或聯絡困難</v>
      </c>
      <c r="H10" s="15" t="s">
        <v>124</v>
      </c>
      <c r="I10" s="15" t="s">
        <v>127</v>
      </c>
      <c r="J10" s="15"/>
      <c r="K10" s="15" t="s">
        <v>26</v>
      </c>
      <c r="L10" s="15">
        <v>2</v>
      </c>
      <c r="M10" s="15"/>
      <c r="N10" s="15"/>
    </row>
    <row r="11" spans="1:15">
      <c r="A11" s="9">
        <f>[7]DBD!A16</f>
        <v>7</v>
      </c>
      <c r="B11" s="9" t="str">
        <f>[7]DBD!B16</f>
        <v>CloseDate</v>
      </c>
      <c r="C11" s="9" t="str">
        <f>[7]DBD!C16</f>
        <v>結案日期</v>
      </c>
      <c r="D11" s="9" t="str">
        <f>[7]DBD!D16</f>
        <v>DecimalD</v>
      </c>
      <c r="E11" s="9">
        <f>[7]DBD!E16</f>
        <v>8</v>
      </c>
      <c r="F11" s="9">
        <f>[7]DBD!F16</f>
        <v>0</v>
      </c>
      <c r="G11" s="9">
        <f>[7]DBD!G16</f>
        <v>0</v>
      </c>
      <c r="H11" s="15" t="s">
        <v>124</v>
      </c>
      <c r="I11" s="15" t="s">
        <v>126</v>
      </c>
      <c r="J11" s="15"/>
      <c r="K11" s="15" t="s">
        <v>35</v>
      </c>
      <c r="L11" s="15">
        <v>8</v>
      </c>
      <c r="M11" s="15"/>
      <c r="N11" s="15"/>
    </row>
    <row r="12" spans="1:15">
      <c r="A12" s="9">
        <f>[7]DBD!A17</f>
        <v>8</v>
      </c>
      <c r="B12" s="9" t="str">
        <f>[7]DBD!B17</f>
        <v>OutJcicTxtDate</v>
      </c>
      <c r="C12" s="9" t="str">
        <f>[7]DBD!C17</f>
        <v>轉出JCIC文字檔日期</v>
      </c>
      <c r="D12" s="9" t="str">
        <f>[7]DBD!D17</f>
        <v>Decimald</v>
      </c>
      <c r="E12" s="9">
        <f>[7]DBD!E17</f>
        <v>8</v>
      </c>
      <c r="F12" s="9">
        <f>[7]DBD!F17</f>
        <v>0</v>
      </c>
      <c r="G12" s="9">
        <f>[7]DBD!G17</f>
        <v>0</v>
      </c>
      <c r="H12" s="15" t="s">
        <v>124</v>
      </c>
      <c r="I12" s="15" t="s">
        <v>44</v>
      </c>
      <c r="J12" s="15"/>
      <c r="K12" s="15" t="s">
        <v>35</v>
      </c>
      <c r="L12" s="15">
        <v>8</v>
      </c>
      <c r="M12" s="15"/>
      <c r="N12" s="15"/>
    </row>
    <row r="13" spans="1:15">
      <c r="A13" s="9">
        <f>[7]DBD!A18</f>
        <v>9</v>
      </c>
      <c r="B13" s="9" t="str">
        <f>[7]DBD!B18</f>
        <v>CreateDate</v>
      </c>
      <c r="C13" s="9" t="str">
        <f>[7]DBD!C18</f>
        <v>建檔日期時間</v>
      </c>
      <c r="D13" s="9" t="str">
        <f>[7]DBD!D18</f>
        <v>DATE</v>
      </c>
      <c r="E13" s="9">
        <f>[7]DBD!E18</f>
        <v>8</v>
      </c>
      <c r="F13" s="9">
        <f>[7]DBD!F18</f>
        <v>0</v>
      </c>
      <c r="G13" s="9">
        <f>[7]DBD!G18</f>
        <v>0</v>
      </c>
      <c r="H13" s="15"/>
      <c r="I13" s="15"/>
      <c r="J13" s="15"/>
      <c r="K13" s="15"/>
      <c r="L13" s="15"/>
      <c r="M13" s="15"/>
      <c r="N13" s="15"/>
    </row>
    <row r="14" spans="1:15">
      <c r="A14" s="9">
        <f>[7]DBD!A19</f>
        <v>10</v>
      </c>
      <c r="B14" s="9" t="str">
        <f>[7]DBD!B19</f>
        <v>CreateEmpNo</v>
      </c>
      <c r="C14" s="9" t="str">
        <f>[7]DBD!C19</f>
        <v>建檔人員</v>
      </c>
      <c r="D14" s="9" t="str">
        <f>[7]DBD!D19</f>
        <v>VARCHAR2</v>
      </c>
      <c r="E14" s="9">
        <f>[7]DBD!E19</f>
        <v>6</v>
      </c>
      <c r="F14" s="9">
        <f>[7]DBD!F19</f>
        <v>0</v>
      </c>
      <c r="G14" s="9">
        <f>[7]DBD!G19</f>
        <v>0</v>
      </c>
      <c r="H14" s="15"/>
      <c r="I14" s="15"/>
      <c r="J14" s="15"/>
      <c r="K14" s="15"/>
      <c r="L14" s="15"/>
      <c r="M14" s="15"/>
      <c r="N14" s="15"/>
    </row>
    <row r="15" spans="1:15">
      <c r="A15" s="9">
        <f>[7]DBD!A20</f>
        <v>11</v>
      </c>
      <c r="B15" s="9" t="str">
        <f>[7]DBD!B20</f>
        <v>LastUpdate</v>
      </c>
      <c r="C15" s="9" t="str">
        <f>[7]DBD!C20</f>
        <v>最後更新日期時間</v>
      </c>
      <c r="D15" s="9" t="str">
        <f>[7]DBD!D20</f>
        <v>DATE</v>
      </c>
      <c r="E15" s="9">
        <f>[7]DBD!E20</f>
        <v>8</v>
      </c>
      <c r="F15" s="9">
        <f>[7]DBD!F20</f>
        <v>0</v>
      </c>
      <c r="G15" s="9">
        <f>[7]DBD!G20</f>
        <v>0</v>
      </c>
      <c r="H15" s="15"/>
      <c r="I15" s="15"/>
      <c r="J15" s="15"/>
      <c r="K15" s="15"/>
      <c r="L15" s="15"/>
      <c r="M15" s="15"/>
      <c r="N15" s="15"/>
    </row>
    <row r="16" spans="1:15">
      <c r="A16" s="9">
        <f>[7]DBD!A21</f>
        <v>12</v>
      </c>
      <c r="B16" s="9" t="str">
        <f>[7]DBD!B21</f>
        <v>LastUpdateEmpNo</v>
      </c>
      <c r="C16" s="9" t="str">
        <f>[7]DBD!C21</f>
        <v>最後更新人員</v>
      </c>
      <c r="D16" s="9" t="str">
        <f>[7]DBD!D21</f>
        <v>VARCHAR2</v>
      </c>
      <c r="E16" s="9">
        <f>[7]DBD!E21</f>
        <v>6</v>
      </c>
      <c r="F16" s="9">
        <f>[7]DBD!F21</f>
        <v>0</v>
      </c>
      <c r="G16" s="9">
        <f>[7]DBD!G21</f>
        <v>0</v>
      </c>
      <c r="H16" s="15"/>
      <c r="I16" s="15"/>
      <c r="J16" s="15"/>
      <c r="K16" s="15"/>
      <c r="L16" s="15"/>
      <c r="M16" s="15"/>
      <c r="N16" s="15"/>
    </row>
  </sheetData>
  <mergeCells count="1">
    <mergeCell ref="A1:B1"/>
  </mergeCells>
  <phoneticPr fontId="1" type="noConversion"/>
  <hyperlinks>
    <hyperlink ref="E1" location="'L8'!A1" display="回首頁" xr:uid="{00000000-0004-0000-0700-000000000000}"/>
  </hyperlinks>
  <pageMargins left="0.7" right="0.7" top="0.75" bottom="0.75" header="0.3" footer="0.3"/>
  <pageSetup paperSize="9" orientation="portrait" horizontalDpi="200" verticalDpi="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工作表7"/>
  <dimension ref="A1:O37"/>
  <sheetViews>
    <sheetView topLeftCell="E25" zoomScaleNormal="100" workbookViewId="0">
      <selection activeCell="O35" sqref="O35"/>
    </sheetView>
  </sheetViews>
  <sheetFormatPr defaultColWidth="44.77734375" defaultRowHeight="16.2"/>
  <cols>
    <col min="1" max="1" width="5.77734375" style="20" bestFit="1" customWidth="1"/>
    <col min="2" max="2" width="20.33203125" style="20" bestFit="1" customWidth="1"/>
    <col min="3" max="3" width="25.109375" style="20" bestFit="1" customWidth="1"/>
    <col min="4" max="4" width="34.88671875" style="20" bestFit="1" customWidth="1"/>
    <col min="5" max="5" width="8.21875" style="20" bestFit="1" customWidth="1"/>
    <col min="6" max="6" width="6.77734375" style="20" bestFit="1" customWidth="1"/>
    <col min="7" max="7" width="17.77734375" style="20" bestFit="1" customWidth="1"/>
    <col min="8" max="8" width="13.5546875" style="20" bestFit="1" customWidth="1"/>
    <col min="9" max="9" width="23.88671875" style="20" bestFit="1" customWidth="1"/>
    <col min="10" max="10" width="11.88671875" style="20" bestFit="1" customWidth="1"/>
    <col min="11" max="13" width="6.77734375" style="20" bestFit="1" customWidth="1"/>
    <col min="14" max="14" width="11.88671875" style="20" bestFit="1" customWidth="1"/>
    <col min="15" max="16384" width="44.77734375" style="20"/>
  </cols>
  <sheetData>
    <row r="1" spans="1:15">
      <c r="A1" s="27" t="s">
        <v>7</v>
      </c>
      <c r="B1" s="28"/>
      <c r="C1" s="9" t="str">
        <f>[8]DBD!C1</f>
        <v>JcicZ047</v>
      </c>
      <c r="D1" s="9" t="str">
        <f>[8]DBD!D1</f>
        <v>金融機構無擔保債務協議資料檔案</v>
      </c>
      <c r="E1" s="16" t="s">
        <v>24</v>
      </c>
      <c r="F1" s="10"/>
      <c r="G1" s="10"/>
    </row>
    <row r="2" spans="1:15">
      <c r="A2" s="21" t="s">
        <v>383</v>
      </c>
      <c r="B2" s="22"/>
      <c r="C2" s="9" t="s">
        <v>395</v>
      </c>
      <c r="D2" s="9"/>
      <c r="E2" s="16"/>
      <c r="F2" s="10"/>
      <c r="G2" s="10"/>
    </row>
    <row r="3" spans="1:15">
      <c r="A3" s="21" t="s">
        <v>384</v>
      </c>
      <c r="B3" s="22"/>
      <c r="C3" s="9"/>
      <c r="D3" s="9"/>
      <c r="E3" s="16"/>
      <c r="F3" s="10"/>
      <c r="G3" s="10"/>
    </row>
    <row r="4" spans="1:15">
      <c r="A4" s="12" t="s">
        <v>8</v>
      </c>
      <c r="B4" s="12" t="s">
        <v>9</v>
      </c>
      <c r="C4" s="13" t="s">
        <v>10</v>
      </c>
      <c r="D4" s="12" t="s">
        <v>11</v>
      </c>
      <c r="E4" s="12" t="s">
        <v>12</v>
      </c>
      <c r="F4" s="12" t="s">
        <v>13</v>
      </c>
      <c r="G4" s="13" t="s">
        <v>14</v>
      </c>
      <c r="H4" s="14" t="s">
        <v>15</v>
      </c>
      <c r="I4" s="14" t="s">
        <v>16</v>
      </c>
      <c r="J4" s="14" t="s">
        <v>17</v>
      </c>
      <c r="K4" s="14" t="s">
        <v>18</v>
      </c>
      <c r="L4" s="14" t="s">
        <v>19</v>
      </c>
      <c r="M4" s="14" t="s">
        <v>20</v>
      </c>
      <c r="N4" s="14" t="s">
        <v>21</v>
      </c>
      <c r="O4" s="25" t="s">
        <v>422</v>
      </c>
    </row>
    <row r="5" spans="1:15" ht="32.4">
      <c r="A5" s="9">
        <f>[8]DBD!A9</f>
        <v>1</v>
      </c>
      <c r="B5" s="9" t="str">
        <f>[8]DBD!B9</f>
        <v>TranKey</v>
      </c>
      <c r="C5" s="9" t="str">
        <f>[8]DBD!C9</f>
        <v>交易代碼</v>
      </c>
      <c r="D5" s="9" t="str">
        <f>[8]DBD!D9</f>
        <v>VARCHAR2</v>
      </c>
      <c r="E5" s="9">
        <f>[8]DBD!E9</f>
        <v>1</v>
      </c>
      <c r="F5" s="9">
        <f>[8]DBD!F9</f>
        <v>0</v>
      </c>
      <c r="G5" s="9" t="str">
        <f>[8]DBD!G9</f>
        <v>A:新增 C:異動 D:刪除</v>
      </c>
      <c r="H5" s="15" t="s">
        <v>128</v>
      </c>
      <c r="I5" s="15" t="s">
        <v>28</v>
      </c>
      <c r="J5" s="15"/>
      <c r="K5" s="15" t="s">
        <v>26</v>
      </c>
      <c r="L5" s="15">
        <v>1</v>
      </c>
      <c r="M5" s="15"/>
      <c r="N5" s="15"/>
    </row>
    <row r="6" spans="1:15">
      <c r="A6" s="9">
        <f>[8]DBD!A10</f>
        <v>2</v>
      </c>
      <c r="B6" s="9" t="str">
        <f>[8]DBD!B10</f>
        <v>SubmitKey</v>
      </c>
      <c r="C6" s="9" t="str">
        <f>[8]DBD!C10</f>
        <v>報送單位代號</v>
      </c>
      <c r="D6" s="9" t="str">
        <f>[8]DBD!D10</f>
        <v>NVARCHAR2</v>
      </c>
      <c r="E6" s="9">
        <f>[8]DBD!E10</f>
        <v>3</v>
      </c>
      <c r="F6" s="9">
        <f>[8]DBD!F10</f>
        <v>0</v>
      </c>
      <c r="G6" s="9" t="str">
        <f>[8]DBD!G10</f>
        <v>三位文數字</v>
      </c>
      <c r="H6" s="15" t="s">
        <v>128</v>
      </c>
      <c r="I6" s="15" t="s">
        <v>31</v>
      </c>
      <c r="J6" s="15"/>
      <c r="K6" s="15" t="s">
        <v>26</v>
      </c>
      <c r="L6" s="15">
        <v>3</v>
      </c>
      <c r="M6" s="15"/>
      <c r="N6" s="15"/>
    </row>
    <row r="7" spans="1:15">
      <c r="A7" s="9">
        <f>[8]DBD!A11</f>
        <v>3</v>
      </c>
      <c r="B7" s="9" t="str">
        <f>[8]DBD!B11</f>
        <v>CustId</v>
      </c>
      <c r="C7" s="9" t="str">
        <f>[8]DBD!C11</f>
        <v>債務人IDN</v>
      </c>
      <c r="D7" s="9" t="str">
        <f>[8]DBD!D11</f>
        <v>VARCHAR2</v>
      </c>
      <c r="E7" s="9">
        <f>[8]DBD!E11</f>
        <v>10</v>
      </c>
      <c r="F7" s="9">
        <f>[8]DBD!F11</f>
        <v>0</v>
      </c>
      <c r="G7" s="9">
        <f>[8]DBD!G11</f>
        <v>0</v>
      </c>
      <c r="H7" s="15" t="s">
        <v>128</v>
      </c>
      <c r="I7" s="15" t="s">
        <v>33</v>
      </c>
      <c r="J7" s="15"/>
      <c r="K7" s="15" t="s">
        <v>35</v>
      </c>
      <c r="L7" s="15">
        <v>10</v>
      </c>
      <c r="M7" s="15"/>
      <c r="N7" s="15"/>
    </row>
    <row r="8" spans="1:15">
      <c r="A8" s="9">
        <f>[8]DBD!A12</f>
        <v>4</v>
      </c>
      <c r="B8" s="9" t="str">
        <f>[8]DBD!B12</f>
        <v>RcDate</v>
      </c>
      <c r="C8" s="9" t="str">
        <f>[8]DBD!C12</f>
        <v>協商申請日</v>
      </c>
      <c r="D8" s="9" t="str">
        <f>[8]DBD!D12</f>
        <v>Decimald</v>
      </c>
      <c r="E8" s="9">
        <f>[8]DBD!E12</f>
        <v>8</v>
      </c>
      <c r="F8" s="9">
        <f>[8]DBD!F12</f>
        <v>0</v>
      </c>
      <c r="G8" s="9">
        <f>[8]DBD!G12</f>
        <v>0</v>
      </c>
      <c r="H8" s="15" t="s">
        <v>128</v>
      </c>
      <c r="I8" s="15" t="s">
        <v>36</v>
      </c>
      <c r="J8" s="15"/>
      <c r="K8" s="15" t="s">
        <v>35</v>
      </c>
      <c r="L8" s="15">
        <v>8</v>
      </c>
      <c r="M8" s="15"/>
      <c r="N8" s="15"/>
    </row>
    <row r="9" spans="1:15">
      <c r="A9" s="9">
        <f>[8]DBD!A13</f>
        <v>5</v>
      </c>
      <c r="B9" s="9" t="str">
        <f>[8]DBD!B13</f>
        <v>Period</v>
      </c>
      <c r="C9" s="9" t="str">
        <f>[8]DBD!C13</f>
        <v>期數</v>
      </c>
      <c r="D9" s="9" t="str">
        <f>[8]DBD!D13</f>
        <v>Decimal</v>
      </c>
      <c r="E9" s="9">
        <f>[8]DBD!E13</f>
        <v>3</v>
      </c>
      <c r="F9" s="9">
        <f>[8]DBD!F13</f>
        <v>0</v>
      </c>
      <c r="G9" s="9">
        <f>[8]DBD!G13</f>
        <v>0</v>
      </c>
      <c r="H9" s="15" t="s">
        <v>128</v>
      </c>
      <c r="I9" s="15" t="s">
        <v>95</v>
      </c>
      <c r="J9" s="15"/>
      <c r="K9" s="15" t="s">
        <v>23</v>
      </c>
      <c r="L9" s="15">
        <v>3</v>
      </c>
      <c r="M9" s="15"/>
      <c r="N9" s="15" t="s">
        <v>396</v>
      </c>
      <c r="O9" s="20" t="s">
        <v>450</v>
      </c>
    </row>
    <row r="10" spans="1:15">
      <c r="A10" s="9">
        <f>[8]DBD!A14</f>
        <v>6</v>
      </c>
      <c r="B10" s="9" t="str">
        <f>[8]DBD!B14</f>
        <v>Rate</v>
      </c>
      <c r="C10" s="9" t="str">
        <f>[8]DBD!C14</f>
        <v>利率</v>
      </c>
      <c r="D10" s="9" t="str">
        <f>[8]DBD!D14</f>
        <v>Decimal</v>
      </c>
      <c r="E10" s="9">
        <f>[8]DBD!E14</f>
        <v>5</v>
      </c>
      <c r="F10" s="9">
        <f>[8]DBD!F14</f>
        <v>2</v>
      </c>
      <c r="G10" s="9" t="str">
        <f>[8]DBD!G14</f>
        <v>XX.XX</v>
      </c>
      <c r="H10" s="15" t="s">
        <v>128</v>
      </c>
      <c r="I10" s="15" t="s">
        <v>96</v>
      </c>
      <c r="J10" s="15"/>
      <c r="K10" s="15" t="s">
        <v>23</v>
      </c>
      <c r="L10" s="15">
        <v>4</v>
      </c>
      <c r="M10" s="15">
        <v>2</v>
      </c>
      <c r="N10" s="15" t="s">
        <v>396</v>
      </c>
      <c r="O10" s="20" t="s">
        <v>451</v>
      </c>
    </row>
    <row r="11" spans="1:15" ht="32.4">
      <c r="A11" s="9">
        <f>[8]DBD!A15</f>
        <v>7</v>
      </c>
      <c r="B11" s="9" t="str">
        <f>[8]DBD!B15</f>
        <v>Civil323ExpAmt</v>
      </c>
      <c r="C11" s="9" t="str">
        <f>[8]DBD!C15</f>
        <v>依民法第323條計算之信用貸款債務總金額</v>
      </c>
      <c r="D11" s="9" t="str">
        <f>[8]DBD!D15</f>
        <v>Decimal</v>
      </c>
      <c r="E11" s="9">
        <f>[8]DBD!E15</f>
        <v>9</v>
      </c>
      <c r="F11" s="9">
        <f>[8]DBD!F15</f>
        <v>0</v>
      </c>
      <c r="G11" s="9" t="str">
        <f>[8]DBD!G15</f>
        <v>目前只輸入9碼</v>
      </c>
      <c r="H11" s="15" t="s">
        <v>128</v>
      </c>
      <c r="I11" s="15" t="s">
        <v>129</v>
      </c>
      <c r="J11" s="15"/>
      <c r="K11" s="15" t="s">
        <v>23</v>
      </c>
      <c r="L11" s="15">
        <v>9</v>
      </c>
      <c r="M11" s="15"/>
      <c r="N11" s="15" t="s">
        <v>396</v>
      </c>
      <c r="O11" s="20" t="s">
        <v>472</v>
      </c>
    </row>
    <row r="12" spans="1:15" ht="32.4">
      <c r="A12" s="9">
        <f>[8]DBD!A16</f>
        <v>8</v>
      </c>
      <c r="B12" s="9" t="str">
        <f>[8]DBD!B16</f>
        <v>ExpLoanAmt</v>
      </c>
      <c r="C12" s="9" t="str">
        <f>[8]DBD!C16</f>
        <v>信用貸款債務簽約總金額</v>
      </c>
      <c r="D12" s="9" t="str">
        <f>[8]DBD!D16</f>
        <v>Decimal</v>
      </c>
      <c r="E12" s="9">
        <f>[8]DBD!E16</f>
        <v>9</v>
      </c>
      <c r="F12" s="9">
        <f>[8]DBD!F16</f>
        <v>0</v>
      </c>
      <c r="G12" s="9" t="str">
        <f>[8]DBD!G16</f>
        <v>目前只輸入9碼</v>
      </c>
      <c r="H12" s="15" t="s">
        <v>128</v>
      </c>
      <c r="I12" s="15" t="s">
        <v>130</v>
      </c>
      <c r="J12" s="15"/>
      <c r="K12" s="15" t="s">
        <v>23</v>
      </c>
      <c r="L12" s="15">
        <v>9</v>
      </c>
      <c r="M12" s="15"/>
      <c r="N12" s="15" t="s">
        <v>396</v>
      </c>
      <c r="O12" s="20" t="s">
        <v>434</v>
      </c>
    </row>
    <row r="13" spans="1:15" ht="32.4">
      <c r="A13" s="9">
        <f>[8]DBD!A17</f>
        <v>9</v>
      </c>
      <c r="B13" s="9" t="str">
        <f>[8]DBD!B17</f>
        <v>Civil323CashAmt</v>
      </c>
      <c r="C13" s="9" t="str">
        <f>[8]DBD!C17</f>
        <v>依民法第323條計算之現金卡債務總金額</v>
      </c>
      <c r="D13" s="9" t="str">
        <f>[8]DBD!D17</f>
        <v>Decimal</v>
      </c>
      <c r="E13" s="9">
        <f>[8]DBD!E17</f>
        <v>9</v>
      </c>
      <c r="F13" s="9">
        <f>[8]DBD!F17</f>
        <v>0</v>
      </c>
      <c r="G13" s="9" t="str">
        <f>[8]DBD!G17</f>
        <v>目前只輸入9碼</v>
      </c>
      <c r="H13" s="15" t="s">
        <v>128</v>
      </c>
      <c r="I13" s="15" t="s">
        <v>131</v>
      </c>
      <c r="J13" s="15"/>
      <c r="K13" s="15" t="s">
        <v>23</v>
      </c>
      <c r="L13" s="15">
        <v>9</v>
      </c>
      <c r="M13" s="15"/>
      <c r="N13" s="15" t="s">
        <v>396</v>
      </c>
      <c r="O13" s="20" t="s">
        <v>511</v>
      </c>
    </row>
    <row r="14" spans="1:15">
      <c r="A14" s="9">
        <f>[8]DBD!A18</f>
        <v>10</v>
      </c>
      <c r="B14" s="9" t="str">
        <f>[8]DBD!B18</f>
        <v>CashCardAmt</v>
      </c>
      <c r="C14" s="9" t="str">
        <f>[8]DBD!C18</f>
        <v>現金卡債務簽約總金額</v>
      </c>
      <c r="D14" s="9" t="str">
        <f>[8]DBD!D18</f>
        <v>Decimal</v>
      </c>
      <c r="E14" s="9">
        <f>[8]DBD!E18</f>
        <v>9</v>
      </c>
      <c r="F14" s="9">
        <f>[8]DBD!F18</f>
        <v>0</v>
      </c>
      <c r="G14" s="9" t="str">
        <f>[8]DBD!G18</f>
        <v>目前只輸入9碼</v>
      </c>
      <c r="H14" s="15" t="s">
        <v>128</v>
      </c>
      <c r="I14" s="15" t="s">
        <v>132</v>
      </c>
      <c r="J14" s="15"/>
      <c r="K14" s="15" t="s">
        <v>23</v>
      </c>
      <c r="L14" s="15">
        <v>9</v>
      </c>
      <c r="M14" s="15"/>
      <c r="N14" s="15" t="s">
        <v>396</v>
      </c>
      <c r="O14" s="20" t="s">
        <v>473</v>
      </c>
    </row>
    <row r="15" spans="1:15" ht="32.4">
      <c r="A15" s="9">
        <f>[8]DBD!A19</f>
        <v>11</v>
      </c>
      <c r="B15" s="9" t="str">
        <f>[8]DBD!B19</f>
        <v>Civil323CreditAmt</v>
      </c>
      <c r="C15" s="9" t="str">
        <f>[8]DBD!C19</f>
        <v>依民法第323條計算之信用卡債務總金額</v>
      </c>
      <c r="D15" s="9" t="str">
        <f>[8]DBD!D19</f>
        <v>Decimal</v>
      </c>
      <c r="E15" s="9">
        <f>[8]DBD!E19</f>
        <v>9</v>
      </c>
      <c r="F15" s="9">
        <f>[8]DBD!F19</f>
        <v>0</v>
      </c>
      <c r="G15" s="9" t="str">
        <f>[8]DBD!G19</f>
        <v>目前只輸入9碼</v>
      </c>
      <c r="H15" s="15" t="s">
        <v>128</v>
      </c>
      <c r="I15" s="15" t="s">
        <v>133</v>
      </c>
      <c r="J15" s="15"/>
      <c r="K15" s="15" t="s">
        <v>23</v>
      </c>
      <c r="L15" s="15">
        <v>9</v>
      </c>
      <c r="M15" s="15"/>
      <c r="N15" s="15" t="s">
        <v>396</v>
      </c>
      <c r="O15" s="20" t="s">
        <v>474</v>
      </c>
    </row>
    <row r="16" spans="1:15">
      <c r="A16" s="9">
        <f>[8]DBD!A20</f>
        <v>12</v>
      </c>
      <c r="B16" s="9" t="str">
        <f>[8]DBD!B20</f>
        <v>CreditCardAmt</v>
      </c>
      <c r="C16" s="9" t="str">
        <f>[8]DBD!C20</f>
        <v>信用卡債務簽約總金額</v>
      </c>
      <c r="D16" s="9" t="str">
        <f>[8]DBD!D20</f>
        <v>Decimal</v>
      </c>
      <c r="E16" s="9">
        <f>[8]DBD!E20</f>
        <v>9</v>
      </c>
      <c r="F16" s="9">
        <f>[8]DBD!F20</f>
        <v>0</v>
      </c>
      <c r="G16" s="9" t="str">
        <f>[8]DBD!G20</f>
        <v>目前只輸入9碼</v>
      </c>
      <c r="H16" s="15" t="s">
        <v>128</v>
      </c>
      <c r="I16" s="15" t="s">
        <v>134</v>
      </c>
      <c r="J16" s="15"/>
      <c r="K16" s="15" t="s">
        <v>23</v>
      </c>
      <c r="L16" s="15">
        <v>9</v>
      </c>
      <c r="M16" s="15"/>
      <c r="N16" s="15" t="s">
        <v>396</v>
      </c>
      <c r="O16" s="20" t="s">
        <v>475</v>
      </c>
    </row>
    <row r="17" spans="1:15" ht="32.4">
      <c r="A17" s="9">
        <f>[8]DBD!A21</f>
        <v>13</v>
      </c>
      <c r="B17" s="9" t="str">
        <f>[8]DBD!B21</f>
        <v>Civil323Amt</v>
      </c>
      <c r="C17" s="9" t="str">
        <f>[8]DBD!C21</f>
        <v>依民法第323條計算之債務總金額</v>
      </c>
      <c r="D17" s="9" t="str">
        <f>[8]DBD!D21</f>
        <v>Decimal</v>
      </c>
      <c r="E17" s="9">
        <f>[8]DBD!E21</f>
        <v>10</v>
      </c>
      <c r="F17" s="9">
        <f>[8]DBD!F21</f>
        <v>0</v>
      </c>
      <c r="G17" s="9" t="str">
        <f>[8]DBD!G21</f>
        <v>目前只輸入9碼</v>
      </c>
      <c r="H17" s="15" t="s">
        <v>128</v>
      </c>
      <c r="I17" s="15" t="s">
        <v>135</v>
      </c>
      <c r="J17" s="15"/>
      <c r="K17" s="15" t="s">
        <v>23</v>
      </c>
      <c r="L17" s="15">
        <v>9</v>
      </c>
      <c r="M17" s="15"/>
      <c r="N17" s="15" t="s">
        <v>396</v>
      </c>
      <c r="O17" s="20" t="s">
        <v>476</v>
      </c>
    </row>
    <row r="18" spans="1:15">
      <c r="A18" s="9">
        <f>[8]DBD!A22</f>
        <v>14</v>
      </c>
      <c r="B18" s="9" t="str">
        <f>[8]DBD!B22</f>
        <v>TotalAmt</v>
      </c>
      <c r="C18" s="9" t="str">
        <f>[8]DBD!C22</f>
        <v>簽約總債務金額</v>
      </c>
      <c r="D18" s="9" t="str">
        <f>[8]DBD!D22</f>
        <v>Decimal</v>
      </c>
      <c r="E18" s="9">
        <f>[8]DBD!E22</f>
        <v>10</v>
      </c>
      <c r="F18" s="9">
        <f>[8]DBD!F22</f>
        <v>0</v>
      </c>
      <c r="G18" s="9" t="str">
        <f>[8]DBD!G22</f>
        <v>目前只輸入9碼</v>
      </c>
      <c r="H18" s="15" t="s">
        <v>128</v>
      </c>
      <c r="I18" s="15" t="s">
        <v>136</v>
      </c>
      <c r="J18" s="15"/>
      <c r="K18" s="15" t="s">
        <v>23</v>
      </c>
      <c r="L18" s="15">
        <v>9</v>
      </c>
      <c r="M18" s="15"/>
      <c r="N18" s="15" t="s">
        <v>396</v>
      </c>
      <c r="O18" s="20" t="s">
        <v>477</v>
      </c>
    </row>
    <row r="19" spans="1:15">
      <c r="A19" s="9">
        <f>[8]DBD!A23</f>
        <v>15</v>
      </c>
      <c r="B19" s="9" t="str">
        <f>[8]DBD!B23</f>
        <v>PassDate</v>
      </c>
      <c r="C19" s="9" t="str">
        <f>[8]DBD!C23</f>
        <v>協議完成日</v>
      </c>
      <c r="D19" s="9" t="str">
        <f>[8]DBD!D23</f>
        <v>Decimald</v>
      </c>
      <c r="E19" s="9">
        <f>[8]DBD!E23</f>
        <v>8</v>
      </c>
      <c r="F19" s="9">
        <f>[8]DBD!F23</f>
        <v>0</v>
      </c>
      <c r="G19" s="9">
        <f>[8]DBD!G23</f>
        <v>0</v>
      </c>
      <c r="H19" s="15" t="s">
        <v>128</v>
      </c>
      <c r="I19" s="15" t="s">
        <v>137</v>
      </c>
      <c r="J19" s="15"/>
      <c r="K19" s="15" t="s">
        <v>35</v>
      </c>
      <c r="L19" s="15">
        <v>8</v>
      </c>
      <c r="M19" s="15"/>
      <c r="N19" s="15" t="s">
        <v>396</v>
      </c>
      <c r="O19" s="20" t="s">
        <v>478</v>
      </c>
    </row>
    <row r="20" spans="1:15">
      <c r="A20" s="9">
        <f>[8]DBD!A24</f>
        <v>16</v>
      </c>
      <c r="B20" s="9" t="str">
        <f>[8]DBD!B24</f>
        <v>InterviewDate</v>
      </c>
      <c r="C20" s="9" t="str">
        <f>[8]DBD!C24</f>
        <v>面談日期</v>
      </c>
      <c r="D20" s="9" t="str">
        <f>[8]DBD!D24</f>
        <v>Decimald</v>
      </c>
      <c r="E20" s="9">
        <f>[8]DBD!E24</f>
        <v>8</v>
      </c>
      <c r="F20" s="9">
        <f>[8]DBD!F24</f>
        <v>0</v>
      </c>
      <c r="G20" s="9">
        <f>[8]DBD!G24</f>
        <v>0</v>
      </c>
      <c r="H20" s="15" t="s">
        <v>128</v>
      </c>
      <c r="I20" s="15" t="s">
        <v>138</v>
      </c>
      <c r="J20" s="15"/>
      <c r="K20" s="15" t="s">
        <v>35</v>
      </c>
      <c r="L20" s="15">
        <v>8</v>
      </c>
      <c r="M20" s="15"/>
      <c r="N20" s="15" t="s">
        <v>396</v>
      </c>
      <c r="O20" s="20" t="s">
        <v>479</v>
      </c>
    </row>
    <row r="21" spans="1:15">
      <c r="A21" s="9">
        <f>[8]DBD!A25</f>
        <v>17</v>
      </c>
      <c r="B21" s="9" t="str">
        <f>[8]DBD!B25</f>
        <v>SignDate</v>
      </c>
      <c r="C21" s="9" t="str">
        <f>[8]DBD!C25</f>
        <v>簽約完成日期</v>
      </c>
      <c r="D21" s="9" t="str">
        <f>[8]DBD!D25</f>
        <v>Decimald</v>
      </c>
      <c r="E21" s="9">
        <f>[8]DBD!E25</f>
        <v>8</v>
      </c>
      <c r="F21" s="9">
        <f>[8]DBD!F25</f>
        <v>0</v>
      </c>
      <c r="G21" s="9">
        <f>[8]DBD!G25</f>
        <v>0</v>
      </c>
      <c r="H21" s="15" t="s">
        <v>128</v>
      </c>
      <c r="I21" s="15" t="s">
        <v>139</v>
      </c>
      <c r="J21" s="15"/>
      <c r="K21" s="15" t="s">
        <v>35</v>
      </c>
      <c r="L21" s="15">
        <v>8</v>
      </c>
      <c r="M21" s="15"/>
      <c r="N21" s="15" t="s">
        <v>396</v>
      </c>
      <c r="O21" s="20" t="s">
        <v>480</v>
      </c>
    </row>
    <row r="22" spans="1:15" ht="32.4">
      <c r="A22" s="9">
        <f>[8]DBD!A26</f>
        <v>18</v>
      </c>
      <c r="B22" s="9" t="str">
        <f>[8]DBD!B26</f>
        <v>LimitDate</v>
      </c>
      <c r="C22" s="9" t="str">
        <f>[8]DBD!C26</f>
        <v>前置協商註記訊息揭露期限</v>
      </c>
      <c r="D22" s="9" t="str">
        <f>[8]DBD!D26</f>
        <v>Decimald</v>
      </c>
      <c r="E22" s="9">
        <f>[8]DBD!E26</f>
        <v>8</v>
      </c>
      <c r="F22" s="9">
        <f>[8]DBD!F26</f>
        <v>0</v>
      </c>
      <c r="G22" s="9">
        <f>[8]DBD!G26</f>
        <v>0</v>
      </c>
      <c r="H22" s="15" t="s">
        <v>128</v>
      </c>
      <c r="I22" s="15" t="s">
        <v>140</v>
      </c>
      <c r="J22" s="15"/>
      <c r="K22" s="15" t="s">
        <v>35</v>
      </c>
      <c r="L22" s="15">
        <v>8</v>
      </c>
      <c r="M22" s="15"/>
      <c r="N22" s="15" t="s">
        <v>396</v>
      </c>
      <c r="O22" s="20" t="s">
        <v>481</v>
      </c>
    </row>
    <row r="23" spans="1:15">
      <c r="A23" s="9">
        <f>[8]DBD!A27</f>
        <v>19</v>
      </c>
      <c r="B23" s="9" t="str">
        <f>[8]DBD!B27</f>
        <v>FirstPayDate</v>
      </c>
      <c r="C23" s="9" t="str">
        <f>[8]DBD!C27</f>
        <v>首期應繳款日</v>
      </c>
      <c r="D23" s="9" t="str">
        <f>[8]DBD!D27</f>
        <v>Decimald</v>
      </c>
      <c r="E23" s="9">
        <f>[8]DBD!E27</f>
        <v>8</v>
      </c>
      <c r="F23" s="9">
        <f>[8]DBD!F27</f>
        <v>0</v>
      </c>
      <c r="G23" s="9">
        <f>[8]DBD!G27</f>
        <v>0</v>
      </c>
      <c r="H23" s="15" t="s">
        <v>128</v>
      </c>
      <c r="I23" s="15" t="s">
        <v>141</v>
      </c>
      <c r="J23" s="15"/>
      <c r="K23" s="15" t="s">
        <v>35</v>
      </c>
      <c r="L23" s="15">
        <v>8</v>
      </c>
      <c r="M23" s="15"/>
      <c r="N23" s="15" t="s">
        <v>396</v>
      </c>
      <c r="O23" s="20" t="s">
        <v>482</v>
      </c>
    </row>
    <row r="24" spans="1:15">
      <c r="A24" s="9">
        <f>[8]DBD!A28</f>
        <v>20</v>
      </c>
      <c r="B24" s="9" t="str">
        <f>[8]DBD!B28</f>
        <v>MonthPayAmt</v>
      </c>
      <c r="C24" s="9" t="str">
        <f>[8]DBD!C28</f>
        <v>月付金</v>
      </c>
      <c r="D24" s="9" t="str">
        <f>[8]DBD!D28</f>
        <v>Decimal</v>
      </c>
      <c r="E24" s="9">
        <f>[8]DBD!E28</f>
        <v>9</v>
      </c>
      <c r="F24" s="9">
        <f>[8]DBD!F28</f>
        <v>0</v>
      </c>
      <c r="G24" s="9">
        <f>[8]DBD!G28</f>
        <v>0</v>
      </c>
      <c r="H24" s="15" t="s">
        <v>128</v>
      </c>
      <c r="I24" s="15" t="s">
        <v>142</v>
      </c>
      <c r="J24" s="15"/>
      <c r="K24" s="15" t="s">
        <v>23</v>
      </c>
      <c r="L24" s="15">
        <v>9</v>
      </c>
      <c r="M24" s="15"/>
      <c r="N24" s="15" t="s">
        <v>396</v>
      </c>
      <c r="O24" s="20" t="s">
        <v>483</v>
      </c>
    </row>
    <row r="25" spans="1:15">
      <c r="A25" s="9">
        <f>[8]DBD!A29</f>
        <v>21</v>
      </c>
      <c r="B25" s="9" t="str">
        <f>[8]DBD!B29</f>
        <v>PayAccount</v>
      </c>
      <c r="C25" s="9" t="str">
        <f>[8]DBD!C29</f>
        <v>繳款帳號</v>
      </c>
      <c r="D25" s="9" t="str">
        <f>[8]DBD!D29</f>
        <v>NVARCHAR2</v>
      </c>
      <c r="E25" s="9">
        <f>[8]DBD!E29</f>
        <v>20</v>
      </c>
      <c r="F25" s="9">
        <f>[8]DBD!F29</f>
        <v>0</v>
      </c>
      <c r="G25" s="9">
        <f>[8]DBD!G29</f>
        <v>0</v>
      </c>
      <c r="H25" s="15" t="s">
        <v>128</v>
      </c>
      <c r="I25" s="15" t="s">
        <v>143</v>
      </c>
      <c r="J25" s="15"/>
      <c r="K25" s="15" t="s">
        <v>35</v>
      </c>
      <c r="L25" s="15">
        <v>20</v>
      </c>
      <c r="M25" s="15"/>
      <c r="N25" s="15"/>
    </row>
    <row r="26" spans="1:15" ht="32.4">
      <c r="A26" s="9">
        <f>[8]DBD!A30</f>
        <v>22</v>
      </c>
      <c r="B26" s="9" t="str">
        <f>[8]DBD!B30</f>
        <v>PostAddr</v>
      </c>
      <c r="C26" s="9" t="str">
        <f>[8]DBD!C30</f>
        <v>最大債權金融機構聲請狀送達地址</v>
      </c>
      <c r="D26" s="9" t="str">
        <f>[8]DBD!D30</f>
        <v>NVARCHAR2</v>
      </c>
      <c r="E26" s="9">
        <f>[8]DBD!E30</f>
        <v>38</v>
      </c>
      <c r="F26" s="9">
        <f>[8]DBD!F30</f>
        <v>0</v>
      </c>
      <c r="G26" s="9" t="str">
        <f>[8]DBD!G30</f>
        <v>38個中文字全形</v>
      </c>
      <c r="H26" s="15" t="s">
        <v>128</v>
      </c>
      <c r="I26" s="15" t="s">
        <v>144</v>
      </c>
      <c r="J26" s="15"/>
      <c r="K26" s="15" t="s">
        <v>35</v>
      </c>
      <c r="L26" s="15">
        <v>76</v>
      </c>
      <c r="M26" s="15"/>
      <c r="N26" s="15"/>
    </row>
    <row r="27" spans="1:15" ht="97.2">
      <c r="A27" s="9">
        <f>[8]DBD!A31</f>
        <v>23</v>
      </c>
      <c r="B27" s="9" t="str">
        <f>[8]DBD!B31</f>
        <v>GradeType</v>
      </c>
      <c r="C27" s="9" t="str">
        <f>[8]DBD!C31</f>
        <v>屬二階段還款方案之階段註記</v>
      </c>
      <c r="D27" s="9" t="str">
        <f>[8]DBD!D31</f>
        <v>VARCHAR2</v>
      </c>
      <c r="E27" s="9">
        <f>[8]DBD!E31</f>
        <v>1</v>
      </c>
      <c r="F27" s="9">
        <f>[8]DBD!F31</f>
        <v>0</v>
      </c>
      <c r="G27" s="9" t="str">
        <f>[8]DBD!G31</f>
        <v>1:屬二階段還款,第一階段
2:屬二階段還款,第二階段
 :非屬二階段還款</v>
      </c>
      <c r="H27" s="15" t="s">
        <v>128</v>
      </c>
      <c r="I27" s="15" t="s">
        <v>115</v>
      </c>
      <c r="J27" s="15"/>
      <c r="K27" s="15" t="s">
        <v>26</v>
      </c>
      <c r="L27" s="15">
        <v>1</v>
      </c>
      <c r="M27" s="15"/>
      <c r="N27" s="15"/>
    </row>
    <row r="28" spans="1:15" ht="48.6">
      <c r="A28" s="9">
        <f>[8]DBD!A32</f>
        <v>24</v>
      </c>
      <c r="B28" s="9" t="str">
        <f>[8]DBD!B32</f>
        <v>PayLastAmt</v>
      </c>
      <c r="C28" s="9" t="str">
        <f>[8]DBD!C32</f>
        <v>第一階段最後一期應繳金額</v>
      </c>
      <c r="D28" s="9" t="str">
        <f>[8]DBD!D32</f>
        <v>Decimal</v>
      </c>
      <c r="E28" s="9">
        <f>[8]DBD!E32</f>
        <v>9</v>
      </c>
      <c r="F28" s="9">
        <f>[8]DBD!F32</f>
        <v>0</v>
      </c>
      <c r="G28" s="9" t="str">
        <f>[8]DBD!G32</f>
        <v>屬二階段還款方案之階段註記=1,則本欄位為必填</v>
      </c>
      <c r="H28" s="15" t="s">
        <v>128</v>
      </c>
      <c r="I28" s="15" t="s">
        <v>116</v>
      </c>
      <c r="J28" s="15"/>
      <c r="K28" s="15" t="s">
        <v>23</v>
      </c>
      <c r="L28" s="15">
        <v>9</v>
      </c>
      <c r="M28" s="15"/>
      <c r="N28" s="15" t="s">
        <v>396</v>
      </c>
      <c r="O28" s="20" t="s">
        <v>467</v>
      </c>
    </row>
    <row r="29" spans="1:15">
      <c r="A29" s="9">
        <f>[8]DBD!A33</f>
        <v>25</v>
      </c>
      <c r="B29" s="9" t="str">
        <f>[8]DBD!B33</f>
        <v>Period2</v>
      </c>
      <c r="C29" s="9" t="str">
        <f>[8]DBD!C33</f>
        <v>第二段期數</v>
      </c>
      <c r="D29" s="9" t="str">
        <f>[8]DBD!D33</f>
        <v>Decimal</v>
      </c>
      <c r="E29" s="9">
        <f>[8]DBD!E33</f>
        <v>3</v>
      </c>
      <c r="F29" s="9">
        <f>[8]DBD!F33</f>
        <v>0</v>
      </c>
      <c r="G29" s="9">
        <f>[8]DBD!G33</f>
        <v>0</v>
      </c>
      <c r="H29" s="15" t="s">
        <v>128</v>
      </c>
      <c r="I29" s="15" t="s">
        <v>117</v>
      </c>
      <c r="J29" s="15"/>
      <c r="K29" s="15" t="s">
        <v>23</v>
      </c>
      <c r="L29" s="15">
        <v>3</v>
      </c>
      <c r="M29" s="15"/>
      <c r="N29" s="15" t="s">
        <v>396</v>
      </c>
      <c r="O29" s="20" t="s">
        <v>468</v>
      </c>
    </row>
    <row r="30" spans="1:15">
      <c r="A30" s="9">
        <f>[8]DBD!A34</f>
        <v>26</v>
      </c>
      <c r="B30" s="9" t="str">
        <f>[8]DBD!B34</f>
        <v>Rate2</v>
      </c>
      <c r="C30" s="9" t="str">
        <f>[8]DBD!C34</f>
        <v>第二階段利率</v>
      </c>
      <c r="D30" s="9" t="str">
        <f>[8]DBD!D34</f>
        <v>Decimal</v>
      </c>
      <c r="E30" s="9">
        <f>[8]DBD!E34</f>
        <v>5</v>
      </c>
      <c r="F30" s="9">
        <f>[8]DBD!F34</f>
        <v>2</v>
      </c>
      <c r="G30" s="9">
        <f>[8]DBD!G34</f>
        <v>0</v>
      </c>
      <c r="H30" s="15" t="s">
        <v>128</v>
      </c>
      <c r="I30" s="15" t="s">
        <v>118</v>
      </c>
      <c r="J30" s="15"/>
      <c r="K30" s="15" t="s">
        <v>23</v>
      </c>
      <c r="L30" s="15">
        <v>4</v>
      </c>
      <c r="M30" s="15">
        <v>2</v>
      </c>
      <c r="N30" s="15" t="s">
        <v>396</v>
      </c>
      <c r="O30" s="20" t="s">
        <v>469</v>
      </c>
    </row>
    <row r="31" spans="1:15" ht="32.4">
      <c r="A31" s="9">
        <f>[8]DBD!A35</f>
        <v>27</v>
      </c>
      <c r="B31" s="9" t="str">
        <f>[8]DBD!B35</f>
        <v>MonthPayAmt2</v>
      </c>
      <c r="C31" s="9" t="str">
        <f>[8]DBD!C35</f>
        <v>第二階段協商方案估計月付金</v>
      </c>
      <c r="D31" s="9" t="str">
        <f>[8]DBD!D35</f>
        <v>Decimal</v>
      </c>
      <c r="E31" s="9">
        <f>[8]DBD!E35</f>
        <v>9</v>
      </c>
      <c r="F31" s="9">
        <f>[8]DBD!F35</f>
        <v>0</v>
      </c>
      <c r="G31" s="9">
        <f>[8]DBD!G35</f>
        <v>0</v>
      </c>
      <c r="H31" s="15" t="s">
        <v>128</v>
      </c>
      <c r="I31" s="15" t="s">
        <v>119</v>
      </c>
      <c r="J31" s="15"/>
      <c r="K31" s="15" t="s">
        <v>23</v>
      </c>
      <c r="L31" s="15">
        <v>9</v>
      </c>
      <c r="M31" s="15"/>
      <c r="N31" s="15" t="s">
        <v>396</v>
      </c>
      <c r="O31" s="20" t="s">
        <v>470</v>
      </c>
    </row>
    <row r="32" spans="1:15" ht="32.4">
      <c r="A32" s="9">
        <f>[8]DBD!A36</f>
        <v>28</v>
      </c>
      <c r="B32" s="9" t="str">
        <f>[8]DBD!B36</f>
        <v>PayLastAmt2</v>
      </c>
      <c r="C32" s="9" t="str">
        <f>[8]DBD!C36</f>
        <v>第二階段最後一期應繳金額</v>
      </c>
      <c r="D32" s="9" t="str">
        <f>[8]DBD!D36</f>
        <v>Decimal</v>
      </c>
      <c r="E32" s="9">
        <f>[8]DBD!E36</f>
        <v>9</v>
      </c>
      <c r="F32" s="9">
        <f>[8]DBD!F36</f>
        <v>0</v>
      </c>
      <c r="G32" s="9">
        <f>[8]DBD!G36</f>
        <v>0</v>
      </c>
      <c r="H32" s="15" t="s">
        <v>128</v>
      </c>
      <c r="I32" s="15" t="s">
        <v>120</v>
      </c>
      <c r="J32" s="15"/>
      <c r="K32" s="15" t="s">
        <v>23</v>
      </c>
      <c r="L32" s="15">
        <v>9</v>
      </c>
      <c r="M32" s="15"/>
      <c r="N32" s="15" t="s">
        <v>396</v>
      </c>
      <c r="O32" s="20" t="s">
        <v>471</v>
      </c>
    </row>
    <row r="33" spans="1:14">
      <c r="A33" s="9">
        <f>[8]DBD!A37</f>
        <v>29</v>
      </c>
      <c r="B33" s="9" t="str">
        <f>[8]DBD!B37</f>
        <v>OutJcicTxtDate</v>
      </c>
      <c r="C33" s="9" t="str">
        <f>[8]DBD!C37</f>
        <v>轉出JCIC文字檔日期</v>
      </c>
      <c r="D33" s="9" t="str">
        <f>[8]DBD!D37</f>
        <v>Decimald</v>
      </c>
      <c r="E33" s="9">
        <f>[8]DBD!E37</f>
        <v>8</v>
      </c>
      <c r="F33" s="9">
        <f>[8]DBD!F37</f>
        <v>0</v>
      </c>
      <c r="G33" s="9">
        <f>[8]DBD!G37</f>
        <v>0</v>
      </c>
      <c r="H33" s="15" t="s">
        <v>128</v>
      </c>
      <c r="I33" s="15" t="s">
        <v>44</v>
      </c>
      <c r="J33" s="15"/>
      <c r="K33" s="15" t="s">
        <v>35</v>
      </c>
      <c r="L33" s="15">
        <v>8</v>
      </c>
      <c r="M33" s="15"/>
      <c r="N33" s="15"/>
    </row>
    <row r="34" spans="1:14">
      <c r="A34" s="9">
        <f>[8]DBD!A38</f>
        <v>30</v>
      </c>
      <c r="B34" s="9" t="str">
        <f>[8]DBD!B38</f>
        <v>CreateDate</v>
      </c>
      <c r="C34" s="9" t="str">
        <f>[8]DBD!C38</f>
        <v>建檔日期時間</v>
      </c>
      <c r="D34" s="9" t="str">
        <f>[8]DBD!D38</f>
        <v>DATE</v>
      </c>
      <c r="E34" s="9">
        <f>[8]DBD!E38</f>
        <v>8</v>
      </c>
      <c r="F34" s="9">
        <f>[8]DBD!F38</f>
        <v>0</v>
      </c>
      <c r="G34" s="9">
        <f>[8]DBD!G38</f>
        <v>0</v>
      </c>
      <c r="H34" s="15"/>
      <c r="I34" s="15"/>
      <c r="J34" s="15"/>
      <c r="K34" s="15"/>
      <c r="L34" s="15"/>
      <c r="M34" s="15"/>
      <c r="N34" s="15"/>
    </row>
    <row r="35" spans="1:14">
      <c r="A35" s="9">
        <f>[8]DBD!A39</f>
        <v>31</v>
      </c>
      <c r="B35" s="9" t="str">
        <f>[8]DBD!B39</f>
        <v>CreateEmpNo</v>
      </c>
      <c r="C35" s="9" t="str">
        <f>[8]DBD!C39</f>
        <v>建檔人員</v>
      </c>
      <c r="D35" s="9" t="str">
        <f>[8]DBD!D39</f>
        <v>VARCHAR2</v>
      </c>
      <c r="E35" s="9">
        <f>[8]DBD!E39</f>
        <v>6</v>
      </c>
      <c r="F35" s="9">
        <f>[8]DBD!F39</f>
        <v>0</v>
      </c>
      <c r="G35" s="9">
        <f>[8]DBD!G39</f>
        <v>0</v>
      </c>
      <c r="H35" s="15"/>
      <c r="I35" s="15"/>
      <c r="J35" s="15"/>
      <c r="K35" s="15"/>
      <c r="L35" s="15"/>
      <c r="M35" s="15"/>
      <c r="N35" s="15"/>
    </row>
    <row r="36" spans="1:14">
      <c r="A36" s="9">
        <f>[8]DBD!A40</f>
        <v>32</v>
      </c>
      <c r="B36" s="9" t="str">
        <f>[8]DBD!B40</f>
        <v>LastUpdate</v>
      </c>
      <c r="C36" s="9" t="str">
        <f>[8]DBD!C40</f>
        <v>最後更新日期時間</v>
      </c>
      <c r="D36" s="9" t="str">
        <f>[8]DBD!D40</f>
        <v>DATE</v>
      </c>
      <c r="E36" s="9">
        <f>[8]DBD!E40</f>
        <v>8</v>
      </c>
      <c r="F36" s="9">
        <f>[8]DBD!F40</f>
        <v>0</v>
      </c>
      <c r="G36" s="9">
        <f>[8]DBD!G40</f>
        <v>0</v>
      </c>
      <c r="H36" s="15"/>
      <c r="I36" s="15"/>
      <c r="J36" s="15"/>
      <c r="K36" s="15"/>
      <c r="L36" s="15"/>
      <c r="M36" s="15"/>
      <c r="N36" s="15"/>
    </row>
    <row r="37" spans="1:14">
      <c r="A37" s="9">
        <f>[8]DBD!A41</f>
        <v>33</v>
      </c>
      <c r="B37" s="9" t="str">
        <f>[8]DBD!B41</f>
        <v>LastUpdateEmpNo</v>
      </c>
      <c r="C37" s="9" t="str">
        <f>[8]DBD!C41</f>
        <v>最後更新人員</v>
      </c>
      <c r="D37" s="9" t="str">
        <f>[8]DBD!D41</f>
        <v>VARCHAR2</v>
      </c>
      <c r="E37" s="9">
        <f>[8]DBD!E41</f>
        <v>6</v>
      </c>
      <c r="F37" s="9">
        <f>[8]DBD!F41</f>
        <v>0</v>
      </c>
      <c r="G37" s="9">
        <f>[8]DBD!G41</f>
        <v>0</v>
      </c>
      <c r="H37" s="15"/>
      <c r="I37" s="15"/>
      <c r="J37" s="15"/>
      <c r="K37" s="15"/>
      <c r="L37" s="15"/>
      <c r="M37" s="15"/>
      <c r="N37" s="15"/>
    </row>
  </sheetData>
  <mergeCells count="1">
    <mergeCell ref="A1:B1"/>
  </mergeCells>
  <phoneticPr fontId="1" type="noConversion"/>
  <hyperlinks>
    <hyperlink ref="E1" location="'L8'!A1" display="回首頁" xr:uid="{00000000-0004-0000-0800-000000000000}"/>
  </hyperlinks>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39</vt:i4>
      </vt:variant>
    </vt:vector>
  </HeadingPairs>
  <TitlesOfParts>
    <vt:vector size="39" baseType="lpstr">
      <vt:lpstr>L8</vt:lpstr>
      <vt:lpstr>JcicZ040</vt:lpstr>
      <vt:lpstr>JcicZ041</vt:lpstr>
      <vt:lpstr>JcicZ042</vt:lpstr>
      <vt:lpstr>JcicZ043</vt:lpstr>
      <vt:lpstr>JcicZ044</vt:lpstr>
      <vt:lpstr>JcicZ045</vt:lpstr>
      <vt:lpstr>JcicZ046</vt:lpstr>
      <vt:lpstr>JcicZ047</vt:lpstr>
      <vt:lpstr>JcicZ048</vt:lpstr>
      <vt:lpstr>JcicZ049</vt:lpstr>
      <vt:lpstr>JcicZ050</vt:lpstr>
      <vt:lpstr>JcicZ051</vt:lpstr>
      <vt:lpstr>JcicZ052</vt:lpstr>
      <vt:lpstr>JcicZ053</vt:lpstr>
      <vt:lpstr>JcicZ054</vt:lpstr>
      <vt:lpstr>JcicZ055</vt:lpstr>
      <vt:lpstr>JcicZ056</vt:lpstr>
      <vt:lpstr>JcicZ060</vt:lpstr>
      <vt:lpstr>JcicZ061</vt:lpstr>
      <vt:lpstr>JcicZ062</vt:lpstr>
      <vt:lpstr>JcicZ063</vt:lpstr>
      <vt:lpstr>JcicZ570</vt:lpstr>
      <vt:lpstr>JcicZ571</vt:lpstr>
      <vt:lpstr>JcicZ572</vt:lpstr>
      <vt:lpstr>JcicZ573</vt:lpstr>
      <vt:lpstr>JcicZ574</vt:lpstr>
      <vt:lpstr>JcicZ575</vt:lpstr>
      <vt:lpstr>JcicZ440</vt:lpstr>
      <vt:lpstr>JcicZ442</vt:lpstr>
      <vt:lpstr>JcicZ443</vt:lpstr>
      <vt:lpstr>JcicZ444</vt:lpstr>
      <vt:lpstr>JcicZ446</vt:lpstr>
      <vt:lpstr>JcicZ447</vt:lpstr>
      <vt:lpstr>JcicZ448</vt:lpstr>
      <vt:lpstr>JcicZ450</vt:lpstr>
      <vt:lpstr>JcicZ451</vt:lpstr>
      <vt:lpstr>JcicZ454</vt:lpstr>
      <vt:lpstr>MlaundryRecord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2006-09-13T11:24:16Z</dcterms:created>
  <dcterms:modified xsi:type="dcterms:W3CDTF">2021-03-29T05:57:46Z</dcterms:modified>
</cp:coreProperties>
</file>