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4CA0B92E-B904-422D-A5C8-23F36960177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A" sheetId="87" r:id="rId1"/>
    <sheet name="Original" sheetId="86" r:id="rId2"/>
  </sheets>
  <calcPr calcId="181029"/>
</workbook>
</file>

<file path=xl/calcChain.xml><?xml version="1.0" encoding="utf-8"?>
<calcChain xmlns="http://schemas.openxmlformats.org/spreadsheetml/2006/main">
  <c r="O7" i="87" l="1"/>
  <c r="AB7" i="87"/>
  <c r="AA7" i="87"/>
  <c r="Z7" i="87"/>
  <c r="Y7" i="87"/>
  <c r="X7" i="87"/>
  <c r="W7" i="87"/>
  <c r="V7" i="87"/>
  <c r="U7" i="87"/>
  <c r="T7" i="87"/>
  <c r="S7" i="87"/>
  <c r="R7" i="87"/>
  <c r="Q7" i="87"/>
  <c r="BA1" i="87"/>
  <c r="BB1" i="87" s="1"/>
  <c r="AB7" i="86"/>
  <c r="AA7" i="86"/>
  <c r="A1" i="87" l="1"/>
  <c r="BD1" i="87"/>
  <c r="BC1" i="87"/>
  <c r="Z7" i="86"/>
  <c r="Y7" i="86"/>
  <c r="X7" i="86"/>
  <c r="W7" i="86"/>
  <c r="V7" i="86"/>
  <c r="U7" i="86"/>
  <c r="T7" i="86"/>
  <c r="S7" i="86"/>
  <c r="R7" i="86"/>
  <c r="Q7" i="86"/>
  <c r="BE1" i="87" l="1"/>
  <c r="O7" i="86"/>
  <c r="A1" i="86" s="1"/>
  <c r="BA1" i="86"/>
  <c r="BC1" i="86" s="1"/>
  <c r="BD1" i="86" l="1"/>
  <c r="BE1" i="86" s="1"/>
  <c r="BB1" i="86"/>
</calcChain>
</file>

<file path=xl/sharedStrings.xml><?xml version="1.0" encoding="utf-8"?>
<sst xmlns="http://schemas.openxmlformats.org/spreadsheetml/2006/main" count="170" uniqueCount="48">
  <si>
    <t>項目
代號</t>
    <phoneticPr fontId="1" type="noConversion"/>
  </si>
  <si>
    <t>001</t>
    <phoneticPr fontId="1" type="noConversion"/>
  </si>
  <si>
    <t>檢核註記</t>
    <phoneticPr fontId="1" type="noConversion"/>
  </si>
  <si>
    <t>[位數檢核]</t>
    <phoneticPr fontId="1" type="noConversion"/>
  </si>
  <si>
    <t>填報機構：</t>
    <phoneticPr fontId="1" type="noConversion"/>
  </si>
  <si>
    <t>【說明】</t>
    <phoneticPr fontId="1" type="noConversion"/>
  </si>
  <si>
    <r>
      <rPr>
        <sz val="12"/>
        <rFont val="標楷體"/>
        <family val="4"/>
        <charset val="136"/>
      </rPr>
      <t>年月</t>
    </r>
    <phoneticPr fontId="25" type="noConversion"/>
  </si>
  <si>
    <r>
      <rPr>
        <sz val="12"/>
        <rFont val="標楷體"/>
        <family val="4"/>
        <charset val="136"/>
      </rPr>
      <t>編號</t>
    </r>
    <phoneticPr fontId="25" type="noConversion"/>
  </si>
  <si>
    <r>
      <rPr>
        <sz val="12"/>
        <rFont val="標楷體"/>
        <family val="4"/>
        <charset val="136"/>
      </rPr>
      <t>版次</t>
    </r>
    <phoneticPr fontId="25" type="noConversion"/>
  </si>
  <si>
    <r>
      <rPr>
        <sz val="14"/>
        <rFont val="標楷體"/>
        <family val="4"/>
        <charset val="136"/>
      </rPr>
      <t>資料期間：</t>
    </r>
  </si>
  <si>
    <t>公司法人
第2戶以上貸款</t>
    <phoneticPr fontId="1" type="noConversion"/>
  </si>
  <si>
    <t>購地貸款</t>
    <phoneticPr fontId="1" type="noConversion"/>
  </si>
  <si>
    <t>餘屋貸款</t>
    <phoneticPr fontId="1" type="noConversion"/>
  </si>
  <si>
    <t>件數</t>
    <phoneticPr fontId="1" type="noConversion"/>
  </si>
  <si>
    <t>金額</t>
  </si>
  <si>
    <t>自然人
第3戶以上貸款</t>
    <phoneticPr fontId="1" type="noConversion"/>
  </si>
  <si>
    <t>公司法人
第1戶貸款</t>
    <phoneticPr fontId="1" type="noConversion"/>
  </si>
  <si>
    <t>金融機構
已核貸</t>
    <phoneticPr fontId="1" type="noConversion"/>
  </si>
  <si>
    <r>
      <t>全國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標楷體"/>
        <family val="4"/>
        <charset val="136"/>
      </rPr>
      <t>合計</t>
    </r>
    <r>
      <rPr>
        <sz val="12"/>
        <color rgb="FF000000"/>
        <rFont val="Times New Roman"/>
        <family val="1"/>
      </rPr>
      <t>)</t>
    </r>
  </si>
  <si>
    <t>一、</t>
    <phoneticPr fontId="1" type="noConversion"/>
  </si>
  <si>
    <t>二、</t>
    <phoneticPr fontId="1" type="noConversion"/>
  </si>
  <si>
    <t>三、</t>
    <phoneticPr fontId="1" type="noConversion"/>
  </si>
  <si>
    <t>四、</t>
    <phoneticPr fontId="1" type="noConversion"/>
  </si>
  <si>
    <t>五、</t>
    <phoneticPr fontId="1" type="noConversion"/>
  </si>
  <si>
    <t>B044</t>
    <phoneticPr fontId="1" type="noConversion"/>
  </si>
  <si>
    <t>自然人第3戶以上貸款</t>
    <phoneticPr fontId="1" type="noConversion"/>
  </si>
  <si>
    <t>公司法人第1戶貸款</t>
    <phoneticPr fontId="1" type="noConversion"/>
  </si>
  <si>
    <t>公司法人第2戶以上貸款</t>
    <phoneticPr fontId="1" type="noConversion"/>
  </si>
  <si>
    <r>
      <rPr>
        <sz val="12"/>
        <rFont val="標楷體"/>
        <family val="4"/>
        <charset val="136"/>
      </rPr>
      <t>購地貸款</t>
    </r>
    <phoneticPr fontId="1" type="noConversion"/>
  </si>
  <si>
    <r>
      <rPr>
        <sz val="12"/>
        <rFont val="標楷體"/>
        <family val="4"/>
        <charset val="136"/>
      </rPr>
      <t>餘屋貸款</t>
    </r>
    <phoneticPr fontId="1" type="noConversion"/>
  </si>
  <si>
    <r>
      <rPr>
        <sz val="12"/>
        <rFont val="標楷體"/>
        <family val="4"/>
        <charset val="136"/>
      </rPr>
      <t>自然人
第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戶以上貸款</t>
    </r>
    <phoneticPr fontId="1" type="noConversion"/>
  </si>
  <si>
    <r>
      <rPr>
        <sz val="12"/>
        <rFont val="標楷體"/>
        <family val="4"/>
        <charset val="136"/>
      </rPr>
      <t>公司法人
第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戶貸款</t>
    </r>
    <phoneticPr fontId="1" type="noConversion"/>
  </si>
  <si>
    <r>
      <rPr>
        <sz val="12"/>
        <rFont val="標楷體"/>
        <family val="4"/>
        <charset val="136"/>
      </rPr>
      <t>公司法人
第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戶以上貸款</t>
    </r>
    <phoneticPr fontId="1" type="noConversion"/>
  </si>
  <si>
    <r>
      <rPr>
        <sz val="12"/>
        <color theme="1"/>
        <rFont val="標楷體"/>
        <family val="4"/>
        <charset val="136"/>
      </rPr>
      <t>核貸，且貸款條件依金融機構授信內規辦理者。</t>
    </r>
  </si>
  <si>
    <r>
      <rPr>
        <sz val="12"/>
        <color theme="1"/>
        <rFont val="標楷體"/>
        <family val="4"/>
        <charset val="136"/>
      </rPr>
      <t>報送方式（以網路申報為主，電子郵件傳送為輔）：</t>
    </r>
  </si>
  <si>
    <r>
      <rPr>
        <b/>
        <sz val="12"/>
        <color theme="1"/>
        <rFont val="標楷體"/>
        <family val="4"/>
        <charset val="136"/>
      </rPr>
      <t>網路申報：透過「中央銀行金融資料網路申報系統」申報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</si>
  <si>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標楷體"/>
        <family val="4"/>
        <charset val="136"/>
      </rPr>
      <t>統計表格式</t>
    </r>
    <r>
      <rPr>
        <b/>
        <sz val="12"/>
        <color theme="1"/>
        <rFont val="標楷體"/>
        <family val="4"/>
        <charset val="136"/>
      </rPr>
      <t>請由「中央銀行金融資料網路申報系統」</t>
    </r>
    <r>
      <rPr>
        <b/>
        <sz val="12"/>
        <color theme="1"/>
        <rFont val="Times New Roman"/>
        <family val="1"/>
      </rPr>
      <t>6.4</t>
    </r>
    <r>
      <rPr>
        <b/>
        <sz val="12"/>
        <color theme="1"/>
        <rFont val="標楷體"/>
        <family val="4"/>
        <charset val="136"/>
      </rPr>
      <t>申報表單下載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</si>
  <si>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標楷體"/>
        <family val="4"/>
        <charset val="136"/>
      </rPr>
      <t>報表時間：</t>
    </r>
    <r>
      <rPr>
        <b/>
        <sz val="12"/>
        <color theme="1"/>
        <rFont val="標楷體"/>
        <family val="4"/>
        <charset val="136"/>
      </rPr>
      <t>每月填報</t>
    </r>
    <r>
      <rPr>
        <b/>
        <sz val="12"/>
        <color theme="1"/>
        <rFont val="Times New Roman"/>
        <family val="1"/>
      </rPr>
      <t>1</t>
    </r>
    <r>
      <rPr>
        <b/>
        <sz val="12"/>
        <color theme="1"/>
        <rFont val="標楷體"/>
        <family val="4"/>
        <charset val="136"/>
      </rPr>
      <t>次</t>
    </r>
    <r>
      <rPr>
        <sz val="12"/>
        <color theme="1"/>
        <rFont val="標楷體"/>
        <family val="4"/>
        <charset val="136"/>
      </rPr>
      <t>，並於</t>
    </r>
    <r>
      <rPr>
        <b/>
        <sz val="12"/>
        <color theme="1"/>
        <rFont val="標楷體"/>
        <family val="4"/>
        <charset val="136"/>
      </rPr>
      <t>每月</t>
    </r>
    <r>
      <rPr>
        <b/>
        <sz val="12"/>
        <color theme="1"/>
        <rFont val="Times New Roman"/>
        <family val="1"/>
      </rPr>
      <t>5</t>
    </r>
    <r>
      <rPr>
        <b/>
        <sz val="12"/>
        <color theme="1"/>
        <rFont val="標楷體"/>
        <family val="4"/>
        <charset val="136"/>
      </rPr>
      <t>日上午</t>
    </r>
    <r>
      <rPr>
        <b/>
        <sz val="12"/>
        <color theme="1"/>
        <rFont val="Times New Roman"/>
        <family val="1"/>
      </rPr>
      <t>10</t>
    </r>
    <r>
      <rPr>
        <b/>
        <sz val="12"/>
        <color theme="1"/>
        <rFont val="標楷體"/>
        <family val="4"/>
        <charset val="136"/>
      </rPr>
      <t>時</t>
    </r>
    <r>
      <rPr>
        <sz val="12"/>
        <color theme="1"/>
        <rFont val="標楷體"/>
        <family val="4"/>
        <charset val="136"/>
      </rPr>
      <t>前報送上月資料，首次</t>
    </r>
    <r>
      <rPr>
        <b/>
        <sz val="12"/>
        <color theme="1"/>
        <rFont val="標楷體"/>
        <family val="4"/>
        <charset val="136"/>
      </rPr>
      <t>報送日為</t>
    </r>
    <r>
      <rPr>
        <b/>
        <sz val="12"/>
        <color theme="1"/>
        <rFont val="Times New Roman"/>
        <family val="1"/>
      </rPr>
      <t>110.1.5</t>
    </r>
    <r>
      <rPr>
        <sz val="12"/>
        <color theme="1"/>
        <rFont val="標楷體"/>
        <family val="4"/>
        <charset val="136"/>
      </rPr>
      <t>，遇假日順延。</t>
    </r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</si>
  <si>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phoneticPr fontId="1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</si>
  <si>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</si>
  <si>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電子郵件信箱：</t>
    </r>
    <r>
      <rPr>
        <sz val="12"/>
        <color theme="1"/>
        <rFont val="Times New Roman"/>
        <family val="1"/>
      </rPr>
      <t>bankdis1@mail.cbc.gov.tw</t>
    </r>
    <r>
      <rPr>
        <sz val="12"/>
        <color theme="1"/>
        <rFont val="標楷體"/>
        <family val="4"/>
        <charset val="136"/>
      </rPr>
      <t>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為數字）。</t>
    </r>
  </si>
  <si>
    <r>
      <rPr>
        <sz val="12"/>
        <color rgb="FF000000"/>
        <rFont val="標楷體"/>
        <family val="4"/>
        <charset val="136"/>
      </rPr>
      <t>本行窗口：簡鈺欣小姐</t>
    </r>
    <r>
      <rPr>
        <sz val="12"/>
        <color rgb="FF000000"/>
        <rFont val="Times New Roman"/>
        <family val="1"/>
      </rPr>
      <t>(02-23571368)</t>
    </r>
    <r>
      <rPr>
        <sz val="12"/>
        <color rgb="FF000000"/>
        <rFont val="標楷體"/>
        <family val="4"/>
        <charset val="136"/>
      </rPr>
      <t>。</t>
    </r>
  </si>
  <si>
    <t>單位：件、億元</t>
    <phoneticPr fontId="1" type="noConversion"/>
  </si>
  <si>
    <t>工業區閒置土地抵押貸款</t>
    <phoneticPr fontId="1" type="noConversion"/>
  </si>
  <si>
    <t>民國     年     月</t>
    <phoneticPr fontId="1" type="noConversion"/>
  </si>
  <si>
    <t>工業區閒置土地抵押貸款</t>
    <phoneticPr fontId="1" type="noConversion"/>
  </si>
  <si>
    <r>
      <t>B044-</t>
    </r>
    <r>
      <rPr>
        <b/>
        <sz val="16"/>
        <rFont val="標楷體"/>
        <family val="4"/>
        <charset val="136"/>
      </rPr>
      <t>「借款戶向金融機構申請並經錄案」之不動產抵押貸款案件辦理情形</t>
    </r>
    <phoneticPr fontId="1" type="noConversion"/>
  </si>
  <si>
    <r>
      <rPr>
        <sz val="12"/>
        <rFont val="標楷體"/>
        <family val="4"/>
        <charset val="136"/>
      </rPr>
      <t>資料範圍：「借款戶於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工業區閒置土地抵押貸款為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前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已向金融機構提出正式之貸款申請書，並經金融機構錄案」之案件，金融機構於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日以後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</si>
</sst>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#,##0_ "/>
    <numFmt numFmtId="177" formatCode="#,##0.00_ "/>
  </numFmts>
  <fonts count="3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6"/>
      <color rgb="FFFF0000"/>
      <name val="標楷體"/>
      <family val="4"/>
      <charset val="136"/>
    </font>
    <font>
      <b/>
      <sz val="16"/>
      <name val="Times New Roman"/>
      <family val="1"/>
    </font>
    <font>
      <b/>
      <sz val="16"/>
      <name val="標楷體"/>
      <family val="4"/>
      <charset val="136"/>
    </font>
    <font>
      <sz val="14"/>
      <name val="Times New Roman"/>
      <family val="1"/>
    </font>
    <font>
      <sz val="12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Border="0" applyProtection="0"/>
    <xf numFmtId="0" fontId="3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18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/>
    <xf numFmtId="0" fontId="19" fillId="7" borderId="5" applyNumberFormat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/>
  </cellStyleXfs>
  <cellXfs count="41">
    <xf numFmtId="0" fontId="0" fillId="0" borderId="0" xfId="0">
      <alignment vertical="center"/>
    </xf>
    <xf numFmtId="0" fontId="26" fillId="0" borderId="13" xfId="0" applyFont="1" applyBorder="1" applyAlignment="1" applyProtection="1">
      <alignment horizontal="left" vertical="top" wrapText="1"/>
    </xf>
    <xf numFmtId="0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46" applyNumberFormat="1" applyFont="1" applyFill="1" applyBorder="1" applyAlignment="1" applyProtection="1">
      <alignment horizontal="center" vertical="center"/>
    </xf>
    <xf numFmtId="49" fontId="25" fillId="0" borderId="0" xfId="46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30" fillId="0" borderId="0" xfId="0" applyFont="1" applyAlignment="1" applyProtection="1">
      <alignment horizontal="right" vertical="center"/>
    </xf>
    <xf numFmtId="0" fontId="25" fillId="0" borderId="0" xfId="0" applyFont="1" applyProtection="1">
      <alignment vertical="center"/>
    </xf>
    <xf numFmtId="0" fontId="25" fillId="0" borderId="0" xfId="0" applyFont="1" applyAlignment="1" applyProtection="1">
      <alignment horizontal="center" vertical="center"/>
    </xf>
    <xf numFmtId="49" fontId="25" fillId="0" borderId="1" xfId="0" applyNumberFormat="1" applyFont="1" applyBorder="1" applyAlignment="1" applyProtection="1">
      <alignment horizontal="center" vertical="center"/>
    </xf>
    <xf numFmtId="176" fontId="25" fillId="24" borderId="13" xfId="0" applyNumberFormat="1" applyFont="1" applyFill="1" applyBorder="1" applyProtection="1">
      <alignment vertical="center"/>
      <protection locked="0"/>
    </xf>
    <xf numFmtId="177" fontId="25" fillId="24" borderId="13" xfId="0" applyNumberFormat="1" applyFont="1" applyFill="1" applyBorder="1" applyProtection="1">
      <alignment vertical="center"/>
      <protection locked="0"/>
    </xf>
    <xf numFmtId="0" fontId="25" fillId="25" borderId="0" xfId="0" applyFont="1" applyFill="1" applyAlignment="1" applyProtection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</xf>
    <xf numFmtId="0" fontId="26" fillId="0" borderId="0" xfId="0" applyFont="1" applyBorder="1" applyAlignment="1" applyProtection="1">
      <alignment horizontal="left" vertical="top" wrapText="1"/>
    </xf>
    <xf numFmtId="0" fontId="27" fillId="0" borderId="0" xfId="0" applyFont="1" applyAlignment="1" applyProtection="1">
      <alignment horizontal="center" vertical="center"/>
    </xf>
    <xf numFmtId="0" fontId="24" fillId="0" borderId="0" xfId="0" applyFont="1" applyProtection="1">
      <alignment vertical="center"/>
    </xf>
    <xf numFmtId="0" fontId="24" fillId="0" borderId="13" xfId="0" applyFont="1" applyBorder="1" applyAlignment="1" applyProtection="1">
      <alignment horizontal="center" vertical="center" wrapText="1"/>
    </xf>
    <xf numFmtId="0" fontId="32" fillId="0" borderId="13" xfId="0" applyFont="1" applyBorder="1" applyAlignment="1" applyProtection="1">
      <alignment horizontal="center" vertical="center"/>
    </xf>
    <xf numFmtId="0" fontId="33" fillId="0" borderId="13" xfId="0" applyFont="1" applyBorder="1" applyAlignment="1" applyProtection="1">
      <alignment horizontal="center" vertical="center"/>
    </xf>
    <xf numFmtId="0" fontId="24" fillId="0" borderId="0" xfId="0" applyFont="1" applyAlignment="1" applyProtection="1">
      <alignment horizontal="right"/>
    </xf>
    <xf numFmtId="0" fontId="24" fillId="0" borderId="0" xfId="0" applyFont="1" applyAlignment="1" applyProtection="1">
      <alignment horizontal="right" vertical="center"/>
    </xf>
    <xf numFmtId="0" fontId="35" fillId="0" borderId="0" xfId="0" applyFont="1" applyProtection="1">
      <alignment vertical="center"/>
    </xf>
    <xf numFmtId="0" fontId="37" fillId="0" borderId="0" xfId="0" applyFont="1" applyProtection="1">
      <alignment vertical="center"/>
    </xf>
    <xf numFmtId="0" fontId="34" fillId="0" borderId="0" xfId="0" applyFont="1" applyProtection="1">
      <alignment vertical="center"/>
    </xf>
    <xf numFmtId="0" fontId="24" fillId="0" borderId="13" xfId="0" applyFont="1" applyBorder="1" applyAlignment="1" applyProtection="1">
      <alignment horizontal="center" vertical="center" wrapText="1"/>
    </xf>
    <xf numFmtId="176" fontId="25" fillId="0" borderId="13" xfId="0" applyNumberFormat="1" applyFont="1" applyFill="1" applyBorder="1" applyProtection="1">
      <alignment vertical="center"/>
      <protection locked="0"/>
    </xf>
    <xf numFmtId="177" fontId="25" fillId="0" borderId="13" xfId="0" applyNumberFormat="1" applyFont="1" applyFill="1" applyBorder="1" applyProtection="1">
      <alignment vertical="center"/>
      <protection locked="0"/>
    </xf>
    <xf numFmtId="0" fontId="24" fillId="0" borderId="2" xfId="0" applyFont="1" applyBorder="1" applyAlignment="1" applyProtection="1">
      <alignment horizontal="center" vertical="center" wrapText="1"/>
    </xf>
    <xf numFmtId="0" fontId="31" fillId="0" borderId="3" xfId="0" applyFont="1" applyBorder="1" applyAlignment="1" applyProtection="1">
      <alignment horizontal="center" vertical="center"/>
    </xf>
    <xf numFmtId="0" fontId="24" fillId="0" borderId="3" xfId="0" applyFont="1" applyBorder="1" applyAlignment="1" applyProtection="1">
      <alignment horizontal="center" vertical="center" wrapText="1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13" xfId="0" applyFont="1" applyBorder="1" applyAlignment="1" applyProtection="1">
      <alignment horizontal="center" vertical="center"/>
    </xf>
    <xf numFmtId="0" fontId="24" fillId="0" borderId="13" xfId="0" applyFont="1" applyBorder="1" applyAlignment="1" applyProtection="1">
      <alignment horizontal="center" vertical="center" wrapText="1"/>
    </xf>
    <xf numFmtId="0" fontId="24" fillId="0" borderId="13" xfId="0" applyFont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</xf>
    <xf numFmtId="0" fontId="24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4" fillId="24" borderId="0" xfId="0" applyFont="1" applyFill="1" applyAlignment="1" applyProtection="1">
      <alignment horizontal="center" vertical="center"/>
      <protection locked="0"/>
    </xf>
    <xf numFmtId="0" fontId="28" fillId="24" borderId="0" xfId="0" applyFont="1" applyFill="1" applyAlignment="1" applyProtection="1">
      <alignment horizontal="center" vertical="center" wrapText="1"/>
    </xf>
  </cellXfs>
  <cellStyles count="47">
    <cellStyle name="20% - 輔色1 2" xfId="3" xr:uid="{00000000-0005-0000-0000-000000000000}"/>
    <cellStyle name="20% - 輔色2 2" xfId="4" xr:uid="{00000000-0005-0000-0000-000001000000}"/>
    <cellStyle name="20% - 輔色3 2" xfId="5" xr:uid="{00000000-0005-0000-0000-000002000000}"/>
    <cellStyle name="20% - 輔色4 2" xfId="6" xr:uid="{00000000-0005-0000-0000-000003000000}"/>
    <cellStyle name="20% - 輔色5 2" xfId="7" xr:uid="{00000000-0005-0000-0000-000004000000}"/>
    <cellStyle name="20% - 輔色6 2" xfId="8" xr:uid="{00000000-0005-0000-0000-000005000000}"/>
    <cellStyle name="40% - 輔色1 2" xfId="9" xr:uid="{00000000-0005-0000-0000-000006000000}"/>
    <cellStyle name="40% - 輔色2 2" xfId="10" xr:uid="{00000000-0005-0000-0000-000007000000}"/>
    <cellStyle name="40% - 輔色3 2" xfId="11" xr:uid="{00000000-0005-0000-0000-000008000000}"/>
    <cellStyle name="40% - 輔色4 2" xfId="12" xr:uid="{00000000-0005-0000-0000-000009000000}"/>
    <cellStyle name="40% - 輔色5 2" xfId="13" xr:uid="{00000000-0005-0000-0000-00000A000000}"/>
    <cellStyle name="40% - 輔色6 2" xfId="14" xr:uid="{00000000-0005-0000-0000-00000B000000}"/>
    <cellStyle name="60% - 輔色1 2" xfId="15" xr:uid="{00000000-0005-0000-0000-00000C000000}"/>
    <cellStyle name="60% - 輔色2 2" xfId="16" xr:uid="{00000000-0005-0000-0000-00000D000000}"/>
    <cellStyle name="60% - 輔色3 2" xfId="17" xr:uid="{00000000-0005-0000-0000-00000E000000}"/>
    <cellStyle name="60% - 輔色4 2" xfId="18" xr:uid="{00000000-0005-0000-0000-00000F000000}"/>
    <cellStyle name="60% - 輔色5 2" xfId="19" xr:uid="{00000000-0005-0000-0000-000010000000}"/>
    <cellStyle name="60% - 輔色6 2" xfId="20" xr:uid="{00000000-0005-0000-0000-000011000000}"/>
    <cellStyle name="一般" xfId="0" builtinId="0"/>
    <cellStyle name="一般 2" xfId="2" xr:uid="{00000000-0005-0000-0000-000013000000}"/>
    <cellStyle name="一般 3" xfId="1" xr:uid="{00000000-0005-0000-0000-000014000000}"/>
    <cellStyle name="一般_FOA001D" xfId="46" xr:uid="{00000000-0005-0000-0000-000015000000}"/>
    <cellStyle name="中等 2" xfId="21" xr:uid="{00000000-0005-0000-0000-000016000000}"/>
    <cellStyle name="合計 2" xfId="22" xr:uid="{00000000-0005-0000-0000-000017000000}"/>
    <cellStyle name="好 2" xfId="23" xr:uid="{00000000-0005-0000-0000-000018000000}"/>
    <cellStyle name="計算方式 2" xfId="24" xr:uid="{00000000-0005-0000-0000-000019000000}"/>
    <cellStyle name="貨幣 2" xfId="25" xr:uid="{00000000-0005-0000-0000-00001A000000}"/>
    <cellStyle name="連結的儲存格 2" xfId="26" xr:uid="{00000000-0005-0000-0000-00001B000000}"/>
    <cellStyle name="備註 2" xfId="27" xr:uid="{00000000-0005-0000-0000-00001C000000}"/>
    <cellStyle name="說明文字 2" xfId="28" xr:uid="{00000000-0005-0000-0000-00001D000000}"/>
    <cellStyle name="輔色1 2" xfId="29" xr:uid="{00000000-0005-0000-0000-00001E000000}"/>
    <cellStyle name="輔色2 2" xfId="30" xr:uid="{00000000-0005-0000-0000-00001F000000}"/>
    <cellStyle name="輔色3 2" xfId="31" xr:uid="{00000000-0005-0000-0000-000020000000}"/>
    <cellStyle name="輔色4 2" xfId="32" xr:uid="{00000000-0005-0000-0000-000021000000}"/>
    <cellStyle name="輔色5 2" xfId="33" xr:uid="{00000000-0005-0000-0000-000022000000}"/>
    <cellStyle name="輔色6 2" xfId="34" xr:uid="{00000000-0005-0000-0000-000023000000}"/>
    <cellStyle name="標題 1 2" xfId="36" xr:uid="{00000000-0005-0000-0000-000024000000}"/>
    <cellStyle name="標題 2 2" xfId="37" xr:uid="{00000000-0005-0000-0000-000025000000}"/>
    <cellStyle name="標題 3 2" xfId="38" xr:uid="{00000000-0005-0000-0000-000026000000}"/>
    <cellStyle name="標題 4 2" xfId="39" xr:uid="{00000000-0005-0000-0000-000027000000}"/>
    <cellStyle name="標題 5" xfId="35" xr:uid="{00000000-0005-0000-0000-000028000000}"/>
    <cellStyle name="樣式 1" xfId="40" xr:uid="{00000000-0005-0000-0000-000029000000}"/>
    <cellStyle name="輸入 2" xfId="41" xr:uid="{00000000-0005-0000-0000-00002A000000}"/>
    <cellStyle name="輸出 2" xfId="42" xr:uid="{00000000-0005-0000-0000-00002B000000}"/>
    <cellStyle name="檢查儲存格 2" xfId="43" xr:uid="{00000000-0005-0000-0000-00002C000000}"/>
    <cellStyle name="壞 2" xfId="44" xr:uid="{00000000-0005-0000-0000-00002D000000}"/>
    <cellStyle name="警告文字 2" xfId="45" xr:uid="{00000000-0005-0000-0000-00002E000000}"/>
  </cellStyles>
  <dxfs count="0"/>
  <tableStyles count="0" defaultTableStyle="TableStyleMedium2" defaultPivotStyle="PivotStyleLight16"/>
  <colors>
    <mruColors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8EF3-924C-4AA3-9375-E94F55800AAA}">
  <dimension ref="A1:BJ17"/>
  <sheetViews>
    <sheetView tabSelected="1" workbookViewId="0">
      <selection activeCell="E3" sqref="E3:G3"/>
    </sheetView>
  </sheetViews>
  <sheetFormatPr defaultColWidth="8.88671875" defaultRowHeight="15.6"/>
  <cols>
    <col min="1" max="1" width="13.21875" style="7" customWidth="1"/>
    <col min="2" max="2" width="5.33203125" style="7" customWidth="1"/>
    <col min="3" max="14" width="14.88671875" style="7" customWidth="1"/>
    <col min="15" max="15" width="24.88671875" style="7" customWidth="1"/>
    <col min="16" max="16" width="3.6640625" style="7" customWidth="1"/>
    <col min="17" max="39" width="8.44140625" style="7" hidden="1" customWidth="1"/>
    <col min="40" max="56" width="8.88671875" style="7" hidden="1" customWidth="1"/>
    <col min="57" max="57" width="10.33203125" style="7" hidden="1" customWidth="1"/>
    <col min="58" max="62" width="8.88671875" style="7" hidden="1" customWidth="1"/>
    <col min="63" max="16384" width="8.88671875" style="7"/>
  </cols>
  <sheetData>
    <row r="1" spans="1:62" ht="51" customHeight="1">
      <c r="A1" s="15" t="str">
        <f>IF(COUNTBLANK(O7)=1,"","本表有誤")</f>
        <v/>
      </c>
      <c r="B1" s="40" t="s">
        <v>46</v>
      </c>
      <c r="C1" s="40"/>
      <c r="D1" s="40"/>
      <c r="E1" s="40"/>
      <c r="F1" s="40"/>
      <c r="G1" s="40"/>
      <c r="H1" s="40"/>
      <c r="I1" s="40"/>
      <c r="J1" s="40"/>
      <c r="K1" s="40"/>
      <c r="BA1" s="2" t="str">
        <f>SUBSTITUTE(SUBSTITUTE(E3," ",""),"　","")</f>
        <v>民國年月</v>
      </c>
      <c r="BB1" s="2" t="str">
        <f>LEFT(BA1,FIND("月",BA1,1))</f>
        <v>民國年月</v>
      </c>
      <c r="BC1" s="3" t="str">
        <f>MID(BA1,FIND("民國",BA1,1)+2,FIND("年",BA1,1)-FIND("民國",BA1,1)-2)</f>
        <v/>
      </c>
      <c r="BD1" s="3" t="str">
        <f>MID(BA1,FIND("年",BA1,1)+1,FIND("月",BA1,1)-FIND("年",BA1,1)-1)</f>
        <v/>
      </c>
      <c r="BE1" s="3" t="e">
        <f>(BC1+1911) &amp; RIGHT("0" &amp; BD1,2)</f>
        <v>#VALUE!</v>
      </c>
      <c r="BF1" s="2" t="s">
        <v>6</v>
      </c>
      <c r="BG1" s="4" t="s">
        <v>24</v>
      </c>
      <c r="BH1" s="2" t="s">
        <v>7</v>
      </c>
      <c r="BI1" s="3">
        <v>3</v>
      </c>
      <c r="BJ1" s="2" t="s">
        <v>8</v>
      </c>
    </row>
    <row r="2" spans="1:62" ht="27.75" customHeight="1">
      <c r="D2" s="5" t="s">
        <v>4</v>
      </c>
      <c r="E2" s="35"/>
      <c r="F2" s="35"/>
      <c r="G2" s="35"/>
    </row>
    <row r="3" spans="1:62" ht="28.5" customHeight="1">
      <c r="D3" s="6" t="s">
        <v>9</v>
      </c>
      <c r="E3" s="35" t="s">
        <v>44</v>
      </c>
      <c r="F3" s="35"/>
      <c r="G3" s="35"/>
    </row>
    <row r="4" spans="1:62" ht="18" customHeight="1">
      <c r="M4" s="16"/>
      <c r="N4" s="16" t="s">
        <v>42</v>
      </c>
      <c r="Q4" s="36" t="s">
        <v>3</v>
      </c>
      <c r="R4" s="36"/>
    </row>
    <row r="5" spans="1:62" s="8" customFormat="1" ht="33.75" customHeight="1">
      <c r="A5" s="28" t="s">
        <v>17</v>
      </c>
      <c r="B5" s="28" t="s">
        <v>0</v>
      </c>
      <c r="C5" s="31" t="s">
        <v>30</v>
      </c>
      <c r="D5" s="32"/>
      <c r="E5" s="31" t="s">
        <v>31</v>
      </c>
      <c r="F5" s="32"/>
      <c r="G5" s="31" t="s">
        <v>32</v>
      </c>
      <c r="H5" s="32"/>
      <c r="I5" s="32" t="s">
        <v>28</v>
      </c>
      <c r="J5" s="32"/>
      <c r="K5" s="32" t="s">
        <v>29</v>
      </c>
      <c r="L5" s="32"/>
      <c r="M5" s="34" t="s">
        <v>43</v>
      </c>
      <c r="N5" s="32"/>
      <c r="O5" s="34" t="s">
        <v>2</v>
      </c>
      <c r="Q5" s="33" t="s">
        <v>25</v>
      </c>
      <c r="R5" s="34"/>
      <c r="S5" s="33" t="s">
        <v>26</v>
      </c>
      <c r="T5" s="34"/>
      <c r="U5" s="33" t="s">
        <v>27</v>
      </c>
      <c r="V5" s="34"/>
      <c r="W5" s="34" t="s">
        <v>11</v>
      </c>
      <c r="X5" s="34"/>
      <c r="Y5" s="34" t="s">
        <v>12</v>
      </c>
      <c r="Z5" s="34"/>
      <c r="AA5" s="37" t="s">
        <v>43</v>
      </c>
      <c r="AB5" s="38"/>
      <c r="AC5" s="7"/>
      <c r="AD5" s="33" t="s">
        <v>15</v>
      </c>
      <c r="AE5" s="34"/>
      <c r="AF5" s="33" t="s">
        <v>16</v>
      </c>
      <c r="AG5" s="34"/>
      <c r="AH5" s="33" t="s">
        <v>10</v>
      </c>
      <c r="AI5" s="34"/>
      <c r="AJ5" s="34" t="s">
        <v>11</v>
      </c>
      <c r="AK5" s="34"/>
      <c r="AL5" s="34" t="s">
        <v>12</v>
      </c>
      <c r="AM5" s="34"/>
      <c r="AN5" s="37" t="s">
        <v>43</v>
      </c>
      <c r="AO5" s="38"/>
    </row>
    <row r="6" spans="1:62" s="13" customFormat="1" ht="19.5" customHeight="1">
      <c r="A6" s="29"/>
      <c r="B6" s="30"/>
      <c r="C6" s="25" t="s">
        <v>13</v>
      </c>
      <c r="D6" s="18" t="s">
        <v>14</v>
      </c>
      <c r="E6" s="25" t="s">
        <v>13</v>
      </c>
      <c r="F6" s="18" t="s">
        <v>14</v>
      </c>
      <c r="G6" s="25" t="s">
        <v>13</v>
      </c>
      <c r="H6" s="18" t="s">
        <v>14</v>
      </c>
      <c r="I6" s="25" t="s">
        <v>13</v>
      </c>
      <c r="J6" s="18" t="s">
        <v>14</v>
      </c>
      <c r="K6" s="25" t="s">
        <v>13</v>
      </c>
      <c r="L6" s="18" t="s">
        <v>14</v>
      </c>
      <c r="M6" s="25" t="s">
        <v>13</v>
      </c>
      <c r="N6" s="18" t="s">
        <v>14</v>
      </c>
      <c r="O6" s="34"/>
      <c r="Q6" s="25" t="s">
        <v>13</v>
      </c>
      <c r="R6" s="18" t="s">
        <v>14</v>
      </c>
      <c r="S6" s="25" t="s">
        <v>13</v>
      </c>
      <c r="T6" s="18" t="s">
        <v>14</v>
      </c>
      <c r="U6" s="25" t="s">
        <v>13</v>
      </c>
      <c r="V6" s="18" t="s">
        <v>14</v>
      </c>
      <c r="W6" s="25" t="s">
        <v>13</v>
      </c>
      <c r="X6" s="18" t="s">
        <v>14</v>
      </c>
      <c r="Y6" s="25" t="s">
        <v>13</v>
      </c>
      <c r="Z6" s="18" t="s">
        <v>14</v>
      </c>
      <c r="AA6" s="25" t="s">
        <v>13</v>
      </c>
      <c r="AB6" s="18" t="s">
        <v>14</v>
      </c>
      <c r="AC6" s="8"/>
      <c r="AD6" s="25" t="s">
        <v>13</v>
      </c>
      <c r="AE6" s="18" t="s">
        <v>14</v>
      </c>
      <c r="AF6" s="25" t="s">
        <v>13</v>
      </c>
      <c r="AG6" s="18" t="s">
        <v>14</v>
      </c>
      <c r="AH6" s="25" t="s">
        <v>13</v>
      </c>
      <c r="AI6" s="18" t="s">
        <v>14</v>
      </c>
      <c r="AJ6" s="25" t="s">
        <v>13</v>
      </c>
      <c r="AK6" s="18" t="s">
        <v>14</v>
      </c>
      <c r="AL6" s="25" t="s">
        <v>13</v>
      </c>
      <c r="AM6" s="18" t="s">
        <v>14</v>
      </c>
      <c r="AN6" s="25" t="s">
        <v>13</v>
      </c>
      <c r="AO6" s="18" t="s">
        <v>14</v>
      </c>
    </row>
    <row r="7" spans="1:62" ht="27.9" customHeight="1">
      <c r="A7" s="19" t="s">
        <v>18</v>
      </c>
      <c r="B7" s="9" t="s">
        <v>1</v>
      </c>
      <c r="C7" s="26"/>
      <c r="D7" s="27"/>
      <c r="E7" s="26"/>
      <c r="F7" s="27"/>
      <c r="G7" s="26"/>
      <c r="H7" s="27"/>
      <c r="I7" s="26"/>
      <c r="J7" s="27"/>
      <c r="K7" s="26"/>
      <c r="L7" s="27"/>
      <c r="M7" s="26"/>
      <c r="N7" s="27"/>
      <c r="O7" s="1" t="str">
        <f>Q7&amp;R7&amp;S7&amp;T7&amp;U7&amp;V7&amp;W7&amp;X7&amp;Y7&amp;Z7&amp;AA7&amp;AB7</f>
        <v/>
      </c>
      <c r="Q7" s="12" t="str">
        <f>IF(C7="","",IF(OR(C7&lt;0,C7&gt;99999999),"[自然人第3戶以上貸款-件數]須為小於9位之正數,",IF(C7&lt;&gt;INT(C7),"[自然人第3戶以上貸款-件數]須為整數,","")))</f>
        <v/>
      </c>
      <c r="R7" s="12" t="str">
        <f>IF(D7="","",IF(OR(D7&lt;0,D7&gt;99999999.99),"[自然人第3戶以上貸款-金額]須為小於9位之正數,",IF(D7&lt;&gt;ROUND(D7,2),"[自然人第3戶以上貸款-金額]須四捨五入至小數下2位,","")))</f>
        <v/>
      </c>
      <c r="S7" s="12" t="str">
        <f>IF(E7="","",IF(OR(E7&lt;0,E7&gt;99999999),"[公司法人第1戶貸款-件數]須為小於9位之正數,",IF(E7&lt;&gt;INT(E7),"[公司法人第1戶貸款-件數]須為整數,","")))</f>
        <v/>
      </c>
      <c r="T7" s="12" t="str">
        <f>IF(F7="","",IF(OR(F7&lt;0,F7&gt;99999999.99),"[公司法人第1戶貸款-金額]須為小於9位之正數,",IF(F7&lt;&gt;ROUND(F7,2),"[公司法人第1戶貸款-金額]須四捨五入至小數下2位,","")))</f>
        <v/>
      </c>
      <c r="U7" s="12" t="str">
        <f>IF(G7="","",IF(OR(G7&lt;0,G7&gt;99999999),"[公司法人第2戶以上貸款-件數]須為小於9位之正數,",IF(G7&lt;&gt;INT(G7),"[公司法人第2戶以上貸款-件數]須為整數,","")))</f>
        <v/>
      </c>
      <c r="V7" s="12" t="str">
        <f>IF(H7="","",IF(OR(H7&lt;0,H7&gt;99999999.99),"[公司法人第2戶以上貸款-金額]須為小於9位之正數,",IF(H7&lt;&gt;ROUND(H7,2),"[公司法人第2戶以上貸款-金額]須四捨五入至小數下2位,","")))</f>
        <v/>
      </c>
      <c r="W7" s="12" t="str">
        <f>IF(I7="","",IF(OR(I7&lt;0,I7&gt;99999999),"[購地貸款-件數]須為小於9位之正數,",IF(I7&lt;&gt;INT(I7),"[購地貸款-件數]須為整數,","")))</f>
        <v/>
      </c>
      <c r="X7" s="12" t="str">
        <f>IF(J7="","",IF(OR(J7&lt;0,J7&gt;99999999.99),"[購地貸款-金額]須為小於9位之正數,",IF(J7&lt;&gt;ROUND(J7,2),"[購地貸款-金額]須四捨五入至小數下2位,","")))</f>
        <v/>
      </c>
      <c r="Y7" s="12" t="str">
        <f>IF(K7="","",IF(OR(K7&lt;0,K7&gt;99999999),"[餘屋貸款-件數]須為小於9位之正數,",IF(K7&lt;&gt;INT(K7),"[餘屋貸款-件數]須為整數,","")))</f>
        <v/>
      </c>
      <c r="Z7" s="12" t="str">
        <f>IF(L7="","",IF(OR(L7&lt;0,L7&gt;99999999.99),"[餘屋貸款-金額]須為小於9位之正數,",IF(L7&lt;&gt;ROUND(L7,2),"[餘屋貸款-金額]須四捨五入至小數下2位,","")))</f>
        <v/>
      </c>
      <c r="AA7" s="12" t="str">
        <f>IF(M7="","",IF(OR(M7&lt;0,M7&gt;99999999),"[工業區閒置土地抵押貸款-件數]須為小於9位之正數,",IF(M7&lt;&gt;INT(M7),"[工業區閒置土地抵押貸款-件數]須為整數,","")))</f>
        <v/>
      </c>
      <c r="AB7" s="12" t="str">
        <f>IF(N7="","",IF(OR(N7&lt;0,N7&gt;99999999.99),"[工業區閒置土地抵押貸款-金額]須為小於9位之正數,",IF(N7&lt;&gt;ROUND(N7,2),"[工業區閒置土地抵押貸款-金額]須四捨五入至小數下2位,","")))</f>
        <v/>
      </c>
      <c r="AC7" s="13"/>
      <c r="AD7" s="13"/>
    </row>
    <row r="8" spans="1:62" ht="27.9" customHeight="1">
      <c r="A8" s="20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62" ht="18" customHeight="1">
      <c r="A9" s="21" t="s">
        <v>19</v>
      </c>
      <c r="B9" s="7" t="s">
        <v>47</v>
      </c>
    </row>
    <row r="10" spans="1:62" ht="18" customHeight="1">
      <c r="A10" s="21"/>
      <c r="B10" s="22" t="s">
        <v>33</v>
      </c>
    </row>
    <row r="11" spans="1:62" ht="18" customHeight="1">
      <c r="A11" s="21" t="s">
        <v>20</v>
      </c>
      <c r="B11" s="22" t="s">
        <v>36</v>
      </c>
    </row>
    <row r="12" spans="1:62" ht="18" customHeight="1">
      <c r="A12" s="21" t="s">
        <v>21</v>
      </c>
      <c r="B12" s="22" t="s">
        <v>37</v>
      </c>
    </row>
    <row r="13" spans="1:62" ht="18" customHeight="1">
      <c r="A13" s="21" t="s">
        <v>22</v>
      </c>
      <c r="B13" s="22" t="s">
        <v>34</v>
      </c>
    </row>
    <row r="14" spans="1:62" ht="18" customHeight="1">
      <c r="A14" s="21"/>
      <c r="B14" s="8" t="s">
        <v>38</v>
      </c>
      <c r="C14" s="23" t="s">
        <v>35</v>
      </c>
    </row>
    <row r="15" spans="1:62" ht="18" customHeight="1">
      <c r="A15" s="21"/>
      <c r="B15" s="8" t="s">
        <v>39</v>
      </c>
      <c r="C15" s="22" t="s">
        <v>40</v>
      </c>
    </row>
    <row r="16" spans="1:62" ht="16.2">
      <c r="A16" s="21" t="s">
        <v>23</v>
      </c>
      <c r="B16" s="24" t="s">
        <v>41</v>
      </c>
    </row>
    <row r="17" spans="1:1" ht="16.2">
      <c r="A17" s="16"/>
    </row>
  </sheetData>
  <mergeCells count="25">
    <mergeCell ref="AJ5:AK5"/>
    <mergeCell ref="AL5:AM5"/>
    <mergeCell ref="AN5:AO5"/>
    <mergeCell ref="W5:X5"/>
    <mergeCell ref="Y5:Z5"/>
    <mergeCell ref="AA5:AB5"/>
    <mergeCell ref="AD5:AE5"/>
    <mergeCell ref="AF5:AG5"/>
    <mergeCell ref="AH5:AI5"/>
    <mergeCell ref="U5:V5"/>
    <mergeCell ref="B1:K1"/>
    <mergeCell ref="E2:G2"/>
    <mergeCell ref="E3:G3"/>
    <mergeCell ref="Q4:R4"/>
    <mergeCell ref="I5:J5"/>
    <mergeCell ref="K5:L5"/>
    <mergeCell ref="M5:N5"/>
    <mergeCell ref="O5:O6"/>
    <mergeCell ref="Q5:R5"/>
    <mergeCell ref="S5:T5"/>
    <mergeCell ref="A5:A6"/>
    <mergeCell ref="B5:B6"/>
    <mergeCell ref="C5:D5"/>
    <mergeCell ref="E5:F5"/>
    <mergeCell ref="G5:H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17"/>
  <sheetViews>
    <sheetView workbookViewId="0">
      <selection activeCell="B1" sqref="B1:K1"/>
    </sheetView>
  </sheetViews>
  <sheetFormatPr defaultColWidth="8.88671875" defaultRowHeight="15.6"/>
  <cols>
    <col min="1" max="1" width="13.21875" style="7" customWidth="1"/>
    <col min="2" max="2" width="5.33203125" style="7" customWidth="1"/>
    <col min="3" max="14" width="14.88671875" style="7" customWidth="1"/>
    <col min="15" max="15" width="24.88671875" style="7" customWidth="1"/>
    <col min="16" max="16" width="3.6640625" style="7" customWidth="1"/>
    <col min="17" max="39" width="8.44140625" style="7" hidden="1" customWidth="1"/>
    <col min="40" max="56" width="8.88671875" style="7" hidden="1" customWidth="1"/>
    <col min="57" max="57" width="10.33203125" style="7" hidden="1" customWidth="1"/>
    <col min="58" max="62" width="8.88671875" style="7" hidden="1" customWidth="1"/>
    <col min="63" max="63" width="8.88671875" style="7" customWidth="1"/>
    <col min="64" max="16384" width="8.88671875" style="7"/>
  </cols>
  <sheetData>
    <row r="1" spans="1:62" ht="51" customHeight="1">
      <c r="A1" s="15" t="str">
        <f>IF(COUNTBLANK(O7)=1,"","本表有誤")</f>
        <v/>
      </c>
      <c r="B1" s="40" t="s">
        <v>46</v>
      </c>
      <c r="C1" s="40"/>
      <c r="D1" s="40"/>
      <c r="E1" s="40"/>
      <c r="F1" s="40"/>
      <c r="G1" s="40"/>
      <c r="H1" s="40"/>
      <c r="I1" s="40"/>
      <c r="J1" s="40"/>
      <c r="K1" s="40"/>
      <c r="BA1" s="2" t="str">
        <f>SUBSTITUTE(SUBSTITUTE(E3," ",""),"　","")</f>
        <v>民國年月</v>
      </c>
      <c r="BB1" s="2" t="str">
        <f>LEFT(BA1,FIND("月",BA1,1))</f>
        <v>民國年月</v>
      </c>
      <c r="BC1" s="3" t="str">
        <f>MID(BA1,FIND("民國",BA1,1)+2,FIND("年",BA1,1)-FIND("民國",BA1,1)-2)</f>
        <v/>
      </c>
      <c r="BD1" s="3" t="str">
        <f>MID(BA1,FIND("年",BA1,1)+1,FIND("月",BA1,1)-FIND("年",BA1,1)-1)</f>
        <v/>
      </c>
      <c r="BE1" s="3" t="e">
        <f>(BC1+1911) &amp; RIGHT("0" &amp; BD1,2)</f>
        <v>#VALUE!</v>
      </c>
      <c r="BF1" s="2" t="s">
        <v>6</v>
      </c>
      <c r="BG1" s="4" t="s">
        <v>24</v>
      </c>
      <c r="BH1" s="2" t="s">
        <v>7</v>
      </c>
      <c r="BI1" s="3">
        <v>3</v>
      </c>
      <c r="BJ1" s="2" t="s">
        <v>8</v>
      </c>
    </row>
    <row r="2" spans="1:62" ht="27.75" customHeight="1">
      <c r="D2" s="5" t="s">
        <v>4</v>
      </c>
      <c r="E2" s="39"/>
      <c r="F2" s="39"/>
      <c r="G2" s="39"/>
    </row>
    <row r="3" spans="1:62" ht="28.5" customHeight="1">
      <c r="D3" s="6" t="s">
        <v>9</v>
      </c>
      <c r="E3" s="39" t="s">
        <v>44</v>
      </c>
      <c r="F3" s="39"/>
      <c r="G3" s="39"/>
    </row>
    <row r="4" spans="1:62" ht="18" customHeight="1">
      <c r="M4" s="16"/>
      <c r="N4" s="16" t="s">
        <v>42</v>
      </c>
      <c r="Q4" s="36" t="s">
        <v>3</v>
      </c>
      <c r="R4" s="36"/>
    </row>
    <row r="5" spans="1:62" s="8" customFormat="1" ht="33.75" customHeight="1">
      <c r="A5" s="28" t="s">
        <v>17</v>
      </c>
      <c r="B5" s="28" t="s">
        <v>0</v>
      </c>
      <c r="C5" s="31" t="s">
        <v>30</v>
      </c>
      <c r="D5" s="32"/>
      <c r="E5" s="31" t="s">
        <v>31</v>
      </c>
      <c r="F5" s="32"/>
      <c r="G5" s="31" t="s">
        <v>32</v>
      </c>
      <c r="H5" s="32"/>
      <c r="I5" s="32" t="s">
        <v>28</v>
      </c>
      <c r="J5" s="32"/>
      <c r="K5" s="32" t="s">
        <v>29</v>
      </c>
      <c r="L5" s="32"/>
      <c r="M5" s="34" t="s">
        <v>45</v>
      </c>
      <c r="N5" s="32"/>
      <c r="O5" s="34" t="s">
        <v>2</v>
      </c>
      <c r="Q5" s="33" t="s">
        <v>25</v>
      </c>
      <c r="R5" s="34"/>
      <c r="S5" s="33" t="s">
        <v>26</v>
      </c>
      <c r="T5" s="34"/>
      <c r="U5" s="33" t="s">
        <v>27</v>
      </c>
      <c r="V5" s="34"/>
      <c r="W5" s="34" t="s">
        <v>11</v>
      </c>
      <c r="X5" s="34"/>
      <c r="Y5" s="34" t="s">
        <v>12</v>
      </c>
      <c r="Z5" s="34"/>
      <c r="AA5" s="37" t="s">
        <v>43</v>
      </c>
      <c r="AB5" s="38"/>
      <c r="AC5" s="7"/>
      <c r="AD5" s="33" t="s">
        <v>15</v>
      </c>
      <c r="AE5" s="34"/>
      <c r="AF5" s="33" t="s">
        <v>16</v>
      </c>
      <c r="AG5" s="34"/>
      <c r="AH5" s="33" t="s">
        <v>10</v>
      </c>
      <c r="AI5" s="34"/>
      <c r="AJ5" s="34" t="s">
        <v>11</v>
      </c>
      <c r="AK5" s="34"/>
      <c r="AL5" s="34" t="s">
        <v>12</v>
      </c>
      <c r="AM5" s="34"/>
      <c r="AN5" s="37" t="s">
        <v>43</v>
      </c>
      <c r="AO5" s="38"/>
    </row>
    <row r="6" spans="1:62" s="13" customFormat="1" ht="19.5" customHeight="1">
      <c r="A6" s="29"/>
      <c r="B6" s="30"/>
      <c r="C6" s="17" t="s">
        <v>13</v>
      </c>
      <c r="D6" s="18" t="s">
        <v>14</v>
      </c>
      <c r="E6" s="17" t="s">
        <v>13</v>
      </c>
      <c r="F6" s="18" t="s">
        <v>14</v>
      </c>
      <c r="G6" s="17" t="s">
        <v>13</v>
      </c>
      <c r="H6" s="18" t="s">
        <v>14</v>
      </c>
      <c r="I6" s="17" t="s">
        <v>13</v>
      </c>
      <c r="J6" s="18" t="s">
        <v>14</v>
      </c>
      <c r="K6" s="17" t="s">
        <v>13</v>
      </c>
      <c r="L6" s="18" t="s">
        <v>14</v>
      </c>
      <c r="M6" s="17" t="s">
        <v>13</v>
      </c>
      <c r="N6" s="18" t="s">
        <v>14</v>
      </c>
      <c r="O6" s="34"/>
      <c r="Q6" s="17" t="s">
        <v>13</v>
      </c>
      <c r="R6" s="18" t="s">
        <v>14</v>
      </c>
      <c r="S6" s="17" t="s">
        <v>13</v>
      </c>
      <c r="T6" s="18" t="s">
        <v>14</v>
      </c>
      <c r="U6" s="17" t="s">
        <v>13</v>
      </c>
      <c r="V6" s="18" t="s">
        <v>14</v>
      </c>
      <c r="W6" s="17" t="s">
        <v>13</v>
      </c>
      <c r="X6" s="18" t="s">
        <v>14</v>
      </c>
      <c r="Y6" s="17" t="s">
        <v>13</v>
      </c>
      <c r="Z6" s="18" t="s">
        <v>14</v>
      </c>
      <c r="AA6" s="17" t="s">
        <v>13</v>
      </c>
      <c r="AB6" s="18" t="s">
        <v>14</v>
      </c>
      <c r="AC6" s="8"/>
      <c r="AD6" s="17" t="s">
        <v>13</v>
      </c>
      <c r="AE6" s="18" t="s">
        <v>14</v>
      </c>
      <c r="AF6" s="17" t="s">
        <v>13</v>
      </c>
      <c r="AG6" s="18" t="s">
        <v>14</v>
      </c>
      <c r="AH6" s="17" t="s">
        <v>13</v>
      </c>
      <c r="AI6" s="18" t="s">
        <v>14</v>
      </c>
      <c r="AJ6" s="17" t="s">
        <v>13</v>
      </c>
      <c r="AK6" s="18" t="s">
        <v>14</v>
      </c>
      <c r="AL6" s="17" t="s">
        <v>13</v>
      </c>
      <c r="AM6" s="18" t="s">
        <v>14</v>
      </c>
      <c r="AN6" s="17" t="s">
        <v>13</v>
      </c>
      <c r="AO6" s="18" t="s">
        <v>14</v>
      </c>
    </row>
    <row r="7" spans="1:62" ht="27.9" customHeight="1">
      <c r="A7" s="19" t="s">
        <v>18</v>
      </c>
      <c r="B7" s="9" t="s">
        <v>1</v>
      </c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" t="str">
        <f>Q7&amp;R7&amp;S7&amp;T7&amp;U7&amp;V7&amp;W7&amp;X7&amp;Y7&amp;Z7&amp;AA7&amp;AB7</f>
        <v/>
      </c>
      <c r="Q7" s="12" t="str">
        <f>IF(C7="","",IF(OR(C7&lt;0,C7&gt;99999999),"[自然人第3戶以上貸款-件數]須為小於9位之正數,",IF(C7&lt;&gt;INT(C7),"[自然人第3戶以上貸款-件數]須為整數,","")))</f>
        <v/>
      </c>
      <c r="R7" s="12" t="str">
        <f>IF(D7="","",IF(OR(D7&lt;0,D7&gt;99999999.99),"[自然人第3戶以上貸款-金額]須為小於9位之正數,",IF(D7&lt;&gt;ROUND(D7,2),"[自然人第3戶以上貸款-金額]須四捨五入至小數下2位,","")))</f>
        <v/>
      </c>
      <c r="S7" s="12" t="str">
        <f>IF(E7="","",IF(OR(E7&lt;0,E7&gt;99999999),"[公司法人第1戶貸款-件數]須為小於9位之正數,",IF(E7&lt;&gt;INT(E7),"[公司法人第1戶貸款-件數]須為整數,","")))</f>
        <v/>
      </c>
      <c r="T7" s="12" t="str">
        <f>IF(F7="","",IF(OR(F7&lt;0,F7&gt;99999999.99),"[公司法人第1戶貸款-金額]須為小於9位之正數,",IF(F7&lt;&gt;ROUND(F7,2),"[公司法人第1戶貸款-金額]須四捨五入至小數下2位,","")))</f>
        <v/>
      </c>
      <c r="U7" s="12" t="str">
        <f>IF(G7="","",IF(OR(G7&lt;0,G7&gt;99999999),"[公司法人第2戶以上貸款-件數]須為小於9位之正數,",IF(G7&lt;&gt;INT(G7),"[公司法人第2戶以上貸款-件數]須為整數,","")))</f>
        <v/>
      </c>
      <c r="V7" s="12" t="str">
        <f>IF(H7="","",IF(OR(H7&lt;0,H7&gt;99999999.99),"[公司法人第2戶以上貸款-金額]須為小於9位之正數,",IF(H7&lt;&gt;ROUND(H7,2),"[公司法人第2戶以上貸款-金額]須四捨五入至小數下2位,","")))</f>
        <v/>
      </c>
      <c r="W7" s="12" t="str">
        <f>IF(I7="","",IF(OR(I7&lt;0,I7&gt;99999999),"[購地貸款-件數]須為小於9位之正數,",IF(I7&lt;&gt;INT(I7),"[購地貸款-件數]須為整數,","")))</f>
        <v/>
      </c>
      <c r="X7" s="12" t="str">
        <f>IF(J7="","",IF(OR(J7&lt;0,J7&gt;99999999.99),"[購地貸款-金額]須為小於9位之正數,",IF(J7&lt;&gt;ROUND(J7,2),"[購地貸款-金額]須四捨五入至小數下2位,","")))</f>
        <v/>
      </c>
      <c r="Y7" s="12" t="str">
        <f>IF(K7="","",IF(OR(K7&lt;0,K7&gt;99999999),"[餘屋貸款-件數]須為小於9位之正數,",IF(K7&lt;&gt;INT(K7),"[餘屋貸款-件數]須為整數,","")))</f>
        <v/>
      </c>
      <c r="Z7" s="12" t="str">
        <f>IF(L7="","",IF(OR(L7&lt;0,L7&gt;99999999.99),"[餘屋貸款-金額]須為小於9位之正數,",IF(L7&lt;&gt;ROUND(L7,2),"[餘屋貸款-金額]須四捨五入至小數下2位,","")))</f>
        <v/>
      </c>
      <c r="AA7" s="12" t="str">
        <f>IF(M7="","",IF(OR(M7&lt;0,M7&gt;99999999),"[工業區閒置土地抵押貸款-件數]須為小於9位之正數,",IF(M7&lt;&gt;INT(M7),"[工業區閒置土地抵押貸款-件數]須為整數,","")))</f>
        <v/>
      </c>
      <c r="AB7" s="12" t="str">
        <f>IF(N7="","",IF(OR(N7&lt;0,N7&gt;99999999.99),"[工業區閒置土地抵押貸款-金額]須為小於9位之正數,",IF(N7&lt;&gt;ROUND(N7,2),"[工業區閒置土地抵押貸款-金額]須四捨五入至小數下2位,","")))</f>
        <v/>
      </c>
      <c r="AC7" s="13"/>
      <c r="AD7" s="13"/>
    </row>
    <row r="8" spans="1:62" ht="27.9" customHeight="1">
      <c r="A8" s="20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62" ht="18" customHeight="1">
      <c r="A9" s="21" t="s">
        <v>19</v>
      </c>
      <c r="B9" s="7" t="s">
        <v>47</v>
      </c>
    </row>
    <row r="10" spans="1:62" ht="18" customHeight="1">
      <c r="A10" s="21"/>
      <c r="B10" s="22" t="s">
        <v>33</v>
      </c>
    </row>
    <row r="11" spans="1:62" ht="18" customHeight="1">
      <c r="A11" s="21" t="s">
        <v>20</v>
      </c>
      <c r="B11" s="22" t="s">
        <v>36</v>
      </c>
    </row>
    <row r="12" spans="1:62" ht="18" customHeight="1">
      <c r="A12" s="21" t="s">
        <v>21</v>
      </c>
      <c r="B12" s="22" t="s">
        <v>37</v>
      </c>
    </row>
    <row r="13" spans="1:62" ht="18" customHeight="1">
      <c r="A13" s="21" t="s">
        <v>22</v>
      </c>
      <c r="B13" s="22" t="s">
        <v>34</v>
      </c>
    </row>
    <row r="14" spans="1:62" ht="18" customHeight="1">
      <c r="A14" s="21"/>
      <c r="B14" s="8" t="s">
        <v>38</v>
      </c>
      <c r="C14" s="23" t="s">
        <v>35</v>
      </c>
    </row>
    <row r="15" spans="1:62" ht="18" customHeight="1">
      <c r="A15" s="21"/>
      <c r="B15" s="8" t="s">
        <v>39</v>
      </c>
      <c r="C15" s="22" t="s">
        <v>40</v>
      </c>
    </row>
    <row r="16" spans="1:62" ht="16.2">
      <c r="A16" s="21" t="s">
        <v>23</v>
      </c>
      <c r="B16" s="24" t="s">
        <v>41</v>
      </c>
    </row>
    <row r="17" spans="1:1" ht="16.2">
      <c r="A17" s="16"/>
    </row>
  </sheetData>
  <sheetProtection algorithmName="SHA-512" hashValue="Wh1Oj9s41BFJZFSbrKaD7KOu+PP/9aPiKr7qXmYSo0k3y2fMWgrbTzS4LSLLMMAXtF9K6yjkxLacPGK9xtEoEA==" saltValue="W+9Ott5HBDTa9dlumI0EAg==" spinCount="100000" sheet="1" objects="1" scenarios="1"/>
  <mergeCells count="25">
    <mergeCell ref="AN5:AO5"/>
    <mergeCell ref="AL5:AM5"/>
    <mergeCell ref="E3:G3"/>
    <mergeCell ref="E2:G2"/>
    <mergeCell ref="B1:K1"/>
    <mergeCell ref="C5:D5"/>
    <mergeCell ref="Q4:R4"/>
    <mergeCell ref="K5:L5"/>
    <mergeCell ref="Q5:R5"/>
    <mergeCell ref="M5:N5"/>
    <mergeCell ref="S5:T5"/>
    <mergeCell ref="U5:V5"/>
    <mergeCell ref="W5:X5"/>
    <mergeCell ref="AJ5:AK5"/>
    <mergeCell ref="O5:O6"/>
    <mergeCell ref="Y5:Z5"/>
    <mergeCell ref="AD5:AE5"/>
    <mergeCell ref="AF5:AG5"/>
    <mergeCell ref="AH5:AI5"/>
    <mergeCell ref="AA5:AB5"/>
    <mergeCell ref="A5:A6"/>
    <mergeCell ref="E5:F5"/>
    <mergeCell ref="G5:H5"/>
    <mergeCell ref="I5:J5"/>
    <mergeCell ref="B5:B6"/>
  </mergeCells>
  <phoneticPr fontId="1" type="noConversion"/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方晴</dc:creator>
  <cp:lastModifiedBy>st1</cp:lastModifiedBy>
  <cp:lastPrinted>2021-03-19T02:28:37Z</cp:lastPrinted>
  <dcterms:created xsi:type="dcterms:W3CDTF">2015-01-16T00:49:17Z</dcterms:created>
  <dcterms:modified xsi:type="dcterms:W3CDTF">2021-05-04T03:54:45Z</dcterms:modified>
</cp:coreProperties>
</file>