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E0683520-5C75-4D8D-A79A-9B06883C2AD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A" sheetId="88" r:id="rId1"/>
    <sheet name="Original" sheetId="87" r:id="rId2"/>
  </sheets>
  <calcPr calcId="181029"/>
</workbook>
</file>

<file path=xl/calcChain.xml><?xml version="1.0" encoding="utf-8"?>
<calcChain xmlns="http://schemas.openxmlformats.org/spreadsheetml/2006/main">
  <c r="D14" i="88" l="1"/>
  <c r="J14" i="88" s="1"/>
  <c r="O14" i="88" s="1"/>
  <c r="C14" i="88"/>
  <c r="I14" i="88" s="1"/>
  <c r="P13" i="88"/>
  <c r="L13" i="88"/>
  <c r="K13" i="88"/>
  <c r="J13" i="88"/>
  <c r="I13" i="88"/>
  <c r="G13" i="88" s="1"/>
  <c r="L12" i="88"/>
  <c r="K12" i="88"/>
  <c r="J12" i="88"/>
  <c r="I12" i="88"/>
  <c r="L11" i="88"/>
  <c r="K11" i="88"/>
  <c r="P11" i="88" s="1"/>
  <c r="J11" i="88"/>
  <c r="I11" i="88"/>
  <c r="G11" i="88" s="1"/>
  <c r="L10" i="88"/>
  <c r="K10" i="88"/>
  <c r="P10" i="88" s="1"/>
  <c r="G10" i="88" s="1"/>
  <c r="J10" i="88"/>
  <c r="I10" i="88"/>
  <c r="P9" i="88"/>
  <c r="G9" i="88" s="1"/>
  <c r="L9" i="88"/>
  <c r="K9" i="88"/>
  <c r="J9" i="88"/>
  <c r="I9" i="88"/>
  <c r="L8" i="88"/>
  <c r="K8" i="88"/>
  <c r="J8" i="88"/>
  <c r="I8" i="88"/>
  <c r="L7" i="88"/>
  <c r="K7" i="88"/>
  <c r="P7" i="88" s="1"/>
  <c r="J7" i="88"/>
  <c r="I7" i="88"/>
  <c r="BA1" i="88"/>
  <c r="BD1" i="88" s="1"/>
  <c r="D14" i="87"/>
  <c r="G7" i="88" l="1"/>
  <c r="G8" i="88"/>
  <c r="N14" i="88"/>
  <c r="P8" i="88"/>
  <c r="P12" i="88"/>
  <c r="G12" i="88" s="1"/>
  <c r="BB1" i="88"/>
  <c r="E14" i="88"/>
  <c r="K14" i="88" s="1"/>
  <c r="P14" i="88" s="1"/>
  <c r="BC1" i="88"/>
  <c r="BE1" i="88" s="1"/>
  <c r="F14" i="88"/>
  <c r="L14" i="88" s="1"/>
  <c r="Q14" i="88" s="1"/>
  <c r="F14" i="87"/>
  <c r="E14" i="87"/>
  <c r="C14" i="87"/>
  <c r="G14" i="88" l="1"/>
  <c r="A1" i="88"/>
  <c r="K14" i="87"/>
  <c r="P14" i="87" s="1"/>
  <c r="K8" i="87"/>
  <c r="P8" i="87" s="1"/>
  <c r="K9" i="87"/>
  <c r="P9" i="87" s="1"/>
  <c r="K10" i="87"/>
  <c r="P10" i="87" s="1"/>
  <c r="K11" i="87"/>
  <c r="P11" i="87" s="1"/>
  <c r="K12" i="87"/>
  <c r="P12" i="87" s="1"/>
  <c r="K13" i="87"/>
  <c r="P13" i="87" s="1"/>
  <c r="K7" i="87" l="1"/>
  <c r="P7" i="87" s="1"/>
  <c r="I8" i="87" l="1"/>
  <c r="J8" i="87"/>
  <c r="L8" i="87"/>
  <c r="I9" i="87"/>
  <c r="J9" i="87"/>
  <c r="L9" i="87"/>
  <c r="I10" i="87"/>
  <c r="J10" i="87"/>
  <c r="L10" i="87"/>
  <c r="I11" i="87"/>
  <c r="J11" i="87"/>
  <c r="L11" i="87"/>
  <c r="I12" i="87"/>
  <c r="J12" i="87"/>
  <c r="L12" i="87"/>
  <c r="I13" i="87"/>
  <c r="J13" i="87"/>
  <c r="L13" i="87"/>
  <c r="I14" i="87"/>
  <c r="J14" i="87"/>
  <c r="O14" i="87" s="1"/>
  <c r="L14" i="87"/>
  <c r="Q14" i="87" s="1"/>
  <c r="L7" i="87"/>
  <c r="J7" i="87"/>
  <c r="I7" i="87"/>
  <c r="G12" i="87" l="1"/>
  <c r="N14" i="87"/>
  <c r="G14" i="87" s="1"/>
  <c r="G13" i="87"/>
  <c r="G9" i="87"/>
  <c r="G10" i="87"/>
  <c r="G11" i="87"/>
  <c r="G8" i="87"/>
  <c r="G7" i="87"/>
  <c r="BA1" i="87"/>
  <c r="BC1" i="87" s="1"/>
  <c r="A1" i="87" l="1"/>
  <c r="BD1" i="87"/>
  <c r="BE1" i="87" s="1"/>
  <c r="BB1" i="87"/>
</calcChain>
</file>

<file path=xl/sharedStrings.xml><?xml version="1.0" encoding="utf-8"?>
<sst xmlns="http://schemas.openxmlformats.org/spreadsheetml/2006/main" count="118" uniqueCount="50">
  <si>
    <t>加權平均
貸款成數(%)</t>
    <phoneticPr fontId="1" type="noConversion"/>
  </si>
  <si>
    <t>撥款金額
(億元)</t>
    <phoneticPr fontId="1" type="noConversion"/>
  </si>
  <si>
    <t>全國(合計數)</t>
    <phoneticPr fontId="1" type="noConversion"/>
  </si>
  <si>
    <t>覆　核：</t>
  </si>
  <si>
    <t>電　話：</t>
  </si>
  <si>
    <t>E-mail：</t>
  </si>
  <si>
    <t>年月</t>
    <phoneticPr fontId="22" type="noConversion"/>
  </si>
  <si>
    <t>編號</t>
    <phoneticPr fontId="22" type="noConversion"/>
  </si>
  <si>
    <t>版次</t>
    <phoneticPr fontId="22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</si>
  <si>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</si>
  <si>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</si>
  <si>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</si>
  <si>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</si>
  <si>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</si>
  <si>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</si>
  <si>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</si>
  <si>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</si>
  <si>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項目
代號</t>
    <phoneticPr fontId="1" type="noConversion"/>
  </si>
  <si>
    <t>[位數檢核]</t>
    <phoneticPr fontId="1" type="noConversion"/>
  </si>
  <si>
    <t>填報機構：</t>
    <phoneticPr fontId="1" type="noConversion"/>
  </si>
  <si>
    <t>【說明】</t>
    <phoneticPr fontId="1" type="noConversion"/>
  </si>
  <si>
    <t>公司法人購置住宅貸款</t>
    <phoneticPr fontId="1" type="noConversion"/>
  </si>
  <si>
    <t>部門主管：</t>
    <phoneticPr fontId="1" type="noConversion"/>
  </si>
  <si>
    <t>公司法人購置住宅貸款</t>
    <phoneticPr fontId="1" type="noConversion"/>
  </si>
  <si>
    <t>檢核註記</t>
    <phoneticPr fontId="1" type="noConversion"/>
  </si>
  <si>
    <t>B046</t>
    <phoneticPr fontId="1" type="noConversion"/>
  </si>
  <si>
    <t>新承作
撥款戶數</t>
    <phoneticPr fontId="1" type="noConversion"/>
  </si>
  <si>
    <t>新承作撥款金額
(億元)</t>
    <phoneticPr fontId="1" type="noConversion"/>
  </si>
  <si>
    <t xml:space="preserve"> 二、報送方式（以網路申報為主，電子郵件傳送為輔）：</t>
    <phoneticPr fontId="1" type="noConversion"/>
  </si>
  <si>
    <r>
      <t>B046-</t>
    </r>
    <r>
      <rPr>
        <b/>
        <sz val="16"/>
        <color theme="1"/>
        <rFont val="標楷體"/>
        <family val="4"/>
        <charset val="136"/>
      </rPr>
      <t>金融機構承作「公司法人購置住宅貸款」統計表</t>
    </r>
    <r>
      <rPr>
        <b/>
        <sz val="16"/>
        <color theme="1"/>
        <rFont val="Times New Roman"/>
        <family val="1"/>
      </rPr>
      <t>(110.3.19(</t>
    </r>
    <r>
      <rPr>
        <b/>
        <sz val="16"/>
        <color theme="1"/>
        <rFont val="標楷體"/>
        <family val="4"/>
        <charset val="136"/>
      </rPr>
      <t>含</t>
    </r>
    <r>
      <rPr>
        <b/>
        <sz val="16"/>
        <color theme="1"/>
        <rFont val="Times New Roman"/>
        <family val="1"/>
      </rPr>
      <t>)</t>
    </r>
    <r>
      <rPr>
        <b/>
        <sz val="16"/>
        <color theme="1"/>
        <rFont val="標楷體"/>
        <family val="4"/>
        <charset val="136"/>
      </rPr>
      <t>起辦理案件</t>
    </r>
    <r>
      <rPr>
        <b/>
        <sz val="16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</si>
  <si>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資料期間：</t>
    </r>
  </si>
  <si>
    <r>
      <rPr>
        <sz val="12"/>
        <color theme="1"/>
        <rFont val="標楷體"/>
        <family val="4"/>
        <charset val="136"/>
      </rPr>
      <t>地區別</t>
    </r>
    <phoneticPr fontId="1" type="noConversion"/>
  </si>
  <si>
    <r>
      <t>公司法人購置住宅貸款</t>
    </r>
    <r>
      <rPr>
        <sz val="12"/>
        <color theme="1"/>
        <rFont val="Times New Roman"/>
        <family val="1"/>
      </rPr>
      <t>(LTV</t>
    </r>
    <r>
      <rPr>
        <sz val="12"/>
        <color theme="1"/>
        <rFont val="標楷體"/>
        <family val="4"/>
        <charset val="136"/>
      </rPr>
      <t>上限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</si>
  <si>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加權平均
貸款成數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</si>
  <si>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加權平均
貸款利率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</si>
  <si>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撥款戶數</t>
    </r>
    <phoneticPr fontId="1" type="noConversion"/>
  </si>
  <si>
    <r>
      <rPr>
        <sz val="12"/>
        <color theme="1"/>
        <rFont val="標楷體"/>
        <family val="4"/>
        <charset val="136"/>
      </rPr>
      <t>台北市</t>
    </r>
    <phoneticPr fontId="1" type="noConversion"/>
  </si>
  <si>
    <r>
      <rPr>
        <sz val="12"/>
        <color theme="1"/>
        <rFont val="標楷體"/>
        <family val="4"/>
        <charset val="136"/>
      </rPr>
      <t>新北市</t>
    </r>
    <phoneticPr fontId="1" type="noConversion"/>
  </si>
  <si>
    <r>
      <rPr>
        <sz val="12"/>
        <color theme="1"/>
        <rFont val="標楷體"/>
        <family val="4"/>
        <charset val="136"/>
      </rPr>
      <t>桃園市</t>
    </r>
    <phoneticPr fontId="1" type="noConversion"/>
  </si>
  <si>
    <r>
      <rPr>
        <sz val="12"/>
        <color theme="1"/>
        <rFont val="標楷體"/>
        <family val="4"/>
        <charset val="136"/>
      </rPr>
      <t>台中市</t>
    </r>
    <phoneticPr fontId="1" type="noConversion"/>
  </si>
  <si>
    <r>
      <rPr>
        <sz val="12"/>
        <color theme="1"/>
        <rFont val="標楷體"/>
        <family val="4"/>
        <charset val="136"/>
      </rPr>
      <t>台南市</t>
    </r>
    <phoneticPr fontId="1" type="noConversion"/>
  </si>
  <si>
    <r>
      <rPr>
        <sz val="12"/>
        <color theme="1"/>
        <rFont val="標楷體"/>
        <family val="4"/>
        <charset val="136"/>
      </rPr>
      <t>高雄市</t>
    </r>
    <phoneticPr fontId="1" type="noConversion"/>
  </si>
  <si>
    <r>
      <rPr>
        <sz val="12"/>
        <color theme="1"/>
        <rFont val="標楷體"/>
        <family val="4"/>
        <charset val="136"/>
      </rPr>
      <t>其他地區</t>
    </r>
    <phoneticPr fontId="1" type="noConversion"/>
  </si>
  <si>
    <r>
      <rPr>
        <sz val="12"/>
        <color theme="1"/>
        <rFont val="標楷體"/>
        <family val="4"/>
        <charset val="136"/>
      </rPr>
      <t>註：</t>
    </r>
    <r>
      <rPr>
        <sz val="12"/>
        <color theme="1"/>
        <rFont val="Times New Roman"/>
        <family val="1"/>
      </rPr>
      <t>1.</t>
    </r>
    <r>
      <rPr>
        <sz val="12"/>
        <color theme="1"/>
        <rFont val="標楷體"/>
        <family val="4"/>
        <charset val="136"/>
      </rPr>
      <t xml:space="preserve">轉貸資料無須填列。
</t>
    </r>
    <r>
      <rPr>
        <sz val="12"/>
        <color theme="1"/>
        <rFont val="Times New Roman"/>
        <family val="1"/>
      </rPr>
      <t xml:space="preserve">        2.</t>
    </r>
    <r>
      <rPr>
        <sz val="12"/>
        <color theme="1"/>
        <rFont val="標楷體"/>
        <family val="4"/>
        <charset val="136"/>
      </rPr>
      <t xml:space="preserve">分次動撥案件，僅需於首次撥款申報核准之貸款條件。
</t>
    </r>
    <r>
      <rPr>
        <sz val="12"/>
        <color theme="1"/>
        <rFont val="Times New Roman"/>
        <family val="1"/>
      </rPr>
      <t xml:space="preserve">        3.110.3.19(</t>
    </r>
    <r>
      <rPr>
        <sz val="12"/>
        <color theme="1"/>
        <rFont val="標楷體"/>
        <family val="4"/>
        <charset val="136"/>
      </rPr>
      <t xml:space="preserve">含)起公司法人申辦之購置住宅貸款，撥款時請填報於本統計表。
</t>
    </r>
    <r>
      <rPr>
        <sz val="12"/>
        <color theme="1"/>
        <rFont val="Times New Roman"/>
        <family val="1"/>
      </rPr>
      <t xml:space="preserve">        4.109.12.8~110.3.18</t>
    </r>
    <r>
      <rPr>
        <sz val="12"/>
        <color theme="1"/>
        <rFont val="標楷體"/>
        <family val="4"/>
        <charset val="136"/>
      </rPr>
      <t>公司法人申辦之購置住宅貸款，撥款時請填報於「</t>
    </r>
    <r>
      <rPr>
        <sz val="12"/>
        <color theme="1"/>
        <rFont val="Times New Roman"/>
        <family val="1"/>
      </rPr>
      <t>B040-</t>
    </r>
    <r>
      <rPr>
        <sz val="12"/>
        <color theme="1"/>
        <rFont val="標楷體"/>
        <family val="4"/>
        <charset val="136"/>
      </rPr>
      <t>金融機構承作公司法人購置住宅貸款」統計表。</t>
    </r>
    <phoneticPr fontId="1" type="noConversion"/>
  </si>
  <si>
    <r>
      <t>製表人</t>
    </r>
    <r>
      <rPr>
        <b/>
        <sz val="14"/>
        <color theme="1"/>
        <rFont val="標楷體"/>
        <family val="4"/>
        <charset val="136"/>
      </rPr>
      <t>：</t>
    </r>
  </si>
  <si>
    <r>
      <rPr>
        <sz val="12"/>
        <color theme="1"/>
        <rFont val="標楷體"/>
        <family val="4"/>
        <charset val="136"/>
      </rPr>
      <t xml:space="preserve"> 一、本統計表</t>
    </r>
    <r>
      <rPr>
        <b/>
        <sz val="12"/>
        <color theme="1"/>
        <rFont val="標楷體"/>
        <family val="4"/>
        <charset val="136"/>
      </rPr>
      <t>每月填報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標楷體"/>
        <family val="4"/>
        <charset val="136"/>
      </rPr>
      <t>次</t>
    </r>
    <r>
      <rPr>
        <sz val="12"/>
        <color theme="1"/>
        <rFont val="標楷體"/>
        <family val="4"/>
        <charset val="136"/>
      </rPr>
      <t>，並於每月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4"/>
        <charset val="136"/>
      </rPr>
      <t>日上午</t>
    </r>
    <r>
      <rPr>
        <sz val="12"/>
        <color theme="1"/>
        <rFont val="Times New Roman"/>
        <family val="1"/>
      </rPr>
      <t>10</t>
    </r>
    <r>
      <rPr>
        <sz val="12"/>
        <color theme="1"/>
        <rFont val="標楷體"/>
        <family val="4"/>
        <charset val="136"/>
      </rPr>
      <t>時前報送上月資料，首次報送日為</t>
    </r>
    <r>
      <rPr>
        <sz val="12"/>
        <color theme="1"/>
        <rFont val="Times New Roman"/>
        <family val="1"/>
      </rPr>
      <t>110.4.5</t>
    </r>
    <r>
      <rPr>
        <sz val="12"/>
        <color theme="1"/>
        <rFont val="標楷體"/>
        <family val="4"/>
        <charset val="136"/>
      </rPr>
      <t>，遇假日順延。</t>
    </r>
    <phoneticPr fontId="1" type="noConversion"/>
  </si>
  <si>
    <r>
      <t xml:space="preserve">  (</t>
    </r>
    <r>
      <rPr>
        <sz val="12"/>
        <color theme="1"/>
        <rFont val="標楷體"/>
        <family val="4"/>
        <charset val="136"/>
      </rPr>
      <t>一</t>
    </r>
    <r>
      <rPr>
        <sz val="12"/>
        <color theme="1"/>
        <rFont val="Times New Roman"/>
        <family val="1"/>
      </rPr>
      <t xml:space="preserve">) </t>
    </r>
    <r>
      <rPr>
        <b/>
        <sz val="12"/>
        <color theme="1"/>
        <rFont val="標楷體"/>
        <family val="4"/>
        <charset val="136"/>
      </rPr>
      <t>網路申報：透過「中央銀行金融資料網路申報系統」申報</t>
    </r>
    <r>
      <rPr>
        <sz val="12"/>
        <color theme="1"/>
        <rFont val="標楷體"/>
        <family val="4"/>
        <charset val="136"/>
      </rPr>
      <t>。</t>
    </r>
    <phoneticPr fontId="1" type="noConversion"/>
  </si>
  <si>
    <r>
      <t xml:space="preserve">  (</t>
    </r>
    <r>
      <rPr>
        <sz val="12"/>
        <color theme="1"/>
        <rFont val="標楷體"/>
        <family val="4"/>
        <charset val="136"/>
      </rPr>
      <t>二</t>
    </r>
    <r>
      <rPr>
        <sz val="12"/>
        <color theme="1"/>
        <rFont val="Times New Roman"/>
        <family val="1"/>
      </rPr>
      <t xml:space="preserve">) </t>
    </r>
    <r>
      <rPr>
        <sz val="12"/>
        <color theme="1"/>
        <rFont val="標楷體"/>
        <family val="4"/>
        <charset val="136"/>
      </rPr>
      <t>電子郵件信箱：</t>
    </r>
    <r>
      <rPr>
        <b/>
        <sz val="12"/>
        <color theme="1"/>
        <rFont val="Times New Roman"/>
        <family val="1"/>
      </rPr>
      <t>bankdis1@mail.cbc.gov.tw</t>
    </r>
    <r>
      <rPr>
        <sz val="12"/>
        <color theme="1"/>
        <rFont val="標楷體"/>
        <family val="4"/>
        <charset val="136"/>
      </rPr>
      <t>（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為數字）。</t>
    </r>
    <phoneticPr fontId="1" type="noConversion"/>
  </si>
  <si>
    <r>
      <rPr>
        <sz val="12"/>
        <color theme="1"/>
        <rFont val="標楷體"/>
        <family val="4"/>
        <charset val="136"/>
      </rPr>
      <t xml:space="preserve"> 三、本行窗口：徐心傳專員</t>
    </r>
    <r>
      <rPr>
        <sz val="12"/>
        <color theme="1"/>
        <rFont val="Times New Roman"/>
        <family val="1"/>
      </rPr>
      <t>(02-23571364)</t>
    </r>
    <r>
      <rPr>
        <sz val="12"/>
        <color theme="1"/>
        <rFont val="標楷體"/>
        <family val="4"/>
        <charset val="136"/>
      </rPr>
      <t>。</t>
    </r>
    <phoneticPr fontId="1" type="noConversion"/>
  </si>
  <si>
    <t>民國    年    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</si>
</sst>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#,##0_ "/>
    <numFmt numFmtId="178" formatCode="#,##0.00_ "/>
  </numFmts>
  <fonts count="3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Arial"/>
      <family val="2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0"/>
      <name val="Arial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name val="Times New Roman"/>
      <family val="1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b/>
      <sz val="14"/>
      <color theme="1"/>
      <name val="標楷體"/>
      <family val="4"/>
      <charset val="136"/>
    </font>
    <font>
      <u/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b/>
      <sz val="12"/>
      <color theme="1"/>
      <name val="Times New Roman"/>
      <family val="1"/>
    </font>
    <font>
      <sz val="10"/>
      <color rgb="FFFF0000"/>
      <name val="Times New Roman"/>
      <family val="1"/>
    </font>
    <font>
      <sz val="12"/>
      <color theme="3" tint="-0.499984740745262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</borders>
  <cellStyleXfs count="49">
    <xf numFmtId="0" fontId="0" fillId="0" borderId="0">
      <alignment vertical="center"/>
    </xf>
    <xf numFmtId="0" fontId="2" fillId="0" borderId="0" applyNumberFormat="0" applyBorder="0" applyProtection="0"/>
    <xf numFmtId="0" fontId="3" fillId="0" borderId="0"/>
    <xf numFmtId="0" fontId="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8" borderId="8" applyNumberFormat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" fillId="19" borderId="1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/>
    <xf numFmtId="0" fontId="17" fillId="8" borderId="8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9" fillId="24" borderId="15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  <xf numFmtId="0" fontId="23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5" fillId="0" borderId="0" xfId="0" applyFont="1" applyFill="1" applyAlignment="1" applyProtection="1">
      <alignment vertical="center"/>
    </xf>
    <xf numFmtId="0" fontId="27" fillId="0" borderId="0" xfId="0" applyFont="1" applyProtection="1">
      <alignment vertical="center"/>
    </xf>
    <xf numFmtId="0" fontId="24" fillId="0" borderId="0" xfId="0" applyNumberFormat="1" applyFont="1" applyFill="1" applyBorder="1" applyAlignment="1" applyProtection="1">
      <alignment vertical="center"/>
    </xf>
    <xf numFmtId="0" fontId="24" fillId="0" borderId="0" xfId="47" applyNumberFormat="1" applyFont="1" applyFill="1" applyBorder="1" applyAlignment="1" applyProtection="1">
      <alignment horizontal="center" vertical="center"/>
    </xf>
    <xf numFmtId="0" fontId="24" fillId="0" borderId="0" xfId="0" applyNumberFormat="1" applyFont="1" applyFill="1" applyBorder="1" applyAlignment="1" applyProtection="1">
      <alignment horizontal="center" vertical="center"/>
    </xf>
    <xf numFmtId="49" fontId="24" fillId="0" borderId="0" xfId="47" applyNumberFormat="1" applyFont="1" applyFill="1" applyBorder="1" applyAlignment="1" applyProtection="1">
      <alignment horizontal="center" vertical="center"/>
    </xf>
    <xf numFmtId="0" fontId="28" fillId="0" borderId="0" xfId="0" applyFont="1" applyAlignment="1" applyProtection="1">
      <alignment horizontal="right" vertical="center"/>
    </xf>
    <xf numFmtId="0" fontId="29" fillId="0" borderId="0" xfId="0" applyFont="1" applyAlignment="1" applyProtection="1">
      <alignment horizontal="right" vertical="center"/>
    </xf>
    <xf numFmtId="0" fontId="24" fillId="0" borderId="16" xfId="0" applyFont="1" applyBorder="1" applyAlignment="1" applyProtection="1">
      <alignment horizontal="center" vertical="center" wrapText="1"/>
    </xf>
    <xf numFmtId="0" fontId="24" fillId="0" borderId="19" xfId="0" applyFont="1" applyBorder="1" applyAlignment="1" applyProtection="1">
      <alignment horizontal="center" vertical="center" wrapText="1"/>
    </xf>
    <xf numFmtId="0" fontId="27" fillId="0" borderId="16" xfId="0" applyFont="1" applyBorder="1" applyAlignment="1" applyProtection="1">
      <alignment horizontal="center" vertical="center" wrapText="1"/>
    </xf>
    <xf numFmtId="0" fontId="27" fillId="0" borderId="0" xfId="0" applyFont="1" applyAlignment="1" applyProtection="1">
      <alignment horizontal="center" vertical="center"/>
    </xf>
    <xf numFmtId="0" fontId="27" fillId="0" borderId="1" xfId="0" applyFont="1" applyBorder="1" applyAlignment="1" applyProtection="1">
      <alignment horizontal="center" vertical="center" wrapText="1"/>
    </xf>
    <xf numFmtId="0" fontId="24" fillId="0" borderId="1" xfId="0" applyFont="1" applyBorder="1" applyAlignment="1" applyProtection="1">
      <alignment horizontal="center" vertical="center" wrapText="1"/>
    </xf>
    <xf numFmtId="0" fontId="27" fillId="0" borderId="1" xfId="0" applyFont="1" applyBorder="1" applyProtection="1">
      <alignment vertical="center"/>
    </xf>
    <xf numFmtId="49" fontId="27" fillId="0" borderId="1" xfId="0" applyNumberFormat="1" applyFont="1" applyBorder="1" applyAlignment="1" applyProtection="1">
      <alignment horizontal="center" vertical="center"/>
    </xf>
    <xf numFmtId="178" fontId="27" fillId="25" borderId="1" xfId="0" applyNumberFormat="1" applyFont="1" applyFill="1" applyBorder="1" applyProtection="1">
      <alignment vertical="center"/>
      <protection locked="0"/>
    </xf>
    <xf numFmtId="178" fontId="27" fillId="25" borderId="19" xfId="0" applyNumberFormat="1" applyFont="1" applyFill="1" applyBorder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 wrapText="1"/>
    </xf>
    <xf numFmtId="0" fontId="27" fillId="26" borderId="0" xfId="0" applyFont="1" applyFill="1" applyAlignment="1" applyProtection="1">
      <alignment horizontal="center" vertical="center" wrapText="1"/>
    </xf>
    <xf numFmtId="0" fontId="27" fillId="27" borderId="0" xfId="0" applyFont="1" applyFill="1" applyProtection="1">
      <alignment vertical="center"/>
    </xf>
    <xf numFmtId="0" fontId="24" fillId="0" borderId="1" xfId="0" applyFont="1" applyBorder="1" applyProtection="1">
      <alignment vertical="center"/>
    </xf>
    <xf numFmtId="0" fontId="28" fillId="2" borderId="16" xfId="2" applyFont="1" applyFill="1" applyBorder="1" applyAlignment="1" applyProtection="1">
      <alignment vertical="center"/>
      <protection locked="0"/>
    </xf>
    <xf numFmtId="0" fontId="28" fillId="2" borderId="16" xfId="2" applyFont="1" applyFill="1" applyBorder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right" vertical="center"/>
    </xf>
    <xf numFmtId="0" fontId="31" fillId="2" borderId="16" xfId="48" applyFont="1" applyFill="1" applyBorder="1" applyAlignment="1" applyProtection="1">
      <alignment vertical="center"/>
      <protection locked="0"/>
    </xf>
    <xf numFmtId="0" fontId="27" fillId="28" borderId="0" xfId="0" applyFont="1" applyFill="1" applyProtection="1">
      <alignment vertical="center"/>
    </xf>
    <xf numFmtId="177" fontId="22" fillId="25" borderId="16" xfId="0" applyNumberFormat="1" applyFont="1" applyFill="1" applyBorder="1" applyProtection="1">
      <alignment vertical="center"/>
      <protection locked="0"/>
    </xf>
    <xf numFmtId="178" fontId="22" fillId="25" borderId="16" xfId="0" applyNumberFormat="1" applyFont="1" applyFill="1" applyBorder="1" applyProtection="1">
      <alignment vertical="center"/>
      <protection locked="0"/>
    </xf>
    <xf numFmtId="0" fontId="34" fillId="0" borderId="16" xfId="0" applyFont="1" applyBorder="1" applyAlignment="1" applyProtection="1">
      <alignment horizontal="left" vertical="top" wrapText="1"/>
    </xf>
    <xf numFmtId="0" fontId="28" fillId="0" borderId="0" xfId="2" applyFont="1" applyBorder="1" applyAlignment="1" applyProtection="1">
      <alignment horizontal="right" vertical="center"/>
    </xf>
    <xf numFmtId="177" fontId="35" fillId="29" borderId="1" xfId="0" applyNumberFormat="1" applyFont="1" applyFill="1" applyBorder="1" applyProtection="1">
      <alignment vertical="center"/>
    </xf>
    <xf numFmtId="178" fontId="35" fillId="29" borderId="1" xfId="0" applyNumberFormat="1" applyFont="1" applyFill="1" applyBorder="1" applyProtection="1">
      <alignment vertical="center"/>
    </xf>
    <xf numFmtId="178" fontId="35" fillId="29" borderId="19" xfId="0" applyNumberFormat="1" applyFont="1" applyFill="1" applyBorder="1" applyAlignment="1" applyProtection="1">
      <alignment horizontal="right" vertical="center"/>
    </xf>
    <xf numFmtId="0" fontId="24" fillId="0" borderId="0" xfId="0" applyFont="1" applyProtection="1">
      <alignment vertical="center"/>
    </xf>
    <xf numFmtId="0" fontId="28" fillId="0" borderId="0" xfId="2" applyFont="1" applyBorder="1" applyAlignment="1" applyProtection="1">
      <alignment horizontal="right" vertical="center"/>
    </xf>
    <xf numFmtId="177" fontId="22" fillId="0" borderId="16" xfId="0" applyNumberFormat="1" applyFont="1" applyFill="1" applyBorder="1" applyProtection="1">
      <alignment vertical="center"/>
      <protection locked="0"/>
    </xf>
    <xf numFmtId="178" fontId="22" fillId="0" borderId="16" xfId="0" applyNumberFormat="1" applyFont="1" applyFill="1" applyBorder="1" applyProtection="1">
      <alignment vertical="center"/>
      <protection locked="0"/>
    </xf>
    <xf numFmtId="178" fontId="27" fillId="0" borderId="19" xfId="0" applyNumberFormat="1" applyFont="1" applyFill="1" applyBorder="1" applyAlignment="1" applyProtection="1">
      <alignment horizontal="center" vertical="center"/>
      <protection locked="0"/>
    </xf>
    <xf numFmtId="178" fontId="27" fillId="0" borderId="1" xfId="0" applyNumberFormat="1" applyFont="1" applyFill="1" applyBorder="1" applyProtection="1">
      <alignment vertical="center"/>
      <protection locked="0"/>
    </xf>
    <xf numFmtId="0" fontId="24" fillId="0" borderId="4" xfId="0" applyFont="1" applyBorder="1" applyAlignment="1" applyProtection="1">
      <alignment horizontal="center" vertical="center"/>
    </xf>
    <xf numFmtId="0" fontId="27" fillId="0" borderId="6" xfId="0" applyFont="1" applyBorder="1" applyAlignment="1" applyProtection="1">
      <alignment horizontal="center" vertical="center"/>
    </xf>
    <xf numFmtId="0" fontId="27" fillId="0" borderId="5" xfId="0" applyFont="1" applyBorder="1" applyAlignment="1" applyProtection="1">
      <alignment horizontal="center" vertical="center"/>
    </xf>
    <xf numFmtId="0" fontId="27" fillId="0" borderId="18" xfId="0" applyFont="1" applyBorder="1" applyAlignment="1" applyProtection="1">
      <alignment horizontal="left" vertical="center" wrapText="1"/>
    </xf>
    <xf numFmtId="0" fontId="28" fillId="0" borderId="0" xfId="2" applyFont="1" applyBorder="1" applyAlignment="1" applyProtection="1">
      <alignment horizontal="right" vertical="center"/>
    </xf>
    <xf numFmtId="0" fontId="28" fillId="0" borderId="0" xfId="0" applyFont="1" applyFill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</xf>
    <xf numFmtId="0" fontId="27" fillId="0" borderId="2" xfId="0" applyFont="1" applyBorder="1" applyAlignment="1" applyProtection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0" fontId="24" fillId="0" borderId="3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/>
    </xf>
    <xf numFmtId="0" fontId="25" fillId="25" borderId="0" xfId="0" applyFont="1" applyFill="1" applyAlignment="1" applyProtection="1">
      <alignment horizontal="center" vertical="center"/>
    </xf>
    <xf numFmtId="0" fontId="28" fillId="25" borderId="0" xfId="0" applyFont="1" applyFill="1" applyAlignment="1" applyProtection="1">
      <alignment horizontal="center" vertical="center"/>
      <protection locked="0"/>
    </xf>
  </cellXfs>
  <cellStyles count="49">
    <cellStyle name="20% - 輔色1 2" xfId="4" xr:uid="{00000000-0005-0000-0000-000000000000}"/>
    <cellStyle name="20% - 輔色2 2" xfId="5" xr:uid="{00000000-0005-0000-0000-000001000000}"/>
    <cellStyle name="20% - 輔色3 2" xfId="6" xr:uid="{00000000-0005-0000-0000-000002000000}"/>
    <cellStyle name="20% - 輔色4 2" xfId="7" xr:uid="{00000000-0005-0000-0000-000003000000}"/>
    <cellStyle name="20% - 輔色5 2" xfId="8" xr:uid="{00000000-0005-0000-0000-000004000000}"/>
    <cellStyle name="20% - 輔色6 2" xfId="9" xr:uid="{00000000-0005-0000-0000-000005000000}"/>
    <cellStyle name="40% - 輔色1 2" xfId="10" xr:uid="{00000000-0005-0000-0000-000006000000}"/>
    <cellStyle name="40% - 輔色2 2" xfId="11" xr:uid="{00000000-0005-0000-0000-000007000000}"/>
    <cellStyle name="40% - 輔色3 2" xfId="12" xr:uid="{00000000-0005-0000-0000-000008000000}"/>
    <cellStyle name="40% - 輔色4 2" xfId="13" xr:uid="{00000000-0005-0000-0000-000009000000}"/>
    <cellStyle name="40% - 輔色5 2" xfId="14" xr:uid="{00000000-0005-0000-0000-00000A000000}"/>
    <cellStyle name="40% - 輔色6 2" xfId="15" xr:uid="{00000000-0005-0000-0000-00000B000000}"/>
    <cellStyle name="60% - 輔色1 2" xfId="16" xr:uid="{00000000-0005-0000-0000-00000C000000}"/>
    <cellStyle name="60% - 輔色2 2" xfId="17" xr:uid="{00000000-0005-0000-0000-00000D000000}"/>
    <cellStyle name="60% - 輔色3 2" xfId="18" xr:uid="{00000000-0005-0000-0000-00000E000000}"/>
    <cellStyle name="60% - 輔色4 2" xfId="19" xr:uid="{00000000-0005-0000-0000-00000F000000}"/>
    <cellStyle name="60% - 輔色5 2" xfId="20" xr:uid="{00000000-0005-0000-0000-000010000000}"/>
    <cellStyle name="60% - 輔色6 2" xfId="21" xr:uid="{00000000-0005-0000-0000-000011000000}"/>
    <cellStyle name="一般" xfId="0" builtinId="0"/>
    <cellStyle name="一般 2" xfId="3" xr:uid="{00000000-0005-0000-0000-000013000000}"/>
    <cellStyle name="一般 3" xfId="1" xr:uid="{00000000-0005-0000-0000-000014000000}"/>
    <cellStyle name="一般_(B010)金融機構承作土地抵押貸款統計表" xfId="2" xr:uid="{00000000-0005-0000-0000-000015000000}"/>
    <cellStyle name="一般_FOA001D" xfId="47" xr:uid="{00000000-0005-0000-0000-000016000000}"/>
    <cellStyle name="中等 2" xfId="22" xr:uid="{00000000-0005-0000-0000-000017000000}"/>
    <cellStyle name="合計 2" xfId="23" xr:uid="{00000000-0005-0000-0000-000018000000}"/>
    <cellStyle name="好 2" xfId="24" xr:uid="{00000000-0005-0000-0000-000019000000}"/>
    <cellStyle name="計算方式 2" xfId="25" xr:uid="{00000000-0005-0000-0000-00001A000000}"/>
    <cellStyle name="貨幣 2" xfId="26" xr:uid="{00000000-0005-0000-0000-00001B000000}"/>
    <cellStyle name="連結的儲存格 2" xfId="27" xr:uid="{00000000-0005-0000-0000-00001C000000}"/>
    <cellStyle name="備註 2" xfId="28" xr:uid="{00000000-0005-0000-0000-00001D000000}"/>
    <cellStyle name="超連結" xfId="48" builtinId="8"/>
    <cellStyle name="說明文字 2" xfId="29" xr:uid="{00000000-0005-0000-0000-00001F000000}"/>
    <cellStyle name="輔色1 2" xfId="30" xr:uid="{00000000-0005-0000-0000-000020000000}"/>
    <cellStyle name="輔色2 2" xfId="31" xr:uid="{00000000-0005-0000-0000-000021000000}"/>
    <cellStyle name="輔色3 2" xfId="32" xr:uid="{00000000-0005-0000-0000-000022000000}"/>
    <cellStyle name="輔色4 2" xfId="33" xr:uid="{00000000-0005-0000-0000-000023000000}"/>
    <cellStyle name="輔色5 2" xfId="34" xr:uid="{00000000-0005-0000-0000-000024000000}"/>
    <cellStyle name="輔色6 2" xfId="35" xr:uid="{00000000-0005-0000-0000-000025000000}"/>
    <cellStyle name="標題 1 2" xfId="37" xr:uid="{00000000-0005-0000-0000-000026000000}"/>
    <cellStyle name="標題 2 2" xfId="38" xr:uid="{00000000-0005-0000-0000-000027000000}"/>
    <cellStyle name="標題 3 2" xfId="39" xr:uid="{00000000-0005-0000-0000-000028000000}"/>
    <cellStyle name="標題 4 2" xfId="40" xr:uid="{00000000-0005-0000-0000-000029000000}"/>
    <cellStyle name="標題 5" xfId="36" xr:uid="{00000000-0005-0000-0000-00002A000000}"/>
    <cellStyle name="樣式 1" xfId="41" xr:uid="{00000000-0005-0000-0000-00002B000000}"/>
    <cellStyle name="輸入 2" xfId="42" xr:uid="{00000000-0005-0000-0000-00002C000000}"/>
    <cellStyle name="輸出 2" xfId="43" xr:uid="{00000000-0005-0000-0000-00002D000000}"/>
    <cellStyle name="檢查儲存格 2" xfId="44" xr:uid="{00000000-0005-0000-0000-00002E000000}"/>
    <cellStyle name="壞 2" xfId="45" xr:uid="{00000000-0005-0000-0000-00002F000000}"/>
    <cellStyle name="警告文字 2" xfId="46" xr:uid="{00000000-0005-0000-0000-000030000000}"/>
  </cellStyles>
  <dxfs count="0"/>
  <tableStyles count="0" defaultTableStyle="TableStyleMedium2" defaultPivotStyle="PivotStyleLight16"/>
  <colors>
    <mruColors>
      <color rgb="FFFFFF99"/>
      <color rgb="FFCCFFFF"/>
      <color rgb="FF0000FF"/>
      <color rgb="FFFDE9D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1E4CC-C44F-4F18-BE1F-CF742B392009}">
  <dimension ref="A1:BJ24"/>
  <sheetViews>
    <sheetView tabSelected="1" workbookViewId="0">
      <selection activeCell="D3" sqref="D3:E3"/>
    </sheetView>
  </sheetViews>
  <sheetFormatPr defaultColWidth="8.88671875" defaultRowHeight="15.6"/>
  <cols>
    <col min="1" max="1" width="14.44140625" style="2" customWidth="1"/>
    <col min="2" max="2" width="6.77734375" style="2" customWidth="1"/>
    <col min="3" max="3" width="18.109375" style="2" customWidth="1"/>
    <col min="4" max="4" width="22.21875" style="2" customWidth="1"/>
    <col min="5" max="5" width="19.88671875" style="2" customWidth="1"/>
    <col min="6" max="6" width="22.6640625" style="2" customWidth="1"/>
    <col min="7" max="7" width="21.109375" style="2" customWidth="1"/>
    <col min="8" max="8" width="7.109375" style="2" customWidth="1"/>
    <col min="9" max="12" width="12.33203125" style="2" hidden="1" customWidth="1"/>
    <col min="13" max="13" width="4.44140625" style="2" hidden="1" customWidth="1"/>
    <col min="14" max="17" width="12.33203125" style="2" hidden="1" customWidth="1"/>
    <col min="18" max="62" width="8.88671875" style="2" hidden="1" customWidth="1"/>
    <col min="63" max="16384" width="8.88671875" style="2"/>
  </cols>
  <sheetData>
    <row r="1" spans="1:62" ht="36" customHeight="1">
      <c r="A1" s="1" t="str">
        <f>IF(COUNTBLANK(G7:G14)=8,"","本表有誤")</f>
        <v/>
      </c>
      <c r="B1" s="53" t="s">
        <v>29</v>
      </c>
      <c r="C1" s="53"/>
      <c r="D1" s="53"/>
      <c r="E1" s="53"/>
      <c r="F1" s="53"/>
      <c r="G1" s="53"/>
      <c r="BA1" s="3" t="str">
        <f>SUBSTITUTE(SUBSTITUTE(D3," ",""),"　","")</f>
        <v>民國年月</v>
      </c>
      <c r="BB1" s="3" t="str">
        <f>LEFT(BA1,FIND("月",BA1,1))</f>
        <v>民國年月</v>
      </c>
      <c r="BC1" s="4" t="str">
        <f>MID(BA1,FIND("民國",BA1,1)+2,FIND("年",BA1,1)-FIND("民國",BA1,1)-2)</f>
        <v/>
      </c>
      <c r="BD1" s="4" t="str">
        <f>MID(BA1,FIND("年",BA1,1)+1,FIND("月",BA1,1)-FIND("年",BA1,1)-1)</f>
        <v/>
      </c>
      <c r="BE1" s="4" t="e">
        <f>(BC1+1911) &amp; RIGHT("0" &amp; BD1,2)</f>
        <v>#VALUE!</v>
      </c>
      <c r="BF1" s="5" t="s">
        <v>6</v>
      </c>
      <c r="BG1" s="6" t="s">
        <v>25</v>
      </c>
      <c r="BH1" s="5" t="s">
        <v>7</v>
      </c>
      <c r="BI1" s="4">
        <v>2</v>
      </c>
      <c r="BJ1" s="5" t="s">
        <v>8</v>
      </c>
    </row>
    <row r="2" spans="1:62" ht="27.75" customHeight="1">
      <c r="C2" s="7" t="s">
        <v>19</v>
      </c>
      <c r="D2" s="46"/>
      <c r="E2" s="46"/>
    </row>
    <row r="3" spans="1:62" ht="27" customHeight="1">
      <c r="C3" s="8" t="s">
        <v>30</v>
      </c>
      <c r="D3" s="46" t="s">
        <v>49</v>
      </c>
      <c r="E3" s="46"/>
    </row>
    <row r="4" spans="1:62" ht="18" customHeight="1">
      <c r="I4" s="47" t="s">
        <v>18</v>
      </c>
      <c r="J4" s="47"/>
    </row>
    <row r="5" spans="1:62" ht="16.2">
      <c r="A5" s="48" t="s">
        <v>31</v>
      </c>
      <c r="B5" s="50" t="s">
        <v>17</v>
      </c>
      <c r="C5" s="41" t="s">
        <v>32</v>
      </c>
      <c r="D5" s="42"/>
      <c r="E5" s="42"/>
      <c r="F5" s="43"/>
      <c r="G5" s="52" t="s">
        <v>24</v>
      </c>
      <c r="I5" s="41" t="s">
        <v>21</v>
      </c>
      <c r="J5" s="42"/>
      <c r="K5" s="42"/>
      <c r="L5" s="43"/>
      <c r="N5" s="41" t="s">
        <v>21</v>
      </c>
      <c r="O5" s="42"/>
      <c r="P5" s="42"/>
      <c r="Q5" s="43"/>
    </row>
    <row r="6" spans="1:62" s="12" customFormat="1" ht="48.6">
      <c r="A6" s="49"/>
      <c r="B6" s="51"/>
      <c r="C6" s="9" t="s">
        <v>26</v>
      </c>
      <c r="D6" s="9" t="s">
        <v>27</v>
      </c>
      <c r="E6" s="10" t="s">
        <v>33</v>
      </c>
      <c r="F6" s="11" t="s">
        <v>34</v>
      </c>
      <c r="G6" s="52"/>
      <c r="I6" s="13" t="s">
        <v>35</v>
      </c>
      <c r="J6" s="14" t="s">
        <v>1</v>
      </c>
      <c r="K6" s="14" t="s">
        <v>0</v>
      </c>
      <c r="L6" s="13" t="s">
        <v>34</v>
      </c>
      <c r="N6" s="13" t="s">
        <v>35</v>
      </c>
      <c r="O6" s="14" t="s">
        <v>1</v>
      </c>
      <c r="P6" s="14" t="s">
        <v>0</v>
      </c>
      <c r="Q6" s="13" t="s">
        <v>34</v>
      </c>
    </row>
    <row r="7" spans="1:62" s="19" customFormat="1" ht="27.9" customHeight="1">
      <c r="A7" s="15" t="s">
        <v>36</v>
      </c>
      <c r="B7" s="16" t="s">
        <v>9</v>
      </c>
      <c r="C7" s="37"/>
      <c r="D7" s="38"/>
      <c r="E7" s="39"/>
      <c r="F7" s="40"/>
      <c r="G7" s="30" t="str">
        <f>I7&amp;J7&amp;K7&amp;L7&amp;P7</f>
        <v/>
      </c>
      <c r="I7" s="20" t="str">
        <f t="shared" ref="I7:I14" si="0">IF(C7="","",IF(OR(C7&lt;0,C7&gt;99999999),"[法1-撥款戶數]須為小於9位之正數,",IF(C7&lt;&gt;INT(C7),"[法1-撥款戶數]須為整數,","")))</f>
        <v/>
      </c>
      <c r="J7" s="20" t="str">
        <f t="shared" ref="J7:J14" si="1">IF(D7="","",IF(OR(D7&lt;0,D7&gt;99999999.99),"[法1-撥款金額]須為小於9位之正數,",IF(D7&lt;&gt;ROUND(D7,2),"[法1-撥款金額]須四捨五入至小數下2位,","")))</f>
        <v/>
      </c>
      <c r="K7" s="20" t="str">
        <f t="shared" ref="K7:K14" si="2">IF(E7="","",IF(E7&gt;99.99,"[法1-加權平均貸款成數]整數位數須小於3位數,",IF(E7&lt;&gt;ROUND(E7,2),"[法1-加權平均貸款成數]小數位數至多為2位,","")))</f>
        <v/>
      </c>
      <c r="L7" s="20" t="str">
        <f t="shared" ref="L7:L14" si="3">IF(F7="","",IF(F7&gt;99.99,"[法1-加權平均貸款利率]整數位數須小於3位數,",IF(F7&lt;&gt;ROUND(F7,2),"[法1-加權平均貸款利率]小數位數至多為2位,","")))</f>
        <v/>
      </c>
      <c r="P7" s="21" t="str">
        <f t="shared" ref="P7:P13" si="4">IF(K7="",IF(E7&gt;40,"加權平均貸款成數最高為4成,",""),"")</f>
        <v/>
      </c>
    </row>
    <row r="8" spans="1:62" ht="27.9" customHeight="1">
      <c r="A8" s="15" t="s">
        <v>37</v>
      </c>
      <c r="B8" s="16" t="s">
        <v>10</v>
      </c>
      <c r="C8" s="37"/>
      <c r="D8" s="38"/>
      <c r="E8" s="39"/>
      <c r="F8" s="40"/>
      <c r="G8" s="30" t="str">
        <f t="shared" ref="G8:G13" si="5">I8&amp;J8&amp;K8&amp;L8&amp;P8</f>
        <v/>
      </c>
      <c r="I8" s="20" t="str">
        <f t="shared" si="0"/>
        <v/>
      </c>
      <c r="J8" s="20" t="str">
        <f t="shared" si="1"/>
        <v/>
      </c>
      <c r="K8" s="20" t="str">
        <f t="shared" si="2"/>
        <v/>
      </c>
      <c r="L8" s="20" t="str">
        <f t="shared" si="3"/>
        <v/>
      </c>
      <c r="P8" s="21" t="str">
        <f t="shared" si="4"/>
        <v/>
      </c>
    </row>
    <row r="9" spans="1:62" ht="27.9" customHeight="1">
      <c r="A9" s="15" t="s">
        <v>38</v>
      </c>
      <c r="B9" s="16" t="s">
        <v>11</v>
      </c>
      <c r="C9" s="37"/>
      <c r="D9" s="38"/>
      <c r="E9" s="39"/>
      <c r="F9" s="40"/>
      <c r="G9" s="30" t="str">
        <f t="shared" si="5"/>
        <v/>
      </c>
      <c r="I9" s="20" t="str">
        <f t="shared" si="0"/>
        <v/>
      </c>
      <c r="J9" s="20" t="str">
        <f t="shared" si="1"/>
        <v/>
      </c>
      <c r="K9" s="20" t="str">
        <f t="shared" si="2"/>
        <v/>
      </c>
      <c r="L9" s="20" t="str">
        <f t="shared" si="3"/>
        <v/>
      </c>
      <c r="P9" s="21" t="str">
        <f t="shared" si="4"/>
        <v/>
      </c>
    </row>
    <row r="10" spans="1:62" ht="27.9" customHeight="1">
      <c r="A10" s="15" t="s">
        <v>39</v>
      </c>
      <c r="B10" s="16" t="s">
        <v>12</v>
      </c>
      <c r="C10" s="37"/>
      <c r="D10" s="38"/>
      <c r="E10" s="39"/>
      <c r="F10" s="40"/>
      <c r="G10" s="30" t="str">
        <f t="shared" si="5"/>
        <v/>
      </c>
      <c r="I10" s="20" t="str">
        <f t="shared" si="0"/>
        <v/>
      </c>
      <c r="J10" s="20" t="str">
        <f t="shared" si="1"/>
        <v/>
      </c>
      <c r="K10" s="20" t="str">
        <f t="shared" si="2"/>
        <v/>
      </c>
      <c r="L10" s="20" t="str">
        <f t="shared" si="3"/>
        <v/>
      </c>
      <c r="P10" s="21" t="str">
        <f t="shared" si="4"/>
        <v/>
      </c>
    </row>
    <row r="11" spans="1:62" ht="27.9" customHeight="1">
      <c r="A11" s="15" t="s">
        <v>40</v>
      </c>
      <c r="B11" s="16" t="s">
        <v>13</v>
      </c>
      <c r="C11" s="37"/>
      <c r="D11" s="38"/>
      <c r="E11" s="39"/>
      <c r="F11" s="40"/>
      <c r="G11" s="30" t="str">
        <f t="shared" si="5"/>
        <v/>
      </c>
      <c r="I11" s="20" t="str">
        <f t="shared" si="0"/>
        <v/>
      </c>
      <c r="J11" s="20" t="str">
        <f t="shared" si="1"/>
        <v/>
      </c>
      <c r="K11" s="20" t="str">
        <f t="shared" si="2"/>
        <v/>
      </c>
      <c r="L11" s="20" t="str">
        <f t="shared" si="3"/>
        <v/>
      </c>
      <c r="P11" s="21" t="str">
        <f t="shared" si="4"/>
        <v/>
      </c>
    </row>
    <row r="12" spans="1:62" ht="27.9" customHeight="1">
      <c r="A12" s="15" t="s">
        <v>41</v>
      </c>
      <c r="B12" s="16" t="s">
        <v>14</v>
      </c>
      <c r="C12" s="37"/>
      <c r="D12" s="38"/>
      <c r="E12" s="39"/>
      <c r="F12" s="40"/>
      <c r="G12" s="30" t="str">
        <f t="shared" si="5"/>
        <v/>
      </c>
      <c r="I12" s="20" t="str">
        <f t="shared" si="0"/>
        <v/>
      </c>
      <c r="J12" s="20" t="str">
        <f t="shared" si="1"/>
        <v/>
      </c>
      <c r="K12" s="20" t="str">
        <f t="shared" si="2"/>
        <v/>
      </c>
      <c r="L12" s="20" t="str">
        <f t="shared" si="3"/>
        <v/>
      </c>
      <c r="P12" s="21" t="str">
        <f t="shared" si="4"/>
        <v/>
      </c>
    </row>
    <row r="13" spans="1:62" ht="27.9" customHeight="1">
      <c r="A13" s="15" t="s">
        <v>42</v>
      </c>
      <c r="B13" s="16" t="s">
        <v>15</v>
      </c>
      <c r="C13" s="37"/>
      <c r="D13" s="38"/>
      <c r="E13" s="39"/>
      <c r="F13" s="40"/>
      <c r="G13" s="30" t="str">
        <f t="shared" si="5"/>
        <v/>
      </c>
      <c r="I13" s="20" t="str">
        <f t="shared" si="0"/>
        <v/>
      </c>
      <c r="J13" s="20" t="str">
        <f t="shared" si="1"/>
        <v/>
      </c>
      <c r="K13" s="20" t="str">
        <f t="shared" si="2"/>
        <v/>
      </c>
      <c r="L13" s="20" t="str">
        <f t="shared" si="3"/>
        <v/>
      </c>
      <c r="P13" s="21" t="str">
        <f t="shared" si="4"/>
        <v/>
      </c>
    </row>
    <row r="14" spans="1:62" ht="27.9" customHeight="1">
      <c r="A14" s="22" t="s">
        <v>2</v>
      </c>
      <c r="B14" s="16" t="s">
        <v>16</v>
      </c>
      <c r="C14" s="32">
        <f>SUM(C7:C13)</f>
        <v>0</v>
      </c>
      <c r="D14" s="33">
        <f>SUM(D7:D13)</f>
        <v>0</v>
      </c>
      <c r="E14" s="34">
        <f>IF(D14=0,0,ROUND(SUMPRODUCT(D7:D13,E7:E13)/D14,2))</f>
        <v>0</v>
      </c>
      <c r="F14" s="33">
        <f>IF(D14=0,0,ROUND(SUMPRODUCT(D7:D13,F7:F13)/D14,2))</f>
        <v>0</v>
      </c>
      <c r="G14" s="30" t="str">
        <f>I14&amp;J14&amp;K14&amp;L14&amp;P14&amp;N14&amp;O14&amp;Q14</f>
        <v/>
      </c>
      <c r="I14" s="20" t="str">
        <f t="shared" si="0"/>
        <v/>
      </c>
      <c r="J14" s="20" t="str">
        <f t="shared" si="1"/>
        <v/>
      </c>
      <c r="K14" s="20" t="str">
        <f t="shared" si="2"/>
        <v/>
      </c>
      <c r="L14" s="20" t="str">
        <f t="shared" si="3"/>
        <v/>
      </c>
      <c r="N14" s="27" t="str">
        <f>IF(I14="",IF(C14&lt;&gt;SUM(C7:C13),"[法1-撥款戶數]_全國(合計數)錯誤,",""),"")</f>
        <v/>
      </c>
      <c r="O14" s="27" t="str">
        <f>IF(J14="",IF(D14&lt;&gt;SUM(D7:D13),"[法1-撥款金額]_全國(合計數)錯誤,",""),"")</f>
        <v/>
      </c>
      <c r="P14" s="21" t="str">
        <f>IF(K14="",IF(E14&gt;40,"加權平均貸款成數最高為4成,",IF(D14=0,"",IF(E14&lt;&gt;ROUND(SUMPRODUCT(D7:D13,E7:E13)/D14,2),"[法1-加權平均貸款成數]_全國(合計數)錯誤,",""))),"")</f>
        <v/>
      </c>
      <c r="Q14" s="27" t="str">
        <f>IF(L14="",IF(D14=0,"",IF(F14&lt;&gt;ROUND(SUMPRODUCT(D7:D13,F7:F13)/D14,2),"[法1-加權平均貸款利率]_全國(合計數)錯誤,","")),"")</f>
        <v/>
      </c>
    </row>
    <row r="15" spans="1:62" ht="69" customHeight="1">
      <c r="A15" s="44" t="s">
        <v>43</v>
      </c>
      <c r="B15" s="44"/>
      <c r="C15" s="44"/>
      <c r="D15" s="44"/>
      <c r="E15" s="44"/>
      <c r="F15" s="44"/>
      <c r="G15" s="44"/>
    </row>
    <row r="16" spans="1:62" s="25" customFormat="1" ht="24" customHeight="1">
      <c r="A16" s="45" t="s">
        <v>44</v>
      </c>
      <c r="B16" s="45"/>
      <c r="C16" s="23"/>
      <c r="D16" s="36" t="s">
        <v>3</v>
      </c>
      <c r="E16" s="24"/>
      <c r="F16" s="36" t="s">
        <v>22</v>
      </c>
      <c r="G16" s="24"/>
    </row>
    <row r="17" spans="1:7" s="25" customFormat="1" ht="24" customHeight="1">
      <c r="A17" s="45" t="s">
        <v>4</v>
      </c>
      <c r="B17" s="45"/>
      <c r="C17" s="23"/>
      <c r="D17" s="36" t="s">
        <v>4</v>
      </c>
      <c r="E17" s="24"/>
      <c r="F17" s="36" t="s">
        <v>4</v>
      </c>
      <c r="G17" s="24"/>
    </row>
    <row r="18" spans="1:7" s="25" customFormat="1" ht="24" customHeight="1">
      <c r="A18" s="45" t="s">
        <v>5</v>
      </c>
      <c r="B18" s="45"/>
      <c r="C18" s="26"/>
      <c r="D18" s="36" t="s">
        <v>5</v>
      </c>
      <c r="E18" s="24"/>
      <c r="F18" s="36" t="s">
        <v>5</v>
      </c>
      <c r="G18" s="24"/>
    </row>
    <row r="19" spans="1:7" ht="16.2">
      <c r="A19" s="35" t="s">
        <v>20</v>
      </c>
    </row>
    <row r="20" spans="1:7" ht="16.2">
      <c r="A20" s="2" t="s">
        <v>45</v>
      </c>
    </row>
    <row r="21" spans="1:7" ht="16.2">
      <c r="A21" s="35" t="s">
        <v>28</v>
      </c>
    </row>
    <row r="22" spans="1:7" ht="16.2">
      <c r="A22" s="2" t="s">
        <v>46</v>
      </c>
    </row>
    <row r="23" spans="1:7" ht="16.2">
      <c r="A23" s="2" t="s">
        <v>47</v>
      </c>
    </row>
    <row r="24" spans="1:7" ht="16.2">
      <c r="A24" s="2" t="s">
        <v>48</v>
      </c>
    </row>
  </sheetData>
  <mergeCells count="14">
    <mergeCell ref="B1:G1"/>
    <mergeCell ref="D2:E2"/>
    <mergeCell ref="D3:E3"/>
    <mergeCell ref="I4:J4"/>
    <mergeCell ref="A5:A6"/>
    <mergeCell ref="B5:B6"/>
    <mergeCell ref="C5:F5"/>
    <mergeCell ref="G5:G6"/>
    <mergeCell ref="I5:L5"/>
    <mergeCell ref="N5:Q5"/>
    <mergeCell ref="A15:G15"/>
    <mergeCell ref="A16:B16"/>
    <mergeCell ref="A17:B17"/>
    <mergeCell ref="A18:B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J24"/>
  <sheetViews>
    <sheetView workbookViewId="0">
      <selection activeCell="C5" sqref="C5:F5"/>
    </sheetView>
  </sheetViews>
  <sheetFormatPr defaultColWidth="8.88671875" defaultRowHeight="15.6"/>
  <cols>
    <col min="1" max="1" width="14.44140625" style="2" customWidth="1"/>
    <col min="2" max="2" width="6.77734375" style="2" customWidth="1"/>
    <col min="3" max="3" width="18.109375" style="2" customWidth="1"/>
    <col min="4" max="4" width="22.21875" style="2" customWidth="1"/>
    <col min="5" max="5" width="19.88671875" style="2" customWidth="1"/>
    <col min="6" max="6" width="22.6640625" style="2" customWidth="1"/>
    <col min="7" max="7" width="21.109375" style="2" customWidth="1"/>
    <col min="8" max="8" width="7.109375" style="2" customWidth="1"/>
    <col min="9" max="12" width="12.33203125" style="2" hidden="1" customWidth="1"/>
    <col min="13" max="13" width="4.44140625" style="2" hidden="1" customWidth="1"/>
    <col min="14" max="17" width="12.33203125" style="2" hidden="1" customWidth="1"/>
    <col min="18" max="62" width="8.88671875" style="2" hidden="1" customWidth="1"/>
    <col min="63" max="63" width="8.88671875" style="2" customWidth="1"/>
    <col min="64" max="16384" width="8.88671875" style="2"/>
  </cols>
  <sheetData>
    <row r="1" spans="1:62" ht="36" customHeight="1">
      <c r="A1" s="1" t="str">
        <f>IF(COUNTBLANK(G7:G14)=8,"","本表有誤")</f>
        <v/>
      </c>
      <c r="B1" s="53" t="s">
        <v>29</v>
      </c>
      <c r="C1" s="53"/>
      <c r="D1" s="53"/>
      <c r="E1" s="53"/>
      <c r="F1" s="53"/>
      <c r="G1" s="53"/>
      <c r="BA1" s="3" t="str">
        <f>SUBSTITUTE(SUBSTITUTE(D3," ",""),"　","")</f>
        <v>民國年月</v>
      </c>
      <c r="BB1" s="3" t="str">
        <f>LEFT(BA1,FIND("月",BA1,1))</f>
        <v>民國年月</v>
      </c>
      <c r="BC1" s="4" t="str">
        <f>MID(BA1,FIND("民國",BA1,1)+2,FIND("年",BA1,1)-FIND("民國",BA1,1)-2)</f>
        <v/>
      </c>
      <c r="BD1" s="4" t="str">
        <f>MID(BA1,FIND("年",BA1,1)+1,FIND("月",BA1,1)-FIND("年",BA1,1)-1)</f>
        <v/>
      </c>
      <c r="BE1" s="4" t="e">
        <f>(BC1+1911) &amp; RIGHT("0" &amp; BD1,2)</f>
        <v>#VALUE!</v>
      </c>
      <c r="BF1" s="5" t="s">
        <v>6</v>
      </c>
      <c r="BG1" s="6" t="s">
        <v>25</v>
      </c>
      <c r="BH1" s="5" t="s">
        <v>7</v>
      </c>
      <c r="BI1" s="4">
        <v>2</v>
      </c>
      <c r="BJ1" s="5" t="s">
        <v>8</v>
      </c>
    </row>
    <row r="2" spans="1:62" ht="27.75" customHeight="1">
      <c r="C2" s="7" t="s">
        <v>19</v>
      </c>
      <c r="D2" s="54"/>
      <c r="E2" s="54"/>
    </row>
    <row r="3" spans="1:62" ht="27" customHeight="1">
      <c r="C3" s="8" t="s">
        <v>30</v>
      </c>
      <c r="D3" s="54" t="s">
        <v>49</v>
      </c>
      <c r="E3" s="54"/>
    </row>
    <row r="4" spans="1:62" ht="18" customHeight="1">
      <c r="I4" s="47" t="s">
        <v>18</v>
      </c>
      <c r="J4" s="47"/>
    </row>
    <row r="5" spans="1:62" ht="16.2">
      <c r="A5" s="48" t="s">
        <v>31</v>
      </c>
      <c r="B5" s="50" t="s">
        <v>17</v>
      </c>
      <c r="C5" s="41" t="s">
        <v>32</v>
      </c>
      <c r="D5" s="42"/>
      <c r="E5" s="42"/>
      <c r="F5" s="43"/>
      <c r="G5" s="52" t="s">
        <v>24</v>
      </c>
      <c r="I5" s="41" t="s">
        <v>21</v>
      </c>
      <c r="J5" s="42"/>
      <c r="K5" s="42"/>
      <c r="L5" s="43"/>
      <c r="N5" s="41" t="s">
        <v>23</v>
      </c>
      <c r="O5" s="42"/>
      <c r="P5" s="42"/>
      <c r="Q5" s="43"/>
    </row>
    <row r="6" spans="1:62" s="12" customFormat="1" ht="48.6">
      <c r="A6" s="49"/>
      <c r="B6" s="51"/>
      <c r="C6" s="9" t="s">
        <v>26</v>
      </c>
      <c r="D6" s="9" t="s">
        <v>27</v>
      </c>
      <c r="E6" s="10" t="s">
        <v>33</v>
      </c>
      <c r="F6" s="11" t="s">
        <v>34</v>
      </c>
      <c r="G6" s="52"/>
      <c r="I6" s="13" t="s">
        <v>35</v>
      </c>
      <c r="J6" s="14" t="s">
        <v>1</v>
      </c>
      <c r="K6" s="14" t="s">
        <v>0</v>
      </c>
      <c r="L6" s="13" t="s">
        <v>34</v>
      </c>
      <c r="N6" s="13" t="s">
        <v>35</v>
      </c>
      <c r="O6" s="14" t="s">
        <v>1</v>
      </c>
      <c r="P6" s="14" t="s">
        <v>0</v>
      </c>
      <c r="Q6" s="13" t="s">
        <v>34</v>
      </c>
    </row>
    <row r="7" spans="1:62" s="19" customFormat="1" ht="27.9" customHeight="1">
      <c r="A7" s="15" t="s">
        <v>36</v>
      </c>
      <c r="B7" s="16" t="s">
        <v>9</v>
      </c>
      <c r="C7" s="28"/>
      <c r="D7" s="29"/>
      <c r="E7" s="18"/>
      <c r="F7" s="17"/>
      <c r="G7" s="30" t="str">
        <f>I7&amp;J7&amp;K7&amp;L7&amp;P7</f>
        <v/>
      </c>
      <c r="I7" s="20" t="str">
        <f t="shared" ref="I7:I14" si="0">IF(C7="","",IF(OR(C7&lt;0,C7&gt;99999999),"[法1-撥款戶數]須為小於9位之正數,",IF(C7&lt;&gt;INT(C7),"[法1-撥款戶數]須為整數,","")))</f>
        <v/>
      </c>
      <c r="J7" s="20" t="str">
        <f t="shared" ref="J7:J14" si="1">IF(D7="","",IF(OR(D7&lt;0,D7&gt;99999999.99),"[法1-撥款金額]須為小於9位之正數,",IF(D7&lt;&gt;ROUND(D7,2),"[法1-撥款金額]須四捨五入至小數下2位,","")))</f>
        <v/>
      </c>
      <c r="K7" s="20" t="str">
        <f t="shared" ref="K7:K14" si="2">IF(E7="","",IF(E7&gt;99.99,"[法1-加權平均貸款成數]整數位數須小於3位數,",IF(E7&lt;&gt;ROUND(E7,2),"[法1-加權平均貸款成數]小數位數至多為2位,","")))</f>
        <v/>
      </c>
      <c r="L7" s="20" t="str">
        <f t="shared" ref="L7:L14" si="3">IF(F7="","",IF(F7&gt;99.99,"[法1-加權平均貸款利率]整數位數須小於3位數,",IF(F7&lt;&gt;ROUND(F7,2),"[法1-加權平均貸款利率]小數位數至多為2位,","")))</f>
        <v/>
      </c>
      <c r="P7" s="21" t="str">
        <f t="shared" ref="P7:P13" si="4">IF(K7="",IF(E7&gt;40,"加權平均貸款成數最高為4成,",""),"")</f>
        <v/>
      </c>
    </row>
    <row r="8" spans="1:62" ht="27.9" customHeight="1">
      <c r="A8" s="15" t="s">
        <v>37</v>
      </c>
      <c r="B8" s="16" t="s">
        <v>10</v>
      </c>
      <c r="C8" s="28"/>
      <c r="D8" s="29"/>
      <c r="E8" s="18"/>
      <c r="F8" s="17"/>
      <c r="G8" s="30" t="str">
        <f t="shared" ref="G8:G13" si="5">I8&amp;J8&amp;K8&amp;L8&amp;P8</f>
        <v/>
      </c>
      <c r="I8" s="20" t="str">
        <f t="shared" si="0"/>
        <v/>
      </c>
      <c r="J8" s="20" t="str">
        <f t="shared" si="1"/>
        <v/>
      </c>
      <c r="K8" s="20" t="str">
        <f t="shared" si="2"/>
        <v/>
      </c>
      <c r="L8" s="20" t="str">
        <f t="shared" si="3"/>
        <v/>
      </c>
      <c r="P8" s="21" t="str">
        <f t="shared" si="4"/>
        <v/>
      </c>
    </row>
    <row r="9" spans="1:62" ht="27.9" customHeight="1">
      <c r="A9" s="15" t="s">
        <v>38</v>
      </c>
      <c r="B9" s="16" t="s">
        <v>11</v>
      </c>
      <c r="C9" s="28"/>
      <c r="D9" s="29"/>
      <c r="E9" s="18"/>
      <c r="F9" s="17"/>
      <c r="G9" s="30" t="str">
        <f t="shared" si="5"/>
        <v/>
      </c>
      <c r="I9" s="20" t="str">
        <f t="shared" si="0"/>
        <v/>
      </c>
      <c r="J9" s="20" t="str">
        <f t="shared" si="1"/>
        <v/>
      </c>
      <c r="K9" s="20" t="str">
        <f t="shared" si="2"/>
        <v/>
      </c>
      <c r="L9" s="20" t="str">
        <f t="shared" si="3"/>
        <v/>
      </c>
      <c r="P9" s="21" t="str">
        <f t="shared" si="4"/>
        <v/>
      </c>
    </row>
    <row r="10" spans="1:62" ht="27.9" customHeight="1">
      <c r="A10" s="15" t="s">
        <v>39</v>
      </c>
      <c r="B10" s="16" t="s">
        <v>12</v>
      </c>
      <c r="C10" s="28"/>
      <c r="D10" s="29"/>
      <c r="E10" s="18"/>
      <c r="F10" s="17"/>
      <c r="G10" s="30" t="str">
        <f t="shared" si="5"/>
        <v/>
      </c>
      <c r="I10" s="20" t="str">
        <f t="shared" si="0"/>
        <v/>
      </c>
      <c r="J10" s="20" t="str">
        <f t="shared" si="1"/>
        <v/>
      </c>
      <c r="K10" s="20" t="str">
        <f t="shared" si="2"/>
        <v/>
      </c>
      <c r="L10" s="20" t="str">
        <f t="shared" si="3"/>
        <v/>
      </c>
      <c r="P10" s="21" t="str">
        <f t="shared" si="4"/>
        <v/>
      </c>
    </row>
    <row r="11" spans="1:62" ht="27.9" customHeight="1">
      <c r="A11" s="15" t="s">
        <v>40</v>
      </c>
      <c r="B11" s="16" t="s">
        <v>13</v>
      </c>
      <c r="C11" s="28"/>
      <c r="D11" s="29"/>
      <c r="E11" s="18"/>
      <c r="F11" s="17"/>
      <c r="G11" s="30" t="str">
        <f t="shared" si="5"/>
        <v/>
      </c>
      <c r="I11" s="20" t="str">
        <f t="shared" si="0"/>
        <v/>
      </c>
      <c r="J11" s="20" t="str">
        <f t="shared" si="1"/>
        <v/>
      </c>
      <c r="K11" s="20" t="str">
        <f t="shared" si="2"/>
        <v/>
      </c>
      <c r="L11" s="20" t="str">
        <f t="shared" si="3"/>
        <v/>
      </c>
      <c r="P11" s="21" t="str">
        <f t="shared" si="4"/>
        <v/>
      </c>
    </row>
    <row r="12" spans="1:62" ht="27.9" customHeight="1">
      <c r="A12" s="15" t="s">
        <v>41</v>
      </c>
      <c r="B12" s="16" t="s">
        <v>14</v>
      </c>
      <c r="C12" s="28"/>
      <c r="D12" s="29"/>
      <c r="E12" s="18"/>
      <c r="F12" s="17"/>
      <c r="G12" s="30" t="str">
        <f t="shared" si="5"/>
        <v/>
      </c>
      <c r="I12" s="20" t="str">
        <f t="shared" si="0"/>
        <v/>
      </c>
      <c r="J12" s="20" t="str">
        <f t="shared" si="1"/>
        <v/>
      </c>
      <c r="K12" s="20" t="str">
        <f t="shared" si="2"/>
        <v/>
      </c>
      <c r="L12" s="20" t="str">
        <f t="shared" si="3"/>
        <v/>
      </c>
      <c r="P12" s="21" t="str">
        <f t="shared" si="4"/>
        <v/>
      </c>
    </row>
    <row r="13" spans="1:62" ht="27.9" customHeight="1">
      <c r="A13" s="15" t="s">
        <v>42</v>
      </c>
      <c r="B13" s="16" t="s">
        <v>15</v>
      </c>
      <c r="C13" s="28"/>
      <c r="D13" s="29"/>
      <c r="E13" s="18"/>
      <c r="F13" s="17"/>
      <c r="G13" s="30" t="str">
        <f t="shared" si="5"/>
        <v/>
      </c>
      <c r="I13" s="20" t="str">
        <f t="shared" si="0"/>
        <v/>
      </c>
      <c r="J13" s="20" t="str">
        <f t="shared" si="1"/>
        <v/>
      </c>
      <c r="K13" s="20" t="str">
        <f t="shared" si="2"/>
        <v/>
      </c>
      <c r="L13" s="20" t="str">
        <f t="shared" si="3"/>
        <v/>
      </c>
      <c r="P13" s="21" t="str">
        <f t="shared" si="4"/>
        <v/>
      </c>
    </row>
    <row r="14" spans="1:62" ht="27.9" customHeight="1">
      <c r="A14" s="22" t="s">
        <v>2</v>
      </c>
      <c r="B14" s="16" t="s">
        <v>16</v>
      </c>
      <c r="C14" s="32">
        <f>SUM(C7:C13)</f>
        <v>0</v>
      </c>
      <c r="D14" s="33">
        <f>SUM(D7:D13)</f>
        <v>0</v>
      </c>
      <c r="E14" s="34">
        <f>IF(D14=0,0,ROUND(SUMPRODUCT(D7:D13,E7:E13)/D14,2))</f>
        <v>0</v>
      </c>
      <c r="F14" s="33">
        <f>IF(D14=0,0,ROUND(SUMPRODUCT(D7:D13,F7:F13)/D14,2))</f>
        <v>0</v>
      </c>
      <c r="G14" s="30" t="str">
        <f>I14&amp;J14&amp;K14&amp;L14&amp;P14&amp;N14&amp;O14&amp;Q14</f>
        <v/>
      </c>
      <c r="I14" s="20" t="str">
        <f t="shared" si="0"/>
        <v/>
      </c>
      <c r="J14" s="20" t="str">
        <f t="shared" si="1"/>
        <v/>
      </c>
      <c r="K14" s="20" t="str">
        <f t="shared" si="2"/>
        <v/>
      </c>
      <c r="L14" s="20" t="str">
        <f t="shared" si="3"/>
        <v/>
      </c>
      <c r="N14" s="27" t="str">
        <f>IF(I14="",IF(C14&lt;&gt;SUM(C7:C13),"[法1-撥款戶數]_全國(合計數)錯誤,",""),"")</f>
        <v/>
      </c>
      <c r="O14" s="27" t="str">
        <f>IF(J14="",IF(D14&lt;&gt;SUM(D7:D13),"[法1-撥款金額]_全國(合計數)錯誤,",""),"")</f>
        <v/>
      </c>
      <c r="P14" s="21" t="str">
        <f>IF(K14="",IF(E14&gt;40,"加權平均貸款成數最高為4成,",IF(D14=0,"",IF(E14&lt;&gt;ROUND(SUMPRODUCT(D7:D13,E7:E13)/D14,2),"[法1-加權平均貸款成數]_全國(合計數)錯誤,",""))),"")</f>
        <v/>
      </c>
      <c r="Q14" s="27" t="str">
        <f>IF(L14="",IF(D14=0,"",IF(F14&lt;&gt;ROUND(SUMPRODUCT(D7:D13,F7:F13)/D14,2),"[法1-加權平均貸款利率]_全國(合計數)錯誤,","")),"")</f>
        <v/>
      </c>
    </row>
    <row r="15" spans="1:62" ht="69" customHeight="1">
      <c r="A15" s="44" t="s">
        <v>43</v>
      </c>
      <c r="B15" s="44"/>
      <c r="C15" s="44"/>
      <c r="D15" s="44"/>
      <c r="E15" s="44"/>
      <c r="F15" s="44"/>
      <c r="G15" s="44"/>
    </row>
    <row r="16" spans="1:62" s="25" customFormat="1" ht="24" customHeight="1">
      <c r="A16" s="45" t="s">
        <v>44</v>
      </c>
      <c r="B16" s="45"/>
      <c r="C16" s="23"/>
      <c r="D16" s="31" t="s">
        <v>3</v>
      </c>
      <c r="E16" s="24"/>
      <c r="F16" s="31" t="s">
        <v>22</v>
      </c>
      <c r="G16" s="24"/>
    </row>
    <row r="17" spans="1:7" s="25" customFormat="1" ht="24" customHeight="1">
      <c r="A17" s="45" t="s">
        <v>4</v>
      </c>
      <c r="B17" s="45"/>
      <c r="C17" s="23"/>
      <c r="D17" s="31" t="s">
        <v>4</v>
      </c>
      <c r="E17" s="24"/>
      <c r="F17" s="31" t="s">
        <v>4</v>
      </c>
      <c r="G17" s="24"/>
    </row>
    <row r="18" spans="1:7" s="25" customFormat="1" ht="24" customHeight="1">
      <c r="A18" s="45" t="s">
        <v>5</v>
      </c>
      <c r="B18" s="45"/>
      <c r="C18" s="26"/>
      <c r="D18" s="31" t="s">
        <v>5</v>
      </c>
      <c r="E18" s="24"/>
      <c r="F18" s="31" t="s">
        <v>5</v>
      </c>
      <c r="G18" s="24"/>
    </row>
    <row r="19" spans="1:7" ht="16.2">
      <c r="A19" s="35" t="s">
        <v>20</v>
      </c>
    </row>
    <row r="20" spans="1:7" ht="16.2">
      <c r="A20" s="2" t="s">
        <v>45</v>
      </c>
    </row>
    <row r="21" spans="1:7" ht="16.2">
      <c r="A21" s="35" t="s">
        <v>28</v>
      </c>
    </row>
    <row r="22" spans="1:7" ht="16.2">
      <c r="A22" s="2" t="s">
        <v>46</v>
      </c>
    </row>
    <row r="23" spans="1:7" ht="16.2">
      <c r="A23" s="2" t="s">
        <v>47</v>
      </c>
    </row>
    <row r="24" spans="1:7" ht="16.2">
      <c r="A24" s="2" t="s">
        <v>48</v>
      </c>
    </row>
  </sheetData>
  <sheetProtection password="A993" sheet="1" objects="1" scenarios="1"/>
  <mergeCells count="14">
    <mergeCell ref="N5:Q5"/>
    <mergeCell ref="B5:B6"/>
    <mergeCell ref="G5:G6"/>
    <mergeCell ref="I5:L5"/>
    <mergeCell ref="A5:A6"/>
    <mergeCell ref="C5:F5"/>
    <mergeCell ref="A16:B16"/>
    <mergeCell ref="A17:B17"/>
    <mergeCell ref="A18:B18"/>
    <mergeCell ref="I4:J4"/>
    <mergeCell ref="B1:G1"/>
    <mergeCell ref="A15:G15"/>
    <mergeCell ref="D2:E2"/>
    <mergeCell ref="D3:E3"/>
  </mergeCells>
  <phoneticPr fontId="1" type="noConversion"/>
  <pageMargins left="0.7" right="0.7" top="0.75" bottom="0.75" header="0.3" footer="0.3"/>
  <pageSetup paperSize="9" scale="82" orientation="landscape" r:id="rId1"/>
  <ignoredErrors>
    <ignoredError sqref="C14:D1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FOA</vt:lpstr>
      <vt:lpstr>Original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st1</dc:creator>
  <cp:lastModifiedBy>st1</cp:lastModifiedBy>
  <cp:lastPrinted>2021-03-19T02:11:35Z</cp:lastPrinted>
  <dcterms:created xsi:type="dcterms:W3CDTF">2015-01-16T00:49:17Z</dcterms:created>
  <dcterms:modified xsi:type="dcterms:W3CDTF">2021-05-04T03:54:33Z</dcterms:modified>
</cp:coreProperties>
</file>