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2E882761-9D29-42CB-9775-7640C5C8E356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3" sheetId="42" r:id="rId10"/>
    <sheet name="User異動待排" sheetId="40" r:id="rId11"/>
    <sheet name="取消交易" sheetId="6" r:id="rId12"/>
    <sheet name="討論項目" sheetId="7" r:id="rId13"/>
    <sheet name="待辦事項" sheetId="12" r:id="rId14"/>
    <sheet name="後續討論" sheetId="10" r:id="rId15"/>
    <sheet name="需二審tmp" sheetId="9" r:id="rId16"/>
    <sheet name="L4完成進度" sheetId="11" r:id="rId17"/>
    <sheet name="L_tmp" sheetId="13" r:id="rId18"/>
    <sheet name="上線注意事項" sheetId="14" r:id="rId19"/>
    <sheet name="追蹤議題備註" sheetId="15" r:id="rId20"/>
    <sheet name="備註" sheetId="16" r:id="rId21"/>
    <sheet name="SKL放款" sheetId="17" state="hidden" r:id="rId22"/>
    <sheet name="URS確認tmp" sheetId="18" state="hidden" r:id="rId23"/>
    <sheet name="討論項目tmp" sheetId="19" state="hidden" r:id="rId24"/>
    <sheet name="待辦事項tmp" sheetId="20" state="hidden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xlnm._FilterDatabase" localSheetId="13" hidden="1">待辦事項!$A$1:$J$93</definedName>
    <definedName name="_xlnm._FilterDatabase" localSheetId="12" hidden="1">討論項目!$A$1:$P$627</definedName>
    <definedName name="_xlnm._FilterDatabase" localSheetId="15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10" r:id="rId43"/>
    <pivotCache cacheId="11" r:id="rId44"/>
    <pivotCache cacheId="12" r:id="rId45"/>
    <pivotCache cacheId="13" r:id="rId46"/>
    <pivotCache cacheId="14" r:id="rId4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5" l="1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5" i="5" l="1"/>
  <c r="AT235" i="5" s="1"/>
  <c r="X235" i="5"/>
  <c r="AG235" i="5"/>
  <c r="AN235" i="5"/>
  <c r="AQ235" i="5"/>
  <c r="AT190" i="5"/>
  <c r="AN190" i="5"/>
  <c r="AQ190" i="5"/>
  <c r="AS190" i="5"/>
  <c r="AV190" i="5"/>
  <c r="AT402" i="5"/>
  <c r="X402" i="5"/>
  <c r="AG402" i="5"/>
  <c r="AM402" i="5"/>
  <c r="AN402" i="5"/>
  <c r="AQ402" i="5"/>
  <c r="AU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X320" i="5"/>
  <c r="AG320" i="5"/>
  <c r="AN320" i="5"/>
  <c r="AQ320" i="5"/>
  <c r="AT406" i="5"/>
  <c r="AS407" i="5"/>
  <c r="AG406" i="5"/>
  <c r="AG407" i="5"/>
  <c r="AN406" i="5"/>
  <c r="AN407" i="5"/>
  <c r="AQ406" i="5"/>
  <c r="AQ407" i="5"/>
  <c r="AR406" i="5"/>
  <c r="AS406" i="5"/>
  <c r="AT407" i="5"/>
  <c r="AV406" i="5"/>
  <c r="AV297" i="5"/>
  <c r="AU297" i="5"/>
  <c r="AT297" i="5"/>
  <c r="AS297" i="5"/>
  <c r="AR297" i="5"/>
  <c r="AQ297" i="5"/>
  <c r="AN297" i="5"/>
  <c r="AG297" i="5"/>
  <c r="X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T549" i="5"/>
  <c r="X549" i="5"/>
  <c r="AG549" i="5"/>
  <c r="AN549" i="5"/>
  <c r="AQ549" i="5"/>
  <c r="AT548" i="5"/>
  <c r="X548" i="5"/>
  <c r="AG548" i="5"/>
  <c r="AN548" i="5"/>
  <c r="AQ548" i="5"/>
  <c r="AS547" i="5"/>
  <c r="X547" i="5"/>
  <c r="AG547" i="5"/>
  <c r="AN547" i="5"/>
  <c r="AQ547" i="5"/>
  <c r="AR546" i="5"/>
  <c r="X546" i="5"/>
  <c r="AG546" i="5"/>
  <c r="AN546" i="5"/>
  <c r="AQ546" i="5"/>
  <c r="AU235" i="5" l="1"/>
  <c r="AS235" i="5"/>
  <c r="AV235" i="5"/>
  <c r="AR235" i="5"/>
  <c r="AR190" i="5"/>
  <c r="AU190" i="5"/>
  <c r="AS402" i="5"/>
  <c r="AV402" i="5"/>
  <c r="AR402" i="5"/>
  <c r="C23" i="35"/>
  <c r="C47" i="35"/>
  <c r="C38" i="35"/>
  <c r="C9" i="35"/>
  <c r="C17" i="35"/>
  <c r="C50" i="35"/>
  <c r="C31" i="35"/>
  <c r="AS320" i="5"/>
  <c r="AR320" i="5"/>
  <c r="AV320" i="5"/>
  <c r="AU320" i="5"/>
  <c r="AR407" i="5"/>
  <c r="AV407" i="5"/>
  <c r="AU407" i="5"/>
  <c r="AU406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326" i="5"/>
  <c r="AU326" i="5"/>
  <c r="AT326" i="5"/>
  <c r="AS326" i="5"/>
  <c r="AR326" i="5"/>
  <c r="AQ326" i="5"/>
  <c r="AN326" i="5"/>
  <c r="AG326" i="5"/>
  <c r="X326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N54" i="5"/>
  <c r="AG54" i="5"/>
  <c r="X54" i="5"/>
  <c r="AQ53" i="5"/>
  <c r="AN53" i="5"/>
  <c r="AG53" i="5"/>
  <c r="X53" i="5"/>
  <c r="AV53" i="5" l="1"/>
  <c r="AS53" i="5"/>
  <c r="AR53" i="5"/>
  <c r="AT53" i="5"/>
  <c r="AU53" i="5"/>
  <c r="AV52" i="5" l="1"/>
  <c r="AU52" i="5"/>
  <c r="AT52" i="5"/>
  <c r="AS52" i="5"/>
  <c r="AR52" i="5"/>
  <c r="AQ52" i="5"/>
  <c r="AN52" i="5"/>
  <c r="AG52" i="5"/>
  <c r="X52" i="5"/>
  <c r="AV51" i="5"/>
  <c r="AU51" i="5"/>
  <c r="AT51" i="5"/>
  <c r="AS51" i="5"/>
  <c r="AR51" i="5"/>
  <c r="AQ51" i="5"/>
  <c r="AN51" i="5"/>
  <c r="AG51" i="5"/>
  <c r="X51" i="5"/>
  <c r="AS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1" i="5"/>
  <c r="AG321" i="5"/>
  <c r="X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1" i="5"/>
  <c r="M150" i="5"/>
  <c r="M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2" i="5"/>
  <c r="AG332" i="5"/>
  <c r="X332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5" i="5"/>
  <c r="AG545" i="5"/>
  <c r="X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N536" i="5"/>
  <c r="O536" i="5"/>
  <c r="N536" i="5"/>
  <c r="AR536" i="5"/>
  <c r="AN535" i="5"/>
  <c r="O535" i="5"/>
  <c r="N535" i="5"/>
  <c r="M535" i="5"/>
  <c r="AN534" i="5"/>
  <c r="O534" i="5"/>
  <c r="N534" i="5"/>
  <c r="M534" i="5"/>
  <c r="AN533" i="5"/>
  <c r="O533" i="5"/>
  <c r="N533" i="5"/>
  <c r="AN532" i="5"/>
  <c r="O532" i="5"/>
  <c r="N532" i="5"/>
  <c r="M532" i="5"/>
  <c r="AN531" i="5"/>
  <c r="O531" i="5"/>
  <c r="N531" i="5"/>
  <c r="AN530" i="5"/>
  <c r="O530" i="5"/>
  <c r="N530" i="5"/>
  <c r="AN529" i="5"/>
  <c r="O529" i="5"/>
  <c r="N529" i="5"/>
  <c r="AN528" i="5"/>
  <c r="O528" i="5"/>
  <c r="N528" i="5"/>
  <c r="AN527" i="5"/>
  <c r="AG527" i="5"/>
  <c r="X527" i="5"/>
  <c r="N527" i="5"/>
  <c r="AN526" i="5"/>
  <c r="AG526" i="5"/>
  <c r="X526" i="5"/>
  <c r="N526" i="5"/>
  <c r="AN525" i="5"/>
  <c r="AG525" i="5"/>
  <c r="X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05" i="5"/>
  <c r="AG405" i="5"/>
  <c r="X405" i="5"/>
  <c r="AR405" i="5"/>
  <c r="AN404" i="5"/>
  <c r="AG404" i="5"/>
  <c r="X404" i="5"/>
  <c r="AN403" i="5"/>
  <c r="AG403" i="5"/>
  <c r="X403" i="5"/>
  <c r="AN401" i="5"/>
  <c r="AG401" i="5"/>
  <c r="X401" i="5"/>
  <c r="AN400" i="5"/>
  <c r="AG400" i="5"/>
  <c r="X400" i="5"/>
  <c r="AN187" i="5"/>
  <c r="AG187" i="5"/>
  <c r="X187" i="5"/>
  <c r="AN166" i="5"/>
  <c r="AG166" i="5"/>
  <c r="X166" i="5"/>
  <c r="AN410" i="5"/>
  <c r="AG410" i="5"/>
  <c r="X410" i="5"/>
  <c r="AN397" i="5"/>
  <c r="AG397" i="5"/>
  <c r="X397" i="5"/>
  <c r="AN396" i="5"/>
  <c r="AG396" i="5"/>
  <c r="X396" i="5"/>
  <c r="AN185" i="5"/>
  <c r="AG185" i="5"/>
  <c r="X185" i="5"/>
  <c r="AN164" i="5"/>
  <c r="AG164" i="5"/>
  <c r="X164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98" i="5"/>
  <c r="AG398" i="5"/>
  <c r="X398" i="5"/>
  <c r="AN173" i="5"/>
  <c r="AG173" i="5"/>
  <c r="X173" i="5"/>
  <c r="AN367" i="5"/>
  <c r="AG367" i="5"/>
  <c r="X367" i="5"/>
  <c r="AN408" i="5"/>
  <c r="AG408" i="5"/>
  <c r="X408" i="5"/>
  <c r="AN365" i="5"/>
  <c r="AG365" i="5"/>
  <c r="X365" i="5"/>
  <c r="AN175" i="5"/>
  <c r="AG175" i="5"/>
  <c r="X175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99" i="5"/>
  <c r="AG399" i="5"/>
  <c r="X399" i="5"/>
  <c r="AN174" i="5"/>
  <c r="AG174" i="5"/>
  <c r="X174" i="5"/>
  <c r="AN351" i="5"/>
  <c r="AN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M298" i="5"/>
  <c r="AN296" i="5"/>
  <c r="AG296" i="5"/>
  <c r="X296" i="5"/>
  <c r="M296" i="5"/>
  <c r="AN295" i="5"/>
  <c r="AG295" i="5"/>
  <c r="X295" i="5"/>
  <c r="M295" i="5"/>
  <c r="AN294" i="5"/>
  <c r="AG294" i="5"/>
  <c r="X294" i="5"/>
  <c r="AN293" i="5"/>
  <c r="AG293" i="5"/>
  <c r="X293" i="5"/>
  <c r="M293" i="5"/>
  <c r="AN292" i="5"/>
  <c r="AG292" i="5"/>
  <c r="X292" i="5"/>
  <c r="AN291" i="5"/>
  <c r="AG291" i="5"/>
  <c r="X291" i="5"/>
  <c r="AN290" i="5"/>
  <c r="AG290" i="5"/>
  <c r="X290" i="5"/>
  <c r="AN289" i="5"/>
  <c r="AG289" i="5"/>
  <c r="X289" i="5"/>
  <c r="AN288" i="5"/>
  <c r="AG288" i="5"/>
  <c r="AB288" i="5"/>
  <c r="AA288" i="5"/>
  <c r="X288" i="5"/>
  <c r="AN287" i="5"/>
  <c r="AG287" i="5"/>
  <c r="X287" i="5"/>
  <c r="AN286" i="5"/>
  <c r="AG286" i="5"/>
  <c r="AB286" i="5"/>
  <c r="AA286" i="5"/>
  <c r="X286" i="5"/>
  <c r="AN285" i="5"/>
  <c r="AG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M239" i="5"/>
  <c r="AN238" i="5"/>
  <c r="AG238" i="5"/>
  <c r="X238" i="5"/>
  <c r="AN237" i="5"/>
  <c r="AG237" i="5"/>
  <c r="X237" i="5"/>
  <c r="AN236" i="5"/>
  <c r="AG236" i="5"/>
  <c r="X236" i="5"/>
  <c r="AN234" i="5"/>
  <c r="AG234" i="5"/>
  <c r="X234" i="5"/>
  <c r="M234" i="5"/>
  <c r="AN233" i="5"/>
  <c r="AG233" i="5"/>
  <c r="X233" i="5"/>
  <c r="AN232" i="5"/>
  <c r="AG232" i="5"/>
  <c r="X232" i="5"/>
  <c r="AN230" i="5"/>
  <c r="AG230" i="5"/>
  <c r="X230" i="5"/>
  <c r="M230" i="5"/>
  <c r="AN229" i="5"/>
  <c r="AG229" i="5"/>
  <c r="X229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89" i="5"/>
  <c r="AG189" i="5"/>
  <c r="X189" i="5"/>
  <c r="AN188" i="5"/>
  <c r="AG188" i="5"/>
  <c r="X188" i="5"/>
  <c r="AN369" i="5"/>
  <c r="AG369" i="5"/>
  <c r="X369" i="5"/>
  <c r="AN172" i="5"/>
  <c r="AG172" i="5"/>
  <c r="X172" i="5"/>
  <c r="AN352" i="5"/>
  <c r="AG352" i="5"/>
  <c r="X352" i="5"/>
  <c r="AN167" i="5"/>
  <c r="AG167" i="5"/>
  <c r="X167" i="5"/>
  <c r="AN186" i="5"/>
  <c r="AG186" i="5"/>
  <c r="X186" i="5"/>
  <c r="AN165" i="5"/>
  <c r="AG165" i="5"/>
  <c r="X165" i="5"/>
  <c r="AN183" i="5"/>
  <c r="AG183" i="5"/>
  <c r="X183" i="5"/>
  <c r="AN162" i="5"/>
  <c r="AG162" i="5"/>
  <c r="X162" i="5"/>
  <c r="AN182" i="5"/>
  <c r="AG182" i="5"/>
  <c r="X182" i="5"/>
  <c r="AN161" i="5"/>
  <c r="AG161" i="5"/>
  <c r="X161" i="5"/>
  <c r="AN353" i="5"/>
  <c r="AG353" i="5"/>
  <c r="X353" i="5"/>
  <c r="AN168" i="5"/>
  <c r="AG168" i="5"/>
  <c r="X168" i="5"/>
  <c r="AN179" i="5"/>
  <c r="AG179" i="5"/>
  <c r="X179" i="5"/>
  <c r="AN156" i="5"/>
  <c r="AG156" i="5"/>
  <c r="X156" i="5"/>
  <c r="AN364" i="5"/>
  <c r="AG364" i="5"/>
  <c r="X364" i="5"/>
  <c r="AN169" i="5"/>
  <c r="AG169" i="5"/>
  <c r="X169" i="5"/>
  <c r="AN184" i="5"/>
  <c r="AG184" i="5"/>
  <c r="X184" i="5"/>
  <c r="AN163" i="5"/>
  <c r="AG163" i="5"/>
  <c r="X163" i="5"/>
  <c r="AN180" i="5"/>
  <c r="AG180" i="5"/>
  <c r="X180" i="5"/>
  <c r="AN157" i="5"/>
  <c r="AG157" i="5"/>
  <c r="X157" i="5"/>
  <c r="AN368" i="5"/>
  <c r="AG368" i="5"/>
  <c r="X368" i="5"/>
  <c r="AN171" i="5"/>
  <c r="AG171" i="5"/>
  <c r="X171" i="5"/>
  <c r="AN366" i="5"/>
  <c r="AG366" i="5"/>
  <c r="X366" i="5"/>
  <c r="AN170" i="5"/>
  <c r="AG170" i="5"/>
  <c r="X170" i="5"/>
  <c r="AN178" i="5"/>
  <c r="AG178" i="5"/>
  <c r="X178" i="5"/>
  <c r="AN155" i="5"/>
  <c r="AG155" i="5"/>
  <c r="X155" i="5"/>
  <c r="AN181" i="5"/>
  <c r="AG181" i="5"/>
  <c r="X181" i="5"/>
  <c r="AN160" i="5"/>
  <c r="AG160" i="5"/>
  <c r="X160" i="5"/>
  <c r="AN159" i="5"/>
  <c r="AG159" i="5"/>
  <c r="X159" i="5"/>
  <c r="AN158" i="5"/>
  <c r="AG158" i="5"/>
  <c r="X158" i="5"/>
  <c r="AN177" i="5"/>
  <c r="AG177" i="5"/>
  <c r="X177" i="5"/>
  <c r="M177" i="5"/>
  <c r="AN409" i="5"/>
  <c r="AG409" i="5"/>
  <c r="X409" i="5"/>
  <c r="M409" i="5"/>
  <c r="AN176" i="5"/>
  <c r="AG176" i="5"/>
  <c r="X176" i="5"/>
  <c r="M176" i="5"/>
  <c r="AN154" i="5"/>
  <c r="AG154" i="5"/>
  <c r="AB154" i="5"/>
  <c r="AA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M142" i="5"/>
  <c r="AN141" i="5"/>
  <c r="AG141" i="5"/>
  <c r="AB141" i="5"/>
  <c r="AA141" i="5"/>
  <c r="X141" i="5"/>
  <c r="AN140" i="5"/>
  <c r="AG140" i="5"/>
  <c r="AB140" i="5"/>
  <c r="AA140" i="5"/>
  <c r="X140" i="5"/>
  <c r="AN139" i="5"/>
  <c r="AG139" i="5"/>
  <c r="AB139" i="5"/>
  <c r="AA139" i="5"/>
  <c r="X139" i="5"/>
  <c r="M139" i="5"/>
  <c r="AN138" i="5"/>
  <c r="AG138" i="5"/>
  <c r="AB138" i="5"/>
  <c r="AA138" i="5"/>
  <c r="X138" i="5"/>
  <c r="AN137" i="5"/>
  <c r="AG137" i="5"/>
  <c r="AB137" i="5"/>
  <c r="AA137" i="5"/>
  <c r="X137" i="5"/>
  <c r="M137" i="5"/>
  <c r="AN136" i="5"/>
  <c r="AG136" i="5"/>
  <c r="AB136" i="5"/>
  <c r="AA136" i="5"/>
  <c r="X136" i="5"/>
  <c r="AN135" i="5"/>
  <c r="AG135" i="5"/>
  <c r="AB135" i="5"/>
  <c r="AA135" i="5"/>
  <c r="X135" i="5"/>
  <c r="AN134" i="5"/>
  <c r="AG134" i="5"/>
  <c r="AB134" i="5"/>
  <c r="AA134" i="5"/>
  <c r="X134" i="5"/>
  <c r="M134" i="5"/>
  <c r="AN133" i="5"/>
  <c r="AG133" i="5"/>
  <c r="AB133" i="5"/>
  <c r="AA133" i="5"/>
  <c r="X133" i="5"/>
  <c r="AN132" i="5"/>
  <c r="AG132" i="5"/>
  <c r="AB132" i="5"/>
  <c r="AA132" i="5"/>
  <c r="X132" i="5"/>
  <c r="M132" i="5"/>
  <c r="AN131" i="5"/>
  <c r="AG131" i="5"/>
  <c r="AB131" i="5"/>
  <c r="AA131" i="5"/>
  <c r="X131" i="5"/>
  <c r="M131" i="5"/>
  <c r="AN130" i="5"/>
  <c r="AG130" i="5"/>
  <c r="AB130" i="5"/>
  <c r="AA130" i="5"/>
  <c r="X130" i="5"/>
  <c r="AN129" i="5"/>
  <c r="AG129" i="5"/>
  <c r="AB129" i="5"/>
  <c r="AA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K116" i="5"/>
  <c r="AG116" i="5"/>
  <c r="X116" i="5"/>
  <c r="AN115" i="5"/>
  <c r="AG115" i="5"/>
  <c r="X115" i="5"/>
  <c r="AN114" i="5"/>
  <c r="AG114" i="5"/>
  <c r="X114" i="5"/>
  <c r="AN113" i="5"/>
  <c r="AK113" i="5"/>
  <c r="AG113" i="5"/>
  <c r="X113" i="5"/>
  <c r="AN112" i="5"/>
  <c r="AG112" i="5"/>
  <c r="X112" i="5"/>
  <c r="AN111" i="5"/>
  <c r="AG111" i="5"/>
  <c r="AB111" i="5"/>
  <c r="AA111" i="5"/>
  <c r="X111" i="5"/>
  <c r="M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M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M82" i="5"/>
  <c r="AN81" i="5"/>
  <c r="AG81" i="5"/>
  <c r="X81" i="5"/>
  <c r="AN80" i="5"/>
  <c r="AG80" i="5"/>
  <c r="X80" i="5"/>
  <c r="M80" i="5"/>
  <c r="AN79" i="5"/>
  <c r="AG79" i="5"/>
  <c r="X79" i="5"/>
  <c r="M79" i="5"/>
  <c r="AN78" i="5"/>
  <c r="AG78" i="5"/>
  <c r="X78" i="5"/>
  <c r="AN77" i="5"/>
  <c r="AG77" i="5"/>
  <c r="X77" i="5"/>
  <c r="AN76" i="5"/>
  <c r="AG76" i="5"/>
  <c r="X76" i="5"/>
  <c r="AN75" i="5"/>
  <c r="AG75" i="5"/>
  <c r="X75" i="5"/>
  <c r="AN74" i="5"/>
  <c r="AG74" i="5"/>
  <c r="AB74" i="5"/>
  <c r="AA74" i="5"/>
  <c r="X74" i="5"/>
  <c r="M74" i="5"/>
  <c r="AN73" i="5"/>
  <c r="AG73" i="5"/>
  <c r="AB73" i="5"/>
  <c r="AA73" i="5"/>
  <c r="X73" i="5"/>
  <c r="M73" i="5"/>
  <c r="AN72" i="5"/>
  <c r="AG72" i="5"/>
  <c r="X72" i="5"/>
  <c r="AN71" i="5"/>
  <c r="AG71" i="5"/>
  <c r="X71" i="5"/>
  <c r="M71" i="5"/>
  <c r="AN70" i="5"/>
  <c r="AG70" i="5"/>
  <c r="X70" i="5"/>
  <c r="M70" i="5"/>
  <c r="AN69" i="5"/>
  <c r="AG69" i="5"/>
  <c r="X69" i="5"/>
  <c r="M69" i="5"/>
  <c r="AN68" i="5"/>
  <c r="AG68" i="5"/>
  <c r="X68" i="5"/>
  <c r="AN67" i="5"/>
  <c r="AG67" i="5"/>
  <c r="X67" i="5"/>
  <c r="AN66" i="5"/>
  <c r="AG66" i="5"/>
  <c r="X66" i="5"/>
  <c r="M66" i="5"/>
  <c r="AN65" i="5"/>
  <c r="AG65" i="5"/>
  <c r="X65" i="5"/>
  <c r="AN64" i="5"/>
  <c r="AG64" i="5"/>
  <c r="X64" i="5"/>
  <c r="AN63" i="5"/>
  <c r="AG63" i="5"/>
  <c r="X63" i="5"/>
  <c r="AN62" i="5"/>
  <c r="AG62" i="5"/>
  <c r="AB62" i="5"/>
  <c r="AA62" i="5"/>
  <c r="X62" i="5"/>
  <c r="M62" i="5"/>
  <c r="AN61" i="5"/>
  <c r="AG61" i="5"/>
  <c r="AB61" i="5"/>
  <c r="AA61" i="5"/>
  <c r="X61" i="5"/>
  <c r="M61" i="5"/>
  <c r="AN60" i="5"/>
  <c r="AG60" i="5"/>
  <c r="X60" i="5"/>
  <c r="AN59" i="5"/>
  <c r="AG59" i="5"/>
  <c r="X59" i="5"/>
  <c r="M59" i="5"/>
  <c r="AN58" i="5"/>
  <c r="AG58" i="5"/>
  <c r="X58" i="5"/>
  <c r="M58" i="5"/>
  <c r="AN57" i="5"/>
  <c r="AG57" i="5"/>
  <c r="X57" i="5"/>
  <c r="M57" i="5"/>
  <c r="AN56" i="5"/>
  <c r="AG56" i="5"/>
  <c r="X56" i="5"/>
  <c r="AN55" i="5"/>
  <c r="AG55" i="5"/>
  <c r="X55" i="5"/>
  <c r="M55" i="5"/>
  <c r="AN50" i="5"/>
  <c r="AG50" i="5"/>
  <c r="X50" i="5"/>
  <c r="AN49" i="5"/>
  <c r="AG49" i="5"/>
  <c r="AB49" i="5"/>
  <c r="AA49" i="5"/>
  <c r="X49" i="5"/>
  <c r="AN48" i="5"/>
  <c r="AG48" i="5"/>
  <c r="X48" i="5"/>
  <c r="AN47" i="5"/>
  <c r="AG47" i="5"/>
  <c r="X47" i="5"/>
  <c r="AN46" i="5"/>
  <c r="AG46" i="5"/>
  <c r="X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X42" i="5"/>
  <c r="M42" i="5"/>
  <c r="AN41" i="5"/>
  <c r="AG41" i="5"/>
  <c r="AB41" i="5"/>
  <c r="AA41" i="5"/>
  <c r="X41" i="5"/>
  <c r="M41" i="5"/>
  <c r="AN40" i="5"/>
  <c r="AG40" i="5"/>
  <c r="AB40" i="5"/>
  <c r="AA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X34" i="5"/>
  <c r="AN33" i="5"/>
  <c r="AG33" i="5"/>
  <c r="AB33" i="5"/>
  <c r="AA33" i="5"/>
  <c r="X33" i="5"/>
  <c r="M33" i="5"/>
  <c r="AN32" i="5"/>
  <c r="AG32" i="5"/>
  <c r="AB32" i="5"/>
  <c r="AA32" i="5"/>
  <c r="X32" i="5"/>
  <c r="M32" i="5"/>
  <c r="AN31" i="5"/>
  <c r="AG31" i="5"/>
  <c r="X31" i="5"/>
  <c r="M31" i="5"/>
  <c r="AN30" i="5"/>
  <c r="AG30" i="5"/>
  <c r="X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AB27" i="5"/>
  <c r="AA27" i="5"/>
  <c r="X27" i="5"/>
  <c r="M27" i="5"/>
  <c r="AN26" i="5"/>
  <c r="AG26" i="5"/>
  <c r="X26" i="5"/>
  <c r="AN25" i="5"/>
  <c r="AG25" i="5"/>
  <c r="AB25" i="5"/>
  <c r="AA25" i="5"/>
  <c r="X25" i="5"/>
  <c r="M25" i="5"/>
  <c r="AN24" i="5"/>
  <c r="AG24" i="5"/>
  <c r="X24" i="5"/>
  <c r="M24" i="5"/>
  <c r="AN23" i="5"/>
  <c r="AG23" i="5"/>
  <c r="X23" i="5"/>
  <c r="M23" i="5"/>
  <c r="AN22" i="5"/>
  <c r="AG22" i="5"/>
  <c r="X22" i="5"/>
  <c r="AN21" i="5"/>
  <c r="AG21" i="5"/>
  <c r="AB21" i="5"/>
  <c r="AA21" i="5"/>
  <c r="X21" i="5"/>
  <c r="M21" i="5"/>
  <c r="AN20" i="5"/>
  <c r="AG20" i="5"/>
  <c r="AB20" i="5"/>
  <c r="AA20" i="5"/>
  <c r="X20" i="5"/>
  <c r="M20" i="5"/>
  <c r="AN19" i="5"/>
  <c r="AG19" i="5"/>
  <c r="X19" i="5"/>
  <c r="M19" i="5"/>
  <c r="AN18" i="5"/>
  <c r="AG18" i="5"/>
  <c r="AB18" i="5"/>
  <c r="AA18" i="5"/>
  <c r="X18" i="5"/>
  <c r="M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X528" i="5" l="1"/>
  <c r="X533" i="5"/>
  <c r="X535" i="5"/>
  <c r="X531" i="5"/>
  <c r="X529" i="5"/>
  <c r="X534" i="5"/>
  <c r="X536" i="5"/>
  <c r="X532" i="5"/>
  <c r="X530" i="5"/>
  <c r="N24" i="6"/>
  <c r="AX24" i="6" s="1"/>
  <c r="F70" i="3"/>
  <c r="I15" i="33"/>
  <c r="AO23" i="6"/>
  <c r="B15" i="33"/>
  <c r="L15" i="33" s="1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G528" i="5"/>
  <c r="AG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1" i="5"/>
  <c r="G28" i="3"/>
  <c r="G56" i="3"/>
  <c r="AG530" i="5"/>
  <c r="G7" i="3"/>
  <c r="G32" i="3"/>
  <c r="I31" i="3"/>
  <c r="AG535" i="5"/>
  <c r="N17" i="6"/>
  <c r="J45" i="3"/>
  <c r="J50" i="3"/>
  <c r="I54" i="3"/>
  <c r="J29" i="3"/>
  <c r="I33" i="3"/>
  <c r="I35" i="3"/>
  <c r="G59" i="3"/>
  <c r="J56" i="3"/>
  <c r="G67" i="3"/>
  <c r="H67" i="3" s="1"/>
  <c r="AG534" i="5"/>
  <c r="AG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<sst xmlns="http://schemas.openxmlformats.org/spreadsheetml/2006/main" count="16323" uniqueCount="3322">
  <si>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</si>
  <si>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</si>
  <si>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</si>
  <si>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</si>
  <si>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</si>
  <si>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</si>
  <si>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</si>
  <si>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</si>
  <si>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</si>
  <si>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</si>
  <si>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</si>
  <si>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</si>
  <si>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</si>
  <si>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</si>
  <si>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</si>
  <si>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</si>
  <si>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</si>
  <si>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</si>
  <si>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</si>
  <si>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</si>
  <si>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</si>
  <si>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</si>
  <si>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</si>
  <si>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</si>
  <si>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</si>
  <si>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</si>
  <si>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</si>
  <si>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</si>
  <si>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</si>
  <si>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</si>
  <si>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</si>
  <si>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</si>
  <si>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</si>
  <si>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</si>
  <si>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</si>
  <si>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</si>
  <si>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</si>
  <si>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</si>
  <si>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</si>
  <si>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</si>
  <si>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</si>
  <si>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</si>
  <si>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</si>
  <si>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</si>
  <si>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</si>
  <si>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</si>
  <si>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</si>
  <si>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</si>
  <si>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</si>
  <si>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</si>
  <si>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</si>
  <si>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</si>
  <si>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</si>
  <si>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</si>
  <si>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</si>
  <si>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</si>
  <si>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</si>
  <si>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</si>
  <si>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</si>
  <si>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</si>
  <si>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</si>
  <si>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</si>
  <si>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</si>
  <si>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</si>
  <si>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</si>
  <si>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</si>
  <si>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</si>
  <si>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</si>
  <si>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</si>
  <si>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</si>
  <si>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</si>
  <si>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</si>
  <si>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</si>
  <si>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</si>
  <si>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</si>
  <si>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</si>
  <si>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</si>
  <si>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</si>
  <si>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</si>
  <si>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</si>
  <si>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</si>
  <si>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</si>
  <si>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</si>
  <si>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</si>
  <si>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</si>
  <si>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</si>
  <si>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</si>
  <si>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</si>
  <si>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</si>
  <si>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</si>
  <si>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</si>
  <si>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</si>
  <si>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</si>
  <si>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</si>
  <si>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</si>
  <si>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</si>
  <si>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</si>
  <si>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</si>
  <si>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</si>
  <si>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</si>
  <si>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</si>
  <si>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</si>
  <si>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</si>
  <si>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</si>
  <si>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</si>
  <si>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</si>
  <si>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</si>
  <si>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</si>
  <si>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</si>
  <si>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</si>
  <si>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</si>
  <si>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</si>
  <si>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</si>
  <si>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</si>
  <si>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</si>
  <si>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</si>
  <si>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</si>
  <si>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</si>
  <si>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</si>
  <si>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</si>
  <si>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</si>
  <si>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</si>
  <si>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</si>
  <si>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</si>
  <si>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</si>
  <si>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</si>
  <si>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</si>
  <si>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</si>
  <si>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</si>
  <si>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</si>
  <si>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</si>
  <si>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</si>
  <si>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</si>
  <si>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</si>
  <si>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</si>
  <si>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</si>
  <si>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</si>
  <si>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</si>
  <si>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</si>
  <si>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</si>
  <si>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</si>
  <si>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</si>
  <si>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</si>
  <si>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</si>
  <si>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</si>
  <si>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</si>
  <si>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</si>
  <si>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</si>
  <si>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</si>
  <si>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</si>
  <si>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</si>
  <si>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</si>
  <si>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</si>
  <si>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</si>
  <si>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</si>
  <si>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</si>
  <si>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</si>
  <si>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</si>
  <si>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</si>
  <si>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</si>
  <si>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</si>
  <si>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</si>
  <si>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</si>
  <si>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</si>
  <si>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</si>
  <si>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</si>
  <si>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</si>
  <si>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</si>
  <si>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</si>
  <si>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</si>
  <si>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</si>
  <si>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</si>
  <si>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</si>
  <si>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</si>
  <si>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</si>
  <si>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</si>
  <si>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</si>
  <si>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</si>
  <si>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</si>
  <si>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</si>
  <si>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</si>
  <si>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</si>
  <si>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</si>
  <si>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</si>
  <si>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</si>
  <si>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</si>
  <si>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</si>
  <si>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</si>
  <si>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</si>
  <si>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</si>
  <si>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</si>
  <si>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</si>
  <si>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</si>
  <si>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</si>
  <si>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</si>
  <si>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</si>
  <si>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</si>
  <si>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</si>
  <si>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</si>
  <si>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</si>
  <si>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</si>
  <si>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</si>
  <si>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</si>
  <si>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</si>
  <si>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</si>
  <si>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</si>
  <si>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</si>
  <si>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</si>
  <si>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</si>
  <si>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</si>
  <si>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</si>
  <si>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</si>
  <si>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</si>
  <si>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</si>
  <si>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</si>
  <si>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</si>
  <si>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</si>
  <si>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</si>
  <si>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</si>
  <si>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</si>
  <si>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</si>
  <si>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</si>
  <si>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</si>
  <si>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</si>
  <si>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</si>
  <si>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</si>
  <si>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</si>
  <si>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</si>
  <si>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</si>
  <si>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</si>
  <si>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</si>
  <si>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</si>
  <si>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</si>
  <si>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</si>
  <si>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</si>
  <si>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</si>
  <si>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</si>
  <si>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</si>
  <si>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</si>
  <si>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</si>
  <si>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</si>
  <si>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</si>
  <si>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</si>
  <si>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</si>
  <si>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</si>
  <si>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</si>
  <si>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</si>
  <si>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</si>
  <si>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</si>
  <si>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</si>
  <si>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</si>
  <si>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</si>
  <si>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</si>
  <si>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</si>
  <si>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</si>
  <si>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</si>
  <si>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</si>
  <si>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</si>
  <si>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</si>
  <si>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</si>
  <si>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</si>
  <si>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</si>
  <si>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</si>
  <si>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</si>
  <si>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</si>
  <si>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</si>
  <si>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</si>
  <si>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</si>
  <si>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</si>
  <si>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</si>
  <si>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</si>
  <si>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</si>
  <si>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</si>
  <si>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</si>
  <si>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</si>
  <si>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</si>
  <si>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</si>
  <si>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</si>
  <si>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</si>
  <si>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</si>
  <si>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</si>
  <si>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</si>
  <si>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</si>
  <si>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</si>
  <si>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</si>
  <si>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</si>
  <si>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</si>
  <si>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</si>
  <si>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</si>
  <si>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</si>
  <si>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</si>
  <si>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</si>
  <si>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</si>
  <si>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</si>
  <si>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</si>
  <si>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</si>
  <si>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</si>
  <si>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</si>
  <si>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</si>
  <si>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</si>
  <si>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</si>
  <si>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</si>
  <si>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</si>
  <si>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</si>
  <si>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</si>
  <si>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</si>
  <si>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</si>
  <si>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</si>
  <si>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</si>
  <si>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</si>
  <si>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</si>
  <si>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</si>
  <si>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</si>
  <si>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</si>
  <si>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</si>
  <si>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</si>
  <si>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</si>
  <si>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</si>
  <si>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</si>
  <si>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</si>
  <si>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</si>
  <si>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</si>
  <si>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</si>
  <si>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</si>
  <si>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</si>
  <si>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</si>
  <si>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</si>
  <si>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</si>
  <si>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</si>
  <si>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</si>
  <si>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</si>
  <si>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</si>
  <si>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</si>
  <si>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</si>
  <si>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</si>
  <si>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</si>
  <si>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</si>
  <si>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</si>
  <si>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</si>
  <si>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</si>
  <si>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</si>
  <si>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</si>
  <si>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</si>
  <si>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</si>
  <si>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</si>
  <si>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</si>
  <si>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</si>
  <si>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</si>
  <si>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</si>
  <si>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</si>
  <si>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</si>
  <si>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</si>
  <si>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</si>
  <si>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</si>
  <si>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</si>
  <si>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</si>
  <si>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</si>
  <si>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</si>
  <si>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</si>
  <si>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</si>
  <si>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</si>
  <si>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</si>
  <si>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</si>
  <si>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</si>
  <si>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</si>
  <si>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</si>
  <si>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</si>
  <si>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</si>
  <si>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</si>
  <si>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</si>
  <si>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</si>
  <si>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</si>
  <si>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</si>
  <si>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</si>
  <si>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</si>
  <si>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</si>
  <si>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</si>
  <si>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</si>
  <si>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</si>
  <si>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</si>
  <si>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</si>
  <si>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</si>
  <si>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</si>
  <si>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</si>
  <si>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</si>
  <si>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</si>
  <si>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</si>
  <si>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</si>
  <si>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</si>
  <si>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</si>
  <si>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</si>
  <si>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</si>
  <si>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</si>
  <si>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</si>
  <si>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</si>
  <si>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</si>
  <si>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</si>
  <si>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</si>
  <si>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</si>
  <si>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</si>
  <si>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</si>
  <si>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</si>
  <si>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</si>
  <si>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</si>
  <si>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</si>
  <si>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</si>
  <si>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</si>
  <si>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</si>
  <si>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</si>
  <si>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</si>
  <si>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</si>
  <si>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</si>
  <si>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</si>
  <si>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</si>
  <si>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</si>
  <si>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</si>
  <si>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</si>
  <si>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</si>
  <si>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</si>
  <si>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</si>
  <si>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</si>
  <si>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</si>
  <si>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</si>
  <si>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</si>
  <si>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</si>
  <si>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</si>
  <si>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</si>
  <si>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</si>
  <si>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</si>
  <si>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</si>
  <si>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</si>
  <si>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</si>
  <si>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</si>
  <si>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</si>
  <si>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</si>
  <si>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</si>
  <si>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</si>
  <si>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</si>
  <si>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</si>
  <si>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</si>
  <si>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</si>
  <si>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</si>
  <si>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</si>
  <si>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</si>
  <si>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</si>
  <si>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</si>
  <si>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</si>
  <si>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</si>
  <si>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</si>
  <si>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</si>
  <si>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</si>
  <si>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</si>
  <si>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</si>
  <si>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</si>
  <si>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</si>
  <si>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</si>
  <si>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</si>
  <si>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</si>
  <si>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</si>
  <si>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</si>
  <si>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</si>
  <si>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</si>
  <si>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</si>
  <si>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</si>
  <si>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</si>
  <si>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</si>
  <si>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</si>
  <si>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</si>
  <si>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</si>
  <si>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</si>
  <si>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</si>
  <si>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</si>
  <si>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</si>
  <si>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</si>
  <si>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</si>
  <si>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</si>
  <si>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</si>
  <si>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</si>
  <si>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</si>
  <si>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</si>
  <si>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</si>
  <si>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</si>
  <si>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</si>
  <si>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</si>
  <si>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</si>
  <si>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</si>
  <si>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</si>
  <si>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</si>
  <si>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</si>
  <si>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</si>
  <si>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</si>
  <si>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</si>
  <si>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</si>
  <si>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</si>
  <si>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</si>
  <si>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</si>
  <si>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</si>
  <si>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</si>
  <si>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</si>
  <si>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</si>
  <si>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</si>
  <si>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</si>
  <si>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</si>
  <si>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</si>
  <si>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</si>
  <si>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</si>
  <si>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</si>
  <si>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</si>
  <si>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</si>
  <si>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</si>
  <si>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</si>
  <si>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</si>
  <si>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</si>
  <si>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</si>
  <si>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</si>
  <si>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</si>
  <si>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</si>
  <si>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</si>
  <si>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</si>
  <si>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</si>
  <si>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</si>
  <si>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</si>
  <si>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</si>
  <si>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</si>
  <si>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</si>
  <si>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</si>
  <si>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</si>
  <si>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</si>
  <si>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</si>
  <si>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</si>
  <si>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</si>
  <si>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</si>
  <si>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</si>
  <si>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</si>
  <si>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</si>
  <si>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</si>
  <si>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</si>
  <si>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</si>
  <si>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</si>
  <si>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</si>
  <si>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</si>
  <si>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</si>
  <si>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</si>
  <si>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</si>
  <si>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</si>
  <si>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</si>
  <si>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</si>
  <si>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</si>
  <si>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</si>
  <si>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</si>
  <si>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</si>
  <si>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</si>
  <si>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</si>
  <si>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</si>
  <si>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</si>
  <si>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</si>
  <si>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</si>
  <si>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</si>
  <si>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</si>
  <si>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</si>
  <si>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</si>
  <si>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</si>
  <si>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</si>
  <si>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</si>
  <si>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</si>
  <si>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</si>
  <si>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</si>
  <si>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</si>
  <si>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</si>
  <si>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</si>
  <si>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</si>
  <si>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</si>
  <si>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</si>
  <si>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</si>
  <si>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</si>
  <si>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</si>
  <si>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</si>
  <si>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</si>
  <si>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</si>
  <si>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</si>
  <si>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</si>
  <si>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</si>
  <si>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</si>
  <si>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</si>
  <si>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</si>
  <si>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</si>
  <si>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</si>
  <si>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</si>
  <si>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</si>
  <si>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</si>
  <si>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</si>
  <si>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</si>
  <si>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</si>
  <si>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</si>
  <si>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</si>
  <si>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</si>
  <si>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</si>
  <si>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</si>
  <si>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</si>
  <si>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</si>
  <si>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</si>
  <si>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</si>
  <si>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</si>
  <si>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</si>
  <si>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</si>
  <si>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</si>
  <si>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</si>
  <si>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</si>
  <si>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</si>
  <si>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</si>
  <si>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</si>
  <si>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</si>
  <si>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</si>
  <si>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</si>
  <si>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</si>
  <si>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</si>
  <si>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</si>
  <si>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</si>
  <si>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</si>
  <si>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</si>
  <si>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</si>
  <si>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</si>
  <si>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</si>
  <si>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</si>
  <si>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</si>
  <si>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</si>
  <si>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</si>
  <si>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</si>
  <si>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</si>
  <si>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</si>
  <si>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</si>
  <si>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</si>
  <si>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</si>
  <si>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</si>
  <si>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</si>
  <si>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</si>
  <si>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</si>
  <si>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</si>
  <si>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</si>
  <si>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</si>
  <si>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</si>
  <si>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</si>
  <si>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</si>
  <si>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</si>
  <si>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</si>
  <si>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</si>
  <si>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</si>
  <si>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</si>
  <si>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</si>
  <si>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</si>
  <si>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</si>
  <si>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</si>
  <si>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</si>
  <si>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</si>
  <si>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</si>
  <si>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</si>
  <si>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</si>
  <si>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</si>
  <si>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</si>
  <si>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</si>
  <si>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</si>
  <si>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</si>
  <si>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</si>
  <si>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</si>
  <si>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</si>
  <si>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</si>
  <si>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</si>
  <si>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</si>
  <si>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</si>
  <si>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</si>
  <si>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</si>
  <si>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</si>
  <si>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</si>
  <si>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</si>
  <si>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</si>
  <si>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</si>
  <si>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</si>
  <si>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</si>
  <si>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</si>
  <si>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</si>
  <si>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</si>
  <si>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</si>
  <si>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</si>
  <si>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</si>
  <si>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</si>
  <si>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</si>
  <si>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</si>
  <si>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</si>
  <si>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</si>
  <si>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</si>
  <si>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</si>
  <si>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</si>
  <si>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</si>
  <si>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</si>
  <si>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</si>
  <si>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</si>
  <si>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</si>
  <si>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</si>
  <si>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</si>
  <si>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</si>
  <si>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</si>
  <si>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</si>
  <si>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</si>
  <si>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</si>
  <si>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</si>
  <si>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</si>
  <si>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</si>
  <si>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</si>
  <si>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</si>
  <si>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</si>
  <si>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</si>
  <si>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</si>
  <si>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</si>
  <si>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</si>
  <si>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</si>
  <si>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</si>
  <si>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</si>
  <si>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</si>
  <si>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</si>
  <si>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</si>
  <si>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</si>
  <si>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</si>
  <si>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</si>
  <si>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</si>
  <si>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</si>
  <si>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</si>
  <si>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</si>
  <si>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</si>
  <si>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</si>
  <si>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</si>
  <si>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</si>
  <si>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</si>
  <si>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</si>
  <si>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</si>
  <si>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</si>
  <si>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</si>
  <si>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</si>
  <si>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</si>
  <si>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</si>
  <si>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</si>
  <si>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</si>
  <si>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</si>
  <si>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</si>
  <si>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</si>
  <si>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</si>
  <si>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</si>
  <si>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</si>
  <si>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</si>
  <si>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</si>
  <si>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</si>
  <si>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</si>
  <si>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</si>
  <si>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</si>
  <si>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</si>
  <si>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</si>
  <si>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</si>
  <si>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</si>
  <si>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</si>
  <si>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</si>
  <si>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</si>
  <si>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</si>
  <si>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</si>
  <si>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</si>
  <si>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</si>
  <si>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</si>
  <si>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</si>
  <si>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</si>
  <si>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</si>
  <si>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</si>
  <si>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</si>
  <si>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</si>
  <si>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</si>
  <si>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</si>
  <si>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</si>
  <si>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</si>
  <si>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</si>
  <si>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</si>
  <si>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</si>
  <si>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</si>
  <si>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</si>
  <si>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</si>
  <si>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</si>
  <si>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</si>
  <si>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</si>
  <si>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</si>
  <si>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</si>
  <si>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</si>
  <si>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</si>
  <si>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</si>
  <si>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</si>
  <si>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</si>
  <si>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</si>
  <si>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</si>
  <si>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</si>
  <si>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</si>
  <si>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</si>
  <si>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</si>
  <si>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</si>
  <si>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</si>
  <si>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</si>
  <si>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</si>
  <si>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</si>
  <si>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</si>
  <si>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</si>
  <si>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</si>
  <si>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</si>
  <si>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</si>
  <si>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</si>
  <si>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</si>
  <si>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</si>
  <si>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</si>
  <si>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</si>
  <si>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</si>
  <si>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</si>
  <si>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</si>
  <si>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</si>
  <si>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</si>
  <si>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</si>
  <si>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</si>
  <si>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</si>
  <si>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</si>
  <si>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</si>
  <si>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</si>
  <si>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</si>
  <si>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</si>
  <si>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</si>
  <si>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</si>
  <si>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</si>
  <si>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</si>
  <si>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</si>
  <si>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</si>
  <si>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</si>
  <si>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</si>
  <si>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</si>
  <si>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</si>
  <si>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</si>
  <si>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</si>
  <si>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</si>
  <si>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</si>
  <si>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</si>
  <si>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</si>
  <si>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</si>
  <si>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</si>
  <si>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</si>
  <si>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</si>
  <si>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</si>
  <si>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</si>
  <si>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</si>
  <si>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</si>
  <si>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</si>
  <si>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</si>
  <si>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</si>
  <si>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</si>
  <si>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</si>
  <si>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</si>
  <si>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</si>
  <si>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</si>
  <si>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</si>
  <si>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</si>
  <si>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</si>
  <si>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</si>
  <si>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</si>
  <si>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</si>
  <si>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</si>
  <si>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</si>
  <si>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</si>
  <si>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</si>
  <si>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</si>
  <si>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</si>
  <si>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</si>
  <si>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</si>
  <si>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</si>
  <si>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</si>
  <si>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</si>
  <si>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</si>
  <si>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</si>
  <si>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</si>
  <si>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</si>
  <si>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</si>
  <si>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</si>
  <si>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</si>
  <si>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</si>
  <si>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</si>
  <si>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</si>
  <si>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</si>
  <si>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</si>
  <si>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</si>
  <si>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</si>
  <si>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</si>
  <si>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</si>
  <si>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</si>
  <si>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</si>
  <si>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</si>
  <si>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</si>
  <si>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</si>
  <si>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</si>
  <si>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</si>
  <si>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</si>
  <si>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</si>
  <si>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</si>
  <si>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</si>
  <si>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</si>
  <si>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</si>
  <si>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</si>
  <si>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</si>
  <si>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</si>
  <si>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</si>
  <si>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</si>
  <si>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</si>
  <si>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</si>
  <si>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</si>
  <si>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</si>
  <si>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</si>
  <si>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</si>
  <si>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</si>
  <si>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</si>
  <si>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</si>
  <si>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</si>
  <si>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</si>
  <si>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</si>
  <si>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</si>
  <si>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</si>
  <si>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</si>
  <si>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</si>
  <si>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</si>
  <si>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</si>
  <si>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</si>
  <si>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</si>
  <si>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</si>
  <si>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</si>
  <si>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</si>
  <si>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</si>
  <si>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</si>
  <si>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</si>
  <si>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</si>
  <si>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</si>
  <si>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</si>
  <si>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</si>
  <si>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</si>
  <si>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</si>
  <si>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</si>
  <si>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</si>
  <si>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</si>
  <si>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</si>
  <si>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</si>
  <si>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</si>
  <si>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</si>
  <si>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</si>
  <si>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</si>
  <si>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</si>
  <si>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</si>
  <si>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</si>
  <si>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</si>
  <si>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</si>
  <si>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</si>
  <si>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</si>
  <si>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</si>
  <si>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</si>
  <si>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</si>
  <si>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</si>
  <si>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</si>
  <si>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</si>
  <si>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</si>
  <si>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</si>
  <si>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</si>
  <si>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</si>
  <si>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</si>
  <si>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</si>
  <si>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</si>
  <si>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</si>
  <si>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</si>
  <si>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</si>
  <si>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</si>
  <si>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</si>
  <si>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</si>
  <si>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</si>
  <si>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</si>
  <si>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</si>
  <si>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</si>
  <si>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</si>
  <si>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</si>
  <si>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</si>
  <si>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</si>
  <si>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</si>
  <si>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</si>
  <si>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</si>
  <si>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</si>
  <si>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</si>
  <si>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</si>
  <si>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</si>
  <si>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</si>
  <si>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</si>
  <si>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</si>
  <si>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</si>
  <si>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</si>
  <si>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</si>
  <si>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</si>
  <si>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</si>
  <si>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</si>
  <si>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</si>
  <si>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</si>
  <si>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</si>
  <si>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</si>
  <si>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</si>
  <si>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</si>
  <si>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</si>
  <si>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</si>
  <si>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</si>
  <si>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</si>
  <si>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</si>
  <si>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</si>
  <si>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</si>
  <si>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</si>
  <si>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</si>
  <si>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</si>
  <si>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</si>
  <si>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</si>
  <si>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</si>
  <si>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</si>
  <si>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</si>
  <si>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</si>
  <si>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</si>
  <si>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</si>
  <si>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</si>
  <si>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</si>
  <si>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</si>
  <si>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</si>
  <si>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</si>
  <si>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</si>
  <si>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</si>
  <si>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</si>
  <si>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</si>
  <si>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</si>
  <si>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</si>
  <si>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</si>
  <si>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</si>
  <si>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</si>
  <si>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</si>
  <si>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</si>
  <si>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</si>
  <si>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</si>
  <si>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</si>
  <si>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</si>
  <si>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</si>
  <si>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</si>
  <si>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</si>
  <si>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</si>
  <si>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</si>
  <si>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</si>
  <si>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</si>
  <si>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</si>
  <si>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</si>
  <si>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</si>
  <si>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</si>
  <si>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</si>
  <si>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</si>
  <si>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</si>
  <si>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</si>
  <si>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</si>
  <si>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</si>
  <si>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</si>
  <si>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</si>
  <si>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</si>
  <si>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</si>
  <si>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</si>
  <si>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</si>
  <si>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</si>
  <si>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</si>
  <si>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</si>
  <si>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</si>
  <si>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</si>
  <si>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</si>
  <si>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</si>
  <si>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</si>
  <si>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</si>
  <si>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</si>
  <si>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</si>
  <si>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</si>
  <si>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</si>
  <si>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</si>
  <si>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</si>
  <si>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</si>
  <si>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</si>
  <si>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</si>
  <si>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</si>
  <si>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</si>
  <si>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</si>
  <si>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</si>
  <si>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</si>
  <si>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</si>
  <si>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</si>
  <si>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</si>
  <si>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</si>
  <si>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</si>
  <si>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</si>
  <si>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</si>
  <si>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</si>
  <si>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</si>
  <si>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</si>
  <si>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</si>
  <si>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</si>
  <si>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</si>
  <si>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</si>
  <si>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</si>
  <si>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</si>
  <si>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</si>
  <si>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</si>
  <si>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</si>
  <si>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</si>
  <si>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</si>
  <si>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</si>
  <si>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</si>
  <si>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</si>
  <si>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</si>
  <si>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</si>
  <si>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</si>
  <si>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</si>
  <si>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</si>
  <si>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</si>
  <si>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</si>
  <si>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</si>
  <si>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</si>
  <si>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</si>
  <si>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</si>
  <si>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</si>
  <si>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</si>
  <si>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</si>
  <si>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</si>
  <si>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</si>
  <si>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</si>
  <si>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</si>
  <si>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</si>
  <si>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</si>
  <si>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</si>
  <si>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</si>
  <si>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</si>
  <si>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</si>
  <si>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</si>
  <si>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</si>
  <si>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</si>
  <si>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</si>
  <si>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</si>
  <si>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</si>
  <si>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</si>
  <si>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</si>
  <si>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</si>
  <si>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</si>
  <si>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</si>
  <si>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</si>
  <si>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</si>
  <si>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</si>
  <si>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</si>
  <si>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</si>
  <si>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</si>
  <si>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</si>
  <si>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</si>
  <si>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</si>
  <si>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</si>
  <si>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</si>
  <si>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</si>
  <si>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</si>
  <si>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</si>
  <si>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</si>
  <si>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</si>
  <si>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</si>
  <si>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</si>
  <si>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</si>
  <si>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</si>
  <si>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</si>
  <si>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</si>
  <si>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</si>
  <si>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</si>
  <si>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</si>
  <si>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</si>
  <si>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</si>
  <si>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</si>
  <si>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</si>
  <si>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</si>
  <si>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</si>
  <si>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</si>
  <si>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</si>
  <si>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</si>
  <si>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</si>
  <si>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</si>
  <si>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</si>
  <si>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</si>
  <si>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</si>
  <si>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</si>
  <si>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</si>
  <si>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</si>
  <si>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</si>
  <si>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</si>
  <si>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</si>
  <si>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</si>
  <si>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</si>
  <si>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</si>
  <si>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</si>
  <si>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</si>
  <si>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</si>
  <si>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</si>
  <si>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</si>
  <si>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</si>
  <si>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</si>
  <si>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</si>
  <si>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</si>
  <si>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</si>
  <si>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</si>
  <si>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</si>
  <si>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</si>
  <si>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</si>
  <si>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</si>
  <si>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</si>
  <si>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</si>
  <si>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</si>
  <si>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</si>
  <si>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</si>
  <si>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</si>
  <si>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</si>
  <si>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</si>
  <si>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</si>
  <si>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</si>
  <si>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</si>
  <si>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</si>
  <si>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</si>
  <si>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</si>
  <si>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</si>
  <si>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</si>
  <si>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</si>
  <si>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</si>
  <si>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</si>
  <si>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</si>
  <si>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</si>
  <si>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</si>
  <si>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</si>
  <si>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</si>
  <si>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</si>
  <si>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</si>
  <si>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</si>
  <si>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</si>
  <si>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</si>
  <si>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</si>
  <si>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</si>
  <si>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</si>
  <si>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</si>
  <si>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</si>
  <si>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</si>
  <si>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</si>
  <si>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</si>
  <si>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</si>
  <si>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</si>
  <si>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</si>
  <si>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</si>
  <si>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</si>
  <si>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</si>
  <si>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</si>
  <si>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</si>
  <si>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</si>
  <si>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</si>
  <si>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</si>
  <si>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</si>
  <si>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</si>
  <si>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</si>
  <si>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</si>
  <si>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</si>
  <si>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</si>
  <si>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</si>
  <si>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</si>
  <si>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</si>
  <si>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</si>
  <si>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</si>
  <si>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</si>
  <si>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</si>
  <si>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</si>
  <si>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</si>
  <si>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</si>
  <si>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</si>
  <si>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</si>
  <si>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</si>
  <si>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</si>
  <si>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</si>
  <si>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</si>
  <si>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</si>
  <si>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</si>
  <si>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</si>
  <si>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</si>
  <si>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</si>
  <si>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</si>
  <si>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</si>
  <si>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</si>
  <si>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</si>
  <si>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</si>
  <si>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</si>
  <si>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</si>
  <si>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</si>
  <si>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</si>
  <si>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</si>
  <si>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</si>
  <si>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</si>
  <si>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</si>
  <si>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</si>
  <si>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</si>
  <si>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</si>
  <si>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</si>
  <si>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</si>
  <si>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</si>
  <si>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</si>
  <si>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</si>
  <si>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</si>
  <si>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</si>
  <si>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</si>
  <si>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</si>
  <si>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</si>
  <si>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</si>
  <si>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</si>
  <si>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</si>
  <si>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</si>
  <si>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</si>
  <si>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</si>
  <si>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</si>
  <si>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</si>
  <si>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</si>
  <si>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</si>
  <si>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</si>
  <si>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</si>
  <si>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</si>
  <si>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</si>
  <si>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</si>
  <si>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</si>
  <si>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</si>
  <si>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</si>
  <si>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</si>
  <si>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</si>
  <si>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</si>
  <si>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</si>
  <si>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</si>
  <si>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</si>
  <si>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</si>
  <si>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</si>
  <si>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</si>
  <si>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</si>
  <si>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</si>
  <si>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</si>
  <si>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</si>
  <si>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</si>
  <si>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</si>
  <si>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</si>
  <si>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</si>
  <si>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</si>
  <si>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</si>
  <si>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</si>
  <si>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</si>
  <si>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</si>
  <si>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</si>
  <si>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</si>
  <si>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</si>
  <si>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</si>
  <si>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</si>
  <si>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</si>
  <si>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</si>
  <si>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</si>
  <si>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</si>
  <si>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</si>
  <si>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</si>
  <si>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</si>
  <si>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</si>
  <si>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</si>
  <si>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</si>
  <si>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</si>
  <si>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</si>
  <si>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</si>
  <si>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</si>
  <si>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</si>
  <si>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</si>
  <si>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</si>
  <si>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</si>
  <si>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</si>
  <si>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</si>
  <si>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</si>
  <si>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</si>
  <si>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</si>
  <si>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</si>
  <si>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</si>
  <si>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</si>
  <si>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</si>
  <si>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</si>
  <si>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</si>
  <si>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</si>
  <si>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</si>
  <si>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</si>
  <si>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</si>
  <si>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</si>
  <si>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</si>
  <si>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</si>
  <si>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</si>
  <si>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</si>
  <si>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</si>
  <si>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</si>
  <si>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</si>
  <si>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</si>
  <si>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</si>
  <si>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</si>
  <si>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</si>
  <si>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</si>
  <si>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</si>
  <si>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</si>
  <si>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</si>
  <si>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</si>
  <si>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</si>
  <si>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</si>
  <si>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</si>
  <si>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</si>
  <si>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</si>
  <si>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</si>
  <si>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</si>
  <si>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</si>
  <si>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</si>
  <si>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</si>
  <si>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</si>
  <si>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</si>
  <si>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</si>
  <si>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</si>
  <si>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</si>
  <si>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</si>
  <si>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</si>
  <si>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</si>
  <si>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</si>
  <si>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</si>
  <si>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</si>
  <si>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</si>
  <si>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</si>
  <si>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</si>
  <si>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</si>
  <si>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</si>
  <si>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</si>
  <si>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</si>
  <si>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</si>
  <si>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</si>
  <si>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</si>
  <si>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</si>
  <si>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</si>
  <si>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</si>
  <si>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</si>
  <si>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</si>
  <si>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</si>
  <si>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</si>
  <si>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</si>
  <si>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</si>
  <si>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</si>
  <si>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</si>
  <si>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</si>
  <si>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</si>
  <si>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</si>
  <si>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</si>
  <si>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</si>
  <si>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</si>
  <si>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</si>
  <si>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</si>
  <si>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</si>
  <si>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</si>
  <si>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</si>
  <si>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</si>
  <si>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</si>
  <si>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</si>
  <si>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</si>
  <si>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</si>
  <si>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</si>
  <si>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</si>
  <si>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</si>
  <si>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</si>
  <si>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</si>
  <si>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</si>
  <si>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</si>
  <si>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</si>
  <si>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</si>
  <si>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</si>
  <si>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</si>
  <si>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</si>
  <si>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</si>
  <si>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</si>
  <si>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</si>
  <si>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</si>
  <si>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</si>
  <si>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</si>
  <si>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</si>
  <si>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</si>
  <si>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</si>
  <si>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</si>
  <si>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</si>
  <si>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</si>
  <si>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</si>
  <si>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</si>
  <si>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</si>
  <si>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</si>
  <si>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</si>
  <si>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</si>
  <si>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</si>
  <si>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</si>
  <si>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</si>
  <si>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</si>
  <si>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</si>
  <si>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</si>
  <si>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</si>
  <si>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</si>
  <si>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</si>
  <si>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</si>
  <si>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</si>
  <si>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</si>
  <si>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</si>
  <si>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</si>
  <si>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</si>
  <si>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</si>
  <si>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</si>
  <si>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</si>
  <si>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</si>
  <si>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</si>
  <si>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</si>
  <si>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</si>
  <si>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</si>
  <si>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</si>
  <si>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</si>
  <si>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</si>
  <si>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</si>
  <si>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</si>
  <si>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</si>
  <si>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</si>
  <si>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</si>
  <si>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</si>
  <si>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</si>
  <si>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</si>
  <si>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</si>
  <si>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</si>
  <si>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</si>
  <si>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</si>
  <si>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</si>
  <si>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</si>
  <si>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</si>
  <si>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</si>
  <si>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</si>
  <si>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</si>
  <si>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</si>
  <si>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</si>
  <si>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</si>
  <si>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</si>
  <si>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</si>
  <si>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</si>
  <si>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</si>
  <si>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</si>
  <si>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</si>
  <si>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</si>
  <si>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</si>
  <si>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</si>
  <si>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</si>
  <si>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</si>
  <si>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</si>
  <si>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</si>
  <si>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</si>
  <si>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</si>
  <si>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</si>
  <si>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</si>
  <si>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</si>
  <si>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</si>
  <si>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</si>
  <si>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</si>
  <si>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</si>
  <si>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</si>
  <si>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</si>
  <si>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</si>
  <si>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</si>
  <si>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</si>
  <si>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</si>
  <si>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</si>
  <si>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</si>
  <si>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</si>
  <si>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</si>
  <si>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</si>
  <si>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</si>
  <si>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</si>
  <si>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</si>
  <si>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</si>
  <si>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</si>
  <si>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</si>
  <si>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</si>
  <si>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</si>
  <si>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</si>
  <si>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</si>
  <si>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</si>
  <si>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</si>
  <si>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</si>
  <si>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</si>
  <si>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</si>
  <si>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</si>
  <si>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</si>
  <si>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</si>
  <si>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</si>
  <si>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</si>
  <si>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</si>
  <si>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</si>
  <si>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</si>
  <si>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</si>
  <si>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</si>
  <si>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</si>
  <si>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</si>
  <si>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</si>
  <si>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</si>
  <si>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</si>
  <si>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</si>
  <si>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</si>
  <si>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</si>
  <si>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</si>
  <si>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</si>
  <si>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</si>
  <si>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</si>
  <si>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</si>
  <si>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</si>
  <si>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</si>
  <si>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</si>
  <si>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</si>
  <si>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</si>
  <si>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</si>
  <si>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</si>
  <si>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</si>
  <si>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</si>
  <si>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</si>
  <si>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</si>
  <si>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</si>
  <si>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</si>
  <si>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</si>
  <si>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</si>
  <si>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</si>
  <si>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</si>
  <si>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</si>
  <si>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</si>
  <si>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</si>
  <si>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</si>
  <si>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</si>
  <si>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</si>
  <si>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</si>
  <si>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</si>
  <si>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</si>
  <si>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</si>
  <si>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</si>
  <si>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</si>
  <si>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</si>
  <si>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</si>
  <si>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</si>
  <si>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</si>
  <si>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</si>
  <si>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</si>
  <si>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</si>
  <si>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</si>
  <si>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</si>
  <si>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</si>
  <si>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</si>
  <si>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</si>
  <si>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</si>
  <si>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</si>
  <si>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</si>
  <si>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</si>
  <si>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</si>
  <si>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</si>
  <si>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</si>
  <si>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</si>
  <si>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</si>
  <si>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</si>
  <si>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</si>
  <si>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</si>
  <si>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</si>
  <si>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</si>
  <si>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</si>
  <si>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</si>
  <si>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</si>
  <si>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</si>
  <si>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</si>
  <si>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</si>
  <si>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</si>
  <si>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</si>
  <si>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</si>
  <si>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</si>
  <si>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</si>
  <si>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</si>
  <si>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</si>
  <si>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</si>
  <si>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</si>
  <si>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</si>
  <si>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</si>
  <si>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</si>
  <si>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</si>
  <si>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</si>
  <si>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</si>
  <si>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</si>
  <si>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</si>
  <si>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</si>
  <si>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</si>
  <si>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</si>
  <si>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</si>
  <si>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</si>
  <si>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</si>
  <si>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</si>
  <si>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</si>
  <si>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</si>
  <si>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</si>
  <si>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</si>
  <si>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</si>
  <si>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</si>
  <si>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</si>
  <si>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</si>
  <si>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</si>
  <si>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</si>
  <si>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</si>
  <si>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</si>
  <si>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</si>
  <si>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</si>
  <si>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</si>
  <si>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</si>
  <si>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</si>
  <si>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</si>
  <si>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</si>
  <si>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</si>
  <si>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</si>
  <si>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</si>
  <si>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</si>
  <si>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</si>
  <si>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</si>
  <si>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</si>
  <si>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</si>
  <si>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</si>
  <si>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</si>
  <si>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</si>
  <si>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</si>
  <si>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</si>
  <si>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</si>
  <si>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</si>
  <si>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</si>
  <si>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</si>
  <si>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</si>
  <si>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</si>
  <si>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</si>
  <si>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</si>
  <si>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</si>
  <si>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</si>
  <si>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</si>
  <si>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</si>
  <si>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</si>
  <si>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</si>
  <si>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</si>
  <si>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</si>
  <si>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</si>
  <si>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</si>
  <si>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</si>
  <si>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</si>
  <si>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</si>
  <si>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</si>
  <si>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</si>
  <si>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</si>
  <si>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</si>
  <si>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</si>
  <si>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</si>
  <si>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</si>
  <si>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</si>
  <si>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</si>
  <si>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</si>
  <si>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</si>
  <si>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</si>
  <si>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</si>
  <si>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</si>
  <si>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</si>
  <si>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</si>
  <si>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</si>
  <si>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</si>
  <si>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</si>
  <si>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</si>
  <si>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</si>
  <si>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</si>
  <si>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</si>
  <si>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</si>
  <si>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</si>
  <si>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</si>
  <si>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</si>
  <si>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</si>
  <si>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</si>
  <si>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</si>
  <si>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</si>
  <si>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</si>
  <si>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</si>
  <si>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</si>
  <si>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</si>
  <si>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</si>
  <si>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</si>
  <si>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</si>
  <si>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</si>
  <si>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</si>
  <si>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</si>
  <si>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</si>
  <si>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</si>
  <si>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</si>
  <si>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</si>
  <si>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</si>
  <si>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</si>
  <si>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</si>
  <si>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</si>
  <si>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</si>
  <si>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</si>
  <si>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</si>
  <si>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</si>
  <si>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</si>
  <si>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</si>
  <si>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</si>
  <si>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</si>
  <si>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</si>
  <si>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</si>
  <si>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</si>
  <si>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</si>
  <si>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</si>
  <si>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</si>
  <si>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</si>
  <si>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</si>
  <si>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</si>
  <si>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</si>
  <si>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</si>
  <si>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</si>
  <si>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</si>
  <si>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</si>
  <si>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</si>
  <si>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</si>
  <si>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</si>
  <si>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</si>
  <si>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</si>
  <si>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</si>
  <si>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</si>
  <si>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</si>
  <si>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</si>
  <si>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</si>
  <si>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</si>
  <si>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</si>
  <si>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</si>
  <si>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</si>
  <si>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</si>
  <si>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</si>
  <si>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</si>
  <si>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</si>
  <si>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</si>
  <si>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</si>
  <si>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</si>
  <si>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</si>
  <si>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</si>
  <si>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</si>
  <si>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</si>
  <si>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</si>
  <si>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</si>
  <si>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</si>
  <si>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</si>
  <si>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</si>
  <si>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</si>
  <si>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</si>
  <si>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</si>
  <si>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</si>
  <si>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</si>
  <si>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</si>
  <si>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</si>
  <si>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</si>
  <si>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</si>
  <si>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</si>
  <si>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</si>
  <si>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</si>
  <si>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</si>
  <si>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</si>
  <si>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</si>
  <si>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</si>
  <si>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</si>
  <si>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</si>
  <si>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</si>
  <si>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</si>
  <si>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</si>
  <si>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</si>
  <si>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</si>
  <si>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</si>
  <si>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</si>
  <si>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</si>
  <si>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</si>
  <si>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</si>
  <si>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</si>
  <si>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</si>
  <si>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</si>
  <si>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</si>
  <si>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</si>
  <si>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</si>
  <si>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</si>
  <si>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</si>
  <si>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</si>
  <si>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</si>
  <si>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</si>
  <si>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</si>
  <si>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</si>
  <si>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</si>
  <si>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</si>
  <si>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</si>
  <si>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</si>
  <si>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</si>
  <si>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</si>
  <si>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</si>
  <si>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</si>
  <si>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</si>
  <si>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</si>
  <si>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</si>
  <si>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</si>
  <si>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</si>
  <si>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</si>
  <si>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</si>
  <si>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</si>
  <si>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</si>
  <si>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</si>
  <si>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</si>
  <si>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</si>
  <si>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</si>
  <si>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</si>
  <si>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</si>
  <si>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</si>
  <si>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</si>
  <si>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</si>
  <si>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</si>
  <si>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</si>
  <si>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</si>
  <si>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</si>
  <si>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</si>
  <si>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</si>
  <si>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</si>
  <si>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</si>
  <si>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</si>
  <si>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</si>
  <si>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</si>
  <si>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</si>
  <si>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</si>
  <si>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</si>
  <si>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</si>
  <si>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</si>
  <si>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</si>
  <si>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</si>
  <si>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</si>
  <si>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</si>
  <si>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</si>
  <si>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</si>
  <si>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</si>
  <si>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</si>
  <si>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</si>
  <si>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</si>
  <si>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</si>
  <si>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</si>
  <si>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</si>
  <si>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</si>
  <si>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</si>
  <si>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</si>
  <si>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</si>
  <si>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</si>
  <si>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</si>
  <si>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</si>
  <si>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</si>
  <si>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</si>
  <si>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</si>
  <si>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</si>
  <si>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</si>
  <si>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</si>
  <si>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</si>
  <si>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</si>
  <si>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</si>
  <si>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</si>
  <si>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</si>
  <si>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</si>
  <si>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</si>
  <si>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</si>
  <si>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</si>
  <si>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</si>
  <si>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</si>
  <si>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</si>
  <si>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</si>
  <si>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</si>
  <si>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</si>
  <si>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</si>
  <si>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</si>
  <si>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</si>
  <si>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</si>
  <si>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</si>
  <si>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</si>
  <si>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</si>
  <si>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</si>
  <si>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</si>
  <si>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</si>
  <si>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</si>
  <si>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</si>
  <si>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</si>
  <si>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</si>
  <si>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</si>
  <si>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</si>
  <si>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</si>
  <si>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</si>
  <si>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</si>
  <si>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</si>
  <si>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</si>
  <si>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</si>
  <si>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</si>
  <si>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</si>
  <si>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</si>
  <si>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</si>
  <si>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</si>
  <si>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</si>
  <si>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</si>
  <si>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</si>
  <si>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</si>
  <si>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</si>
  <si>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</si>
  <si>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</si>
  <si>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</si>
  <si>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</si>
  <si>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</si>
  <si>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</si>
  <si>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</si>
  <si>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</si>
  <si>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</si>
  <si>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</si>
  <si>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</si>
  <si>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</si>
  <si>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</si>
  <si>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</si>
  <si>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</si>
  <si>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</si>
  <si>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</si>
  <si>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</si>
  <si>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</si>
  <si>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</si>
  <si>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</si>
  <si>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</si>
  <si>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</si>
  <si>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</si>
  <si>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</si>
  <si>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</si>
  <si>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</si>
  <si>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</si>
  <si>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</si>
  <si>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</si>
  <si>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</si>
  <si>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</si>
  <si>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</si>
  <si>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</si>
  <si>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</si>
  <si>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</si>
  <si>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</si>
  <si>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</si>
  <si>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</si>
  <si>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</si>
  <si>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</si>
  <si>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</si>
  <si>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</si>
  <si>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</si>
  <si>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</si>
  <si>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</si>
  <si>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</si>
  <si>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</si>
  <si>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</si>
  <si>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</si>
  <si>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</si>
  <si>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</si>
  <si>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</si>
  <si>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</si>
  <si>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</si>
  <si>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</si>
  <si>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</si>
  <si>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</si>
  <si>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</si>
  <si>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</si>
  <si>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</si>
  <si>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</si>
  <si>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</si>
  <si>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</si>
  <si>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</si>
  <si>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</si>
  <si>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</si>
  <si>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</si>
  <si>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</si>
  <si>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</si>
  <si>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</si>
  <si>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</si>
  <si>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</si>
  <si>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</si>
  <si>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</si>
  <si>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</si>
  <si>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</si>
  <si>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</si>
  <si>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</si>
  <si>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</si>
  <si>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</si>
  <si>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</si>
  <si>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</si>
  <si>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</si>
  <si>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</si>
  <si>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</si>
  <si>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</si>
  <si>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</si>
  <si>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</si>
  <si>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</si>
  <si>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</si>
  <si>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</si>
  <si>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</si>
  <si>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</si>
  <si>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</si>
  <si>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</si>
  <si>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</si>
  <si>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</si>
  <si>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</si>
  <si>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</si>
  <si>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</si>
  <si>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</si>
  <si>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</si>
  <si>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</si>
  <si>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</si>
  <si>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</si>
  <si>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</si>
  <si>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</si>
  <si>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</si>
  <si>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</si>
  <si>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</si>
  <si>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</si>
  <si>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</si>
  <si>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</si>
  <si>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</si>
  <si>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</si>
  <si>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</si>
  <si>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</si>
  <si>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</si>
  <si>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</si>
  <si>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</si>
  <si>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</si>
  <si>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</si>
  <si>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</si>
  <si>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</si>
  <si>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</si>
  <si>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</si>
  <si>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</si>
  <si>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</si>
  <si>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</si>
  <si>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</si>
  <si>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</si>
  <si>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</si>
  <si>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</si>
  <si>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</si>
  <si>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</si>
  <si>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</si>
  <si>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</si>
  <si>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</si>
  <si>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</si>
  <si>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</si>
  <si>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</si>
  <si>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</si>
  <si>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</si>
  <si>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</si>
  <si>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</si>
  <si>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</si>
  <si>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</si>
  <si>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</si>
  <si>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</si>
  <si>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</si>
  <si>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</si>
  <si>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</si>
  <si>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</si>
  <si>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</si>
  <si>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</si>
  <si>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</si>
  <si>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</si>
  <si>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</si>
  <si>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</si>
  <si>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</si>
  <si>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</si>
  <si>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</si>
  <si>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</si>
  <si>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</si>
  <si>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</si>
  <si>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</si>
  <si>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</si>
  <si>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</si>
  <si>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</si>
  <si>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</si>
  <si>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</si>
  <si>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</si>
  <si>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</si>
  <si>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</si>
  <si>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</si>
  <si>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</si>
  <si>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</si>
  <si>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</si>
  <si>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</si>
  <si>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</si>
  <si>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</si>
  <si>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</si>
  <si>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</si>
  <si>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</si>
  <si>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</si>
  <si>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</si>
  <si>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</si>
  <si>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</si>
  <si>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</si>
  <si>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</si>
  <si>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</si>
  <si>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</si>
  <si>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</si>
  <si>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</si>
  <si>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</si>
  <si>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</si>
  <si>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</si>
  <si>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</si>
  <si>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</si>
  <si>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</si>
  <si>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</si>
  <si>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</si>
  <si>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</si>
  <si>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</si>
  <si>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</si>
  <si>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</si>
  <si>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</si>
  <si>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</si>
  <si>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</si>
  <si>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</si>
  <si>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</si>
  <si>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</si>
  <si>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</si>
  <si>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</si>
  <si>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</si>
  <si>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</si>
  <si>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</si>
  <si>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</si>
  <si>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</si>
  <si>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</si>
  <si>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</si>
  <si>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</si>
  <si>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</si>
  <si>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</si>
  <si>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</si>
  <si>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</si>
  <si>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</si>
  <si>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</si>
  <si>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</si>
  <si>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</si>
  <si>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</si>
  <si>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</si>
  <si>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</si>
  <si>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</si>
  <si>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</si>
  <si>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</si>
  <si>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</si>
  <si>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</si>
  <si>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</si>
  <si>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</si>
  <si>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</si>
  <si>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</si>
  <si>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</si>
  <si>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</si>
  <si>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</si>
  <si>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</si>
  <si>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</si>
  <si>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</si>
  <si>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</si>
  <si>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</si>
  <si>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</si>
  <si>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</si>
  <si>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</si>
  <si>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</si>
  <si>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</si>
  <si>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</si>
  <si>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</si>
  <si>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</si>
  <si>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</si>
  <si>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</si>
  <si>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</si>
  <si>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</si>
  <si>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</si>
  <si>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</si>
  <si>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</si>
  <si>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</si>
  <si>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</si>
  <si>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</si>
  <si>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</si>
  <si>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</si>
  <si>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</si>
  <si>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</si>
  <si>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</si>
  <si>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</si>
  <si>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</si>
  <si>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</si>
  <si>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</si>
  <si>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</si>
  <si>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</si>
  <si>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</si>
  <si>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</si>
  <si>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</si>
  <si>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</si>
  <si>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</si>
  <si>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</si>
  <si>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</si>
  <si>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</si>
  <si>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</si>
  <si>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</si>
  <si>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</si>
  <si>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</si>
  <si>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</si>
  <si>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</si>
  <si>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</si>
  <si>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</si>
  <si>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</si>
  <si>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</si>
  <si>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</si>
  <si>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</si>
  <si>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</si>
  <si>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</si>
  <si>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</si>
  <si>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</si>
  <si>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</si>
  <si>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</si>
  <si>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</si>
  <si>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</si>
  <si>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</si>
  <si>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</si>
  <si>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</si>
  <si>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</si>
  <si>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</si>
  <si>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</si>
  <si>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</si>
  <si>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</si>
  <si>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</si>
  <si>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</si>
  <si>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</si>
  <si>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</si>
  <si>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</si>
  <si>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</si>
  <si>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</si>
  <si>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</si>
  <si>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</si>
  <si>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</si>
  <si>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</si>
  <si>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</si>
  <si>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</si>
  <si>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</si>
  <si>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</si>
  <si>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</si>
  <si>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</si>
  <si>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</si>
  <si>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</si>
  <si>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</si>
  <si>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</si>
  <si>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</si>
  <si>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</si>
  <si>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</si>
  <si>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</si>
  <si>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</si>
  <si>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</si>
  <si>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</si>
  <si>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</si>
  <si>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</si>
  <si>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</si>
  <si>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</si>
  <si>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</si>
  <si>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</si>
  <si>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</si>
  <si>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</si>
  <si>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</si>
  <si>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</si>
  <si>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</si>
  <si>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</si>
  <si>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</si>
  <si>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</si>
  <si>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</si>
  <si>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</si>
  <si>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</si>
  <si>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</si>
  <si>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</si>
  <si>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</si>
  <si>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</si>
  <si>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</si>
  <si>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</si>
  <si>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</si>
  <si>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</si>
  <si>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</si>
  <si>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</si>
  <si>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</si>
  <si>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</si>
  <si>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</si>
  <si>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</si>
  <si>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</si>
  <si>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</si>
  <si>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</si>
  <si>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</si>
  <si>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</si>
  <si>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</si>
  <si>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</si>
  <si>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</si>
  <si>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</si>
  <si>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</si>
  <si>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</si>
  <si>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</si>
  <si>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</si>
  <si>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</si>
  <si>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</si>
  <si>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</si>
  <si>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</si>
  <si>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</si>
  <si>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</si>
  <si>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</si>
  <si>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</si>
  <si>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</si>
  <si>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</si>
  <si>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</si>
  <si>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</si>
  <si>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</si>
  <si>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</si>
  <si>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</si>
  <si>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</si>
  <si>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</si>
  <si>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</si>
  <si>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</si>
  <si>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</si>
  <si>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</si>
  <si>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</si>
  <si>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</si>
  <si>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</si>
  <si>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</si>
  <si>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</si>
  <si>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</si>
  <si>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</si>
  <si>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</si>
  <si>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</si>
  <si>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</si>
  <si>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</si>
  <si>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</si>
  <si>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</si>
  <si>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</si>
  <si>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</si>
  <si>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</si>
  <si>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</si>
  <si>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</si>
  <si>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</si>
  <si>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</si>
  <si>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</si>
  <si>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</si>
  <si>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</si>
  <si>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</si>
  <si>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</si>
  <si>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</si>
  <si>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</si>
  <si>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</si>
  <si>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</si>
  <si>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</si>
  <si>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</si>
  <si>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</si>
  <si>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</si>
  <si>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</si>
  <si>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</si>
  <si>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</si>
  <si>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</si>
  <si>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</si>
  <si>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</si>
  <si>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</si>
  <si>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</si>
  <si>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</si>
  <si>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</si>
  <si>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</si>
  <si>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</si>
  <si>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</si>
  <si>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</si>
  <si>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</si>
  <si>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</si>
  <si>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</si>
  <si>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</si>
  <si>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</si>
  <si>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</si>
  <si>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</si>
  <si>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</si>
  <si>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</si>
  <si>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</si>
  <si>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</si>
  <si>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</si>
  <si>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</si>
  <si>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</si>
  <si>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</si>
  <si>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</si>
  <si>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</si>
  <si>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</si>
  <si>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</si>
  <si>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</si>
  <si>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</si>
  <si>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</si>
  <si>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</si>
  <si>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</si>
  <si>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</si>
  <si>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</si>
  <si>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</si>
  <si>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</si>
  <si>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</si>
  <si>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</si>
  <si>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</si>
  <si>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</si>
  <si>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</si>
  <si>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</si>
  <si>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</si>
  <si>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</si>
  <si>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</si>
  <si>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</si>
  <si>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</si>
  <si>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</si>
  <si>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</si>
  <si>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</si>
  <si>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</si>
  <si>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</si>
  <si>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</si>
  <si>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</si>
  <si>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</si>
  <si>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</si>
  <si>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</si>
  <si>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</si>
  <si>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</si>
  <si>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</si>
  <si>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</si>
  <si>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</si>
  <si>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</si>
  <si>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</si>
  <si>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</si>
  <si>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</si>
  <si>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</si>
  <si>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</si>
  <si>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</si>
  <si>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</si>
  <si>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</si>
  <si>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</si>
  <si>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</si>
  <si>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</si>
  <si>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</si>
  <si>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</si>
  <si>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</si>
  <si>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</si>
  <si>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</si>
  <si>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</si>
  <si>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</si>
  <si>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</si>
  <si>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</si>
  <si>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</si>
  <si>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</si>
  <si>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</si>
  <si>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</si>
  <si>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</si>
  <si>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</si>
  <si>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</si>
  <si>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</si>
  <si>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</si>
  <si>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</si>
  <si>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</si>
  <si>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</si>
  <si>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</si>
  <si>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</si>
  <si>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</si>
  <si>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</si>
  <si>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</si>
  <si>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</si>
  <si>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</si>
  <si>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</si>
  <si>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</si>
  <si>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</si>
  <si>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</si>
  <si>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</si>
  <si>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</si>
  <si>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</si>
  <si>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</si>
  <si>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</si>
  <si>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</si>
  <si>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</si>
  <si>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</si>
  <si>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</si>
  <si>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</si>
  <si>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</si>
  <si>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</si>
  <si>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</si>
  <si>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</si>
  <si>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</si>
  <si>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</si>
  <si>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</si>
  <si>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</si>
  <si>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</si>
  <si>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</si>
  <si>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</si>
  <si>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</si>
  <si>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</si>
  <si>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</si>
  <si>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</si>
  <si>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</si>
  <si>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</si>
  <si>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</si>
  <si>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</si>
  <si>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</si>
  <si>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</si>
  <si>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</si>
  <si>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</si>
  <si>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</si>
  <si>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</si>
  <si>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</si>
  <si>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</si>
  <si>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</si>
  <si>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</si>
  <si>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</si>
  <si>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</si>
  <si>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</si>
  <si>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</si>
  <si>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</si>
  <si>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</si>
  <si>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</si>
  <si>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</si>
  <si>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</si>
  <si>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</si>
  <si>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</si>
  <si>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</si>
  <si>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</si>
  <si>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</si>
  <si>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</si>
  <si>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</si>
  <si>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</si>
  <si>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</si>
  <si>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</si>
  <si>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</si>
  <si>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</si>
  <si>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</si>
  <si>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</si>
  <si>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</si>
  <si>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</si>
  <si>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</si>
  <si>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</si>
  <si>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</si>
  <si>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</si>
  <si>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</si>
  <si>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</si>
  <si>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</si>
  <si>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</si>
  <si>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</si>
  <si>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</si>
  <si>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</si>
  <si>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</si>
  <si>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</si>
  <si>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</si>
  <si>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</si>
  <si>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</si>
  <si>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</si>
  <si>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</si>
  <si>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</si>
  <si>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</si>
  <si>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</si>
  <si>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</si>
  <si>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</si>
  <si>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</si>
  <si>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</si>
  <si>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</si>
  <si>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</si>
  <si>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</si>
  <si>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</si>
  <si>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</si>
  <si>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</si>
  <si>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</si>
  <si>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</si>
  <si>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</si>
  <si>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</si>
  <si>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</si>
  <si>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</si>
  <si>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</si>
  <si>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</si>
  <si>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</si>
  <si>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</si>
  <si>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</si>
  <si>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</si>
  <si>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</si>
  <si>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</si>
  <si>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</si>
  <si>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</si>
  <si>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</si>
  <si>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</si>
  <si>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</si>
  <si>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</si>
  <si>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</si>
  <si>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</si>
  <si>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</si>
  <si>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</si>
  <si>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</si>
  <si>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</si>
  <si>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</si>
  <si>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</si>
  <si>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</si>
  <si>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</si>
  <si>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</si>
  <si>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</si>
  <si>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</si>
  <si>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</si>
  <si>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</si>
  <si>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</si>
  <si>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</si>
  <si>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</si>
  <si>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</si>
  <si>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</si>
  <si>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</si>
  <si>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</si>
  <si>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</si>
  <si>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</si>
  <si>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</si>
  <si>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</si>
  <si>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</si>
  <si>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</si>
  <si>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</si>
  <si>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</si>
  <si>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</si>
  <si>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</si>
  <si>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</si>
  <si>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</si>
  <si>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</si>
  <si>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</si>
  <si>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</si>
  <si>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</si>
  <si>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</si>
  <si>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</si>
  <si>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</si>
  <si>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</si>
  <si>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</si>
  <si>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</si>
  <si>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</si>
  <si>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</si>
  <si>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</si>
  <si>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</si>
  <si>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</si>
  <si>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</si>
  <si>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</si>
  <si>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</si>
  <si>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</si>
  <si>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</si>
  <si>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</si>
  <si>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</si>
  <si>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</si>
  <si>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</si>
  <si>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</si>
  <si>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</si>
  <si>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</si>
  <si>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</si>
  <si>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</si>
  <si>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</si>
  <si>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</si>
  <si>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</si>
  <si>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</si>
  <si>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</si>
  <si>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</si>
  <si>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</si>
  <si>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</si>
  <si>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</si>
  <si>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</si>
  <si>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</si>
  <si>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</si>
  <si>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</si>
  <si>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</si>
  <si>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</si>
  <si>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</si>
  <si>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</si>
  <si>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</si>
  <si>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</si>
  <si>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</si>
  <si>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</si>
  <si>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</si>
  <si>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</si>
  <si>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</si>
  <si>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</si>
  <si>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</si>
  <si>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</si>
  <si>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</si>
  <si>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</si>
  <si>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</si>
  <si>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</si>
  <si>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</si>
  <si>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</si>
  <si>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</si>
  <si>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</si>
  <si>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</si>
  <si>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</si>
  <si>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</si>
  <si>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</si>
  <si>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</si>
  <si>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</si>
  <si>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</si>
  <si>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</si>
  <si>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</si>
  <si>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</si>
  <si>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</si>
  <si>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</si>
  <si>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</si>
  <si>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</si>
  <si>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</si>
  <si>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</si>
  <si>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</si>
  <si>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</si>
  <si>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</si>
  <si>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</si>
  <si>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</si>
  <si>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</si>
  <si>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</si>
  <si>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</si>
  <si>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</si>
  <si>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</si>
  <si>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</si>
  <si>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</si>
  <si>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</si>
  <si>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</si>
  <si>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</si>
  <si>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</si>
  <si>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</si>
  <si>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</si>
  <si>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</si>
  <si>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</si>
  <si>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</si>
  <si>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</si>
  <si>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</si>
  <si>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</si>
  <si>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</si>
  <si>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</si>
  <si>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</si>
  <si>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</si>
  <si>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</si>
  <si>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</si>
  <si>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</si>
  <si>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</si>
  <si>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</si>
  <si>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</si>
  <si>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</si>
  <si>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</si>
  <si>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</si>
  <si>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</si>
  <si>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</si>
  <si>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</si>
  <si>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</si>
  <si>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</si>
  <si>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</si>
  <si>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</si>
  <si>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</si>
  <si>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</si>
  <si>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</si>
  <si>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</si>
  <si>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</si>
  <si>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</si>
  <si>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</si>
  <si>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</si>
  <si>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</si>
  <si>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</si>
  <si>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</si>
  <si>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</si>
  <si>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</si>
  <si>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</si>
  <si>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</si>
  <si>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</si>
  <si>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</si>
  <si>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</si>
  <si>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</si>
  <si>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</si>
  <si>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</si>
  <si>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</si>
  <si>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</si>
  <si>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</si>
  <si>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</si>
  <si>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</si>
  <si>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</si>
  <si>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</si>
  <si>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</si>
  <si>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</si>
  <si>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</si>
  <si>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</si>
  <si>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</si>
  <si>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</si>
  <si>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</si>
  <si>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</si>
  <si>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</si>
  <si>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</si>
  <si>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</si>
  <si>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</si>
  <si>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</si>
  <si>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</si>
  <si>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</si>
  <si>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</si>
  <si>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</si>
  <si>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</si>
  <si>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</si>
  <si>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</si>
  <si>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</si>
  <si>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</si>
  <si>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</si>
  <si>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</si>
  <si>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</si>
  <si>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</si>
  <si>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</si>
  <si>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</si>
  <si>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</si>
  <si>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</si>
  <si>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</si>
  <si>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</si>
  <si>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</si>
  <si>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</si>
  <si>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</si>
  <si>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</si>
  <si>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</si>
  <si>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</si>
  <si>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</si>
  <si>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</si>
  <si>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</si>
  <si>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</si>
  <si>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</si>
  <si>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</si>
  <si>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</si>
  <si>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</si>
  <si>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</si>
  <si>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</si>
  <si>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</si>
  <si>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</si>
  <si>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</si>
  <si>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</si>
  <si>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</si>
  <si>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</si>
  <si>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</si>
  <si>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</si>
  <si>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</si>
  <si>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</si>
  <si>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</si>
  <si>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</si>
  <si>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</si>
  <si>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</si>
  <si>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</si>
  <si>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</si>
  <si>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</si>
  <si>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</si>
  <si>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</si>
  <si>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</si>
  <si>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</si>
  <si>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</si>
  <si>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</si>
  <si>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</si>
  <si>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</si>
  <si>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</si>
  <si>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</si>
  <si>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</si>
  <si>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</si>
  <si>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</si>
  <si>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</si>
  <si>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</si>
  <si>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</si>
  <si>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</si>
  <si>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</si>
  <si>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</si>
  <si>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</si>
  <si>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</si>
  <si>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</si>
  <si>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</si>
  <si>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</si>
  <si>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</si>
  <si>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</si>
  <si>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</si>
  <si>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</si>
  <si>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</si>
  <si>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</si>
  <si>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</si>
  <si>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</si>
  <si>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</si>
  <si>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</si>
  <si>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</si>
  <si>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</si>
  <si>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</si>
  <si>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</si>
  <si>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</si>
  <si>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</si>
  <si>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</si>
  <si>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</si>
  <si>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</si>
  <si>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</si>
  <si>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</si>
  <si>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</si>
  <si>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</si>
  <si>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</si>
  <si>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</si>
  <si>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</si>
  <si>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</si>
  <si>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</si>
  <si>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</si>
  <si>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</si>
  <si>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</si>
  <si>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</si>
  <si>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</si>
  <si>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</si>
  <si>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</si>
  <si>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</si>
  <si>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</si>
  <si>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</si>
  <si>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</si>
  <si>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</si>
  <si>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</si>
  <si>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</si>
  <si>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</si>
  <si>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</si>
  <si>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</si>
  <si>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</si>
  <si>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</si>
  <si>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</si>
  <si>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</si>
  <si>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</si>
  <si>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</si>
  <si>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</si>
  <si>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</si>
  <si>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</si>
  <si>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</si>
  <si>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</si>
  <si>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</si>
  <si>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</si>
  <si>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</si>
  <si>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</si>
  <si>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</si>
  <si>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</si>
  <si>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</si>
  <si>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</si>
  <si>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</si>
  <si>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</si>
  <si>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</si>
  <si>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</si>
  <si>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</si>
  <si>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</si>
  <si>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</si>
  <si>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</si>
  <si>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</si>
  <si>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</si>
  <si>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</si>
  <si>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</si>
  <si>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</si>
  <si>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</si>
  <si>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</si>
  <si>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</si>
  <si>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</si>
  <si>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</si>
  <si>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</si>
  <si>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</si>
  <si>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</si>
  <si>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</si>
  <si>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</si>
  <si>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</si>
  <si>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</si>
  <si>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</si>
  <si>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</si>
  <si>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</si>
  <si>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</si>
  <si>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</si>
  <si>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</si>
  <si>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</si>
  <si>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</si>
  <si>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</si>
  <si>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</si>
  <si>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</si>
  <si>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</si>
  <si>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</si>
  <si>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</si>
  <si>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</si>
  <si>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</si>
  <si>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</si>
  <si>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</si>
  <si>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</si>
  <si>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</si>
  <si>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</si>
  <si>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</si>
  <si>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</si>
  <si>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</si>
  <si>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</si>
  <si>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</si>
  <si>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</si>
  <si>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</si>
  <si>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</si>
  <si>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</si>
  <si>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</si>
  <si>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</si>
  <si>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</si>
  <si>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</si>
  <si>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</si>
  <si>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</si>
  <si>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</si>
  <si>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</si>
  <si>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</si>
  <si>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</si>
  <si>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</si>
  <si>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</si>
  <si>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</si>
  <si>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</si>
  <si>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</si>
  <si>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</si>
  <si>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</si>
  <si>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</si>
  <si>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</si>
  <si>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</si>
  <si>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</si>
  <si>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</si>
  <si>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</si>
  <si>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</si>
  <si>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</si>
  <si>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</si>
  <si>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</si>
  <si>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</si>
  <si>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</si>
  <si>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</si>
  <si>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</si>
  <si>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</si>
  <si>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</si>
  <si>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</si>
  <si>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</si>
  <si>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</si>
  <si>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</si>
  <si>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</si>
  <si>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</si>
  <si>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</si>
  <si>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</si>
  <si>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</si>
  <si>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</si>
  <si>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</si>
  <si>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</si>
  <si>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</si>
  <si>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</si>
  <si>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</si>
  <si>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</si>
  <si>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</si>
  <si>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</si>
  <si>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</si>
  <si>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</si>
  <si>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</si>
  <si>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</si>
  <si>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</si>
  <si>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</si>
  <si>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</si>
  <si>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</si>
  <si>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</si>
  <si>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</si>
  <si>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</si>
  <si>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</si>
  <si>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</si>
  <si>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</si>
  <si>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</si>
  <si>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</si>
  <si>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</si>
  <si>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</si>
  <si>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</si>
  <si>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</si>
  <si>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</si>
  <si>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</si>
  <si>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</si>
  <si>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</si>
  <si>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</si>
  <si>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</si>
  <si>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</si>
  <si>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</si>
  <si>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</si>
  <si>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</si>
  <si>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</si>
  <si>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</si>
  <si>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</si>
  <si>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</si>
  <si>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</si>
  <si>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</si>
  <si>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</si>
  <si>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</si>
  <si>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</si>
  <si>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</si>
  <si>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</si>
  <si>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</si>
  <si>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</si>
  <si>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</si>
  <si>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</si>
  <si>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</si>
  <si>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</si>
  <si>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</si>
  <si>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</si>
  <si>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</si>
  <si>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</si>
  <si>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</si>
  <si>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</si>
  <si>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</si>
  <si>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</si>
  <si>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</si>
  <si>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</si>
  <si>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</si>
  <si>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</si>
  <si>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</si>
  <si>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</si>
  <si>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</si>
  <si>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</si>
  <si>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</si>
  <si>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</si>
  <si>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</si>
  <si>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</si>
  <si>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</si>
  <si>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</si>
  <si>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</si>
  <si>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</si>
  <si>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</si>
  <si>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</si>
  <si>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</si>
  <si>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</si>
  <si>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</si>
  <si>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</si>
  <si>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</si>
  <si>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</si>
  <si>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</si>
  <si>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</si>
  <si>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</si>
  <si>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</si>
  <si>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</si>
  <si>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</si>
  <si>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</si>
  <si>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</si>
  <si>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</si>
  <si>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</si>
  <si>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</si>
  <si>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</si>
  <si>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</si>
  <si>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</si>
  <si>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</si>
  <si>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</si>
  <si>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</si>
  <si>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</si>
  <si>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</si>
  <si>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</si>
  <si>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</si>
  <si>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</si>
  <si>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</si>
  <si>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</si>
  <si>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</si>
  <si>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</si>
  <si>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</si>
  <si>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</si>
  <si>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</si>
  <si>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</si>
  <si>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</si>
  <si>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</si>
  <si>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</si>
  <si>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</si>
  <si>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</si>
  <si>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</si>
  <si>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</si>
  <si>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</si>
  <si>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</si>
  <si>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</si>
  <si>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</si>
  <si>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</si>
  <si>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</si>
  <si>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</si>
  <si>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</si>
  <si>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</si>
  <si>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</si>
  <si>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</si>
  <si>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</si>
  <si>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</si>
  <si>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</si>
  <si>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</si>
  <si>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</si>
  <si>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</si>
  <si>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</si>
  <si>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</si>
  <si>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</si>
  <si>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</si>
  <si>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</si>
  <si>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</si>
  <si>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</si>
  <si>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</si>
  <si>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</si>
  <si>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</si>
  <si>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</si>
  <si>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</si>
  <si>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</si>
  <si>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</si>
  <si>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</si>
  <si>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</si>
  <si>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</si>
  <si>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</si>
  <si>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</si>
  <si>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</si>
  <si>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</si>
  <si>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</si>
  <si>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</si>
  <si>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</si>
  <si>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</si>
  <si>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</si>
  <si>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</si>
  <si>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</si>
  <si>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</si>
  <si>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</si>
  <si>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</si>
  <si>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</si>
  <si>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</si>
  <si>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</si>
  <si>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</si>
  <si>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</si>
  <si>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</si>
  <si>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</si>
  <si>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</si>
  <si>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</si>
  <si>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</si>
  <si>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</si>
  <si>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</si>
  <si>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</si>
  <si>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</si>
  <si>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</si>
  <si>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</si>
  <si>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</si>
  <si>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</si>
  <si>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</si>
  <si>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</si>
  <si>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</si>
  <si>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</si>
  <si>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</si>
  <si>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</si>
  <si>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</si>
  <si>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</si>
  <si>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</si>
  <si>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</si>
  <si>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</si>
  <si>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L2304</t>
  </si>
  <si>
    <t>L4211</t>
  </si>
  <si>
    <t>L6069</t>
  </si>
  <si>
    <t>LC700</t>
  </si>
  <si>
    <t>LC800</t>
  </si>
  <si>
    <t>LM016</t>
  </si>
  <si>
    <t>FT進度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</si>
</sst>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9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externalLink" Target="externalLinks/externalLink9.xml"/><Relationship Id="rId47" Type="http://schemas.openxmlformats.org/officeDocument/2006/relationships/pivotCacheDefinition" Target="pivotCache/pivotCacheDefinition5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1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4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60">
      <pivotArea field="6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6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6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6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49" totalsRowShown="0" headerRowDxfId="170" dataDxfId="169">
  <autoFilter ref="A1:AX549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Row],[功能代號]],'[4]20211001'!$A:$J,8,FALSE)</calculatedColumnFormula>
    </tableColumn>
    <tableColumn id="41" xr3:uid="{00000000-0010-0000-0100-000029000000}" name="AS400名稱" dataDxfId="130">
      <calculatedColumnFormula>VLOOKUP(功能_33[[#This Row],[功能代號]],'[4]20211001'!$A:$J,9,FALSE)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50" xr3:uid="{00000000-0010-0000-0100-000032000000}" name="SIT進度" dataDxfId="120">
      <calculatedColumnFormula>IFERROR(VLOOKUP(功能_33[[#This Row],[功能代號]],工作表3!C:C,1,FALSE),"未計SIT測試")</calculatedColumnFormula>
    </tableColumn>
    <tableColumn id="48" xr3:uid="{F1FC8DFF-FA26-4BD3-AFC3-B99F663F7684}" name="FT進度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2" dataDxfId="41">
  <autoFilter ref="A2:V26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3252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3250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3251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2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COUNTIF(URS確認!K:K,"&lt;"&amp;A42+1)</f>
        <v>220</v>
      </c>
      <c r="E42" s="83">
        <f>COUNTIF(URS確認!L:L,"&lt;"&amp;A42+1)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COUNTIF(URS確認!K:K,"&lt;"&amp;A43+1)</f>
        <v>229</v>
      </c>
      <c r="E43" s="83">
        <f>COUNTIF(URS確認!L:L,"&lt;"&amp;A43+1)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COUNTIF(URS確認!K:K,"&lt;"&amp;A44+1)</f>
        <v>244</v>
      </c>
      <c r="E44" s="83">
        <f>COUNTIF(URS確認!L:L,"&lt;"&amp;A44+1)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COUNTIF(URS確認!K:K,"&lt;"&amp;A45+1)</f>
        <v>244</v>
      </c>
      <c r="E45" s="83">
        <f>COUNTIF(URS確認!L:L,"&lt;"&amp;A45+1)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COUNTIF(URS確認!K:K,"&lt;"&amp;A46+1)</f>
        <v>252</v>
      </c>
      <c r="E46" s="83">
        <f>COUNTIF(URS確認!L:L,"&lt;"&amp;A46+1)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COUNTIF(URS確認!K:K,"&lt;"&amp;A47+1)</f>
        <v>256</v>
      </c>
      <c r="E47" s="83">
        <f>COUNTIF(URS確認!L:L,"&lt;"&amp;A47+1)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COUNTIF(URS確認!K:K,"&lt;"&amp;A48+1)</f>
        <v>264</v>
      </c>
      <c r="E48" s="83">
        <f>COUNTIF(URS確認!L:L,"&lt;"&amp;A48+1)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COUNTIF(URS確認!K:K,"&lt;"&amp;A49+1)</f>
        <v>273</v>
      </c>
      <c r="E49" s="83">
        <f>COUNTIF(URS確認!L:L,"&lt;"&amp;A49+1)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COUNTIF(URS確認!K:K,"&lt;"&amp;A50+1)</f>
        <v>287</v>
      </c>
      <c r="E50" s="83">
        <f>COUNTIF(URS確認!L:L,"&lt;"&amp;A50+1)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COUNTIF(URS確認!K:K,"&lt;"&amp;A51+1)</f>
        <v>287</v>
      </c>
      <c r="E51" s="83">
        <f>COUNTIF(URS確認!L:L,"&lt;"&amp;A51+1)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COUNTIF(URS確認!K:K,"&lt;"&amp;A52+1)</f>
        <v>295</v>
      </c>
      <c r="E52" s="83">
        <f>COUNTIF(URS確認!L:L,"&lt;"&amp;A52+1)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COUNTIF(URS確認!K:K,"&lt;"&amp;A53+1)</f>
        <v>302</v>
      </c>
      <c r="E53" s="83">
        <f>COUNTIF(URS確認!L:L,"&lt;"&amp;A53+1)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COUNTIF(URS確認!K:K,"&lt;"&amp;A54+1)</f>
        <v>312</v>
      </c>
      <c r="E54" s="83">
        <f>COUNTIF(URS確認!L:L,"&lt;"&amp;A54+1)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COUNTIF(URS確認!K:K,"&lt;"&amp;A55+1)</f>
        <v>312</v>
      </c>
      <c r="E55" s="83">
        <f>COUNTIF(URS確認!L:L,"&lt;"&amp;A55+1)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COUNTIF(URS確認!K:K,"&lt;"&amp;A56+1)</f>
        <v>314</v>
      </c>
      <c r="E56" s="83">
        <f>COUNTIF(URS確認!L:L,"&lt;"&amp;A56+1)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COUNTIF(URS確認!K:K,"&lt;"&amp;A57+1)</f>
        <v>319</v>
      </c>
      <c r="E57" s="83">
        <f>COUNTIF(URS確認!L:L,"&lt;"&amp;A57+1)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COUNTIF(URS確認!K:K,"&lt;"&amp;A58+1)</f>
        <v>326</v>
      </c>
      <c r="E58" s="83">
        <f>COUNTIF(URS確認!L:L,"&lt;"&amp;A58+1)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COUNTIF(URS確認!K:K,"&lt;"&amp;A59+1)</f>
        <v>331</v>
      </c>
      <c r="E59" s="83">
        <f>COUNTIF(URS確認!L:L,"&lt;"&amp;A59+1)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COUNTIF(URS確認!K:K,"&lt;"&amp;A60+1)</f>
        <v>331</v>
      </c>
      <c r="E60" s="83">
        <f>COUNTIF(URS確認!L:L,"&lt;"&amp;A60+1)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375</v>
      </c>
      <c r="E61" s="83">
        <f>COUNTIF(URS確認!L:L,"&lt;"&amp;A61+1)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COUNTIF(URS確認!K:K,"&lt;"&amp;A62+1)</f>
        <v>418</v>
      </c>
      <c r="E62" s="83">
        <f>COUNTIF(URS確認!L:L,"&lt;"&amp;A62+1)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COUNTIF(URS確認!K:K,"&lt;"&amp;A63+1)</f>
        <v>431</v>
      </c>
      <c r="E63" s="83">
        <f>COUNTIF(URS確認!L:L,"&lt;"&amp;A63+1)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COUNTIF(URS確認!K:K,"&lt;"&amp;A64+1)</f>
        <v>469</v>
      </c>
      <c r="E64" s="83">
        <f>COUNTIF(URS確認!L:L,"&lt;"&amp;A64+1)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COUNTIF(URS確認!K:K,"&lt;"&amp;A65+1)</f>
        <v>492</v>
      </c>
      <c r="E65" s="83">
        <f>COUNTIF(URS確認!L:L,"&lt;"&amp;A65+1)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COUNTIF(URS確認!K:K,"&lt;"&amp;A66+1)</f>
        <v>492</v>
      </c>
      <c r="E66" s="83">
        <f>COUNTIF(URS確認!L:L,"&lt;"&amp;A66+1)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COUNTIF(URS確認!K:K,"&lt;"&amp;A67+1)</f>
        <v>495</v>
      </c>
      <c r="E67" s="83">
        <f>COUNTIF(URS確認!L:L,"&lt;"&amp;A67+1)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COUNTIF(URS確認!K:K,"&lt;"&amp;A68+1)</f>
        <v>510</v>
      </c>
      <c r="E68" s="83">
        <f>COUNTIF(URS確認!L:L,"&lt;"&amp;A68+1)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COUNTIF(URS確認!K:K,"&lt;"&amp;A69+1)</f>
        <v>527</v>
      </c>
      <c r="E69" s="401">
        <f>COUNTIF(URS確認!L:L,"&lt;"&amp;A69+1)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COUNTIF(URS確認!K:K,"&lt;"&amp;A70+1)</f>
        <v>536</v>
      </c>
      <c r="E70" s="401">
        <f>COUNTIF(URS確認!L:L,"&lt;"&amp;A70+1)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COUNTIF(URS確認!K:K,"&lt;"&amp;A71+1)</f>
        <v>536</v>
      </c>
      <c r="E71" s="401">
        <f>COUNTIF(URS確認!L:L,"&lt;"&amp;A71+1)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COUNTIF(URS確認!K:K,"&lt;"&amp;A72+1)</f>
        <v>536</v>
      </c>
      <c r="E72" s="401">
        <f>COUNTIF(URS確認!L:L,"&lt;"&amp;A72+1)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COUNTIF(URS確認!K:K,"&lt;"&amp;A73+1)</f>
        <v>548</v>
      </c>
      <c r="E73" s="83">
        <f>COUNTIF(URS確認!L:L,"&lt;"&amp;A73+1)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COUNTIF(URS確認!K:K,"&lt;"&amp;A74+1)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4" t="s">
        <v>2918</v>
      </c>
      <c r="K1" s="684"/>
      <c r="L1" s="684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5" t="s">
        <v>2918</v>
      </c>
      <c r="K1" s="685"/>
      <c r="L1" s="685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COUNTIF(URS確認!AQ$2:AQ$562,LEFT(B5,3))</f>
        <v>11</v>
      </c>
      <c r="X5" s="45">
        <f>COUNTIF(URS確認!AR$2:AR$563,LEFT(B5,3))</f>
        <v>0</v>
      </c>
      <c r="Y5" s="544">
        <f>COUNTIF(URS確認!AS$2:AS$562,LEFT(B5,3))</f>
        <v>0</v>
      </c>
      <c r="Z5" s="597">
        <f>COUNTIF(URS確認!AT$2:AT$562,LEFT(B5,3))</f>
        <v>0</v>
      </c>
      <c r="AA5" s="551">
        <f>COUNTIF(URS確認!AU$2:AU$562,LEFT(B5,3))</f>
        <v>0</v>
      </c>
      <c r="AB5" s="562">
        <f>COUNTIF(URS確認!AV$2:AV$563,LEFT(B5,3))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COUNTIF(URS確認!AQ$2:AQ$562,LEFT(B6,3))</f>
        <v>2</v>
      </c>
      <c r="X6" s="45">
        <f>COUNTIF(URS確認!AR$2:AR$563,LEFT(B6,3))</f>
        <v>0</v>
      </c>
      <c r="Y6" s="544">
        <f>COUNTIF(URS確認!AS$2:AS$562,LEFT(B6,3))</f>
        <v>0</v>
      </c>
      <c r="Z6" s="597">
        <f>COUNTIF(URS確認!AT$2:AT$562,LEFT(B6,3))</f>
        <v>0</v>
      </c>
      <c r="AA6" s="551">
        <f>COUNTIF(URS確認!AU$2:AU$562,LEFT(B6,3))</f>
        <v>0</v>
      </c>
      <c r="AB6" s="562">
        <f>COUNTIF(URS確認!AV$2:AV$563,LEFT(B6,3))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COUNTIF(URS確認!AQ$2:AQ$562,LEFT(B7,3))</f>
        <v>2</v>
      </c>
      <c r="X7" s="45">
        <f>COUNTIF(URS確認!AR$2:AR$563,LEFT(B7,3))</f>
        <v>0</v>
      </c>
      <c r="Y7" s="544">
        <f>COUNTIF(URS確認!AS$2:AS$562,LEFT(B7,3))</f>
        <v>0</v>
      </c>
      <c r="Z7" s="597">
        <f>COUNTIF(URS確認!AT$2:AT$562,LEFT(B7,3))</f>
        <v>0</v>
      </c>
      <c r="AA7" s="551">
        <f>COUNTIF(URS確認!AU$2:AU$562,LEFT(B7,3))</f>
        <v>0</v>
      </c>
      <c r="AB7" s="562">
        <f>COUNTIF(URS確認!AV$2:AV$563,LEFT(B7,3))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COUNTIF(URS確認!AQ$2:AQ$562,LEFT(B8,3))</f>
        <v>0</v>
      </c>
      <c r="X8" s="45">
        <f>COUNTIF(URS確認!AR$2:AR$563,LEFT(B8,3))</f>
        <v>0</v>
      </c>
      <c r="Y8" s="544">
        <f>COUNTIF(URS確認!AS$2:AS$562,LEFT(B8,3))</f>
        <v>0</v>
      </c>
      <c r="Z8" s="597">
        <f>COUNTIF(URS確認!AT$2:AT$562,LEFT(B8,3))</f>
        <v>0</v>
      </c>
      <c r="AA8" s="551">
        <f>COUNTIF(URS確認!AU$2:AU$562,LEFT(B8,3))</f>
        <v>0</v>
      </c>
      <c r="AB8" s="562">
        <f>COUNTIF(URS確認!AV$2:AV$563,LEFT(B8,3))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COUNTIF(URS確認!AQ$2:AQ$562,LEFT(B10,3))</f>
        <v>2</v>
      </c>
      <c r="X10" s="45">
        <f>COUNTIF(URS確認!AR$2:AR$563,LEFT(B10,3))</f>
        <v>0</v>
      </c>
      <c r="Y10" s="544">
        <f>COUNTIF(URS確認!AS$2:AS$562,LEFT(B10,3))</f>
        <v>0</v>
      </c>
      <c r="Z10" s="597">
        <f>COUNTIF(URS確認!AT$2:AT$562,LEFT(B10,3))</f>
        <v>0</v>
      </c>
      <c r="AA10" s="551">
        <f>COUNTIF(URS確認!AU$2:AU$562,LEFT(B10,3))</f>
        <v>0</v>
      </c>
      <c r="AB10" s="562">
        <f>COUNTIF(URS確認!AV$2:AV$563,LEFT(B10,3))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COUNTIF(URS確認!AQ$2:AQ$562,LEFT(B11,3))</f>
        <v>20</v>
      </c>
      <c r="X11" s="45">
        <f>COUNTIF(URS確認!AR$2:AR$563,LEFT(B11,3))</f>
        <v>0</v>
      </c>
      <c r="Y11" s="544">
        <f>COUNTIF(URS確認!AS$2:AS$562,LEFT(B11,3))</f>
        <v>0</v>
      </c>
      <c r="Z11" s="597">
        <f>COUNTIF(URS確認!AT$2:AT$562,LEFT(B11,3))</f>
        <v>0</v>
      </c>
      <c r="AA11" s="551">
        <f>COUNTIF(URS確認!AU$2:AU$562,LEFT(B11,3))</f>
        <v>0</v>
      </c>
      <c r="AB11" s="562">
        <f>COUNTIF(URS確認!AV$2:AV$563,LEFT(B11,3))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COUNTIF(URS確認!AQ$2:AQ$562,LEFT(B12,3))</f>
        <v>10</v>
      </c>
      <c r="X12" s="45">
        <f>COUNTIF(URS確認!AR$2:AR$563,LEFT(B12,3))</f>
        <v>0</v>
      </c>
      <c r="Y12" s="544">
        <f>COUNTIF(URS確認!AS$2:AS$562,LEFT(B12,3))</f>
        <v>0</v>
      </c>
      <c r="Z12" s="597">
        <f>COUNTIF(URS確認!AT$2:AT$562,LEFT(B12,3))</f>
        <v>0</v>
      </c>
      <c r="AA12" s="551">
        <f>COUNTIF(URS確認!AU$2:AU$562,LEFT(B12,3))</f>
        <v>0</v>
      </c>
      <c r="AB12" s="562">
        <f>COUNTIF(URS確認!AV$2:AV$563,LEFT(B12,3))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COUNTIF(URS確認!AQ$2:AQ$562,LEFT(B13,3))</f>
        <v>20</v>
      </c>
      <c r="X13" s="45">
        <f>COUNTIF(URS確認!AR$2:AR$563,LEFT(B13,3))</f>
        <v>0</v>
      </c>
      <c r="Y13" s="544">
        <f>COUNTIF(URS確認!AS$2:AS$562,LEFT(B13,3))</f>
        <v>0</v>
      </c>
      <c r="Z13" s="597">
        <f>COUNTIF(URS確認!AT$2:AT$562,LEFT(B13,3))</f>
        <v>0</v>
      </c>
      <c r="AA13" s="551">
        <f>COUNTIF(URS確認!AU$2:AU$562,LEFT(B13,3))</f>
        <v>0</v>
      </c>
      <c r="AB13" s="562">
        <f>COUNTIF(URS確認!AV$2:AV$563,LEFT(B13,3))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COUNTIF(URS確認!AQ$2:AQ$562,LEFT(B14,3))</f>
        <v>9</v>
      </c>
      <c r="X14" s="45">
        <f>COUNTIF(URS確認!AR$2:AR$563,LEFT(B14,3))</f>
        <v>0</v>
      </c>
      <c r="Y14" s="544">
        <f>COUNTIF(URS確認!AS$2:AS$562,LEFT(B14,3))</f>
        <v>0</v>
      </c>
      <c r="Z14" s="597">
        <f>COUNTIF(URS確認!AT$2:AT$562,LEFT(B14,3))</f>
        <v>0</v>
      </c>
      <c r="AA14" s="551">
        <f>COUNTIF(URS確認!AU$2:AU$562,LEFT(B14,3))</f>
        <v>0</v>
      </c>
      <c r="AB14" s="562">
        <f>COUNTIF(URS確認!AV$2:AV$563,LEFT(B14,3))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COUNTIF(URS確認!AQ$2:AQ$562,LEFT(B15,3))</f>
        <v>6</v>
      </c>
      <c r="X15" s="45">
        <f>COUNTIF(URS確認!AR$2:AR$563,LEFT(B15,3))</f>
        <v>0</v>
      </c>
      <c r="Y15" s="544">
        <f>COUNTIF(URS確認!AS$2:AS$562,LEFT(B15,3))</f>
        <v>0</v>
      </c>
      <c r="Z15" s="597">
        <f>COUNTIF(URS確認!AT$2:AT$562,LEFT(B15,3))</f>
        <v>0</v>
      </c>
      <c r="AA15" s="551">
        <f>COUNTIF(URS確認!AU$2:AU$562,LEFT(B15,3))</f>
        <v>0</v>
      </c>
      <c r="AB15" s="562">
        <f>COUNTIF(URS確認!AV$2:AV$563,LEFT(B15,3))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COUNTIF(URS確認!AQ$2:AQ$562,LEFT(B16,3))</f>
        <v>12</v>
      </c>
      <c r="X16" s="45">
        <f>COUNTIF(URS確認!AR$2:AR$563,LEFT(B16,3))</f>
        <v>0</v>
      </c>
      <c r="Y16" s="544">
        <f>COUNTIF(URS確認!AS$2:AS$562,LEFT(B16,3))</f>
        <v>0</v>
      </c>
      <c r="Z16" s="597">
        <f>COUNTIF(URS確認!AT$2:AT$562,LEFT(B16,3))</f>
        <v>0</v>
      </c>
      <c r="AA16" s="551">
        <f>COUNTIF(URS確認!AU$2:AU$562,LEFT(B16,3))</f>
        <v>0</v>
      </c>
      <c r="AB16" s="562">
        <f>COUNTIF(URS確認!AV$2:AV$563,LEFT(B16,3))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COUNTIF(URS確認!AQ$2:AQ$562,LEFT(B18,3))</f>
        <v>7</v>
      </c>
      <c r="X18" s="45">
        <f>COUNTIF(URS確認!AR$2:AR$563,LEFT(B18,3))</f>
        <v>0</v>
      </c>
      <c r="Y18" s="544">
        <f>COUNTIF(URS確認!AS$2:AS$562,LEFT(B18,3))</f>
        <v>0</v>
      </c>
      <c r="Z18" s="597">
        <f>COUNTIF(URS確認!AT$2:AT$562,LEFT(B18,3))</f>
        <v>0</v>
      </c>
      <c r="AA18" s="551">
        <f>COUNTIF(URS確認!AU$2:AU$562,LEFT(B18,3))</f>
        <v>0</v>
      </c>
      <c r="AB18" s="562">
        <f>COUNTIF(URS確認!AV$2:AV$563,LEFT(B18,3))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COUNTIF(URS確認!AQ$2:AQ$562,LEFT(B19,3))</f>
        <v>9</v>
      </c>
      <c r="X19" s="45">
        <f>COUNTIF(URS確認!AR$2:AR$563,LEFT(B19,3))</f>
        <v>0</v>
      </c>
      <c r="Y19" s="544">
        <f>COUNTIF(URS確認!AS$2:AS$562,LEFT(B19,3))</f>
        <v>0</v>
      </c>
      <c r="Z19" s="597">
        <f>COUNTIF(URS確認!AT$2:AT$562,LEFT(B19,3))</f>
        <v>0</v>
      </c>
      <c r="AA19" s="551">
        <f>COUNTIF(URS確認!AU$2:AU$562,LEFT(B19,3))</f>
        <v>0</v>
      </c>
      <c r="AB19" s="562">
        <f>COUNTIF(URS確認!AV$2:AV$563,LEFT(B19,3))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COUNTIF(URS確認!AQ$2:AQ$562,LEFT(B20,3))</f>
        <v>16</v>
      </c>
      <c r="X20" s="45">
        <f>COUNTIF(URS確認!AR$2:AR$563,LEFT(B20,3))</f>
        <v>0</v>
      </c>
      <c r="Y20" s="544">
        <f>COUNTIF(URS確認!AS$2:AS$562,LEFT(B20,3))</f>
        <v>0</v>
      </c>
      <c r="Z20" s="597">
        <f>COUNTIF(URS確認!AT$2:AT$562,LEFT(B20,3))</f>
        <v>0</v>
      </c>
      <c r="AA20" s="551">
        <f>COUNTIF(URS確認!AU$2:AU$562,LEFT(B20,3))</f>
        <v>0</v>
      </c>
      <c r="AB20" s="562">
        <f>COUNTIF(URS確認!AV$2:AV$563,LEFT(B20,3))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COUNTIF(URS確認!AQ$2:AQ$562,LEFT(B21,3))</f>
        <v>3</v>
      </c>
      <c r="X21" s="45">
        <f>COUNTIF(URS確認!AR$2:AR$563,LEFT(B21,3))</f>
        <v>0</v>
      </c>
      <c r="Y21" s="544">
        <f>COUNTIF(URS確認!AS$2:AS$562,LEFT(B21,3))</f>
        <v>0</v>
      </c>
      <c r="Z21" s="597">
        <f>COUNTIF(URS確認!AT$2:AT$562,LEFT(B21,3))</f>
        <v>0</v>
      </c>
      <c r="AA21" s="551">
        <f>COUNTIF(URS確認!AU$2:AU$562,LEFT(B21,3))</f>
        <v>0</v>
      </c>
      <c r="AB21" s="562">
        <f>COUNTIF(URS確認!AV$2:AV$563,LEFT(B21,3))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COUNTIF(URS確認!AQ$2:AQ$562,LEFT(B22,3))</f>
        <v>3</v>
      </c>
      <c r="X22" s="45">
        <f>COUNTIF(URS確認!AR$2:AR$563,LEFT(B22,3))</f>
        <v>0</v>
      </c>
      <c r="Y22" s="544">
        <f>COUNTIF(URS確認!AS$2:AS$562,LEFT(B22,3))</f>
        <v>0</v>
      </c>
      <c r="Z22" s="597">
        <f>COUNTIF(URS確認!AT$2:AT$562,LEFT(B22,3))</f>
        <v>0</v>
      </c>
      <c r="AA22" s="551">
        <f>COUNTIF(URS確認!AU$2:AU$562,LEFT(B22,3))</f>
        <v>0</v>
      </c>
      <c r="AB22" s="562">
        <f>COUNTIF(URS確認!AV$2:AV$563,LEFT(B22,3))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COUNTIF(URS確認!AQ$2:AQ$562,LEFT(B24,3))</f>
        <v>5</v>
      </c>
      <c r="X24" s="45">
        <f>COUNTIF(URS確認!AR$2:AR$563,LEFT(B24,3))</f>
        <v>0</v>
      </c>
      <c r="Y24" s="544">
        <f>COUNTIF(URS確認!AS$2:AS$562,LEFT(B24,3))</f>
        <v>0</v>
      </c>
      <c r="Z24" s="597">
        <f>COUNTIF(URS確認!AT$2:AT$562,LEFT(B24,3))</f>
        <v>0</v>
      </c>
      <c r="AA24" s="551">
        <f>COUNTIF(URS確認!AU$2:AU$562,LEFT(B24,3))</f>
        <v>0</v>
      </c>
      <c r="AB24" s="562">
        <f>COUNTIF(URS確認!AV$2:AV$563,LEFT(B24,3))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COUNTIF(URS確認!AQ$2:AQ$562,LEFT(B25,3))</f>
        <v>17</v>
      </c>
      <c r="X25" s="45">
        <f>COUNTIF(URS確認!AR$2:AR$563,LEFT(B25,3))</f>
        <v>0</v>
      </c>
      <c r="Y25" s="544">
        <f>COUNTIF(URS確認!AS$2:AS$562,LEFT(B25,3))</f>
        <v>0</v>
      </c>
      <c r="Z25" s="597">
        <f>COUNTIF(URS確認!AT$2:AT$562,LEFT(B25,3))</f>
        <v>0</v>
      </c>
      <c r="AA25" s="551">
        <f>COUNTIF(URS確認!AU$2:AU$562,LEFT(B25,3))</f>
        <v>0</v>
      </c>
      <c r="AB25" s="562">
        <f>COUNTIF(URS確認!AV$2:AV$563,LEFT(B25,3))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COUNTIF(URS確認!AQ$2:AQ$562,LEFT(B26,3))</f>
        <v>8</v>
      </c>
      <c r="X26" s="45">
        <f>COUNTIF(URS確認!AR$2:AR$563,LEFT(B26,3))</f>
        <v>0</v>
      </c>
      <c r="Y26" s="544">
        <f>COUNTIF(URS確認!AS$2:AS$562,LEFT(B26,3))</f>
        <v>0</v>
      </c>
      <c r="Z26" s="597">
        <f>COUNTIF(URS確認!AT$2:AT$562,LEFT(B26,3))</f>
        <v>0</v>
      </c>
      <c r="AA26" s="551">
        <f>COUNTIF(URS確認!AU$2:AU$562,LEFT(B26,3))</f>
        <v>0</v>
      </c>
      <c r="AB26" s="562">
        <f>COUNTIF(URS確認!AV$2:AV$563,LEFT(B26,3))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COUNTIF(URS確認!AQ$2:AQ$562,LEFT(B27,3))</f>
        <v>17</v>
      </c>
      <c r="X27" s="45">
        <f>COUNTIF(URS確認!AR$2:AR$563,LEFT(B27,3))</f>
        <v>0</v>
      </c>
      <c r="Y27" s="544">
        <f>COUNTIF(URS確認!AS$2:AS$562,LEFT(B27,3))</f>
        <v>0</v>
      </c>
      <c r="Z27" s="597">
        <f>COUNTIF(URS確認!AT$2:AT$562,LEFT(B27,3))</f>
        <v>0</v>
      </c>
      <c r="AA27" s="551">
        <f>COUNTIF(URS確認!AU$2:AU$562,LEFT(B27,3))</f>
        <v>0</v>
      </c>
      <c r="AB27" s="562">
        <f>COUNTIF(URS確認!AV$2:AV$563,LEFT(B27,3))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COUNTIF(URS確認!AQ$2:AQ$562,LEFT(B28,3))</f>
        <v>8</v>
      </c>
      <c r="X28" s="45">
        <f>COUNTIF(URS確認!AR$2:AR$563,LEFT(B28,3))</f>
        <v>0</v>
      </c>
      <c r="Y28" s="544">
        <f>COUNTIF(URS確認!AS$2:AS$562,LEFT(B28,3))</f>
        <v>0</v>
      </c>
      <c r="Z28" s="597">
        <f>COUNTIF(URS確認!AT$2:AT$562,LEFT(B28,3))</f>
        <v>0</v>
      </c>
      <c r="AA28" s="551">
        <f>COUNTIF(URS確認!AU$2:AU$562,LEFT(B28,3))</f>
        <v>0</v>
      </c>
      <c r="AB28" s="562">
        <f>COUNTIF(URS確認!AV$2:AV$563,LEFT(B28,3))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COUNTIF(URS確認!AQ$2:AQ$562,LEFT(B29,3))</f>
        <v>17</v>
      </c>
      <c r="X29" s="45">
        <f>COUNTIF(URS確認!AR$2:AR$563,LEFT(B29,3))</f>
        <v>0</v>
      </c>
      <c r="Y29" s="544">
        <f>COUNTIF(URS確認!AS$2:AS$562,LEFT(B29,3))</f>
        <v>0</v>
      </c>
      <c r="Z29" s="597">
        <f>COUNTIF(URS確認!AT$2:AT$562,LEFT(B29,3))</f>
        <v>0</v>
      </c>
      <c r="AA29" s="551">
        <f>COUNTIF(URS確認!AU$2:AU$562,LEFT(B29,3))</f>
        <v>0</v>
      </c>
      <c r="AB29" s="562">
        <f>COUNTIF(URS確認!AV$2:AV$563,LEFT(B29,3))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COUNTIF(URS確認!AQ$2:AQ$562,LEFT(B30,3))</f>
        <v>3</v>
      </c>
      <c r="X30" s="45">
        <f>COUNTIF(URS確認!AR$2:AR$563,LEFT(B30,3))</f>
        <v>0</v>
      </c>
      <c r="Y30" s="544">
        <f>COUNTIF(URS確認!AS$2:AS$562,LEFT(B30,3))</f>
        <v>0</v>
      </c>
      <c r="Z30" s="597">
        <f>COUNTIF(URS確認!AT$2:AT$562,LEFT(B30,3))</f>
        <v>0</v>
      </c>
      <c r="AA30" s="551">
        <f>COUNTIF(URS確認!AU$2:AU$562,LEFT(B30,3))</f>
        <v>0</v>
      </c>
      <c r="AB30" s="562">
        <f>COUNTIF(URS確認!AV$2:AV$563,LEFT(B30,3))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COUNTIF(URS確認!AQ$2:AQ$562,LEFT(B32,3))</f>
        <v>15</v>
      </c>
      <c r="X32" s="45">
        <f>COUNTIF(URS確認!AR$2:AR$563,LEFT(B32,3))</f>
        <v>0</v>
      </c>
      <c r="Y32" s="544">
        <f>COUNTIF(URS確認!AS$2:AS$562,LEFT(B32,3))</f>
        <v>0</v>
      </c>
      <c r="Z32" s="597">
        <f>COUNTIF(URS確認!AT$2:AT$562,LEFT(B32,3))</f>
        <v>0</v>
      </c>
      <c r="AA32" s="551">
        <f>COUNTIF(URS確認!AU$2:AU$562,LEFT(B32,3))</f>
        <v>0</v>
      </c>
      <c r="AB32" s="562">
        <f>COUNTIF(URS確認!AV$2:AV$563,LEFT(B32,3))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COUNTIF(URS確認!AQ$2:AQ$562,LEFT(B33,3))</f>
        <v>12</v>
      </c>
      <c r="X33" s="45">
        <f>COUNTIF(URS確認!AR$2:AR$563,LEFT(B33,3))</f>
        <v>0</v>
      </c>
      <c r="Y33" s="544">
        <f>COUNTIF(URS確認!AS$2:AS$562,LEFT(B33,3))</f>
        <v>0</v>
      </c>
      <c r="Z33" s="597">
        <f>COUNTIF(URS確認!AT$2:AT$562,LEFT(B33,3))</f>
        <v>0</v>
      </c>
      <c r="AA33" s="551">
        <f>COUNTIF(URS確認!AU$2:AU$562,LEFT(B33,3))</f>
        <v>0</v>
      </c>
      <c r="AB33" s="562">
        <f>COUNTIF(URS確認!AV$2:AV$563,LEFT(B33,3))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COUNTIF(URS確認!AQ$2:AQ$562,LEFT(B34,3))</f>
        <v>15</v>
      </c>
      <c r="X34" s="45">
        <f>COUNTIF(URS確認!AR$2:AR$563,LEFT(B34,3))</f>
        <v>0</v>
      </c>
      <c r="Y34" s="544">
        <f>COUNTIF(URS確認!AS$2:AS$562,LEFT(B34,3))</f>
        <v>0</v>
      </c>
      <c r="Z34" s="597">
        <f>COUNTIF(URS確認!AT$2:AT$562,LEFT(B34,3))</f>
        <v>0</v>
      </c>
      <c r="AA34" s="551">
        <f>COUNTIF(URS確認!AU$2:AU$562,LEFT(B34,3))</f>
        <v>0</v>
      </c>
      <c r="AB34" s="562">
        <f>COUNTIF(URS確認!AV$2:AV$563,LEFT(B34,3))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COUNTIF(URS確認!AQ$2:AQ$562,LEFT(B35,3))</f>
        <v>15</v>
      </c>
      <c r="X35" s="45">
        <f>COUNTIF(URS確認!AR$2:AR$563,LEFT(B35,3))</f>
        <v>0</v>
      </c>
      <c r="Y35" s="544">
        <f>COUNTIF(URS確認!AS$2:AS$562,LEFT(B35,3))</f>
        <v>0</v>
      </c>
      <c r="Z35" s="597">
        <f>COUNTIF(URS確認!AT$2:AT$562,LEFT(B35,3))</f>
        <v>0</v>
      </c>
      <c r="AA35" s="551">
        <f>COUNTIF(URS確認!AU$2:AU$562,LEFT(B35,3))</f>
        <v>0</v>
      </c>
      <c r="AB35" s="562">
        <f>COUNTIF(URS確認!AV$2:AV$563,LEFT(B35,3))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COUNTIF(URS確認!AQ$2:AQ$562,LEFT(B36,3))</f>
        <v>26</v>
      </c>
      <c r="X36" s="45">
        <f>COUNTIF(URS確認!AR$2:AR$563,LEFT(B36,3))</f>
        <v>0</v>
      </c>
      <c r="Y36" s="544">
        <f>COUNTIF(URS確認!AS$2:AS$562,LEFT(B36,3))</f>
        <v>0</v>
      </c>
      <c r="Z36" s="597">
        <f>COUNTIF(URS確認!AT$2:AT$562,LEFT(B36,3))</f>
        <v>0</v>
      </c>
      <c r="AA36" s="551">
        <f>COUNTIF(URS確認!AU$2:AU$562,LEFT(B36,3))</f>
        <v>0</v>
      </c>
      <c r="AB36" s="562">
        <f>COUNTIF(URS確認!AV$2:AV$563,LEFT(B36,3))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COUNTIF(URS確認!AQ$2:AQ$562,LEFT(B37,3))</f>
        <v>4</v>
      </c>
      <c r="X37" s="45">
        <f>COUNTIF(URS確認!AR$2:AR$563,LEFT(B37,3))</f>
        <v>0</v>
      </c>
      <c r="Y37" s="544">
        <f>COUNTIF(URS確認!AS$2:AS$562,LEFT(B37,3))</f>
        <v>0</v>
      </c>
      <c r="Z37" s="597">
        <f>COUNTIF(URS確認!AT$2:AT$562,LEFT(B37,3))</f>
        <v>0</v>
      </c>
      <c r="AA37" s="551">
        <f>COUNTIF(URS確認!AU$2:AU$562,LEFT(B37,3))</f>
        <v>0</v>
      </c>
      <c r="AB37" s="562">
        <f>COUNTIF(URS確認!AV$2:AV$563,LEFT(B37,3))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COUNTIF(URS確認!AQ$2:AQ$562,LEFT(B39,3))</f>
        <v>4</v>
      </c>
      <c r="X39" s="45">
        <f>COUNTIF(URS確認!AR$2:AR$563,LEFT(B39,3))</f>
        <v>0</v>
      </c>
      <c r="Y39" s="544">
        <f>COUNTIF(URS確認!AS$2:AS$562,LEFT(B39,3))</f>
        <v>0</v>
      </c>
      <c r="Z39" s="597">
        <f>COUNTIF(URS確認!AT$2:AT$562,LEFT(B39,3))</f>
        <v>0</v>
      </c>
      <c r="AA39" s="551">
        <f>COUNTIF(URS確認!AU$2:AU$562,LEFT(B39,3))</f>
        <v>0</v>
      </c>
      <c r="AB39" s="562">
        <f>COUNTIF(URS確認!AV$2:AV$563,LEFT(B39,3))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COUNTIF(URS確認!AQ$2:AQ$562,LEFT(B40,3))</f>
        <v>9</v>
      </c>
      <c r="X40" s="45">
        <f>COUNTIF(URS確認!AR$2:AR$563,LEFT(B40,3))</f>
        <v>0</v>
      </c>
      <c r="Y40" s="544">
        <f>COUNTIF(URS確認!AS$2:AS$562,LEFT(B40,3))</f>
        <v>0</v>
      </c>
      <c r="Z40" s="597">
        <f>COUNTIF(URS確認!AT$2:AT$562,LEFT(B40,3))</f>
        <v>0</v>
      </c>
      <c r="AA40" s="551">
        <f>COUNTIF(URS確認!AU$2:AU$562,LEFT(B40,3))</f>
        <v>0</v>
      </c>
      <c r="AB40" s="562">
        <f>COUNTIF(URS確認!AV$2:AV$563,LEFT(B40,3))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COUNTIF(URS確認!AQ$2:AQ$562,LEFT(B41,3))</f>
        <v>6</v>
      </c>
      <c r="X41" s="45">
        <f>COUNTIF(URS確認!AR$2:AR$563,LEFT(B41,3))</f>
        <v>0</v>
      </c>
      <c r="Y41" s="544">
        <f>COUNTIF(URS確認!AS$2:AS$562,LEFT(B41,3))</f>
        <v>0</v>
      </c>
      <c r="Z41" s="597">
        <f>COUNTIF(URS確認!AT$2:AT$562,LEFT(B41,3))</f>
        <v>0</v>
      </c>
      <c r="AA41" s="551">
        <f>COUNTIF(URS確認!AU$2:AU$562,LEFT(B41,3))</f>
        <v>0</v>
      </c>
      <c r="AB41" s="562">
        <f>COUNTIF(URS確認!AV$2:AV$563,LEFT(B41,3))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COUNTIF(URS確認!AQ$2:AQ$562,LEFT(B42,3))</f>
        <v>11</v>
      </c>
      <c r="X42" s="45">
        <f>COUNTIF(URS確認!AR$2:AR$563,LEFT(B42,3))</f>
        <v>0</v>
      </c>
      <c r="Y42" s="544">
        <f>COUNTIF(URS確認!AS$2:AS$562,LEFT(B42,3))</f>
        <v>0</v>
      </c>
      <c r="Z42" s="597">
        <f>COUNTIF(URS確認!AT$2:AT$562,LEFT(B42,3))</f>
        <v>0</v>
      </c>
      <c r="AA42" s="551">
        <f>COUNTIF(URS確認!AU$2:AU$562,LEFT(B42,3))</f>
        <v>0</v>
      </c>
      <c r="AB42" s="562">
        <f>COUNTIF(URS確認!AV$2:AV$563,LEFT(B42,3))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COUNTIF(URS確認!AQ$2:AQ$562,LEFT(B43,3))</f>
        <v>7</v>
      </c>
      <c r="X43" s="45">
        <f>COUNTIF(URS確認!AR$2:AR$563,LEFT(B43,3))</f>
        <v>0</v>
      </c>
      <c r="Y43" s="544">
        <f>COUNTIF(URS確認!AS$2:AS$562,LEFT(B43,3))</f>
        <v>0</v>
      </c>
      <c r="Z43" s="597">
        <f>COUNTIF(URS確認!AT$2:AT$562,LEFT(B43,3))</f>
        <v>0</v>
      </c>
      <c r="AA43" s="551">
        <f>COUNTIF(URS確認!AU$2:AU$562,LEFT(B43,3))</f>
        <v>0</v>
      </c>
      <c r="AB43" s="562">
        <f>COUNTIF(URS確認!AV$2:AV$563,LEFT(B43,3))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COUNTIF(URS確認!AQ$2:AQ$562,LEFT(B44,3))</f>
        <v>22</v>
      </c>
      <c r="X44" s="45">
        <f>COUNTIF(URS確認!AR$2:AR$563,LEFT(B44,3))</f>
        <v>0</v>
      </c>
      <c r="Y44" s="544">
        <f>COUNTIF(URS確認!AS$2:AS$562,LEFT(B44,3))</f>
        <v>0</v>
      </c>
      <c r="Z44" s="597">
        <f>COUNTIF(URS確認!AT$2:AT$562,LEFT(B44,3))</f>
        <v>0</v>
      </c>
      <c r="AA44" s="551">
        <f>COUNTIF(URS確認!AU$2:AU$562,LEFT(B44,3))</f>
        <v>0</v>
      </c>
      <c r="AB44" s="562">
        <f>COUNTIF(URS確認!AV$2:AV$563,LEFT(B44,3))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COUNTIF(URS確認!AQ$2:AQ$562,LEFT(B45,3))</f>
        <v>30</v>
      </c>
      <c r="X45" s="45">
        <f>COUNTIF(URS確認!AR$2:AR$563,LEFT(B45,3))</f>
        <v>0</v>
      </c>
      <c r="Y45" s="544">
        <f>COUNTIF(URS確認!AS$2:AS$562,LEFT(B45,3))</f>
        <v>0</v>
      </c>
      <c r="Z45" s="597">
        <f>COUNTIF(URS確認!AT$2:AT$562,LEFT(B45,3))</f>
        <v>0</v>
      </c>
      <c r="AA45" s="551">
        <f>COUNTIF(URS確認!AU$2:AU$562,LEFT(B45,3))</f>
        <v>0</v>
      </c>
      <c r="AB45" s="562">
        <f>COUNTIF(URS確認!AV$2:AV$563,LEFT(B45,3))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COUNTIF(URS確認!AQ$2:AQ$562,LEFT(B46,3))</f>
        <v>6</v>
      </c>
      <c r="X46" s="45">
        <f>COUNTIF(URS確認!AR$2:AR$563,LEFT(B46,3))</f>
        <v>0</v>
      </c>
      <c r="Y46" s="544">
        <f>COUNTIF(URS確認!AS$2:AS$562,LEFT(B46,3))</f>
        <v>0</v>
      </c>
      <c r="Z46" s="597">
        <f>COUNTIF(URS確認!AT$2:AT$562,LEFT(B46,3))</f>
        <v>0</v>
      </c>
      <c r="AA46" s="551">
        <f>COUNTIF(URS確認!AU$2:AU$562,LEFT(B46,3))</f>
        <v>0</v>
      </c>
      <c r="AB46" s="562">
        <f>COUNTIF(URS確認!AV$2:AV$563,LEFT(B46,3))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COUNTIF(URS確認!AQ$2:AQ$562,LEFT(B48,3))</f>
        <v>1</v>
      </c>
      <c r="X48" s="45">
        <f>COUNTIF(URS確認!AR$2:AR$563,LEFT(B48,3))</f>
        <v>0</v>
      </c>
      <c r="Y48" s="544">
        <f>COUNTIF(URS確認!AS$2:AS$562,LEFT(B48,3))</f>
        <v>0</v>
      </c>
      <c r="Z48" s="597">
        <f>COUNTIF(URS確認!AT$2:AT$562,LEFT(B48,3))</f>
        <v>0</v>
      </c>
      <c r="AA48" s="551">
        <f>COUNTIF(URS確認!AU$2:AU$562,LEFT(B48,3))</f>
        <v>0</v>
      </c>
      <c r="AB48" s="562">
        <f>COUNTIF(URS確認!AV$2:AV$563,LEFT(B48,3))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COUNTIF(URS確認!AQ$2:AQ$562,LEFT(B49,3))</f>
        <v>9</v>
      </c>
      <c r="X49" s="45">
        <f>COUNTIF(URS確認!AR$2:AR$563,LEFT(B49,3))</f>
        <v>0</v>
      </c>
      <c r="Y49" s="544">
        <f>COUNTIF(URS確認!AS$2:AS$562,LEFT(B49,3))</f>
        <v>0</v>
      </c>
      <c r="Z49" s="597">
        <f>COUNTIF(URS確認!AT$2:AT$562,LEFT(B49,3))</f>
        <v>0</v>
      </c>
      <c r="AA49" s="551">
        <f>COUNTIF(URS確認!AU$2:AU$562,LEFT(B49,3))</f>
        <v>0</v>
      </c>
      <c r="AB49" s="562">
        <f>COUNTIF(URS確認!AV$2:AV$563,LEFT(B49,3))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COUNTIF(URS確認!AQ$2:AQ$562,LEFT(B51,3))</f>
        <v>8</v>
      </c>
      <c r="X51" s="45">
        <f>COUNTIF(URS確認!AR$2:AR$563,LEFT(B51,3))</f>
        <v>0</v>
      </c>
      <c r="Y51" s="544">
        <f>COUNTIF(URS確認!AS$2:AS$562,LEFT(B51,3))</f>
        <v>0</v>
      </c>
      <c r="Z51" s="597">
        <f>COUNTIF(URS確認!AT$2:AT$562,LEFT(B51,3))</f>
        <v>0</v>
      </c>
      <c r="AA51" s="551">
        <f>COUNTIF(URS確認!AU$2:AU$562,LEFT(B51,3))</f>
        <v>0</v>
      </c>
      <c r="AB51" s="562">
        <f>COUNTIF(URS確認!AV$2:AV$563,LEFT(B51,3))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COUNTIF(URS確認!AQ$2:AQ$562,LEFT(B52,3))</f>
        <v>10</v>
      </c>
      <c r="X52" s="45">
        <f>COUNTIF(URS確認!AR$2:AR$563,LEFT(B52,3))</f>
        <v>0</v>
      </c>
      <c r="Y52" s="544">
        <f>COUNTIF(URS確認!AS$2:AS$562,LEFT(B52,3))</f>
        <v>0</v>
      </c>
      <c r="Z52" s="597">
        <f>COUNTIF(URS確認!AT$2:AT$562,LEFT(B52,3))</f>
        <v>0</v>
      </c>
      <c r="AA52" s="551">
        <f>COUNTIF(URS確認!AU$2:AU$562,LEFT(B52,3))</f>
        <v>0</v>
      </c>
      <c r="AB52" s="562">
        <f>COUNTIF(URS確認!AV$2:AV$563,LEFT(B52,3))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COUNTIF(URS確認!AQ$2:AQ$562,LEFT(B53,3))</f>
        <v>112</v>
      </c>
      <c r="X53" s="45">
        <f>COUNTIF(URS確認!AR$2:AR$563,LEFT(B53,3))</f>
        <v>0</v>
      </c>
      <c r="Y53" s="544">
        <f>COUNTIF(URS確認!AS$2:AS$562,LEFT(B53,3))</f>
        <v>0</v>
      </c>
      <c r="Z53" s="597">
        <f>COUNTIF(URS確認!AT$2:AT$562,LEFT(B53,3))</f>
        <v>0</v>
      </c>
      <c r="AA53" s="551">
        <f>COUNTIF(URS確認!AU$2:AU$562,LEFT(B53,3))</f>
        <v>0</v>
      </c>
      <c r="AB53" s="562">
        <f>COUNTIF(URS確認!AV$2:AV$563,LEFT(B53,3))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COUNTIF(URS確認!AQ$2:AQ$562,LEFT(B54,3))</f>
        <v>2</v>
      </c>
      <c r="X54" s="45">
        <f>COUNTIF(URS確認!AR$2:AR$563,LEFT(B54,3))</f>
        <v>0</v>
      </c>
      <c r="Y54" s="544">
        <f>COUNTIF(URS確認!AS$2:AS$562,LEFT(B54,3))</f>
        <v>0</v>
      </c>
      <c r="Z54" s="597">
        <f>COUNTIF(URS確認!AT$2:AT$562,LEFT(B54,3))</f>
        <v>0</v>
      </c>
      <c r="AA54" s="551">
        <f>COUNTIF(URS確認!AU$2:AU$562,LEFT(B54,3))</f>
        <v>0</v>
      </c>
      <c r="AB54" s="562">
        <f>COUNTIF(URS確認!AV$2:AV$563,LEFT(B54,3))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COUNTIF(URS確認!AQ$2:AQ$562,LEFT(B55,3))</f>
        <v>3</v>
      </c>
      <c r="X55" s="45">
        <f>COUNTIF(URS確認!AR$2:AR$563,LEFT(B55,3))</f>
        <v>0</v>
      </c>
      <c r="Y55" s="544">
        <f>COUNTIF(URS確認!AS$2:AS$562,LEFT(B55,3))</f>
        <v>0</v>
      </c>
      <c r="Z55" s="597">
        <f>COUNTIF(URS確認!AT$2:AT$562,LEFT(B55,3))</f>
        <v>0</v>
      </c>
      <c r="AA55" s="551">
        <f>COUNTIF(URS確認!AU$2:AU$562,LEFT(B55,3))</f>
        <v>0</v>
      </c>
      <c r="AB55" s="562">
        <f>COUNTIF(URS確認!AV$2:AV$563,LEFT(B55,3))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COUNTIF(URS確認!AQ$2:AQ$562,LEFT(B56,3))</f>
        <v>1</v>
      </c>
      <c r="X56" s="45">
        <f>COUNTIF(URS確認!AR$2:AR$563,LEFT(B56,3))</f>
        <v>0</v>
      </c>
      <c r="Y56" s="544">
        <f>COUNTIF(URS確認!AS$2:AS$562,LEFT(B56,3))</f>
        <v>0</v>
      </c>
      <c r="Z56" s="597">
        <f>COUNTIF(URS確認!AT$2:AT$562,LEFT(B56,3))</f>
        <v>0</v>
      </c>
      <c r="AA56" s="551">
        <f>COUNTIF(URS確認!AU$2:AU$562,LEFT(B56,3))</f>
        <v>0</v>
      </c>
      <c r="AB56" s="562">
        <f>COUNTIF(URS確認!AV$2:AV$563,LEFT(B56,3))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COUNTIF(URS確認!AQ$2:AQ$562,LEFT(B58,3))</f>
        <v>1</v>
      </c>
      <c r="X58" s="45">
        <f>COUNTIF(URS確認!AR$2:AR$563,LEFT(B58,3))</f>
        <v>0</v>
      </c>
      <c r="Y58" s="544">
        <f>COUNTIF(URS確認!AS$2:AS$562,LEFT(B58,3))</f>
        <v>0</v>
      </c>
      <c r="Z58" s="597">
        <f>COUNTIF(URS確認!AT$2:AT$562,LEFT(B58,3))</f>
        <v>0</v>
      </c>
      <c r="AA58" s="551">
        <f>COUNTIF(URS確認!AU$2:AU$562,LEFT(B58,3))</f>
        <v>0</v>
      </c>
      <c r="AB58" s="562">
        <f>COUNTIF(URS確認!AV$2:AV$563,LEFT(B58,3))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COUNTIF(URS確認!AQ$2:AQ$562,LEFT(B60,3))</f>
        <v>12</v>
      </c>
      <c r="X60" s="45">
        <f>COUNTIF(URS確認!AR$2:AR$563,LEFT(B60,3))</f>
        <v>0</v>
      </c>
      <c r="Y60" s="544">
        <f>COUNTIF(URS確認!AS$2:AS$562,LEFT(B60,3))</f>
        <v>0</v>
      </c>
      <c r="Z60" s="597">
        <f>COUNTIF(URS確認!AT$2:AT$562,LEFT(B60,3))</f>
        <v>0</v>
      </c>
      <c r="AA60" s="551">
        <f>COUNTIF(URS確認!AU$2:AU$562,LEFT(B60,3))</f>
        <v>0</v>
      </c>
      <c r="AB60" s="562">
        <f>COUNTIF(URS確認!AV$2:AV$563,LEFT(B60,3))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2"/>
  <sheetViews>
    <sheetView tabSelected="1" zoomScaleNormal="100" workbookViewId="0">
      <pane xSplit="6" ySplit="1" topLeftCell="AP2" activePane="bottomRight" state="frozen"/>
      <selection pane="topRight" activeCell="H1" sqref="H1"/>
      <selection pane="bottomLeft" activeCell="A2" sqref="A2"/>
      <selection pane="bottomRight" activeCell="AW2" sqref="AW2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12.59765625" style="292" bestFit="1" customWidth="1"/>
    <col min="50" max="16384" width="8.69921875" style="292"/>
  </cols>
  <sheetData>
    <row r="1" spans="1:50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3230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284" t="s">
        <v>3244</v>
      </c>
      <c r="AX1" s="284" t="s">
        <v>3321</v>
      </c>
    </row>
    <row r="2" spans="1:50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3305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683" t="s">
        <v>3307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6" si="0">IF(COUNTA(AC2)=1,LEFT(D2,3),"")</f>
        <v>1-1</v>
      </c>
      <c r="AR2" s="576" t="str">
        <f t="shared" ref="AR2:AR66" si="1">IF(AND(COUNTA(L2)=1,COUNTA(M2)=1,COUNTA(Y2)=1,COUNTA(AB2)=1,COUNTA(AC2)=0),LEFT(D2,3),"")</f>
        <v/>
      </c>
      <c r="AS2" s="578" t="str">
        <f t="shared" ref="AS2:AS66" si="2">IF(AND(COUNTA(L2)=1,COUNTA(M2)=1,COUNTA(Y2)=1,COUNTA(AB2)=0,COUNTA(AC2)=0),LEFT(D2,3),"")</f>
        <v/>
      </c>
      <c r="AT2" s="580" t="str">
        <f t="shared" ref="AT2:AT32" si="3">IF(AND(COUNTA(M2)=0,COUNTA(Y2)=1),LEFT(D2,3),"")</f>
        <v/>
      </c>
      <c r="AU2" s="582" t="str">
        <f t="shared" ref="AU2:AU32" si="4">IF(AND(COUNTA(M2)=1,COUNTA(Y2)=0),LEFT(D2,3),"")</f>
        <v/>
      </c>
      <c r="AV2" s="584" t="str">
        <f t="shared" ref="AV2:AV32" si="5">IF(AND(COUNTA(M2)=0,COUNTA(Y2)=0),LEFT(D2,3),"")</f>
        <v/>
      </c>
      <c r="AW2" s="662" t="str">
        <f>IFERROR(VLOOKUP(功能_33[[#This Row],[功能代號]],工作表3!C:C,1,FALSE),"未計SIT測試")</f>
        <v>L1001</v>
      </c>
      <c r="AX2" s="584" t="s">
        <v>134</v>
      </c>
    </row>
    <row r="3" spans="1:50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3305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683" t="s">
        <v>3309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62" t="str">
        <f>IFERROR(VLOOKUP(功能_33[[#This Row],[功能代號]],工作表3!C:C,1,FALSE),"未計SIT測試")</f>
        <v>L1101</v>
      </c>
      <c r="AX3" s="584" t="s">
        <v>140</v>
      </c>
    </row>
    <row r="4" spans="1:50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3305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683" t="s">
        <v>3311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62" t="str">
        <f>IFERROR(VLOOKUP(功能_33[[#This Row],[功能代號]],工作表3!C:C,1,FALSE),"未計SIT測試")</f>
        <v>L1102</v>
      </c>
      <c r="AX4" s="584" t="s">
        <v>144</v>
      </c>
    </row>
    <row r="5" spans="1:50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3305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683" t="s">
        <v>3311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62" t="str">
        <f>IFERROR(VLOOKUP(功能_33[[#This Row],[功能代號]],工作表3!C:C,1,FALSE),"未計SIT測試")</f>
        <v>L1103</v>
      </c>
      <c r="AX5" s="584" t="s">
        <v>147</v>
      </c>
    </row>
    <row r="6" spans="1:50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3305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682" t="s">
        <v>3308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62" t="str">
        <f>IFERROR(VLOOKUP(功能_33[[#This Row],[功能代號]],工作表3!C:C,1,FALSE),"未計SIT測試")</f>
        <v>L1104</v>
      </c>
      <c r="AX6" s="584" t="s">
        <v>151</v>
      </c>
    </row>
    <row r="7" spans="1:50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683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62" t="str">
        <f>IFERROR(VLOOKUP(功能_33[[#This Row],[功能代號]],工作表3!C:C,1,FALSE),"未計SIT測試")</f>
        <v>L1110</v>
      </c>
      <c r="AX7" s="584" t="s">
        <v>2803</v>
      </c>
    </row>
    <row r="8" spans="1:50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683" t="s">
        <v>3310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62" t="str">
        <f>IFERROR(VLOOKUP(功能_33[[#This Row],[功能代號]],工作表3!C:C,1,FALSE),"未計SIT測試")</f>
        <v>L1111</v>
      </c>
      <c r="AX8" s="584" t="s">
        <v>157</v>
      </c>
    </row>
    <row r="9" spans="1:50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683" t="s">
        <v>3312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62" t="str">
        <f>IFERROR(VLOOKUP(功能_33[[#This Row],[功能代號]],工作表3!C:C,1,FALSE),"未計SIT測試")</f>
        <v>L1905</v>
      </c>
      <c r="AX9" s="584" t="s">
        <v>161</v>
      </c>
    </row>
    <row r="10" spans="1:50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683" t="s">
        <v>3310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62" t="str">
        <f>IFERROR(VLOOKUP(功能_33[[#This Row],[功能代號]],工作表3!C:C,1,FALSE),"未計SIT測試")</f>
        <v>L1105</v>
      </c>
      <c r="AX10" s="584" t="s">
        <v>164</v>
      </c>
    </row>
    <row r="11" spans="1:50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44431</v>
      </c>
      <c r="N11" s="291" t="s">
        <v>12</v>
      </c>
      <c r="O11" s="291" t="s">
        <v>172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683" t="s">
        <v>3310</v>
      </c>
      <c r="AD11" s="253" t="s">
        <v>8</v>
      </c>
      <c r="AE11" s="355">
        <v>44483.717361111107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陳政皓</v>
      </c>
      <c r="AH11" s="299"/>
      <c r="AI11" s="299"/>
      <c r="AJ11" s="292"/>
      <c r="AK11" s="292"/>
      <c r="AL11" s="291" t="s">
        <v>173</v>
      </c>
      <c r="AM11" s="292" t="s">
        <v>174</v>
      </c>
      <c r="AN11" s="292" t="str">
        <f>VLOOKUP(功能_33[[#This Row],[功能代號]],需二審tmp!A:A,1,FALSE)</f>
        <v>L1908</v>
      </c>
      <c r="AO11" s="356">
        <v>44470</v>
      </c>
      <c r="AQ11" s="574" t="str">
        <f t="shared" si="0"/>
        <v>1-3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62" t="str">
        <f>IFERROR(VLOOKUP(功能_33[[#This Row],[功能代號]],工作表3!C:C,1,FALSE),"未計SIT測試")</f>
        <v>L1908</v>
      </c>
      <c r="AX11" s="584" t="s">
        <v>170</v>
      </c>
    </row>
    <row r="12" spans="1:50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44424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683" t="s">
        <v>3310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L1108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62" t="str">
        <f>IFERROR(VLOOKUP(功能_33[[#This Row],[功能代號]],工作表3!C:C,1,FALSE),"未計SIT測試")</f>
        <v>L1108</v>
      </c>
      <c r="AX12" s="584" t="s">
        <v>175</v>
      </c>
    </row>
    <row r="13" spans="1:50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v>44469</v>
      </c>
      <c r="N13" s="291" t="s">
        <v>10</v>
      </c>
      <c r="O13" s="291" t="s">
        <v>13</v>
      </c>
      <c r="T13" s="291"/>
      <c r="V13" s="291"/>
      <c r="W13" s="291"/>
      <c r="X13" s="292" t="str">
        <f>VLOOKUP(功能_33[[#This Row],[User]],SKL放款!A:G,7,FALSE)</f>
        <v>放款推展課</v>
      </c>
      <c r="Y13" s="299">
        <v>44470</v>
      </c>
      <c r="Z13" s="299">
        <v>44463</v>
      </c>
      <c r="AA13" s="299">
        <v>44468</v>
      </c>
      <c r="AB13" s="299">
        <v>44468</v>
      </c>
      <c r="AC13" s="604">
        <v>44470</v>
      </c>
      <c r="AD13" s="253" t="s">
        <v>10</v>
      </c>
      <c r="AE13" s="355">
        <v>44483.565972222219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李珮君</v>
      </c>
      <c r="AH13" s="299"/>
      <c r="AI13" s="299"/>
      <c r="AJ13" s="292"/>
      <c r="AK13" s="299"/>
      <c r="AM13" s="292" t="s">
        <v>163</v>
      </c>
      <c r="AN13" s="292" t="str">
        <f>VLOOKUP(功能_33[[#This Row],[功能代號]],需二審tmp!A:A,1,FALSE)</f>
        <v>L1109</v>
      </c>
      <c r="AO13" s="356">
        <v>44470</v>
      </c>
      <c r="AQ13" s="574" t="str">
        <f t="shared" si="0"/>
        <v>1-1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62" t="str">
        <f>IFERROR(VLOOKUP(功能_33[[#This Row],[功能代號]],工作表3!C:C,1,FALSE),"未計SIT測試")</f>
        <v>L1109</v>
      </c>
      <c r="AX13" s="584" t="s">
        <v>177</v>
      </c>
    </row>
    <row r="14" spans="1:50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9">
        <v>44403</v>
      </c>
      <c r="L14" s="299">
        <v>44400</v>
      </c>
      <c r="M14" s="299">
        <v>44400</v>
      </c>
      <c r="N14" s="291" t="s">
        <v>10</v>
      </c>
      <c r="O14" s="291" t="s">
        <v>28</v>
      </c>
      <c r="P14" s="270" t="s">
        <v>21</v>
      </c>
      <c r="T14" s="291"/>
      <c r="V14" s="291"/>
      <c r="W14" s="291"/>
      <c r="X14" s="292" t="str">
        <f>VLOOKUP(功能_33[[#This Row],[User]],SKL放款!A:G,7,FALSE)</f>
        <v>放款審查課</v>
      </c>
      <c r="Y14" s="299">
        <v>44470</v>
      </c>
      <c r="Z14" s="299">
        <v>44463</v>
      </c>
      <c r="AA14" s="299">
        <v>44468</v>
      </c>
      <c r="AB14" s="299">
        <v>44468</v>
      </c>
      <c r="AC14" s="604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施美娟</v>
      </c>
      <c r="AH14" s="299">
        <v>44481</v>
      </c>
      <c r="AI14" s="301" t="s">
        <v>181</v>
      </c>
      <c r="AJ14" s="292"/>
      <c r="AK14" s="299"/>
      <c r="AL14" s="291" t="s">
        <v>182</v>
      </c>
      <c r="AM14" s="292" t="s">
        <v>183</v>
      </c>
      <c r="AN14" s="292" t="e">
        <f>VLOOKUP(功能_33[[#This Row],[功能代號]],需二審tmp!A:A,1,FALSE)</f>
        <v>#N/A</v>
      </c>
      <c r="AO14" s="356">
        <v>44470</v>
      </c>
      <c r="AQ14" s="574" t="str">
        <f t="shared" si="0"/>
        <v>1-2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62" t="str">
        <f>IFERROR(VLOOKUP(功能_33[[#This Row],[功能代號]],工作表3!C:C,1,FALSE),"未計SIT測試")</f>
        <v>L1907</v>
      </c>
      <c r="AX14" s="584" t="s">
        <v>179</v>
      </c>
    </row>
    <row r="15" spans="1:50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44469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683" t="s">
        <v>3310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186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62" t="str">
        <f>IFERROR(VLOOKUP(功能_33[[#This Row],[功能代號]],工作表3!C:C,1,FALSE),"未計SIT測試")</f>
        <v>L1107</v>
      </c>
      <c r="AX15" s="584" t="s">
        <v>184</v>
      </c>
    </row>
    <row r="16" spans="1:50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9">
        <v>44461</v>
      </c>
      <c r="L16" s="299">
        <v>44461</v>
      </c>
      <c r="M16" s="299">
        <v>44515</v>
      </c>
      <c r="N16" s="291" t="s">
        <v>10</v>
      </c>
      <c r="O16" s="291" t="s">
        <v>28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44515</v>
      </c>
      <c r="Z16" s="299">
        <v>44463</v>
      </c>
      <c r="AA16" s="299">
        <v>44468</v>
      </c>
      <c r="AB16" s="299">
        <v>44468</v>
      </c>
      <c r="AC16" s="683">
        <v>44515</v>
      </c>
      <c r="AD16" s="253" t="s">
        <v>10</v>
      </c>
      <c r="AE16" s="299"/>
      <c r="AF16" s="299"/>
      <c r="AG16" s="299" t="str">
        <f>IFERROR(IF(VLOOKUP(功能_33[[#This Row],[功能代號]],E:Q,11,FALSE)=0,"",VLOOKUP(功能_33[[#This Row],[功能代號]],E:Q,11,FALSE)),"")</f>
        <v>施美娟</v>
      </c>
      <c r="AH16" s="299"/>
      <c r="AI16" s="299"/>
      <c r="AJ16" s="292"/>
      <c r="AM16" s="292" t="s">
        <v>190</v>
      </c>
      <c r="AN16" s="292" t="e">
        <f>VLOOKUP(功能_33[[#This Row],[功能代號]],需二審tmp!A:A,1,FALSE)</f>
        <v>#N/A</v>
      </c>
      <c r="AO16" s="356">
        <v>44515</v>
      </c>
      <c r="AQ16" s="574" t="str">
        <f t="shared" si="0"/>
        <v>1-1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62" t="str">
        <f>IFERROR(VLOOKUP(功能_33[[#This Row],[功能代號]],工作表3!C:C,1,FALSE),"未計SIT測試")</f>
        <v>L1909</v>
      </c>
      <c r="AX16" s="584" t="s">
        <v>2803</v>
      </c>
    </row>
    <row r="17" spans="3:50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9">
        <v>44403</v>
      </c>
      <c r="L17" s="299">
        <v>44403</v>
      </c>
      <c r="M17" s="299">
        <v>44533</v>
      </c>
      <c r="N17" s="291" t="s">
        <v>10</v>
      </c>
      <c r="O17" s="291" t="s">
        <v>11</v>
      </c>
      <c r="T17" s="291"/>
      <c r="V17" s="291"/>
      <c r="W17" s="291"/>
      <c r="X17" s="292" t="str">
        <f>VLOOKUP(功能_33[[#This Row],[User]],SKL放款!A:G,7,FALSE)</f>
        <v>放款服務課</v>
      </c>
      <c r="Y17" s="299">
        <v>44533</v>
      </c>
      <c r="Z17" s="299" t="s">
        <v>195</v>
      </c>
      <c r="AA17" s="299">
        <v>44477</v>
      </c>
      <c r="AB17" s="299">
        <v>44477</v>
      </c>
      <c r="AC17" s="299">
        <v>44539</v>
      </c>
      <c r="AD17" s="299" t="s">
        <v>196</v>
      </c>
      <c r="AE17" s="299"/>
      <c r="AF17" s="355"/>
      <c r="AG17" s="299" t="str">
        <f>IFERROR(IF(VLOOKUP(功能_33[[#This Row],[功能代號]],E:Q,11,FALSE)=0,"",VLOOKUP(功能_33[[#This Row],[功能代號]],E:Q,11,FALSE)),"")</f>
        <v>蔡珮瑜</v>
      </c>
      <c r="AH17" s="299"/>
      <c r="AI17" s="299"/>
      <c r="AJ17" s="292"/>
      <c r="AL17" s="291" t="s">
        <v>197</v>
      </c>
      <c r="AM17" s="292" t="s">
        <v>198</v>
      </c>
      <c r="AN17" s="292" t="e">
        <f>VLOOKUP(功能_33[[#This Row],[功能代號]],需二審tmp!A:A,1,FALSE)</f>
        <v>#N/A</v>
      </c>
      <c r="AO17" s="356">
        <v>44523</v>
      </c>
      <c r="AQ17" s="574" t="str">
        <f t="shared" si="0"/>
        <v>2-1</v>
      </c>
      <c r="AR17" s="576" t="str">
        <f t="shared" si="1"/>
        <v/>
      </c>
      <c r="AS17" s="578" t="str">
        <f>IF(AND(COUNTA(L17)=1,COUNTA(M17)=1,COUNTA(Y17)=1,COUNTA(AB17)=0,COUNTA(AC17)=0),LEFT(D17,3),"")</f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62" t="str">
        <f>IFERROR(VLOOKUP(功能_33[[#This Row],[功能代號]],工作表3!C:C,1,FALSE),"未計SIT測試")</f>
        <v>L2001</v>
      </c>
      <c r="AX17" s="584" t="s">
        <v>191</v>
      </c>
    </row>
    <row r="18" spans="3:50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f>IFERROR(IF(VLOOKUP(功能_33[[#This Row],[功能代號]],討論項目!A:H,8,FALSE)=0,"",VLOOKUP(功能_33[[#This Row],[功能代號]],討論項目!A:H,8,FALSE)),"")</f>
        <v>44432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>
        <v>44470</v>
      </c>
      <c r="AA18" s="299">
        <f>IF(功能_33[[#This Row],[URS交二審]]=0,"",功能_33[[#This Row],[URS交二審]]+7)</f>
        <v>44477</v>
      </c>
      <c r="AB18" s="299">
        <f>IF(功能_33[[#This Row],[URS交二審]]=0,"",功能_33[[#This Row],[URS交二審]]+7)</f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200</v>
      </c>
      <c r="AN18" s="292" t="str">
        <f>VLOOKUP(功能_33[[#This Row],[功能代號]],需二審tmp!A:A,1,FALSE)</f>
        <v>L2101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 t="shared" si="2"/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62" t="str">
        <f>IFERROR(VLOOKUP(功能_33[[#This Row],[功能代號]],工作表3!C:C,1,FALSE),"未計SIT測試")</f>
        <v>L2101</v>
      </c>
      <c r="AX18" s="584" t="s">
        <v>199</v>
      </c>
    </row>
    <row r="19" spans="3:50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44431</v>
      </c>
      <c r="N19" s="291" t="s">
        <v>10</v>
      </c>
      <c r="O19" s="291" t="s">
        <v>13</v>
      </c>
      <c r="T19" s="291"/>
      <c r="V19" s="291"/>
      <c r="W19" s="291"/>
      <c r="X19" s="292" t="str">
        <f>VLOOKUP(功能_33[[#This Row],[User]],SKL放款!A:G,7,FALSE)</f>
        <v>放款推展課</v>
      </c>
      <c r="Y19" s="299">
        <v>44533</v>
      </c>
      <c r="Z19" s="299">
        <v>44533</v>
      </c>
      <c r="AA19" s="299">
        <v>44533</v>
      </c>
      <c r="AB19" s="299">
        <v>44533</v>
      </c>
      <c r="AC19" s="299">
        <v>44544</v>
      </c>
      <c r="AD19" s="299"/>
      <c r="AE19" s="299"/>
      <c r="AF19" s="355"/>
      <c r="AG19" s="299" t="str">
        <f>IFERROR(IF(VLOOKUP(功能_33[[#This Row],[功能代號]],E:Q,11,FALSE)=0,"",VLOOKUP(功能_33[[#This Row],[功能代號]],E:Q,11,FALSE)),"")</f>
        <v>李珮君</v>
      </c>
      <c r="AH19" s="299"/>
      <c r="AI19" s="299"/>
      <c r="AJ19" s="292"/>
      <c r="AL19" s="291">
        <v>201</v>
      </c>
      <c r="AM19" s="292" t="s">
        <v>204</v>
      </c>
      <c r="AN19" s="292" t="str">
        <f>VLOOKUP(功能_33[[#This Row],[功能代號]],需二審tmp!A:A,1,FALSE)</f>
        <v>L2010</v>
      </c>
      <c r="AO19" s="356">
        <v>44523</v>
      </c>
      <c r="AQ19" s="574" t="str">
        <f t="shared" si="0"/>
        <v>2-2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62" t="str">
        <f>IFERROR(VLOOKUP(功能_33[[#This Row],[功能代號]],工作表3!C:C,1,FALSE),"未計SIT測試")</f>
        <v>L2010</v>
      </c>
      <c r="AX19" s="584" t="s">
        <v>201</v>
      </c>
    </row>
    <row r="20" spans="3:50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44468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44470</v>
      </c>
      <c r="AA20" s="299">
        <f>IF(功能_33[[#This Row],[URS交二審]]=0,"",功能_33[[#This Row],[URS交二審]]+7)</f>
        <v>44477</v>
      </c>
      <c r="AB20" s="299">
        <f>IF(功能_33[[#This Row],[URS交二審]]=0,"",功能_33[[#This Row],[URS交二審]]+7)</f>
        <v>44477</v>
      </c>
      <c r="AC20" s="299">
        <v>44544</v>
      </c>
      <c r="AD20" s="299" t="s">
        <v>196</v>
      </c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L2111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62" t="str">
        <f>IFERROR(VLOOKUP(功能_33[[#This Row],[功能代號]],工作表3!C:C,1,FALSE),"未計SIT測試")</f>
        <v>L2111</v>
      </c>
      <c r="AX20" s="584" t="s">
        <v>2803</v>
      </c>
    </row>
    <row r="21" spans="3:50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9">
        <v>44404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203</v>
      </c>
      <c r="AM21" s="292" t="s">
        <v>208</v>
      </c>
      <c r="AN21" s="292" t="str">
        <f>VLOOKUP(功能_33[[#This Row],[功能代號]],需二審tmp!A:A,1,FALSE)</f>
        <v>L2153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62" t="str">
        <f>IFERROR(VLOOKUP(功能_33[[#This Row],[功能代號]],工作表3!C:C,1,FALSE),"未計SIT測試")</f>
        <v>L2153</v>
      </c>
      <c r="AX21" s="584" t="s">
        <v>207</v>
      </c>
    </row>
    <row r="22" spans="3:50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9">
        <v>44404</v>
      </c>
      <c r="L22" s="299">
        <v>44403</v>
      </c>
      <c r="M22" s="299">
        <v>44536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44477</v>
      </c>
      <c r="AA22" s="299">
        <v>44477</v>
      </c>
      <c r="AB22" s="299"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211</v>
      </c>
      <c r="AN22" s="292" t="e">
        <f>VLOOKUP(功能_33[[#This Row],[功能代號]],需二審tmp!A:A,1,FALSE)</f>
        <v>#N/A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62" t="str">
        <f>IFERROR(VLOOKUP(功能_33[[#This Row],[功能代號]],工作表3!C:C,1,FALSE),"未計SIT測試")</f>
        <v>L2151</v>
      </c>
      <c r="AX22" s="584" t="s">
        <v>209</v>
      </c>
    </row>
    <row r="23" spans="3:50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9">
        <v>44403</v>
      </c>
      <c r="L23" s="299">
        <v>44403</v>
      </c>
      <c r="M23" s="299">
        <f>IFERROR(IF(VLOOKUP(功能_33[[#This Row],[功能代號]],討論項目!A:H,8,FALSE)=0,"",VLOOKUP(功能_33[[#This Row],[功能代號]],討論項目!A:H,8,FALSE)),"")</f>
        <v>44431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44533</v>
      </c>
      <c r="AA23" s="299">
        <v>44533</v>
      </c>
      <c r="AB23" s="299">
        <v>44533</v>
      </c>
      <c r="AC23" s="299">
        <v>44544</v>
      </c>
      <c r="AD23" s="299"/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202</v>
      </c>
      <c r="AM23" s="292" t="s">
        <v>214</v>
      </c>
      <c r="AN23" s="292" t="str">
        <f>VLOOKUP(功能_33[[#This Row],[功能代號]],需二審tmp!A:A,1,FALSE)</f>
        <v>L2112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62" t="str">
        <f>IFERROR(VLOOKUP(功能_33[[#This Row],[功能代號]],工作表3!C:C,1,FALSE),"未計SIT測試")</f>
        <v>L2112</v>
      </c>
      <c r="AX23" s="584" t="s">
        <v>2803</v>
      </c>
    </row>
    <row r="24" spans="3:50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9">
        <v>44404</v>
      </c>
      <c r="L24" s="299">
        <v>44404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204</v>
      </c>
      <c r="AM24" s="292" t="s">
        <v>217</v>
      </c>
      <c r="AN24" s="292" t="str">
        <f>VLOOKUP(功能_33[[#This Row],[功能代號]],需二審tmp!A:A,1,FALSE)</f>
        <v>L2015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62" t="str">
        <f>IFERROR(VLOOKUP(功能_33[[#This Row],[功能代號]],工作表3!C:C,1,FALSE),"未計SIT測試")</f>
        <v>L2015</v>
      </c>
      <c r="AX24" s="584" t="s">
        <v>2803</v>
      </c>
    </row>
    <row r="25" spans="3:50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44469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44470</v>
      </c>
      <c r="AA25" s="299">
        <f>IF(功能_33[[#This Row],[URS交二審]]=0,"",功能_33[[#This Row],[URS交二審]]+7)</f>
        <v>44477</v>
      </c>
      <c r="AB25" s="299">
        <f>IF(功能_33[[#This Row],[URS交二審]]=0,"",功能_33[[#This Row],[URS交二審]]+7)</f>
        <v>44477</v>
      </c>
      <c r="AC25" s="299">
        <v>44544</v>
      </c>
      <c r="AD25" s="299" t="s">
        <v>196</v>
      </c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220</v>
      </c>
      <c r="AN25" s="292" t="str">
        <f>VLOOKUP(功能_33[[#This Row],[功能代號]],需二審tmp!A:A,1,FALSE)</f>
        <v>L2154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62" t="str">
        <f>IFERROR(VLOOKUP(功能_33[[#This Row],[功能代號]],工作表3!C:C,1,FALSE),"未計SIT測試")</f>
        <v>L2154</v>
      </c>
      <c r="AX25" s="584" t="s">
        <v>2803</v>
      </c>
    </row>
    <row r="26" spans="3:50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v>44404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44404</v>
      </c>
      <c r="Z26" s="299">
        <v>44533</v>
      </c>
      <c r="AA26" s="299">
        <v>44533</v>
      </c>
      <c r="AB26" s="299">
        <v>44404</v>
      </c>
      <c r="AC26" s="299">
        <v>44544</v>
      </c>
      <c r="AD26" s="299"/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223</v>
      </c>
      <c r="AN26" s="292" t="str">
        <f>VLOOKUP(功能_33[[#This Row],[功能代號]],需二審tmp!A:A,1,FALSE)</f>
        <v>L2016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62" t="str">
        <f>IFERROR(VLOOKUP(功能_33[[#This Row],[功能代號]],工作表3!C:C,1,FALSE),"未計SIT測試")</f>
        <v>L2016</v>
      </c>
      <c r="AX26" s="584" t="s">
        <v>2803</v>
      </c>
    </row>
    <row r="27" spans="3:50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9">
        <v>44404</v>
      </c>
      <c r="L27" s="299">
        <v>44405</v>
      </c>
      <c r="M27" s="299">
        <f>IFERROR(IF(VLOOKUP(功能_33[[#This Row],[功能代號]],討論項目!A:H,8,FALSE)=0,"",VLOOKUP(功能_33[[#This Row],[功能代號]],討論項目!A:H,8,FALSE)),"")</f>
        <v>44428</v>
      </c>
      <c r="N27" s="291" t="s">
        <v>10</v>
      </c>
      <c r="O27" s="291" t="s">
        <v>13</v>
      </c>
      <c r="P27" s="270" t="s">
        <v>226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44533</v>
      </c>
      <c r="Z27" s="299">
        <v>44470</v>
      </c>
      <c r="AA27" s="299">
        <f>IF(功能_33[[#This Row],[URS交二審]]=0,"",功能_33[[#This Row],[URS交二審]]+7)</f>
        <v>44477</v>
      </c>
      <c r="AB27" s="299">
        <f>IF(功能_33[[#This Row],[URS交二審]]=0,"",功能_33[[#This Row],[URS交二審]]+7)</f>
        <v>44477</v>
      </c>
      <c r="AC27" s="299">
        <v>44539</v>
      </c>
      <c r="AD27" s="299" t="s">
        <v>196</v>
      </c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206</v>
      </c>
      <c r="AM27" s="292" t="s">
        <v>227</v>
      </c>
      <c r="AN27" s="292" t="str">
        <f>VLOOKUP(功能_33[[#This Row],[功能代號]],需二審tmp!A:A,1,FALSE)</f>
        <v>L2020</v>
      </c>
      <c r="AO27" s="356">
        <v>44523</v>
      </c>
      <c r="AQ27" s="574" t="str">
        <f t="shared" si="0"/>
        <v>2-3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62" t="str">
        <f>IFERROR(VLOOKUP(功能_33[[#This Row],[功能代號]],工作表3!C:C,1,FALSE),"未計SIT測試")</f>
        <v>L2020</v>
      </c>
      <c r="AX27" s="584" t="s">
        <v>2803</v>
      </c>
    </row>
    <row r="28" spans="3:50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L2250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62" t="str">
        <f>IFERROR(VLOOKUP(功能_33[[#This Row],[功能代號]],工作表3!C:C,1,FALSE),"未計SIT測試")</f>
        <v>L2250</v>
      </c>
      <c r="AX28" s="584" t="s">
        <v>2803</v>
      </c>
    </row>
    <row r="29" spans="3:50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172</v>
      </c>
      <c r="T29" s="291"/>
      <c r="V29" s="291"/>
      <c r="W29" s="291"/>
      <c r="X29" s="292" t="str">
        <f>VLOOKUP(功能_33[[#This Row],[User]],SKL放款!A:G,7,FALSE)</f>
        <v>放款服務課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陳政皓</v>
      </c>
      <c r="AH29" s="299"/>
      <c r="AI29" s="299"/>
      <c r="AJ29" s="292"/>
      <c r="AL29" s="291">
        <v>214</v>
      </c>
      <c r="AM29" s="292" t="s">
        <v>232</v>
      </c>
      <c r="AN29" s="292" t="str">
        <f>VLOOKUP(功能_33[[#This Row],[功能代號]],需二審tmp!A:A,1,FALSE)</f>
        <v>L2902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62" t="str">
        <f>IFERROR(VLOOKUP(功能_33[[#This Row],[功能代號]],工作表3!C:C,1,FALSE),"未計SIT測試")</f>
        <v>L2902</v>
      </c>
      <c r="AX29" s="584" t="s">
        <v>2803</v>
      </c>
    </row>
    <row r="30" spans="3:50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9">
        <v>44404</v>
      </c>
      <c r="L30" s="299">
        <v>44404</v>
      </c>
      <c r="M30" s="299">
        <v>44428</v>
      </c>
      <c r="N30" s="291" t="s">
        <v>12</v>
      </c>
      <c r="O30" s="291" t="s">
        <v>235</v>
      </c>
      <c r="P30" s="270" t="s">
        <v>26</v>
      </c>
      <c r="T30" s="291"/>
      <c r="V30" s="291"/>
      <c r="W30" s="291"/>
      <c r="X30" s="292" t="str">
        <f>VLOOKUP(功能_33[[#This Row],[User]],SKL放款!A:G,7,FALSE)</f>
        <v>放款審查課</v>
      </c>
      <c r="Y30" s="299">
        <v>44533</v>
      </c>
      <c r="Z30" s="299" t="s">
        <v>195</v>
      </c>
      <c r="AA30" s="299">
        <v>44544</v>
      </c>
      <c r="AB30" s="299">
        <v>44544</v>
      </c>
      <c r="AC30" s="299">
        <v>44550</v>
      </c>
      <c r="AD30" s="299"/>
      <c r="AE30" s="299"/>
      <c r="AF30" s="355"/>
      <c r="AG30" s="299" t="str">
        <f>IFERROR(IF(VLOOKUP(功能_33[[#This Row],[功能代號]],E:Q,11,FALSE)=0,"",VLOOKUP(功能_33[[#This Row],[功能代號]],E:Q,11,FALSE)),"")</f>
        <v>徐名弘</v>
      </c>
      <c r="AH30" s="299"/>
      <c r="AI30" s="299"/>
      <c r="AJ30" s="292"/>
      <c r="AK30" s="292"/>
      <c r="AL30" s="291" t="s">
        <v>190</v>
      </c>
      <c r="AN30" s="292" t="e">
        <f>VLOOKUP(功能_33[[#This Row],[功能代號]],需二審tmp!A:A,1,FALSE)</f>
        <v>#N/A</v>
      </c>
      <c r="AO30" s="356">
        <v>44526</v>
      </c>
      <c r="AQ30" s="574" t="str">
        <f t="shared" si="0"/>
        <v>6-6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62" t="str">
        <f>IFERROR(VLOOKUP(功能_33[[#This Row],[功能代號]],工作表3!C:C,1,FALSE),"未計SIT測試")</f>
        <v>L6070</v>
      </c>
      <c r="AX30" s="584" t="s">
        <v>2803</v>
      </c>
    </row>
    <row r="31" spans="3:50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9">
        <v>44404</v>
      </c>
      <c r="L31" s="299">
        <v>44404</v>
      </c>
      <c r="M31" s="299">
        <f>IFERROR(IF(VLOOKUP(功能_33[[#This Row],[功能代號]],討論項目!A:H,8,FALSE)=0,"",VLOOKUP(功能_33[[#This Row],[功能代號]],討論項目!A:H,8,FALSE)),"")</f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133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str">
        <f>VLOOKUP(功能_33[[#This Row],[功能代號]],需二審tmp!A:A,1,FALSE)</f>
        <v>L6700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62" t="str">
        <f>IFERROR(VLOOKUP(功能_33[[#This Row],[功能代號]],工作表3!C:C,1,FALSE),"未計SIT測試")</f>
        <v>L6700</v>
      </c>
      <c r="AX31" s="584" t="s">
        <v>2803</v>
      </c>
    </row>
    <row r="32" spans="3:50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9">
        <v>44404</v>
      </c>
      <c r="L32" s="299">
        <v>44405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>
        <v>44470</v>
      </c>
      <c r="AA32" s="299">
        <f>IF(功能_33[[#This Row],[URS交二審]]=0,"",功能_33[[#This Row],[URS交二審]]+7)</f>
        <v>44477</v>
      </c>
      <c r="AB32" s="299">
        <f>IF(功能_33[[#This Row],[URS交二審]]=0,"",功能_33[[#This Row],[URS交二審]]+7)</f>
        <v>44477</v>
      </c>
      <c r="AC32" s="299">
        <v>44544</v>
      </c>
      <c r="AD32" s="299" t="s">
        <v>196</v>
      </c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L32" s="291">
        <v>213</v>
      </c>
      <c r="AM32" s="292" t="s">
        <v>240</v>
      </c>
      <c r="AN32" s="292" t="str">
        <f>VLOOKUP(功能_33[[#This Row],[功能代號]],需二審tmp!A:A,1,FALSE)</f>
        <v>L2921</v>
      </c>
      <c r="AO32" s="356">
        <v>44523</v>
      </c>
      <c r="AQ32" s="574" t="str">
        <f t="shared" si="0"/>
        <v>2-2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62" t="str">
        <f>IFERROR(VLOOKUP(功能_33[[#This Row],[功能代號]],工作表3!C:C,1,FALSE),"未計SIT測試")</f>
        <v>L2921</v>
      </c>
      <c r="AX32" s="584" t="s">
        <v>2803</v>
      </c>
    </row>
    <row r="33" spans="3:50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355</v>
      </c>
      <c r="AM33" s="292" t="s">
        <v>243</v>
      </c>
      <c r="AN33" s="292" t="str">
        <f>VLOOKUP(功能_33[[#This Row],[功能代號]],需二審tmp!A:A,1,FALSE)</f>
        <v>L2801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ref="AT33:AT66" si="6">IF(AND(COUNTA(M33)=0,COUNTA(Y33)=1),LEFT(D33,3),"")</f>
        <v/>
      </c>
      <c r="AU33" s="582" t="str">
        <f t="shared" ref="AU33:AU66" si="7">IF(AND(COUNTA(M33)=1,COUNTA(Y33)=0),LEFT(D33,3),"")</f>
        <v/>
      </c>
      <c r="AV33" s="584" t="str">
        <f t="shared" ref="AV33:AV66" si="8">IF(AND(COUNTA(M33)=0,COUNTA(Y33)=0),LEFT(D33,3),"")</f>
        <v/>
      </c>
      <c r="AW33" s="662" t="str">
        <f>IFERROR(VLOOKUP(功能_33[[#This Row],[功能代號]],工作表3!C:C,1,FALSE),"未計SIT測試")</f>
        <v>L2801</v>
      </c>
      <c r="AX33" s="584" t="s">
        <v>2803</v>
      </c>
    </row>
    <row r="34" spans="3:50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9">
        <v>44431</v>
      </c>
      <c r="L34" s="299">
        <v>44431</v>
      </c>
      <c r="M34" s="299">
        <v>44533</v>
      </c>
      <c r="N34" s="291" t="s">
        <v>7</v>
      </c>
      <c r="O34" s="291" t="s">
        <v>13</v>
      </c>
      <c r="P34" s="270" t="s">
        <v>226</v>
      </c>
      <c r="T34" s="291"/>
      <c r="V34" s="291"/>
      <c r="W34" s="291"/>
      <c r="X34" s="292" t="str">
        <f>VLOOKUP(功能_33[[#This Row],[User]],SKL放款!A:G,7,FALSE)</f>
        <v>放款推展課</v>
      </c>
      <c r="Y34" s="299">
        <v>44533</v>
      </c>
      <c r="Z34" s="299">
        <v>44477</v>
      </c>
      <c r="AA34" s="299">
        <v>44477</v>
      </c>
      <c r="AB34" s="299"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李珮君</v>
      </c>
      <c r="AH34" s="299"/>
      <c r="AI34" s="299"/>
      <c r="AJ34" s="292"/>
      <c r="AL34" s="291" t="s">
        <v>190</v>
      </c>
      <c r="AM34" s="291" t="s">
        <v>190</v>
      </c>
      <c r="AN34" s="292" t="e">
        <f>VLOOKUP(功能_33[[#This Row],[功能代號]],需二審tmp!A:A,1,FALSE)</f>
        <v>#N/A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si="6"/>
        <v/>
      </c>
      <c r="AU34" s="582" t="str">
        <f t="shared" si="7"/>
        <v/>
      </c>
      <c r="AV34" s="584" t="str">
        <f t="shared" si="8"/>
        <v/>
      </c>
      <c r="AW34" s="662" t="str">
        <f>IFERROR(VLOOKUP(功能_33[[#This Row],[功能代號]],工作表3!C:C,1,FALSE),"未計SIT測試")</f>
        <v>L2018</v>
      </c>
      <c r="AX34" s="584" t="s">
        <v>2803</v>
      </c>
    </row>
    <row r="35" spans="3:50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6"/>
        <v/>
      </c>
      <c r="AU35" s="582" t="str">
        <f t="shared" si="7"/>
        <v/>
      </c>
      <c r="AV35" s="584" t="str">
        <f t="shared" si="8"/>
        <v/>
      </c>
      <c r="AW35" s="662" t="str">
        <f>IFERROR(VLOOKUP(功能_33[[#This Row],[功能代號]],工作表3!C:C,1,FALSE),"未計SIT測試")</f>
        <v>L2118</v>
      </c>
      <c r="AX35" s="584" t="s">
        <v>2803</v>
      </c>
    </row>
    <row r="36" spans="3:50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6"/>
        <v/>
      </c>
      <c r="AU36" s="582" t="str">
        <f t="shared" si="7"/>
        <v/>
      </c>
      <c r="AV36" s="584" t="str">
        <f t="shared" si="8"/>
        <v/>
      </c>
      <c r="AW36" s="662" t="str">
        <f>IFERROR(VLOOKUP(功能_33[[#This Row],[功能代號]],工作表3!C:C,1,FALSE),"未計SIT測試")</f>
        <v>L291A</v>
      </c>
      <c r="AX36" s="584" t="s">
        <v>2803</v>
      </c>
    </row>
    <row r="37" spans="3:50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6"/>
        <v/>
      </c>
      <c r="AU37" s="582" t="str">
        <f t="shared" si="7"/>
        <v/>
      </c>
      <c r="AV37" s="584" t="str">
        <f t="shared" si="8"/>
        <v/>
      </c>
      <c r="AW37" s="662" t="str">
        <f>IFERROR(VLOOKUP(功能_33[[#This Row],[功能代號]],工作表3!C:C,1,FALSE),"未計SIT測試")</f>
        <v>未計SIT測試</v>
      </c>
      <c r="AX37" s="584" t="s">
        <v>2803</v>
      </c>
    </row>
    <row r="38" spans="3:50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6"/>
        <v/>
      </c>
      <c r="AU38" s="582" t="str">
        <f t="shared" si="7"/>
        <v/>
      </c>
      <c r="AV38" s="584" t="str">
        <f t="shared" si="8"/>
        <v/>
      </c>
      <c r="AW38" s="662" t="str">
        <f>IFERROR(VLOOKUP(功能_33[[#This Row],[功能代號]],工作表3!C:C,1,FALSE),"未計SIT測試")</f>
        <v>未計SIT測試</v>
      </c>
      <c r="AX38" s="584" t="s">
        <v>2803</v>
      </c>
    </row>
    <row r="39" spans="3:50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6"/>
        <v/>
      </c>
      <c r="AU39" s="582" t="str">
        <f t="shared" si="7"/>
        <v/>
      </c>
      <c r="AV39" s="584" t="str">
        <f t="shared" si="8"/>
        <v/>
      </c>
      <c r="AW39" s="662" t="str">
        <f>IFERROR(VLOOKUP(功能_33[[#This Row],[功能代號]],工作表3!C:C,1,FALSE),"未計SIT測試")</f>
        <v>未計SIT測試</v>
      </c>
      <c r="AX39" s="584" t="s">
        <v>2803</v>
      </c>
    </row>
    <row r="40" spans="3:50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9">
        <v>44431</v>
      </c>
      <c r="L40" s="299">
        <v>44431</v>
      </c>
      <c r="M40" s="299">
        <v>44536</v>
      </c>
      <c r="N40" s="291" t="s">
        <v>10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44470</v>
      </c>
      <c r="AA40" s="299">
        <f>IF(功能_33[[#This Row],[URS交二審]]=0,"",功能_33[[#This Row],[URS交二審]]+7)</f>
        <v>44477</v>
      </c>
      <c r="AB40" s="299">
        <f>IF(功能_33[[#This Row],[URS交二審]]=0,"",功能_33[[#This Row],[URS交二審]]+7)</f>
        <v>44477</v>
      </c>
      <c r="AC40" s="299">
        <v>44539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2-3</v>
      </c>
      <c r="AR40" s="576" t="str">
        <f t="shared" si="1"/>
        <v/>
      </c>
      <c r="AS40" s="578" t="str">
        <f t="shared" si="2"/>
        <v/>
      </c>
      <c r="AT40" s="580" t="str">
        <f t="shared" si="6"/>
        <v/>
      </c>
      <c r="AU40" s="582" t="str">
        <f t="shared" si="7"/>
        <v/>
      </c>
      <c r="AV40" s="584" t="str">
        <f t="shared" si="8"/>
        <v/>
      </c>
      <c r="AW40" s="662" t="str">
        <f>IFERROR(VLOOKUP(功能_33[[#This Row],[功能代號]],工作表3!C:C,1,FALSE),"未計SIT測試")</f>
        <v>L2021</v>
      </c>
      <c r="AX40" s="584" t="s">
        <v>2803</v>
      </c>
    </row>
    <row r="41" spans="3:50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f>IFERROR(IF(VLOOKUP(功能_33[[#This Row],[功能代號]],討論項目!A:H,8,FALSE)=0,"",VLOOKUP(功能_33[[#This Row],[功能代號]],討論項目!A:H,8,FALSE)),"")</f>
        <v>44456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str">
        <f>VLOOKUP(功能_33[[#This Row],[功能代號]],需二審tmp!A:A,1,FALSE)</f>
        <v>L2221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6"/>
        <v/>
      </c>
      <c r="AU41" s="582" t="str">
        <f t="shared" si="7"/>
        <v/>
      </c>
      <c r="AV41" s="584" t="str">
        <f t="shared" si="8"/>
        <v/>
      </c>
      <c r="AW41" s="662" t="str">
        <f>IFERROR(VLOOKUP(功能_33[[#This Row],[功能代號]],工作表3!C:C,1,FALSE),"未計SIT測試")</f>
        <v>L2221</v>
      </c>
      <c r="AX41" s="584" t="s">
        <v>2803</v>
      </c>
    </row>
    <row r="42" spans="3:50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44431</v>
      </c>
      <c r="L42" s="299">
        <v>44432</v>
      </c>
      <c r="M42" s="299">
        <f>IFERROR(IF(VLOOKUP(功能_33[[#This Row],[功能代號]],討論項目!A:H,8,FALSE)=0,"",VLOOKUP(功能_33[[#This Row],[功能代號]],討論項目!A:H,8,FALSE)),"")</f>
        <v>44434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44533</v>
      </c>
      <c r="AA42" s="299">
        <v>44543</v>
      </c>
      <c r="AB42" s="299">
        <v>44543</v>
      </c>
      <c r="AC42" s="299">
        <v>44544</v>
      </c>
      <c r="AD42" s="299"/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L2038</v>
      </c>
      <c r="AO42" s="356">
        <v>44523</v>
      </c>
      <c r="AQ42" s="574" t="str">
        <f t="shared" si="0"/>
        <v>2-4</v>
      </c>
      <c r="AR42" s="576" t="str">
        <f t="shared" si="1"/>
        <v/>
      </c>
      <c r="AS42" s="578" t="str">
        <f t="shared" si="2"/>
        <v/>
      </c>
      <c r="AT42" s="580" t="str">
        <f t="shared" si="6"/>
        <v/>
      </c>
      <c r="AU42" s="582" t="str">
        <f t="shared" si="7"/>
        <v/>
      </c>
      <c r="AV42" s="584" t="str">
        <f t="shared" si="8"/>
        <v/>
      </c>
      <c r="AW42" s="662" t="str">
        <f>IFERROR(VLOOKUP(功能_33[[#This Row],[功能代號]],工作表3!C:C,1,FALSE),"未計SIT測試")</f>
        <v>L2038</v>
      </c>
      <c r="AX42" s="584" t="s">
        <v>261</v>
      </c>
    </row>
    <row r="43" spans="3:50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44432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44447</v>
      </c>
      <c r="N43" s="291" t="s">
        <v>10</v>
      </c>
      <c r="O43" s="291" t="s">
        <v>13</v>
      </c>
      <c r="P43" s="270" t="s">
        <v>265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266</v>
      </c>
      <c r="AM43" s="302" t="s">
        <v>267</v>
      </c>
      <c r="AN43" s="292" t="str">
        <f>VLOOKUP(功能_33[[#This Row],[功能代號]],需二審tmp!A:A,1,FALSE)</f>
        <v>L2411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6"/>
        <v/>
      </c>
      <c r="AU43" s="582" t="str">
        <f t="shared" si="7"/>
        <v/>
      </c>
      <c r="AV43" s="584" t="str">
        <f t="shared" si="8"/>
        <v/>
      </c>
      <c r="AW43" s="662" t="str">
        <f>IFERROR(VLOOKUP(功能_33[[#This Row],[功能代號]],工作表3!C:C,1,FALSE),"未計SIT測試")</f>
        <v>L2411</v>
      </c>
      <c r="AX43" s="584" t="s">
        <v>263</v>
      </c>
    </row>
    <row r="44" spans="3:50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44445</v>
      </c>
      <c r="N44" s="291" t="s">
        <v>10</v>
      </c>
      <c r="O44" s="291" t="s">
        <v>13</v>
      </c>
      <c r="P44" s="270" t="s">
        <v>226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K44" s="224">
        <v>44494</v>
      </c>
      <c r="AL44" s="291" t="s">
        <v>266</v>
      </c>
      <c r="AM44" s="292" t="s">
        <v>270</v>
      </c>
      <c r="AN44" s="292" t="str">
        <f>VLOOKUP(功能_33[[#This Row],[功能代號]],需二審tmp!A:A,1,FALSE)</f>
        <v>L2911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6"/>
        <v/>
      </c>
      <c r="AU44" s="582" t="str">
        <f t="shared" si="7"/>
        <v/>
      </c>
      <c r="AV44" s="584" t="str">
        <f t="shared" si="8"/>
        <v/>
      </c>
      <c r="AW44" s="662" t="str">
        <f>IFERROR(VLOOKUP(功能_33[[#This Row],[功能代號]],工作表3!C:C,1,FALSE),"未計SIT測試")</f>
        <v>L2911</v>
      </c>
      <c r="AX44" s="584" t="s">
        <v>268</v>
      </c>
    </row>
    <row r="45" spans="3:50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L45" s="291" t="s">
        <v>190</v>
      </c>
      <c r="AM45" s="302"/>
      <c r="AN45" s="292" t="str">
        <f>VLOOKUP(功能_33[[#This Row],[功能代號]],需二審tmp!A:A,1,FALSE)</f>
        <v>L2415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6"/>
        <v/>
      </c>
      <c r="AU45" s="582" t="str">
        <f t="shared" si="7"/>
        <v/>
      </c>
      <c r="AV45" s="584" t="str">
        <f t="shared" si="8"/>
        <v/>
      </c>
      <c r="AW45" s="662" t="str">
        <f>IFERROR(VLOOKUP(功能_33[[#This Row],[功能代號]],工作表3!C:C,1,FALSE),"未計SIT測試")</f>
        <v>L2415</v>
      </c>
      <c r="AX45" s="584" t="s">
        <v>271</v>
      </c>
    </row>
    <row r="46" spans="3:50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v>44536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44477</v>
      </c>
      <c r="AA46" s="299">
        <v>44477</v>
      </c>
      <c r="AB46" s="299">
        <v>44477</v>
      </c>
      <c r="AC46" s="299">
        <v>44544</v>
      </c>
      <c r="AD46" s="299" t="s">
        <v>196</v>
      </c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266</v>
      </c>
      <c r="AM46" s="292" t="s">
        <v>270</v>
      </c>
      <c r="AN46" s="292" t="e">
        <f>VLOOKUP(功能_33[[#This Row],[功能代號]],需二審tmp!A:A,1,FALSE)</f>
        <v>#N/A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6"/>
        <v/>
      </c>
      <c r="AU46" s="582" t="str">
        <f t="shared" si="7"/>
        <v/>
      </c>
      <c r="AV46" s="584" t="str">
        <f t="shared" si="8"/>
        <v/>
      </c>
      <c r="AW46" s="662" t="str">
        <f>IFERROR(VLOOKUP(功能_33[[#This Row],[功能代號]],工作表3!C:C,1,FALSE),"未計SIT測試")</f>
        <v>L2416</v>
      </c>
      <c r="AX46" s="584" t="s">
        <v>273</v>
      </c>
    </row>
    <row r="47" spans="3:50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172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放款服務課</v>
      </c>
      <c r="Y47" s="299">
        <v>44533</v>
      </c>
      <c r="Z47" s="299" t="s">
        <v>195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陳政皓</v>
      </c>
      <c r="AH47" s="299"/>
      <c r="AI47" s="299"/>
      <c r="AJ47" s="292"/>
      <c r="AL47" s="291" t="s">
        <v>266</v>
      </c>
      <c r="AM47" s="302" t="s">
        <v>277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6"/>
        <v/>
      </c>
      <c r="AU47" s="582" t="str">
        <f t="shared" si="7"/>
        <v/>
      </c>
      <c r="AV47" s="584" t="str">
        <f t="shared" si="8"/>
        <v/>
      </c>
      <c r="AW47" s="662" t="str">
        <f>IFERROR(VLOOKUP(功能_33[[#This Row],[功能代號]],工作表3!C:C,1,FALSE),"未計SIT測試")</f>
        <v>L2915</v>
      </c>
      <c r="AX47" s="584" t="s">
        <v>275</v>
      </c>
    </row>
    <row r="48" spans="3:50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190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6"/>
        <v/>
      </c>
      <c r="AU48" s="582" t="str">
        <f t="shared" si="7"/>
        <v/>
      </c>
      <c r="AV48" s="584" t="str">
        <f t="shared" si="8"/>
        <v/>
      </c>
      <c r="AW48" s="662" t="str">
        <f>IFERROR(VLOOKUP(功能_33[[#This Row],[功能代號]],工作表3!C:C,1,FALSE),"未計SIT測試")</f>
        <v>L2916</v>
      </c>
      <c r="AX48" s="584" t="s">
        <v>278</v>
      </c>
    </row>
    <row r="49" spans="2:50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44433</v>
      </c>
      <c r="L49" s="299">
        <v>44433</v>
      </c>
      <c r="M49" s="299">
        <v>44533</v>
      </c>
      <c r="N49" s="291" t="s">
        <v>10</v>
      </c>
      <c r="O49" s="291" t="s">
        <v>18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>
        <v>44470</v>
      </c>
      <c r="AA49" s="299">
        <f>IF(功能_33[[#This Row],[URS交二審]]=0,"",功能_33[[#This Row],[URS交二審]]+7)</f>
        <v>44477</v>
      </c>
      <c r="AB49" s="299">
        <f>IF(功能_33[[#This Row],[URS交二審]]=0,"",功能_33[[#This Row],[URS交二審]]+7)</f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尹少玄</v>
      </c>
      <c r="AH49" s="299"/>
      <c r="AI49" s="299"/>
      <c r="AJ49" s="292"/>
      <c r="AL49" s="291" t="s">
        <v>190</v>
      </c>
      <c r="AM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6"/>
        <v/>
      </c>
      <c r="AU49" s="582" t="str">
        <f t="shared" si="7"/>
        <v/>
      </c>
      <c r="AV49" s="584" t="str">
        <f t="shared" si="8"/>
        <v/>
      </c>
      <c r="AW49" s="662" t="str">
        <f>IFERROR(VLOOKUP(功能_33[[#This Row],[功能代號]],工作表3!C:C,1,FALSE),"未計SIT測試")</f>
        <v>L2918</v>
      </c>
      <c r="AX49" s="584" t="s">
        <v>280</v>
      </c>
    </row>
    <row r="50" spans="2:50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44537</v>
      </c>
      <c r="N50" s="291" t="s">
        <v>10</v>
      </c>
      <c r="O50" s="291" t="s">
        <v>13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放款推展課</v>
      </c>
      <c r="Y50" s="299">
        <v>44533</v>
      </c>
      <c r="Z50" s="299">
        <v>44477</v>
      </c>
      <c r="AA50" s="299">
        <v>44477</v>
      </c>
      <c r="AB50" s="299"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李珮君</v>
      </c>
      <c r="AH50" s="299"/>
      <c r="AI50" s="299"/>
      <c r="AJ50" s="292"/>
      <c r="AK50" s="224">
        <v>44498</v>
      </c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6"/>
        <v/>
      </c>
      <c r="AU50" s="582" t="str">
        <f t="shared" si="7"/>
        <v/>
      </c>
      <c r="AV50" s="584" t="str">
        <f t="shared" si="8"/>
        <v/>
      </c>
      <c r="AW50" s="662" t="str">
        <f>IFERROR(VLOOKUP(功能_33[[#This Row],[功能代號]],工作表3!C:C,1,FALSE),"未計SIT測試")</f>
        <v>L2418</v>
      </c>
      <c r="AX50" s="584" t="s">
        <v>282</v>
      </c>
    </row>
    <row r="51" spans="2:50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9">
        <v>44433</v>
      </c>
      <c r="L51" s="299">
        <v>44433</v>
      </c>
      <c r="M51" s="299">
        <v>44539</v>
      </c>
      <c r="N51" s="291" t="s">
        <v>10</v>
      </c>
      <c r="O51" s="291" t="s">
        <v>11</v>
      </c>
      <c r="T51" s="291"/>
      <c r="V51" s="291"/>
      <c r="W51" s="291"/>
      <c r="X51" s="292" t="str">
        <f>VLOOKUP(功能_33[[#This Row],[User]],SKL放款!A:G,7,FALSE)</f>
        <v>放款服務課</v>
      </c>
      <c r="Y51" s="299">
        <v>44539</v>
      </c>
      <c r="Z51" s="299" t="s">
        <v>346</v>
      </c>
      <c r="AA51" s="282">
        <v>44544</v>
      </c>
      <c r="AB51" s="283">
        <v>44544</v>
      </c>
      <c r="AC51" s="299">
        <v>44550</v>
      </c>
      <c r="AD51" s="283"/>
      <c r="AE51" s="283"/>
      <c r="AF51" s="283"/>
      <c r="AG51" s="283" t="str">
        <f>IFERROR(IF(VLOOKUP(功能_33[[#This Row],[功能代號]],E:Q,11,FALSE)=0,"",VLOOKUP(功能_33[[#This Row],[功能代號]],E:Q,11,FALSE)),"")</f>
        <v>蔡珮瑜</v>
      </c>
      <c r="AH51" s="283"/>
      <c r="AI51" s="283"/>
      <c r="AJ51" s="292"/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44526</v>
      </c>
      <c r="AQ51" s="574" t="str">
        <f t="shared" si="0"/>
        <v>6-6</v>
      </c>
      <c r="AR51" s="576" t="str">
        <f t="shared" si="1"/>
        <v/>
      </c>
      <c r="AS51" s="578" t="str">
        <f t="shared" si="2"/>
        <v/>
      </c>
      <c r="AT51" s="580" t="str">
        <f t="shared" si="6"/>
        <v/>
      </c>
      <c r="AU51" s="582" t="str">
        <f t="shared" si="7"/>
        <v/>
      </c>
      <c r="AV51" s="584" t="str">
        <f t="shared" si="8"/>
        <v/>
      </c>
      <c r="AW51" s="662" t="str">
        <f>IFERROR(VLOOKUP(功能_33[[#This Row],[功能代號]],工作表3!C:C,1,FALSE),"未計SIT測試")</f>
        <v>L6023</v>
      </c>
      <c r="AX51" s="584" t="s">
        <v>2803</v>
      </c>
    </row>
    <row r="52" spans="2:50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6"/>
        <v/>
      </c>
      <c r="AU52" s="582" t="str">
        <f t="shared" si="7"/>
        <v/>
      </c>
      <c r="AV52" s="584" t="str">
        <f t="shared" si="8"/>
        <v/>
      </c>
      <c r="AW52" s="662" t="str">
        <f>IFERROR(VLOOKUP(功能_33[[#This Row],[功能代號]],工作表3!C:C,1,FALSE),"未計SIT測試")</f>
        <v>L6203</v>
      </c>
      <c r="AX52" s="584" t="s">
        <v>2803</v>
      </c>
    </row>
    <row r="53" spans="2:50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44433</v>
      </c>
      <c r="L53" s="299">
        <v>44432</v>
      </c>
      <c r="M53" s="299">
        <v>44536</v>
      </c>
      <c r="N53" s="291" t="s">
        <v>10</v>
      </c>
      <c r="O53" s="291" t="s">
        <v>13</v>
      </c>
      <c r="P53" s="270" t="s">
        <v>226</v>
      </c>
      <c r="T53" s="291"/>
      <c r="V53" s="291"/>
      <c r="W53" s="291"/>
      <c r="X53" s="292" t="e">
        <f>VLOOKUP([3]!功能_33[[#This Row],[User]],[3]SKL放款!A:G,7,FALSE)</f>
        <v>#REF!</v>
      </c>
      <c r="Y53" s="299">
        <v>44533</v>
      </c>
      <c r="Z53" s="299">
        <v>44533</v>
      </c>
      <c r="AA53" s="299">
        <v>44543</v>
      </c>
      <c r="AB53" s="299">
        <v>44543</v>
      </c>
      <c r="AC53" s="299">
        <v>44544</v>
      </c>
      <c r="AD53" s="299"/>
      <c r="AE53" s="299"/>
      <c r="AF53" s="355"/>
      <c r="AG53" s="299" t="str">
        <f>IFERROR(IF(VLOOKUP([3]!功能_33[[#This Row],[功能代號]],E:Q,11,FALSE)=0,"",VLOOKUP([3]!功能_33[[#This Row],[功能代號]],E:Q,11,FALSE)),"")</f>
        <v/>
      </c>
      <c r="AH53" s="299"/>
      <c r="AI53" s="299"/>
      <c r="AJ53" s="292"/>
      <c r="AK53" s="224">
        <v>44494</v>
      </c>
      <c r="AL53" s="291" t="s">
        <v>190</v>
      </c>
      <c r="AN53" s="292" t="e">
        <f>VLOOKUP([3]!功能_33[[#This Row],[功能代號]],[3]需二審tmp!A:A,1,FALSE)</f>
        <v>#REF!</v>
      </c>
      <c r="AO53" s="356">
        <v>44523</v>
      </c>
      <c r="AQ53" s="574" t="str">
        <f t="shared" si="0"/>
        <v>2-4</v>
      </c>
      <c r="AR53" s="575" t="str">
        <f t="shared" si="1"/>
        <v/>
      </c>
      <c r="AS53" s="577" t="str">
        <f t="shared" si="2"/>
        <v/>
      </c>
      <c r="AT53" s="613" t="str">
        <f t="shared" si="6"/>
        <v/>
      </c>
      <c r="AU53" s="614" t="str">
        <f t="shared" si="7"/>
        <v/>
      </c>
      <c r="AV53" s="263" t="str">
        <f t="shared" si="8"/>
        <v/>
      </c>
      <c r="AW53" s="662" t="str">
        <f>IFERROR(VLOOKUP(功能_33[[#This Row],[功能代號]],工作表3!C:C,1,FALSE),"未計SIT測試")</f>
        <v>L2017</v>
      </c>
      <c r="AX53" s="584" t="s">
        <v>284</v>
      </c>
    </row>
    <row r="54" spans="2:50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44477</v>
      </c>
      <c r="AA54" s="299">
        <v>44477</v>
      </c>
      <c r="AB54" s="299">
        <v>44477</v>
      </c>
      <c r="AC54" s="299">
        <v>44544</v>
      </c>
      <c r="AD54" s="299" t="s">
        <v>196</v>
      </c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6"/>
        <v/>
      </c>
      <c r="AU54" s="614" t="str">
        <f t="shared" si="7"/>
        <v/>
      </c>
      <c r="AV54" s="263" t="str">
        <f t="shared" si="8"/>
        <v/>
      </c>
      <c r="AW54" s="662" t="str">
        <f>IFERROR(VLOOKUP(功能_33[[#This Row],[功能代號]],工作表3!C:C,1,FALSE),"未計SIT測試")</f>
        <v>L2417</v>
      </c>
      <c r="AX54" s="584" t="s">
        <v>286</v>
      </c>
    </row>
    <row r="55" spans="2:50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44434</v>
      </c>
      <c r="L55" s="299">
        <v>44433</v>
      </c>
      <c r="M55" s="299">
        <f>IFERROR(IF(VLOOKUP(功能_33[[#This Row],[功能代號]],討論項目!A:H,8,FALSE)=0,"",VLOOKUP(功能_33[[#This Row],[功能代號]],討論項目!A:H,8,FALSE)),"")</f>
        <v>44445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str">
        <f>VLOOKUP(功能_33[[#This Row],[User]],SKL放款!A:G,7,FALSE)</f>
        <v>放款推展課</v>
      </c>
      <c r="Y55" s="299">
        <v>44533</v>
      </c>
      <c r="Z55" s="299">
        <v>44533</v>
      </c>
      <c r="AA55" s="299">
        <v>44543</v>
      </c>
      <c r="AB55" s="299">
        <v>44543</v>
      </c>
      <c r="AC55" s="299">
        <v>44544</v>
      </c>
      <c r="AD55" s="299"/>
      <c r="AE55" s="299"/>
      <c r="AF55" s="355"/>
      <c r="AG55" s="299" t="str">
        <f>IFERROR(IF(VLOOKUP(功能_33[[#This Row],[功能代號]],E:Q,11,FALSE)=0,"",VLOOKUP(功能_33[[#This Row],[功能代號]],E:Q,11,FALSE)),"")</f>
        <v>李珮君</v>
      </c>
      <c r="AH55" s="299"/>
      <c r="AI55" s="299"/>
      <c r="AJ55" s="292"/>
      <c r="AL55" s="291" t="s">
        <v>266</v>
      </c>
      <c r="AM55" s="292" t="s">
        <v>277</v>
      </c>
      <c r="AN55" s="292" t="str">
        <f>VLOOKUP(功能_33[[#This Row],[功能代號]],需二審tmp!A:A,1,FALSE)</f>
        <v>L2412</v>
      </c>
      <c r="AO55" s="356">
        <v>44523</v>
      </c>
      <c r="AQ55" s="574" t="str">
        <f t="shared" si="0"/>
        <v>2-4</v>
      </c>
      <c r="AR55" s="576" t="str">
        <f t="shared" si="1"/>
        <v/>
      </c>
      <c r="AS55" s="578" t="str">
        <f t="shared" si="2"/>
        <v/>
      </c>
      <c r="AT55" s="580" t="str">
        <f t="shared" si="6"/>
        <v/>
      </c>
      <c r="AU55" s="582" t="str">
        <f t="shared" si="7"/>
        <v/>
      </c>
      <c r="AV55" s="584" t="str">
        <f t="shared" si="8"/>
        <v/>
      </c>
      <c r="AW55" s="662" t="str">
        <f>IFERROR(VLOOKUP(功能_33[[#This Row],[功能代號]],工作表3!C:C,1,FALSE),"未計SIT測試")</f>
        <v>L2412</v>
      </c>
      <c r="AX55" s="584" t="s">
        <v>288</v>
      </c>
    </row>
    <row r="56" spans="2:50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v>44536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44477</v>
      </c>
      <c r="AA56" s="299">
        <v>44477</v>
      </c>
      <c r="AB56" s="299">
        <v>44477</v>
      </c>
      <c r="AC56" s="299">
        <v>44544</v>
      </c>
      <c r="AD56" s="299" t="s">
        <v>196</v>
      </c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190</v>
      </c>
      <c r="AN56" s="292" t="e">
        <f>VLOOKUP(功能_33[[#This Row],[功能代號]],需二審tmp!A:A,1,FALSE)</f>
        <v>#N/A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6"/>
        <v/>
      </c>
      <c r="AU56" s="582" t="str">
        <f t="shared" si="7"/>
        <v/>
      </c>
      <c r="AV56" s="584" t="str">
        <f t="shared" si="8"/>
        <v/>
      </c>
      <c r="AW56" s="662" t="str">
        <f>IFERROR(VLOOKUP(功能_33[[#This Row],[功能代號]],工作表3!C:C,1,FALSE),"未計SIT測試")</f>
        <v>L2912</v>
      </c>
      <c r="AX56" s="584" t="s">
        <v>290</v>
      </c>
    </row>
    <row r="57" spans="2:50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44435</v>
      </c>
      <c r="L57" s="299">
        <v>44434</v>
      </c>
      <c r="M57" s="299">
        <f>IFERROR(IF(VLOOKUP(功能_33[[#This Row],[功能代號]],討論項目!A:H,8,FALSE)=0,"",VLOOKUP(功能_33[[#This Row],[功能代號]],討論項目!A:H,8,FALSE)),"")</f>
        <v>44435</v>
      </c>
      <c r="N57" s="291" t="s">
        <v>10</v>
      </c>
      <c r="O57" s="291" t="s">
        <v>27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 t="s">
        <v>133</v>
      </c>
      <c r="AA57" s="299">
        <v>44543</v>
      </c>
      <c r="AB57" s="299">
        <v>44543</v>
      </c>
      <c r="AC57" s="299">
        <v>44544</v>
      </c>
      <c r="AD57" s="299"/>
      <c r="AE57" s="299"/>
      <c r="AF57" s="355"/>
      <c r="AG57" s="299" t="str">
        <f>IFERROR(IF(VLOOKUP(功能_33[[#This Row],[功能代號]],E:Q,11,FALSE)=0,"",VLOOKUP(功能_33[[#This Row],[功能代號]],E:Q,11,FALSE)),"")</f>
        <v>李穎</v>
      </c>
      <c r="AH57" s="299"/>
      <c r="AI57" s="299"/>
      <c r="AJ57" s="292"/>
      <c r="AL57" s="291" t="s">
        <v>266</v>
      </c>
      <c r="AM57" s="292" t="s">
        <v>294</v>
      </c>
      <c r="AN57" s="292" t="str">
        <f>VLOOKUP(功能_33[[#This Row],[功能代號]],需二審tmp!A:A,1,FALSE)</f>
        <v>L2413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6"/>
        <v/>
      </c>
      <c r="AU57" s="582" t="str">
        <f t="shared" si="7"/>
        <v/>
      </c>
      <c r="AV57" s="584" t="str">
        <f t="shared" si="8"/>
        <v/>
      </c>
      <c r="AW57" s="662" t="str">
        <f>IFERROR(VLOOKUP(功能_33[[#This Row],[功能代號]],工作表3!C:C,1,FALSE),"未計SIT測試")</f>
        <v>L2413</v>
      </c>
      <c r="AX57" s="584" t="s">
        <v>292</v>
      </c>
    </row>
    <row r="58" spans="2:50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44441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190</v>
      </c>
      <c r="AN58" s="292" t="str">
        <f>VLOOKUP(功能_33[[#This Row],[功能代號]],需二審tmp!A:A,1,FALSE)</f>
        <v>L2913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6"/>
        <v/>
      </c>
      <c r="AU58" s="582" t="str">
        <f t="shared" si="7"/>
        <v/>
      </c>
      <c r="AV58" s="584" t="str">
        <f t="shared" si="8"/>
        <v/>
      </c>
      <c r="AW58" s="662" t="str">
        <f>IFERROR(VLOOKUP(功能_33[[#This Row],[功能代號]],工作表3!C:C,1,FALSE),"未計SIT測試")</f>
        <v>L2913</v>
      </c>
      <c r="AX58" s="584" t="s">
        <v>295</v>
      </c>
    </row>
    <row r="59" spans="2:50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44445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L2414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6"/>
        <v/>
      </c>
      <c r="AU59" s="582" t="str">
        <f t="shared" si="7"/>
        <v/>
      </c>
      <c r="AV59" s="584" t="str">
        <f t="shared" si="8"/>
        <v/>
      </c>
      <c r="AW59" s="662" t="str">
        <f>IFERROR(VLOOKUP(功能_33[[#This Row],[功能代號]],工作表3!C:C,1,FALSE),"未計SIT測試")</f>
        <v>L2414</v>
      </c>
      <c r="AX59" s="584" t="s">
        <v>297</v>
      </c>
    </row>
    <row r="60" spans="2:50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v>44536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195</v>
      </c>
      <c r="AA60" s="299">
        <v>44477</v>
      </c>
      <c r="AB60" s="299">
        <v>44477</v>
      </c>
      <c r="AC60" s="299">
        <v>44544</v>
      </c>
      <c r="AD60" s="299" t="s">
        <v>196</v>
      </c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e">
        <f>VLOOKUP(功能_33[[#This Row],[功能代號]],需二審tmp!A:A,1,FALSE)</f>
        <v>#N/A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6"/>
        <v/>
      </c>
      <c r="AU60" s="582" t="str">
        <f t="shared" si="7"/>
        <v/>
      </c>
      <c r="AV60" s="584" t="str">
        <f t="shared" si="8"/>
        <v/>
      </c>
      <c r="AW60" s="662" t="str">
        <f>IFERROR(VLOOKUP(功能_33[[#This Row],[功能代號]],工作表3!C:C,1,FALSE),"未計SIT測試")</f>
        <v>L2914</v>
      </c>
      <c r="AX60" s="584" t="s">
        <v>299</v>
      </c>
    </row>
    <row r="61" spans="2:50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44434</v>
      </c>
      <c r="L61" s="299">
        <v>44434</v>
      </c>
      <c r="M61" s="299">
        <f>IFERROR(IF(VLOOKUP(功能_33[[#This Row],[功能代號]],討論項目!A:H,8,FALSE)=0,"",VLOOKUP(功能_33[[#This Row],[功能代號]],討論項目!A:H,8,FALSE)),"")</f>
        <v>44499</v>
      </c>
      <c r="N61" s="291" t="s">
        <v>12</v>
      </c>
      <c r="O61" s="291" t="s">
        <v>172</v>
      </c>
      <c r="P61" s="270" t="s">
        <v>303</v>
      </c>
      <c r="T61" s="291"/>
      <c r="V61" s="291"/>
      <c r="W61" s="291"/>
      <c r="X61" s="292" t="str">
        <f>VLOOKUP(功能_33[[#This Row],[User]],SKL放款!A:G,7,FALSE)</f>
        <v>放款服務課</v>
      </c>
      <c r="Y61" s="299">
        <v>44533</v>
      </c>
      <c r="Z61" s="299">
        <v>44470</v>
      </c>
      <c r="AA61" s="299">
        <f>IF(功能_33[[#This Row],[URS交二審]]=0,"",功能_33[[#This Row],[URS交二審]]+7)</f>
        <v>44477</v>
      </c>
      <c r="AB61" s="299">
        <f>IF(功能_33[[#This Row],[URS交二審]]=0,"",功能_33[[#This Row],[URS交二審]]+7)</f>
        <v>44477</v>
      </c>
      <c r="AC61" s="299">
        <v>44546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陳政皓</v>
      </c>
      <c r="AH61" s="299"/>
      <c r="AI61" s="299"/>
      <c r="AJ61" s="292"/>
      <c r="AL61" s="291">
        <v>231</v>
      </c>
      <c r="AM61" s="292" t="s">
        <v>304</v>
      </c>
      <c r="AN61" s="292" t="str">
        <f>VLOOKUP(功能_33[[#This Row],[功能代號]],需二審tmp!A:A,1,FALSE)</f>
        <v>L2702</v>
      </c>
      <c r="AO61" s="356">
        <v>44523</v>
      </c>
      <c r="AQ61" s="574" t="str">
        <f t="shared" si="0"/>
        <v>2-9</v>
      </c>
      <c r="AR61" s="576" t="str">
        <f t="shared" si="1"/>
        <v/>
      </c>
      <c r="AS61" s="578" t="str">
        <f t="shared" si="2"/>
        <v/>
      </c>
      <c r="AT61" s="580" t="str">
        <f t="shared" si="6"/>
        <v/>
      </c>
      <c r="AU61" s="582" t="str">
        <f t="shared" si="7"/>
        <v/>
      </c>
      <c r="AV61" s="584" t="str">
        <f t="shared" si="8"/>
        <v/>
      </c>
      <c r="AW61" s="662" t="str">
        <f>IFERROR(VLOOKUP(功能_33[[#This Row],[功能代號]],工作表3!C:C,1,FALSE),"未計SIT測試")</f>
        <v>L2702</v>
      </c>
      <c r="AX61" s="584" t="s">
        <v>2803</v>
      </c>
    </row>
    <row r="62" spans="2:50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44441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209</v>
      </c>
      <c r="AM62" s="292" t="s">
        <v>307</v>
      </c>
      <c r="AN62" s="292" t="str">
        <f>VLOOKUP(功能_33[[#This Row],[功能代號]],需二審tmp!A:A,1,FALSE)</f>
        <v>L2072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6"/>
        <v/>
      </c>
      <c r="AU62" s="582" t="str">
        <f t="shared" si="7"/>
        <v/>
      </c>
      <c r="AV62" s="584" t="str">
        <f t="shared" si="8"/>
        <v/>
      </c>
      <c r="AW62" s="662" t="str">
        <f>IFERROR(VLOOKUP(功能_33[[#This Row],[功能代號]],工作表3!C:C,1,FALSE),"未計SIT測試")</f>
        <v>L2072</v>
      </c>
      <c r="AX62" s="584" t="s">
        <v>2803</v>
      </c>
    </row>
    <row r="63" spans="2:50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9">
        <v>44438</v>
      </c>
      <c r="L63" s="299">
        <v>44435</v>
      </c>
      <c r="M63" s="299">
        <v>44435</v>
      </c>
      <c r="N63" s="291" t="s">
        <v>8</v>
      </c>
      <c r="O63" s="291" t="s">
        <v>172</v>
      </c>
      <c r="P63" s="270" t="s">
        <v>13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44496</v>
      </c>
      <c r="Z63" s="299">
        <v>44488</v>
      </c>
      <c r="AA63" s="299">
        <v>44496</v>
      </c>
      <c r="AB63" s="299">
        <v>44496</v>
      </c>
      <c r="AC63" s="299">
        <v>44512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K63" s="292"/>
      <c r="AL63" s="291">
        <v>305</v>
      </c>
      <c r="AM63" s="292" t="s">
        <v>311</v>
      </c>
      <c r="AN63" s="292" t="e">
        <f>VLOOKUP(功能_33[[#This Row],[功能代號]],需二審tmp!A:A,1,FALSE)</f>
        <v>#N/A</v>
      </c>
      <c r="AO63" s="356">
        <v>44512</v>
      </c>
      <c r="AQ63" s="574" t="str">
        <f t="shared" si="0"/>
        <v>3-1</v>
      </c>
      <c r="AR63" s="576" t="str">
        <f t="shared" si="1"/>
        <v/>
      </c>
      <c r="AS63" s="578" t="str">
        <f t="shared" si="2"/>
        <v/>
      </c>
      <c r="AT63" s="580" t="str">
        <f t="shared" si="6"/>
        <v/>
      </c>
      <c r="AU63" s="582" t="str">
        <f t="shared" si="7"/>
        <v/>
      </c>
      <c r="AV63" s="584" t="str">
        <f t="shared" si="8"/>
        <v/>
      </c>
      <c r="AW63" s="662" t="str">
        <f>IFERROR(VLOOKUP(功能_33[[#This Row],[功能代號]],工作表3!C:C,1,FALSE),"未計SIT測試")</f>
        <v>L3901</v>
      </c>
      <c r="AX63" s="584" t="s">
        <v>308</v>
      </c>
    </row>
    <row r="64" spans="2:50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9">
        <v>44438</v>
      </c>
      <c r="L64" s="299">
        <v>44435</v>
      </c>
      <c r="M64" s="299">
        <v>44445</v>
      </c>
      <c r="N64" s="291" t="s">
        <v>8</v>
      </c>
      <c r="O64" s="291" t="s">
        <v>172</v>
      </c>
      <c r="P64" s="270" t="s">
        <v>315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44445</v>
      </c>
      <c r="Z64" s="299" t="s">
        <v>133</v>
      </c>
      <c r="AA64" s="299">
        <v>44544</v>
      </c>
      <c r="AB64" s="299">
        <v>44544</v>
      </c>
      <c r="AC64" s="299">
        <v>44544</v>
      </c>
      <c r="AD64" s="299"/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303" t="s">
        <v>316</v>
      </c>
      <c r="AM64" s="304" t="s">
        <v>317</v>
      </c>
      <c r="AN64" s="292" t="str">
        <f>VLOOKUP(功能_33[[#This Row],[功能代號]],需二審tmp!A:A,1,FALSE)</f>
        <v>L9110</v>
      </c>
      <c r="AO64" s="356">
        <v>44526</v>
      </c>
      <c r="AQ64" s="574" t="str">
        <f t="shared" si="0"/>
        <v>9-9</v>
      </c>
      <c r="AR64" s="576" t="str">
        <f t="shared" si="1"/>
        <v/>
      </c>
      <c r="AS64" s="578" t="str">
        <f t="shared" si="2"/>
        <v/>
      </c>
      <c r="AT64" s="580" t="str">
        <f t="shared" si="6"/>
        <v/>
      </c>
      <c r="AU64" s="582" t="str">
        <f t="shared" si="7"/>
        <v/>
      </c>
      <c r="AV64" s="584" t="str">
        <f t="shared" si="8"/>
        <v/>
      </c>
      <c r="AW64" s="662" t="str">
        <f>IFERROR(VLOOKUP(功能_33[[#This Row],[功能代號]],工作表3!C:C,1,FALSE),"未計SIT測試")</f>
        <v>L9110</v>
      </c>
      <c r="AX64" s="584" t="s">
        <v>2803</v>
      </c>
    </row>
    <row r="65" spans="2:50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9">
        <v>44439</v>
      </c>
      <c r="L65" s="299">
        <v>44439</v>
      </c>
      <c r="M65" s="299">
        <v>44439</v>
      </c>
      <c r="N65" s="291" t="s">
        <v>12</v>
      </c>
      <c r="O65" s="291" t="s">
        <v>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44496</v>
      </c>
      <c r="Z65" s="299" t="s">
        <v>195</v>
      </c>
      <c r="AA65" s="299">
        <v>44496</v>
      </c>
      <c r="AB65" s="299">
        <v>44496</v>
      </c>
      <c r="AC65" s="299">
        <v>44512</v>
      </c>
      <c r="AD65" s="299" t="s">
        <v>196</v>
      </c>
      <c r="AE65" s="299"/>
      <c r="AF65" s="355"/>
      <c r="AG65" s="299" t="str">
        <f>IFERROR(IF(VLOOKUP(功能_33[[#This Row],[功能代號]],E:Q,11,FALSE)=0,"",VLOOKUP(功能_33[[#This Row],[功能代號]],E:Q,11,FALSE)),"")</f>
        <v>尹少玄</v>
      </c>
      <c r="AH65" s="299"/>
      <c r="AI65" s="299"/>
      <c r="AJ65" s="292"/>
      <c r="AK65" s="292"/>
      <c r="AL65" s="291" t="s">
        <v>190</v>
      </c>
      <c r="AN65" s="292" t="e">
        <f>VLOOKUP(功能_33[[#This Row],[功能代號]],需二審tmp!A:A,1,FALSE)</f>
        <v>#N/A</v>
      </c>
      <c r="AO65" s="356">
        <v>44512</v>
      </c>
      <c r="AQ65" s="574" t="str">
        <f t="shared" si="0"/>
        <v>3-2</v>
      </c>
      <c r="AR65" s="576" t="str">
        <f t="shared" si="1"/>
        <v/>
      </c>
      <c r="AS65" s="578" t="str">
        <f t="shared" si="2"/>
        <v/>
      </c>
      <c r="AT65" s="580" t="str">
        <f t="shared" si="6"/>
        <v/>
      </c>
      <c r="AU65" s="582" t="str">
        <f t="shared" si="7"/>
        <v/>
      </c>
      <c r="AV65" s="584" t="str">
        <f t="shared" si="8"/>
        <v/>
      </c>
      <c r="AW65" s="662" t="str">
        <f>IFERROR(VLOOKUP(功能_33[[#This Row],[功能代號]],工作表3!C:C,1,FALSE),"未計SIT測試")</f>
        <v>L3003</v>
      </c>
      <c r="AX65" s="584" t="s">
        <v>318</v>
      </c>
    </row>
    <row r="66" spans="2:50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f>IFERROR(IF(VLOOKUP(功能_33[[#This Row],[功能代號]],討論項目!A:H,8,FALSE)=0,"",VLOOKUP(功能_33[[#This Row],[功能代號]],討論項目!A:H,8,FALSE)),"")</f>
        <v>44490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>
        <v>44512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str">
        <f>VLOOKUP(功能_33[[#This Row],[功能代號]],需二審tmp!A:A,1,FALSE)</f>
        <v>L3110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6"/>
        <v/>
      </c>
      <c r="AU66" s="582" t="str">
        <f t="shared" si="7"/>
        <v/>
      </c>
      <c r="AV66" s="584" t="str">
        <f t="shared" si="8"/>
        <v/>
      </c>
      <c r="AW66" s="662" t="str">
        <f>IFERROR(VLOOKUP(功能_33[[#This Row],[功能代號]],工作表3!C:C,1,FALSE),"未計SIT測試")</f>
        <v>L3110</v>
      </c>
      <c r="AX66" s="584" t="s">
        <v>320</v>
      </c>
    </row>
    <row r="67" spans="2:50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v>44439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 t="s">
        <v>195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e">
        <f>VLOOKUP(功能_33[[#This Row],[功能代號]],需二審tmp!A:A,1,FALSE)</f>
        <v>#N/A</v>
      </c>
      <c r="AO67" s="356">
        <v>44512</v>
      </c>
      <c r="AQ67" s="574" t="str">
        <f t="shared" ref="AQ67:AQ130" si="9">IF(COUNTA(AC67)=1,LEFT(D67,3),"")</f>
        <v>3-2</v>
      </c>
      <c r="AR67" s="576" t="str">
        <f t="shared" ref="AR67:AR130" si="10">IF(AND(COUNTA(L67)=1,COUNTA(M67)=1,COUNTA(Y67)=1,COUNTA(AB67)=1,COUNTA(AC67)=0),LEFT(D67,3),"")</f>
        <v/>
      </c>
      <c r="AS67" s="578" t="str">
        <f t="shared" ref="AS67:AS130" si="11">IF(AND(COUNTA(L67)=1,COUNTA(M67)=1,COUNTA(Y67)=1,COUNTA(AB67)=0,COUNTA(AC67)=0),LEFT(D67,3),"")</f>
        <v/>
      </c>
      <c r="AT67" s="580" t="str">
        <f t="shared" ref="AT67:AT130" si="12">IF(AND(COUNTA(M67)=0,COUNTA(Y67)=1),LEFT(D67,3),"")</f>
        <v/>
      </c>
      <c r="AU67" s="582" t="str">
        <f t="shared" ref="AU67:AU130" si="13">IF(AND(COUNTA(M67)=1,COUNTA(Y67)=0),LEFT(D67,3),"")</f>
        <v/>
      </c>
      <c r="AV67" s="584" t="str">
        <f t="shared" ref="AV67:AV130" si="14">IF(AND(COUNTA(M67)=0,COUNTA(Y67)=0),LEFT(D67,3),"")</f>
        <v/>
      </c>
      <c r="AW67" s="662" t="str">
        <f>IFERROR(VLOOKUP(功能_33[[#This Row],[功能代號]],工作表3!C:C,1,FALSE),"未計SIT測試")</f>
        <v>L3120</v>
      </c>
      <c r="AX67" s="584" t="s">
        <v>322</v>
      </c>
    </row>
    <row r="68" spans="2:50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9">
        <v>44439</v>
      </c>
      <c r="L68" s="299">
        <v>44439</v>
      </c>
      <c r="M68" s="299">
        <v>44533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44533</v>
      </c>
      <c r="Z68" s="299">
        <v>44493</v>
      </c>
      <c r="AA68" s="299">
        <v>44523</v>
      </c>
      <c r="AB68" s="299">
        <v>44524</v>
      </c>
      <c r="AC68" s="299">
        <v>44550</v>
      </c>
      <c r="AD68" s="299"/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M68" s="292" t="s">
        <v>190</v>
      </c>
      <c r="AN68" s="292" t="str">
        <f>VLOOKUP(功能_33[[#This Row],[功能代號]],需二審tmp!A:A,1,FALSE)</f>
        <v>L6984</v>
      </c>
      <c r="AO68" s="356">
        <v>44526</v>
      </c>
      <c r="AQ68" s="574" t="str">
        <f t="shared" si="9"/>
        <v>6-8</v>
      </c>
      <c r="AR68" s="576" t="str">
        <f t="shared" si="10"/>
        <v/>
      </c>
      <c r="AS68" s="578" t="str">
        <f t="shared" si="11"/>
        <v/>
      </c>
      <c r="AT68" s="580" t="str">
        <f t="shared" si="12"/>
        <v/>
      </c>
      <c r="AU68" s="582" t="str">
        <f t="shared" si="13"/>
        <v/>
      </c>
      <c r="AV68" s="584" t="str">
        <f t="shared" si="14"/>
        <v/>
      </c>
      <c r="AW68" s="662" t="str">
        <f>IFERROR(VLOOKUP(功能_33[[#This Row],[功能代號]],工作表3!C:C,1,FALSE),"未計SIT測試")</f>
        <v>L6984</v>
      </c>
      <c r="AX68" s="584" t="s">
        <v>2803</v>
      </c>
    </row>
    <row r="69" spans="2:50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9">
        <v>44440</v>
      </c>
      <c r="L69" s="299">
        <v>44438</v>
      </c>
      <c r="M69" s="299">
        <f>IFERROR(IF(VLOOKUP(功能_33[[#This Row],[功能代號]],討論項目!A:H,8,FALSE)=0,"",VLOOKUP(功能_33[[#This Row],[功能代號]],討論項目!A:H,8,FALSE)),"")</f>
        <v>44428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44496</v>
      </c>
      <c r="Z69" s="299">
        <v>44488</v>
      </c>
      <c r="AA69" s="299">
        <v>44496</v>
      </c>
      <c r="AB69" s="299">
        <v>44496</v>
      </c>
      <c r="AC69" s="299">
        <v>44512</v>
      </c>
      <c r="AD69" s="299" t="s">
        <v>196</v>
      </c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24" t="s">
        <v>328</v>
      </c>
      <c r="AL69" s="291">
        <v>325</v>
      </c>
      <c r="AM69" s="292" t="s">
        <v>329</v>
      </c>
      <c r="AN69" s="292" t="str">
        <f>VLOOKUP(功能_33[[#This Row],[功能代號]],需二審tmp!A:A,1,FALSE)</f>
        <v>L3100</v>
      </c>
      <c r="AO69" s="356">
        <v>44512</v>
      </c>
      <c r="AQ69" s="574" t="str">
        <f t="shared" si="9"/>
        <v>3-2</v>
      </c>
      <c r="AR69" s="576" t="str">
        <f t="shared" si="10"/>
        <v/>
      </c>
      <c r="AS69" s="578" t="str">
        <f t="shared" si="11"/>
        <v/>
      </c>
      <c r="AT69" s="580" t="str">
        <f t="shared" si="12"/>
        <v/>
      </c>
      <c r="AU69" s="582" t="str">
        <f t="shared" si="13"/>
        <v/>
      </c>
      <c r="AV69" s="584" t="str">
        <f t="shared" si="14"/>
        <v/>
      </c>
      <c r="AW69" s="662" t="str">
        <f>IFERROR(VLOOKUP(功能_33[[#This Row],[功能代號]],工作表3!C:C,1,FALSE),"未計SIT測試")</f>
        <v>L3100</v>
      </c>
      <c r="AX69" s="584" t="s">
        <v>326</v>
      </c>
    </row>
    <row r="70" spans="2:50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44487</v>
      </c>
      <c r="N70" s="291" t="s">
        <v>12</v>
      </c>
      <c r="O70" s="291" t="s">
        <v>11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蔡珮瑜</v>
      </c>
      <c r="AH70" s="299"/>
      <c r="AI70" s="299"/>
      <c r="AJ70" s="292"/>
      <c r="AK70" s="292"/>
      <c r="AL70" s="291">
        <v>320</v>
      </c>
      <c r="AM70" s="292" t="s">
        <v>332</v>
      </c>
      <c r="AN70" s="292" t="str">
        <f>VLOOKUP(功能_33[[#This Row],[功能代號]],需二審tmp!A:A,1,FALSE)</f>
        <v>L3002</v>
      </c>
      <c r="AO70" s="356">
        <v>44512</v>
      </c>
      <c r="AQ70" s="574" t="str">
        <f t="shared" si="9"/>
        <v>3-2</v>
      </c>
      <c r="AR70" s="576" t="str">
        <f t="shared" si="10"/>
        <v/>
      </c>
      <c r="AS70" s="578" t="str">
        <f t="shared" si="11"/>
        <v/>
      </c>
      <c r="AT70" s="580" t="str">
        <f t="shared" si="12"/>
        <v/>
      </c>
      <c r="AU70" s="582" t="str">
        <f t="shared" si="13"/>
        <v/>
      </c>
      <c r="AV70" s="584" t="str">
        <f t="shared" si="14"/>
        <v/>
      </c>
      <c r="AW70" s="662" t="str">
        <f>IFERROR(VLOOKUP(功能_33[[#This Row],[功能代號]],工作表3!C:C,1,FALSE),"未計SIT測試")</f>
        <v>L3002</v>
      </c>
      <c r="AX70" s="584" t="s">
        <v>330</v>
      </c>
    </row>
    <row r="71" spans="2:50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L3916</v>
      </c>
      <c r="AO71" s="356">
        <v>44512</v>
      </c>
      <c r="AQ71" s="574" t="str">
        <f t="shared" si="9"/>
        <v>3-2</v>
      </c>
      <c r="AR71" s="576" t="str">
        <f t="shared" si="10"/>
        <v/>
      </c>
      <c r="AS71" s="578" t="str">
        <f t="shared" si="11"/>
        <v/>
      </c>
      <c r="AT71" s="580" t="str">
        <f t="shared" si="12"/>
        <v/>
      </c>
      <c r="AU71" s="582" t="str">
        <f t="shared" si="13"/>
        <v/>
      </c>
      <c r="AV71" s="584" t="str">
        <f t="shared" si="14"/>
        <v/>
      </c>
      <c r="AW71" s="662" t="str">
        <f>IFERROR(VLOOKUP(功能_33[[#This Row],[功能代號]],工作表3!C:C,1,FALSE),"未計SIT測試")</f>
        <v>L3916</v>
      </c>
      <c r="AX71" s="584" t="s">
        <v>333</v>
      </c>
    </row>
    <row r="72" spans="2:50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9">
        <v>44441</v>
      </c>
      <c r="L72" s="299">
        <v>44438</v>
      </c>
      <c r="M72" s="299">
        <v>44438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 t="s">
        <v>195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e">
        <f>VLOOKUP(功能_33[[#This Row],[功能代號]],需二審tmp!A:A,1,FALSE)</f>
        <v>#N/A</v>
      </c>
      <c r="AO72" s="356">
        <v>44512</v>
      </c>
      <c r="AQ72" s="574" t="str">
        <f t="shared" si="9"/>
        <v>3-2</v>
      </c>
      <c r="AR72" s="576" t="str">
        <f t="shared" si="10"/>
        <v/>
      </c>
      <c r="AS72" s="578" t="str">
        <f t="shared" si="11"/>
        <v/>
      </c>
      <c r="AT72" s="580" t="str">
        <f t="shared" si="12"/>
        <v/>
      </c>
      <c r="AU72" s="582" t="str">
        <f t="shared" si="13"/>
        <v/>
      </c>
      <c r="AV72" s="584" t="str">
        <f t="shared" si="14"/>
        <v/>
      </c>
      <c r="AW72" s="662" t="str">
        <f>IFERROR(VLOOKUP(功能_33[[#This Row],[功能代號]],工作表3!C:C,1,FALSE),"未計SIT測試")</f>
        <v>L3001</v>
      </c>
      <c r="AX72" s="584" t="s">
        <v>335</v>
      </c>
    </row>
    <row r="73" spans="2:50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44441</v>
      </c>
      <c r="L73" s="299">
        <v>44439</v>
      </c>
      <c r="M73" s="299">
        <f>IFERROR(IF(VLOOKUP(功能_33[[#This Row],[功能代號]],討論項目!A:H,8,FALSE)=0,"",VLOOKUP(功能_33[[#This Row],[功能代號]],討論項目!A:H,8,FALSE)),"")</f>
        <v>44469</v>
      </c>
      <c r="N73" s="291" t="s">
        <v>10</v>
      </c>
      <c r="O73" s="291" t="s">
        <v>22</v>
      </c>
      <c r="P73" s="270" t="s">
        <v>15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44533</v>
      </c>
      <c r="Z73" s="299">
        <v>44470</v>
      </c>
      <c r="AA73" s="299">
        <f>IF(功能_33[[#This Row],[URS交二審]]=0,"",功能_33[[#This Row],[URS交二審]]+7)</f>
        <v>44477</v>
      </c>
      <c r="AB73" s="299">
        <f>IF(功能_33[[#This Row],[URS交二審]]=0,"",功能_33[[#This Row],[URS交二審]]+7)</f>
        <v>44477</v>
      </c>
      <c r="AC73" s="299">
        <v>44546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許慧玉</v>
      </c>
      <c r="AH73" s="299"/>
      <c r="AI73" s="299"/>
      <c r="AJ73" s="292"/>
      <c r="AL73" s="291" t="s">
        <v>190</v>
      </c>
      <c r="AM73" s="291" t="s">
        <v>190</v>
      </c>
      <c r="AN73" s="292" t="str">
        <f>VLOOKUP(功能_33[[#This Row],[功能代號]],需二審tmp!A:A,1,FALSE)</f>
        <v>L2060</v>
      </c>
      <c r="AO73" s="356">
        <v>44523</v>
      </c>
      <c r="AQ73" s="574" t="str">
        <f t="shared" si="9"/>
        <v>2-9</v>
      </c>
      <c r="AR73" s="576" t="str">
        <f t="shared" si="10"/>
        <v/>
      </c>
      <c r="AS73" s="578" t="str">
        <f t="shared" si="11"/>
        <v/>
      </c>
      <c r="AT73" s="580" t="str">
        <f t="shared" si="12"/>
        <v/>
      </c>
      <c r="AU73" s="582" t="str">
        <f t="shared" si="13"/>
        <v/>
      </c>
      <c r="AV73" s="584" t="str">
        <f t="shared" si="14"/>
        <v/>
      </c>
      <c r="AW73" s="662" t="str">
        <f>IFERROR(VLOOKUP(功能_33[[#This Row],[功能代號]],工作表3!C:C,1,FALSE),"未計SIT測試")</f>
        <v>L2060</v>
      </c>
      <c r="AX73" s="584" t="s">
        <v>2803</v>
      </c>
    </row>
    <row r="74" spans="2:50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L2600</v>
      </c>
      <c r="AO74" s="356">
        <v>44523</v>
      </c>
      <c r="AQ74" s="574" t="str">
        <f t="shared" si="9"/>
        <v>2-9</v>
      </c>
      <c r="AR74" s="576" t="str">
        <f t="shared" si="10"/>
        <v/>
      </c>
      <c r="AS74" s="578" t="str">
        <f t="shared" si="11"/>
        <v/>
      </c>
      <c r="AT74" s="580" t="str">
        <f t="shared" si="12"/>
        <v/>
      </c>
      <c r="AU74" s="582" t="str">
        <f t="shared" si="13"/>
        <v/>
      </c>
      <c r="AV74" s="584" t="str">
        <f t="shared" si="14"/>
        <v/>
      </c>
      <c r="AW74" s="662" t="str">
        <f>IFERROR(VLOOKUP(功能_33[[#This Row],[功能代號]],工作表3!C:C,1,FALSE),"未計SIT測試")</f>
        <v>L2600</v>
      </c>
      <c r="AX74" s="584" t="s">
        <v>2803</v>
      </c>
    </row>
    <row r="75" spans="2:50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9">
        <v>44441</v>
      </c>
      <c r="L75" s="299">
        <v>44439</v>
      </c>
      <c r="M75" s="299">
        <v>44550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28">
        <v>44550</v>
      </c>
      <c r="Z75" s="299" t="s">
        <v>346</v>
      </c>
      <c r="AA75" s="299">
        <v>44550</v>
      </c>
      <c r="AB75" s="283">
        <v>44550</v>
      </c>
      <c r="AC75" s="283">
        <v>44550</v>
      </c>
      <c r="AD75" s="283"/>
      <c r="AE75" s="283"/>
      <c r="AF75" s="283"/>
      <c r="AG75" s="283" t="str">
        <f>IFERROR(IF(VLOOKUP(功能_33[[#This Row],[功能代號]],E:Q,11,FALSE)=0,"",VLOOKUP(功能_33[[#This Row],[功能代號]],E:Q,11,FALSE)),"")</f>
        <v>許慧玉</v>
      </c>
      <c r="AH75" s="283"/>
      <c r="AI75" s="283"/>
      <c r="AJ75" s="292"/>
      <c r="AL75" s="291" t="s">
        <v>190</v>
      </c>
      <c r="AM75" s="291" t="s">
        <v>190</v>
      </c>
      <c r="AN75" s="292" t="e">
        <f>VLOOKUP(功能_33[[#This Row],[功能代號]],需二審tmp!A:A,1,FALSE)</f>
        <v>#N/A</v>
      </c>
      <c r="AO75" s="356">
        <v>44523</v>
      </c>
      <c r="AQ75" s="574" t="str">
        <f t="shared" si="9"/>
        <v>2-9</v>
      </c>
      <c r="AR75" s="576" t="str">
        <f t="shared" si="10"/>
        <v/>
      </c>
      <c r="AS75" s="578" t="str">
        <f t="shared" si="11"/>
        <v/>
      </c>
      <c r="AT75" s="580" t="str">
        <f t="shared" si="12"/>
        <v/>
      </c>
      <c r="AU75" s="582" t="str">
        <f t="shared" si="13"/>
        <v/>
      </c>
      <c r="AV75" s="584" t="str">
        <f t="shared" si="14"/>
        <v/>
      </c>
      <c r="AW75" s="662" t="str">
        <f>IFERROR(VLOOKUP(功能_33[[#This Row],[功能代號]],工作表3!C:C,1,FALSE),"未計SIT測試")</f>
        <v>未計SIT測試</v>
      </c>
      <c r="AX75" s="584" t="s">
        <v>2803</v>
      </c>
    </row>
    <row r="76" spans="2:50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9"/>
        <v>2-9</v>
      </c>
      <c r="AR76" s="576" t="str">
        <f t="shared" si="10"/>
        <v/>
      </c>
      <c r="AS76" s="578" t="str">
        <f t="shared" si="11"/>
        <v/>
      </c>
      <c r="AT76" s="580" t="str">
        <f t="shared" si="12"/>
        <v/>
      </c>
      <c r="AU76" s="582" t="str">
        <f t="shared" si="13"/>
        <v/>
      </c>
      <c r="AV76" s="584" t="str">
        <f t="shared" si="14"/>
        <v/>
      </c>
      <c r="AW76" s="662" t="str">
        <f>IFERROR(VLOOKUP(功能_33[[#This Row],[功能代號]],工作表3!C:C,1,FALSE),"未計SIT測試")</f>
        <v>L2064</v>
      </c>
      <c r="AX76" s="584" t="s">
        <v>2803</v>
      </c>
    </row>
    <row r="77" spans="2:50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44547</v>
      </c>
      <c r="Z77" s="299" t="s">
        <v>346</v>
      </c>
      <c r="AA77" s="282">
        <v>44550</v>
      </c>
      <c r="AB77" s="283">
        <v>44550</v>
      </c>
      <c r="AC77" s="299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44526</v>
      </c>
      <c r="AQ77" s="574" t="str">
        <f t="shared" si="9"/>
        <v>6-6</v>
      </c>
      <c r="AR77" s="576" t="str">
        <f t="shared" si="10"/>
        <v/>
      </c>
      <c r="AS77" s="578" t="str">
        <f t="shared" si="11"/>
        <v/>
      </c>
      <c r="AT77" s="580" t="str">
        <f t="shared" si="12"/>
        <v/>
      </c>
      <c r="AU77" s="582" t="str">
        <f t="shared" si="13"/>
        <v/>
      </c>
      <c r="AV77" s="584" t="str">
        <f t="shared" si="14"/>
        <v/>
      </c>
      <c r="AW77" s="662" t="str">
        <f>IFERROR(VLOOKUP(功能_33[[#This Row],[功能代號]],工作表3!C:C,1,FALSE),"未計SIT測試")</f>
        <v>L6022</v>
      </c>
      <c r="AX77" s="584" t="s">
        <v>2803</v>
      </c>
    </row>
    <row r="78" spans="2:50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9"/>
        <v>6-6</v>
      </c>
      <c r="AR78" s="576" t="str">
        <f t="shared" si="10"/>
        <v/>
      </c>
      <c r="AS78" s="578" t="str">
        <f t="shared" si="11"/>
        <v/>
      </c>
      <c r="AT78" s="580" t="str">
        <f t="shared" si="12"/>
        <v/>
      </c>
      <c r="AU78" s="582" t="str">
        <f t="shared" si="13"/>
        <v/>
      </c>
      <c r="AV78" s="584" t="str">
        <f t="shared" si="14"/>
        <v/>
      </c>
      <c r="AW78" s="662" t="str">
        <f>IFERROR(VLOOKUP(功能_33[[#This Row],[功能代號]],工作表3!C:C,1,FALSE),"未計SIT測試")</f>
        <v>L6202</v>
      </c>
      <c r="AX78" s="584" t="s">
        <v>2803</v>
      </c>
    </row>
    <row r="79" spans="2:50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9">
        <v>44442</v>
      </c>
      <c r="L79" s="299">
        <v>44439</v>
      </c>
      <c r="M79" s="299">
        <f>IFERROR(IF(VLOOKUP(功能_33[[#This Row],[功能代號]],討論項目!A:H,8,FALSE)=0,"",VLOOKUP(功能_33[[#This Row],[功能代號]],討論項目!A:H,8,FALSE)),"")</f>
        <v>44487</v>
      </c>
      <c r="N79" s="291" t="s">
        <v>7</v>
      </c>
      <c r="O79" s="291" t="s">
        <v>11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44496</v>
      </c>
      <c r="Z79" s="299">
        <v>44488</v>
      </c>
      <c r="AA79" s="299">
        <v>44496</v>
      </c>
      <c r="AB79" s="299">
        <v>44496</v>
      </c>
      <c r="AC79" s="299">
        <v>44512</v>
      </c>
      <c r="AD79" s="299" t="s">
        <v>196</v>
      </c>
      <c r="AE79" s="299"/>
      <c r="AF79" s="355"/>
      <c r="AG79" s="299" t="str">
        <f>IFERROR(IF(VLOOKUP(功能_33[[#This Row],[功能代號]],E:Q,11,FALSE)=0,"",VLOOKUP(功能_33[[#This Row],[功能代號]],E:Q,11,FALSE)),"")</f>
        <v>蔡珮瑜</v>
      </c>
      <c r="AH79" s="299"/>
      <c r="AI79" s="299"/>
      <c r="AJ79" s="292"/>
      <c r="AK79" s="359">
        <v>44491</v>
      </c>
      <c r="AL79" s="291">
        <v>315</v>
      </c>
      <c r="AM79" s="292" t="s">
        <v>356</v>
      </c>
      <c r="AN79" s="292" t="str">
        <f>VLOOKUP(功能_33[[#This Row],[功能代號]],需二審tmp!A:A,1,FALSE)</f>
        <v>L3912</v>
      </c>
      <c r="AO79" s="356">
        <v>44512</v>
      </c>
      <c r="AQ79" s="574" t="str">
        <f t="shared" si="9"/>
        <v>3-2</v>
      </c>
      <c r="AR79" s="576" t="str">
        <f t="shared" si="10"/>
        <v/>
      </c>
      <c r="AS79" s="578" t="str">
        <f t="shared" si="11"/>
        <v/>
      </c>
      <c r="AT79" s="580" t="str">
        <f t="shared" si="12"/>
        <v/>
      </c>
      <c r="AU79" s="582" t="str">
        <f t="shared" si="13"/>
        <v/>
      </c>
      <c r="AV79" s="584" t="str">
        <f t="shared" si="14"/>
        <v/>
      </c>
      <c r="AW79" s="662" t="str">
        <f>IFERROR(VLOOKUP(功能_33[[#This Row],[功能代號]],工作表3!C:C,1,FALSE),"未計SIT測試")</f>
        <v>L3912</v>
      </c>
      <c r="AX79" s="584" t="s">
        <v>354</v>
      </c>
    </row>
    <row r="80" spans="2:50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P80" s="270" t="s">
        <v>14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292"/>
      <c r="AL80" s="291">
        <v>315</v>
      </c>
      <c r="AM80" s="292" t="s">
        <v>356</v>
      </c>
      <c r="AN80" s="292" t="str">
        <f>VLOOKUP(功能_33[[#This Row],[功能代號]],需二審tmp!A:A,1,FALSE)</f>
        <v>L3005</v>
      </c>
      <c r="AO80" s="356">
        <v>44512</v>
      </c>
      <c r="AQ80" s="574" t="str">
        <f t="shared" si="9"/>
        <v>3-2</v>
      </c>
      <c r="AR80" s="576" t="str">
        <f t="shared" si="10"/>
        <v/>
      </c>
      <c r="AS80" s="578" t="str">
        <f t="shared" si="11"/>
        <v/>
      </c>
      <c r="AT80" s="580" t="str">
        <f t="shared" si="12"/>
        <v/>
      </c>
      <c r="AU80" s="582" t="str">
        <f t="shared" si="13"/>
        <v/>
      </c>
      <c r="AV80" s="584" t="str">
        <f t="shared" si="14"/>
        <v/>
      </c>
      <c r="AW80" s="662" t="str">
        <f>IFERROR(VLOOKUP(功能_33[[#This Row],[功能代號]],工作表3!C:C,1,FALSE),"未計SIT測試")</f>
        <v>L3005</v>
      </c>
      <c r="AX80" s="584" t="s">
        <v>357</v>
      </c>
    </row>
    <row r="81" spans="2:50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v>44439</v>
      </c>
      <c r="N81" s="291" t="s">
        <v>7</v>
      </c>
      <c r="O81" s="291" t="s">
        <v>11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350</v>
      </c>
      <c r="AM81" s="292" t="s">
        <v>361</v>
      </c>
      <c r="AN81" s="292" t="e">
        <f>VLOOKUP(功能_33[[#This Row],[功能代號]],需二審tmp!A:A,1,FALSE)</f>
        <v>#N/A</v>
      </c>
      <c r="AO81" s="356">
        <v>44512</v>
      </c>
      <c r="AQ81" s="574" t="str">
        <f t="shared" si="9"/>
        <v>3-5</v>
      </c>
      <c r="AR81" s="576" t="str">
        <f t="shared" si="10"/>
        <v/>
      </c>
      <c r="AS81" s="578" t="str">
        <f t="shared" si="11"/>
        <v/>
      </c>
      <c r="AT81" s="580" t="str">
        <f t="shared" si="12"/>
        <v/>
      </c>
      <c r="AU81" s="582" t="str">
        <f t="shared" si="13"/>
        <v/>
      </c>
      <c r="AV81" s="584" t="str">
        <f t="shared" si="14"/>
        <v/>
      </c>
      <c r="AW81" s="662" t="str">
        <f>IFERROR(VLOOKUP(功能_33[[#This Row],[功能代號]],工作表3!C:C,1,FALSE),"未計SIT測試")</f>
        <v>L3932</v>
      </c>
      <c r="AX81" s="584" t="s">
        <v>359</v>
      </c>
    </row>
    <row r="82" spans="2:50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f>IFERROR(IF(VLOOKUP(功能_33[[#This Row],[功能代號]],討論項目!A:H,8,FALSE)=0,"",VLOOKUP(功能_33[[#This Row],[功能代號]],討論項目!A:H,8,FALSE)),"")</f>
        <v>44487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351</v>
      </c>
      <c r="AM82" s="292" t="s">
        <v>364</v>
      </c>
      <c r="AN82" s="292" t="str">
        <f>VLOOKUP(功能_33[[#This Row],[功能代號]],需二審tmp!A:A,1,FALSE)</f>
        <v>L3721</v>
      </c>
      <c r="AO82" s="356">
        <v>44512</v>
      </c>
      <c r="AQ82" s="574" t="str">
        <f t="shared" si="9"/>
        <v>3-5</v>
      </c>
      <c r="AR82" s="576" t="str">
        <f t="shared" si="10"/>
        <v/>
      </c>
      <c r="AS82" s="578" t="str">
        <f t="shared" si="11"/>
        <v/>
      </c>
      <c r="AT82" s="580" t="str">
        <f t="shared" si="12"/>
        <v/>
      </c>
      <c r="AU82" s="582" t="str">
        <f t="shared" si="13"/>
        <v/>
      </c>
      <c r="AV82" s="584" t="str">
        <f t="shared" si="14"/>
        <v/>
      </c>
      <c r="AW82" s="662" t="str">
        <f>IFERROR(VLOOKUP(功能_33[[#This Row],[功能代號]],工作表3!C:C,1,FALSE),"未計SIT測試")</f>
        <v>L3721</v>
      </c>
      <c r="AX82" s="584" t="s">
        <v>362</v>
      </c>
    </row>
    <row r="83" spans="2:50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v>44439</v>
      </c>
      <c r="N83" s="291" t="s">
        <v>12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44497</v>
      </c>
      <c r="AB83" s="299">
        <v>44497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321</v>
      </c>
      <c r="AM83" s="292" t="s">
        <v>367</v>
      </c>
      <c r="AN83" s="292" t="str">
        <f>VLOOKUP(功能_33[[#This Row],[功能代號]],需二審tmp!A:A,1,FALSE)</f>
        <v>L3701</v>
      </c>
      <c r="AO83" s="356">
        <v>44512</v>
      </c>
      <c r="AQ83" s="574" t="str">
        <f t="shared" si="9"/>
        <v>3-5</v>
      </c>
      <c r="AR83" s="576" t="str">
        <f t="shared" si="10"/>
        <v/>
      </c>
      <c r="AS83" s="578" t="str">
        <f t="shared" si="11"/>
        <v/>
      </c>
      <c r="AT83" s="580" t="str">
        <f t="shared" si="12"/>
        <v/>
      </c>
      <c r="AU83" s="582" t="str">
        <f t="shared" si="13"/>
        <v/>
      </c>
      <c r="AV83" s="584" t="str">
        <f t="shared" si="14"/>
        <v/>
      </c>
      <c r="AW83" s="662" t="str">
        <f>IFERROR(VLOOKUP(功能_33[[#This Row],[功能代號]],工作表3!C:C,1,FALSE),"未計SIT測試")</f>
        <v>未計SIT測試</v>
      </c>
      <c r="AX83" s="584" t="s">
        <v>365</v>
      </c>
    </row>
    <row r="84" spans="2:50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9">
        <v>44438</v>
      </c>
      <c r="L84" s="299">
        <v>44438</v>
      </c>
      <c r="M84" s="299">
        <v>44533</v>
      </c>
      <c r="N84" s="291" t="s">
        <v>12</v>
      </c>
      <c r="O84" s="291" t="s">
        <v>18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44533</v>
      </c>
      <c r="Z84" s="299">
        <v>44515</v>
      </c>
      <c r="AA84" s="299">
        <v>44523</v>
      </c>
      <c r="AB84" s="299">
        <v>44524</v>
      </c>
      <c r="AC84" s="299">
        <v>44539</v>
      </c>
      <c r="AD84" s="299"/>
      <c r="AE84" s="299"/>
      <c r="AF84" s="355"/>
      <c r="AG84" s="299" t="str">
        <f>IFERROR(IF(VLOOKUP(功能_33[[#This Row],[功能代號]],E:Q,11,FALSE)=0,"",VLOOKUP(功能_33[[#This Row],[功能代號]],E:Q,11,FALSE)),"")</f>
        <v>尹少玄</v>
      </c>
      <c r="AH84" s="299"/>
      <c r="AI84" s="299"/>
      <c r="AJ84" s="292"/>
      <c r="AK84" s="292"/>
      <c r="AL84" s="611" t="s">
        <v>3033</v>
      </c>
      <c r="AM84" s="219" t="s">
        <v>3034</v>
      </c>
      <c r="AN84" s="292" t="str">
        <f>VLOOKUP(功能_33[[#This Row],[功能代號]],需二審tmp!A:A,1,FALSE)</f>
        <v>L4101</v>
      </c>
      <c r="AO84" s="356">
        <v>44533</v>
      </c>
      <c r="AQ84" s="574" t="str">
        <f t="shared" si="9"/>
        <v>4-1</v>
      </c>
      <c r="AR84" s="576" t="str">
        <f t="shared" si="10"/>
        <v/>
      </c>
      <c r="AS84" s="578" t="str">
        <f t="shared" si="11"/>
        <v/>
      </c>
      <c r="AT84" s="580" t="str">
        <f t="shared" si="12"/>
        <v/>
      </c>
      <c r="AU84" s="582" t="str">
        <f t="shared" si="13"/>
        <v/>
      </c>
      <c r="AV84" s="584" t="str">
        <f t="shared" si="14"/>
        <v/>
      </c>
      <c r="AW84" s="662" t="str">
        <f>IFERROR(VLOOKUP(功能_33[[#This Row],[功能代號]],工作表3!C:C,1,FALSE),"未計SIT測試")</f>
        <v>L4101</v>
      </c>
      <c r="AX84" s="584" t="s">
        <v>2803</v>
      </c>
    </row>
    <row r="85" spans="2:50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44523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 t="s">
        <v>195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227" t="s">
        <v>3035</v>
      </c>
      <c r="AM85" s="227" t="s">
        <v>3035</v>
      </c>
      <c r="AN85" s="292" t="e">
        <f>VLOOKUP(功能_33[[#This Row],[功能代號]],需二審tmp!A:A,1,FALSE)</f>
        <v>#N/A</v>
      </c>
      <c r="AO85" s="356">
        <v>44523</v>
      </c>
      <c r="AQ85" s="574" t="str">
        <f t="shared" si="9"/>
        <v>4-1</v>
      </c>
      <c r="AR85" s="576" t="str">
        <f t="shared" si="10"/>
        <v/>
      </c>
      <c r="AS85" s="578" t="str">
        <f t="shared" si="11"/>
        <v/>
      </c>
      <c r="AT85" s="580" t="str">
        <f t="shared" si="12"/>
        <v/>
      </c>
      <c r="AU85" s="582" t="str">
        <f t="shared" si="13"/>
        <v/>
      </c>
      <c r="AV85" s="584" t="str">
        <f t="shared" si="14"/>
        <v/>
      </c>
      <c r="AW85" s="662" t="str">
        <f>IFERROR(VLOOKUP(功能_33[[#This Row],[功能代號]],工作表3!C:C,1,FALSE),"未計SIT測試")</f>
        <v>L4001</v>
      </c>
      <c r="AX85" s="584" t="s">
        <v>2803</v>
      </c>
    </row>
    <row r="86" spans="2:50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9"/>
        <v>4-1</v>
      </c>
      <c r="AR86" s="576" t="str">
        <f t="shared" si="10"/>
        <v/>
      </c>
      <c r="AS86" s="578" t="str">
        <f t="shared" si="11"/>
        <v/>
      </c>
      <c r="AT86" s="580" t="str">
        <f t="shared" si="12"/>
        <v/>
      </c>
      <c r="AU86" s="582" t="str">
        <f t="shared" si="13"/>
        <v/>
      </c>
      <c r="AV86" s="584" t="str">
        <f t="shared" si="14"/>
        <v/>
      </c>
      <c r="AW86" s="662" t="str">
        <f>IFERROR(VLOOKUP(功能_33[[#This Row],[功能代號]],工作表3!C:C,1,FALSE),"未計SIT測試")</f>
        <v>L4901</v>
      </c>
      <c r="AX86" s="584" t="s">
        <v>2803</v>
      </c>
    </row>
    <row r="87" spans="2:50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9">
        <v>44447</v>
      </c>
      <c r="L87" s="299">
        <v>44447</v>
      </c>
      <c r="M87" s="299">
        <v>44547</v>
      </c>
      <c r="N87" s="291" t="s">
        <v>8</v>
      </c>
      <c r="O87" s="291" t="s">
        <v>11</v>
      </c>
      <c r="P87" s="270" t="s">
        <v>14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133</v>
      </c>
      <c r="AA87" s="299">
        <v>44546</v>
      </c>
      <c r="AB87" s="299">
        <v>44546</v>
      </c>
      <c r="AC87" s="299">
        <v>44550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蔡珮瑜</v>
      </c>
      <c r="AH87" s="299"/>
      <c r="AI87" s="299"/>
      <c r="AJ87" s="292"/>
      <c r="AK87" s="224" t="s">
        <v>377</v>
      </c>
      <c r="AL87" s="291" t="s">
        <v>190</v>
      </c>
      <c r="AM87" s="292" t="s">
        <v>190</v>
      </c>
      <c r="AN87" s="292" t="str">
        <f>VLOOKUP(功能_33[[#This Row],[功能代號]],需二審tmp!A:A,1,FALSE)</f>
        <v>L6001</v>
      </c>
      <c r="AQ87" s="574" t="str">
        <f t="shared" si="9"/>
        <v>6-8</v>
      </c>
      <c r="AR87" s="576" t="str">
        <f t="shared" si="10"/>
        <v/>
      </c>
      <c r="AS87" s="578" t="str">
        <f t="shared" si="11"/>
        <v/>
      </c>
      <c r="AT87" s="580" t="str">
        <f t="shared" si="12"/>
        <v/>
      </c>
      <c r="AU87" s="582" t="str">
        <f t="shared" si="13"/>
        <v/>
      </c>
      <c r="AV87" s="584" t="str">
        <f t="shared" si="14"/>
        <v/>
      </c>
      <c r="AW87" s="662" t="str">
        <f>IFERROR(VLOOKUP(功能_33[[#This Row],[功能代號]],工作表3!C:C,1,FALSE),"未計SIT測試")</f>
        <v>L6001</v>
      </c>
      <c r="AX87" s="584" t="s">
        <v>2803</v>
      </c>
    </row>
    <row r="88" spans="2:50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9">
        <v>44447</v>
      </c>
      <c r="L88" s="299">
        <v>44447</v>
      </c>
      <c r="M88" s="299">
        <v>44523</v>
      </c>
      <c r="N88" s="291" t="s">
        <v>12</v>
      </c>
      <c r="O88" s="291" t="s">
        <v>22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>
        <v>44515</v>
      </c>
      <c r="AA88" s="299">
        <v>44516</v>
      </c>
      <c r="AB88" s="299">
        <v>44516</v>
      </c>
      <c r="AC88" s="299">
        <v>44539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許慧玉</v>
      </c>
      <c r="AH88" s="299"/>
      <c r="AI88" s="299"/>
      <c r="AJ88" s="292"/>
      <c r="AK88" s="299"/>
      <c r="AL88" s="227" t="s">
        <v>3001</v>
      </c>
      <c r="AM88" s="227" t="s">
        <v>3001</v>
      </c>
      <c r="AN88" s="292" t="str">
        <f>VLOOKUP(功能_33[[#This Row],[功能代號]],需二審tmp!A:A,1,FALSE)</f>
        <v>L4042</v>
      </c>
      <c r="AO88" s="356">
        <v>44523</v>
      </c>
      <c r="AQ88" s="574" t="str">
        <f t="shared" si="9"/>
        <v>4-4</v>
      </c>
      <c r="AR88" s="576" t="str">
        <f t="shared" si="10"/>
        <v/>
      </c>
      <c r="AS88" s="578" t="str">
        <f t="shared" si="11"/>
        <v/>
      </c>
      <c r="AT88" s="580" t="str">
        <f t="shared" si="12"/>
        <v/>
      </c>
      <c r="AU88" s="582" t="str">
        <f t="shared" si="13"/>
        <v/>
      </c>
      <c r="AV88" s="584" t="str">
        <f t="shared" si="14"/>
        <v/>
      </c>
      <c r="AW88" s="662" t="str">
        <f>IFERROR(VLOOKUP(功能_33[[#This Row],[功能代號]],工作表3!C:C,1,FALSE),"未計SIT測試")</f>
        <v>L4042</v>
      </c>
      <c r="AX88" s="584" t="s">
        <v>2803</v>
      </c>
    </row>
    <row r="89" spans="2:50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611" t="s">
        <v>3036</v>
      </c>
      <c r="AM89" s="219" t="s">
        <v>3037</v>
      </c>
      <c r="AN89" s="292" t="str">
        <f>VLOOKUP(功能_33[[#This Row],[功能代號]],需二審tmp!A:A,1,FALSE)</f>
        <v>L4410</v>
      </c>
      <c r="AO89" s="356">
        <v>44523</v>
      </c>
      <c r="AQ89" s="574" t="str">
        <f t="shared" si="9"/>
        <v>4-4</v>
      </c>
      <c r="AR89" s="576" t="str">
        <f t="shared" si="10"/>
        <v/>
      </c>
      <c r="AS89" s="578" t="str">
        <f t="shared" si="11"/>
        <v/>
      </c>
      <c r="AT89" s="580" t="str">
        <f t="shared" si="12"/>
        <v/>
      </c>
      <c r="AU89" s="582" t="str">
        <f t="shared" si="13"/>
        <v/>
      </c>
      <c r="AV89" s="584" t="str">
        <f t="shared" si="14"/>
        <v/>
      </c>
      <c r="AW89" s="662" t="str">
        <f>IFERROR(VLOOKUP(功能_33[[#This Row],[功能代號]],工作表3!C:C,1,FALSE),"未計SIT測試")</f>
        <v>L4410</v>
      </c>
      <c r="AX89" s="584" t="s">
        <v>2803</v>
      </c>
    </row>
    <row r="90" spans="2:50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 t="s">
        <v>195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3039</v>
      </c>
      <c r="AM90" s="219" t="s">
        <v>3038</v>
      </c>
      <c r="AN90" s="292" t="e">
        <f>VLOOKUP(功能_33[[#This Row],[功能代號]],需二審tmp!A:A,1,FALSE)</f>
        <v>#N/A</v>
      </c>
      <c r="AO90" s="356">
        <v>44523</v>
      </c>
      <c r="AQ90" s="574" t="str">
        <f t="shared" si="9"/>
        <v>4-4</v>
      </c>
      <c r="AR90" s="576" t="str">
        <f t="shared" si="10"/>
        <v/>
      </c>
      <c r="AS90" s="578" t="str">
        <f t="shared" si="11"/>
        <v/>
      </c>
      <c r="AT90" s="580" t="str">
        <f t="shared" si="12"/>
        <v/>
      </c>
      <c r="AU90" s="582" t="str">
        <f t="shared" si="13"/>
        <v/>
      </c>
      <c r="AV90" s="584" t="str">
        <f t="shared" si="14"/>
        <v/>
      </c>
      <c r="AW90" s="662" t="str">
        <f>IFERROR(VLOOKUP(功能_33[[#This Row],[功能代號]],工作表3!C:C,1,FALSE),"未計SIT測試")</f>
        <v>L4040</v>
      </c>
      <c r="AX90" s="584" t="s">
        <v>2803</v>
      </c>
    </row>
    <row r="91" spans="2:50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3045</v>
      </c>
      <c r="AM91" s="219" t="s">
        <v>3044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9"/>
        <v>4-4</v>
      </c>
      <c r="AR91" s="576" t="str">
        <f t="shared" si="10"/>
        <v/>
      </c>
      <c r="AS91" s="578" t="str">
        <f t="shared" si="11"/>
        <v/>
      </c>
      <c r="AT91" s="580" t="str">
        <f t="shared" si="12"/>
        <v/>
      </c>
      <c r="AU91" s="582" t="str">
        <f t="shared" si="13"/>
        <v/>
      </c>
      <c r="AV91" s="584" t="str">
        <f t="shared" si="14"/>
        <v/>
      </c>
      <c r="AW91" s="662" t="str">
        <f>IFERROR(VLOOKUP(功能_33[[#This Row],[功能代號]],工作表3!C:C,1,FALSE),"未計SIT測試")</f>
        <v>L4414</v>
      </c>
      <c r="AX91" s="584" t="s">
        <v>2803</v>
      </c>
    </row>
    <row r="92" spans="2:50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>
        <v>44515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227" t="s">
        <v>3001</v>
      </c>
      <c r="AM92" s="227" t="s">
        <v>3001</v>
      </c>
      <c r="AN92" s="292" t="str">
        <f>VLOOKUP(功能_33[[#This Row],[功能代號]],需二審tmp!A:A,1,FALSE)</f>
        <v>L4940</v>
      </c>
      <c r="AO92" s="356">
        <v>44523</v>
      </c>
      <c r="AQ92" s="574" t="str">
        <f t="shared" si="9"/>
        <v>4-4</v>
      </c>
      <c r="AR92" s="576" t="str">
        <f t="shared" si="10"/>
        <v/>
      </c>
      <c r="AS92" s="578" t="str">
        <f t="shared" si="11"/>
        <v/>
      </c>
      <c r="AT92" s="580" t="str">
        <f t="shared" si="12"/>
        <v/>
      </c>
      <c r="AU92" s="582" t="str">
        <f t="shared" si="13"/>
        <v/>
      </c>
      <c r="AV92" s="584" t="str">
        <f t="shared" si="14"/>
        <v/>
      </c>
      <c r="AW92" s="662" t="str">
        <f>IFERROR(VLOOKUP(功能_33[[#This Row],[功能代號]],工作表3!C:C,1,FALSE),"未計SIT測試")</f>
        <v>L4940</v>
      </c>
      <c r="AX92" s="584" t="s">
        <v>2803</v>
      </c>
    </row>
    <row r="93" spans="2:50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L4941</v>
      </c>
      <c r="AO93" s="356">
        <v>44523</v>
      </c>
      <c r="AQ93" s="574" t="str">
        <f t="shared" si="9"/>
        <v>4-4</v>
      </c>
      <c r="AR93" s="576" t="str">
        <f t="shared" si="10"/>
        <v/>
      </c>
      <c r="AS93" s="578" t="str">
        <f t="shared" si="11"/>
        <v/>
      </c>
      <c r="AT93" s="580" t="str">
        <f t="shared" si="12"/>
        <v/>
      </c>
      <c r="AU93" s="582" t="str">
        <f t="shared" si="13"/>
        <v/>
      </c>
      <c r="AV93" s="584" t="str">
        <f t="shared" si="14"/>
        <v/>
      </c>
      <c r="AW93" s="662" t="str">
        <f>IFERROR(VLOOKUP(功能_33[[#This Row],[功能代號]],工作表3!C:C,1,FALSE),"未計SIT測試")</f>
        <v>L4941</v>
      </c>
      <c r="AX93" s="584" t="s">
        <v>2803</v>
      </c>
    </row>
    <row r="94" spans="2:50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9">
        <v>44448</v>
      </c>
      <c r="L94" s="299">
        <v>44448</v>
      </c>
      <c r="M94" s="299">
        <v>44523</v>
      </c>
      <c r="N94" s="291" t="s">
        <v>12</v>
      </c>
      <c r="O94" s="291" t="s">
        <v>23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宋郁宏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L4043</v>
      </c>
      <c r="AO94" s="356">
        <v>44523</v>
      </c>
      <c r="AQ94" s="574" t="str">
        <f t="shared" si="9"/>
        <v>4-4</v>
      </c>
      <c r="AR94" s="576" t="str">
        <f t="shared" si="10"/>
        <v/>
      </c>
      <c r="AS94" s="578" t="str">
        <f t="shared" si="11"/>
        <v/>
      </c>
      <c r="AT94" s="580" t="str">
        <f t="shared" si="12"/>
        <v/>
      </c>
      <c r="AU94" s="582" t="str">
        <f t="shared" si="13"/>
        <v/>
      </c>
      <c r="AV94" s="584" t="str">
        <f t="shared" si="14"/>
        <v/>
      </c>
      <c r="AW94" s="662" t="str">
        <f>IFERROR(VLOOKUP(功能_33[[#This Row],[功能代號]],工作表3!C:C,1,FALSE),"未計SIT測試")</f>
        <v>L4043</v>
      </c>
      <c r="AX94" s="584" t="s">
        <v>2803</v>
      </c>
    </row>
    <row r="95" spans="2:50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611" t="s">
        <v>3040</v>
      </c>
      <c r="AM95" s="219" t="s">
        <v>3041</v>
      </c>
      <c r="AN95" s="292" t="str">
        <f>VLOOKUP(功能_33[[#This Row],[功能代號]],需二審tmp!A:A,1,FALSE)</f>
        <v>L4412</v>
      </c>
      <c r="AO95" s="356">
        <v>44523</v>
      </c>
      <c r="AQ95" s="574" t="str">
        <f t="shared" si="9"/>
        <v>4-4</v>
      </c>
      <c r="AR95" s="576" t="str">
        <f t="shared" si="10"/>
        <v/>
      </c>
      <c r="AS95" s="578" t="str">
        <f t="shared" si="11"/>
        <v/>
      </c>
      <c r="AT95" s="580" t="str">
        <f t="shared" si="12"/>
        <v/>
      </c>
      <c r="AU95" s="582" t="str">
        <f t="shared" si="13"/>
        <v/>
      </c>
      <c r="AV95" s="584" t="str">
        <f t="shared" si="14"/>
        <v/>
      </c>
      <c r="AW95" s="662" t="str">
        <f>IFERROR(VLOOKUP(功能_33[[#This Row],[功能代號]],工作表3!C:C,1,FALSE),"未計SIT測試")</f>
        <v>L4412</v>
      </c>
      <c r="AX95" s="584" t="s">
        <v>2803</v>
      </c>
    </row>
    <row r="96" spans="2:50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 t="s">
        <v>195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3043</v>
      </c>
      <c r="AM96" s="219" t="s">
        <v>3042</v>
      </c>
      <c r="AN96" s="292" t="e">
        <f>VLOOKUP(功能_33[[#This Row],[功能代號]],需二審tmp!A:A,1,FALSE)</f>
        <v>#N/A</v>
      </c>
      <c r="AO96" s="356">
        <v>44523</v>
      </c>
      <c r="AQ96" s="574" t="str">
        <f t="shared" si="9"/>
        <v>4-4</v>
      </c>
      <c r="AR96" s="576" t="str">
        <f t="shared" si="10"/>
        <v/>
      </c>
      <c r="AS96" s="578" t="str">
        <f t="shared" si="11"/>
        <v/>
      </c>
      <c r="AT96" s="580" t="str">
        <f t="shared" si="12"/>
        <v/>
      </c>
      <c r="AU96" s="582" t="str">
        <f t="shared" si="13"/>
        <v/>
      </c>
      <c r="AV96" s="584" t="str">
        <f t="shared" si="14"/>
        <v/>
      </c>
      <c r="AW96" s="662" t="str">
        <f>IFERROR(VLOOKUP(功能_33[[#This Row],[功能代號]],工作表3!C:C,1,FALSE),"未計SIT測試")</f>
        <v>L4041</v>
      </c>
      <c r="AX96" s="584" t="s">
        <v>2803</v>
      </c>
    </row>
    <row r="97" spans="2:50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227" t="s">
        <v>3001</v>
      </c>
      <c r="AM97" s="227" t="s">
        <v>3001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9"/>
        <v>4-4</v>
      </c>
      <c r="AR97" s="576" t="str">
        <f t="shared" si="10"/>
        <v/>
      </c>
      <c r="AS97" s="578" t="str">
        <f t="shared" si="11"/>
        <v/>
      </c>
      <c r="AT97" s="580" t="str">
        <f t="shared" si="12"/>
        <v/>
      </c>
      <c r="AU97" s="582" t="str">
        <f t="shared" si="13"/>
        <v/>
      </c>
      <c r="AV97" s="584" t="str">
        <f t="shared" si="14"/>
        <v/>
      </c>
      <c r="AW97" s="662" t="str">
        <f>IFERROR(VLOOKUP(功能_33[[#This Row],[功能代號]],工作表3!C:C,1,FALSE),"未計SIT測試")</f>
        <v>L4942</v>
      </c>
      <c r="AX97" s="584" t="s">
        <v>2803</v>
      </c>
    </row>
    <row r="98" spans="2:50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9">
        <v>44452</v>
      </c>
      <c r="L98" s="299">
        <v>44452</v>
      </c>
      <c r="M98" s="299">
        <v>44452</v>
      </c>
      <c r="N98" s="291" t="s">
        <v>8</v>
      </c>
      <c r="O98" s="291" t="s">
        <v>24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44496</v>
      </c>
      <c r="Z98" s="299">
        <v>44488</v>
      </c>
      <c r="AA98" s="299">
        <v>44496</v>
      </c>
      <c r="AB98" s="299">
        <v>44496</v>
      </c>
      <c r="AC98" s="299">
        <v>44512</v>
      </c>
      <c r="AD98" s="299" t="s">
        <v>196</v>
      </c>
      <c r="AE98" s="299"/>
      <c r="AF98" s="355"/>
      <c r="AG98" s="299" t="str">
        <f>IFERROR(IF(VLOOKUP(功能_33[[#This Row],[功能代號]],E:Q,11,FALSE)=0,"",VLOOKUP(功能_33[[#This Row],[功能代號]],E:Q,11,FALSE)),"")</f>
        <v>邵淑微</v>
      </c>
      <c r="AH98" s="299"/>
      <c r="AI98" s="299"/>
      <c r="AJ98" s="292"/>
      <c r="AK98" s="299"/>
      <c r="AL98" s="291">
        <v>336</v>
      </c>
      <c r="AM98" s="292" t="s">
        <v>401</v>
      </c>
      <c r="AN98" s="292" t="e">
        <f>VLOOKUP(功能_33[[#This Row],[功能代號]],需二審tmp!A:A,1,FALSE)</f>
        <v>#N/A</v>
      </c>
      <c r="AO98" s="356">
        <v>44512</v>
      </c>
      <c r="AQ98" s="574" t="str">
        <f t="shared" si="9"/>
        <v>3-3</v>
      </c>
      <c r="AR98" s="576" t="str">
        <f t="shared" si="10"/>
        <v/>
      </c>
      <c r="AS98" s="578" t="str">
        <f t="shared" si="11"/>
        <v/>
      </c>
      <c r="AT98" s="580" t="str">
        <f t="shared" si="12"/>
        <v/>
      </c>
      <c r="AU98" s="582" t="str">
        <f t="shared" si="13"/>
        <v/>
      </c>
      <c r="AV98" s="584" t="str">
        <f t="shared" si="14"/>
        <v/>
      </c>
      <c r="AW98" s="662" t="str">
        <f>IFERROR(VLOOKUP(功能_33[[#This Row],[功能代號]],工作表3!C:C,1,FALSE),"未計SIT測試")</f>
        <v>L3210</v>
      </c>
      <c r="AX98" s="584" t="s">
        <v>399</v>
      </c>
    </row>
    <row r="99" spans="2:50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9">
        <v>44452</v>
      </c>
      <c r="L99" s="299">
        <v>44452</v>
      </c>
      <c r="M99" s="299">
        <f>IFERROR(IF(VLOOKUP(功能_33[[#This Row],[功能代號]],討論項目!A:H,8,FALSE)=0,"",VLOOKUP(功能_33[[#This Row],[功能代號]],討論項目!A:H,8,FALSE)),"")</f>
        <v>44487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44497</v>
      </c>
      <c r="AB99" s="299">
        <v>44497</v>
      </c>
      <c r="AC99" s="222" t="s">
        <v>3059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337</v>
      </c>
      <c r="AM99" s="292" t="s">
        <v>404</v>
      </c>
      <c r="AN99" s="292" t="str">
        <f>VLOOKUP(功能_33[[#This Row],[功能代號]],需二審tmp!A:A,1,FALSE)</f>
        <v>L3220</v>
      </c>
      <c r="AO99" s="356">
        <v>44512</v>
      </c>
      <c r="AQ99" s="574" t="str">
        <f t="shared" si="9"/>
        <v>3-3</v>
      </c>
      <c r="AR99" s="576" t="str">
        <f t="shared" si="10"/>
        <v/>
      </c>
      <c r="AS99" s="578" t="str">
        <f t="shared" si="11"/>
        <v/>
      </c>
      <c r="AT99" s="580" t="str">
        <f t="shared" si="12"/>
        <v/>
      </c>
      <c r="AU99" s="582" t="str">
        <f t="shared" si="13"/>
        <v/>
      </c>
      <c r="AV99" s="584" t="str">
        <f t="shared" si="14"/>
        <v/>
      </c>
      <c r="AW99" s="662" t="str">
        <f>IFERROR(VLOOKUP(功能_33[[#This Row],[功能代號]],工作表3!C:C,1,FALSE),"未計SIT測試")</f>
        <v>L3220</v>
      </c>
      <c r="AX99" s="584" t="s">
        <v>402</v>
      </c>
    </row>
    <row r="100" spans="2:50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9">
        <v>44481</v>
      </c>
      <c r="L100" s="299">
        <v>44484</v>
      </c>
      <c r="M100" s="299">
        <v>44533</v>
      </c>
      <c r="N100" s="291" t="s">
        <v>12</v>
      </c>
      <c r="O100" s="291" t="s">
        <v>18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44533</v>
      </c>
      <c r="Z100" s="299">
        <v>44515</v>
      </c>
      <c r="AA100" s="299">
        <v>44523</v>
      </c>
      <c r="AB100" s="299">
        <v>44524</v>
      </c>
      <c r="AC100" s="299">
        <v>44539</v>
      </c>
      <c r="AD100" s="299"/>
      <c r="AE100" s="299"/>
      <c r="AF100" s="299"/>
      <c r="AG100" s="299" t="str">
        <f>IFERROR(IF(VLOOKUP(功能_33[[#This Row],[功能代號]],E:Q,11,FALSE)=0,"",VLOOKUP(功能_33[[#This Row],[功能代號]],E:Q,11,FALSE)),"")</f>
        <v>尹少玄</v>
      </c>
      <c r="AH100" s="299"/>
      <c r="AI100" s="299"/>
      <c r="AJ100" s="292"/>
      <c r="AL100" s="227" t="s">
        <v>3035</v>
      </c>
      <c r="AM100" s="227" t="s">
        <v>3035</v>
      </c>
      <c r="AN100" s="292" t="e">
        <f>VLOOKUP(功能_33[[#This Row],[功能代號]],需二審tmp!A:A,1,FALSE)</f>
        <v>#N/A</v>
      </c>
      <c r="AO100" s="356">
        <v>44533</v>
      </c>
      <c r="AQ100" s="574" t="str">
        <f t="shared" si="9"/>
        <v>4-1</v>
      </c>
      <c r="AR100" s="576" t="str">
        <f t="shared" si="10"/>
        <v/>
      </c>
      <c r="AS100" s="578" t="str">
        <f t="shared" si="11"/>
        <v/>
      </c>
      <c r="AT100" s="580" t="str">
        <f t="shared" si="12"/>
        <v/>
      </c>
      <c r="AU100" s="582" t="str">
        <f t="shared" si="13"/>
        <v/>
      </c>
      <c r="AV100" s="584" t="str">
        <f t="shared" si="14"/>
        <v/>
      </c>
      <c r="AW100" s="662" t="str">
        <f>IFERROR(VLOOKUP(功能_33[[#This Row],[功能代號]],工作表3!C:C,1,FALSE),"未計SIT測試")</f>
        <v>L4102</v>
      </c>
      <c r="AX100" s="584" t="s">
        <v>2803</v>
      </c>
    </row>
    <row r="101" spans="2:50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44523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44523</v>
      </c>
      <c r="AQ101" s="574" t="str">
        <f t="shared" si="9"/>
        <v>4-1</v>
      </c>
      <c r="AR101" s="576" t="str">
        <f t="shared" si="10"/>
        <v/>
      </c>
      <c r="AS101" s="578" t="str">
        <f t="shared" si="11"/>
        <v/>
      </c>
      <c r="AT101" s="580" t="str">
        <f t="shared" si="12"/>
        <v/>
      </c>
      <c r="AU101" s="582" t="str">
        <f t="shared" si="13"/>
        <v/>
      </c>
      <c r="AV101" s="584" t="str">
        <f t="shared" si="14"/>
        <v/>
      </c>
      <c r="AW101" s="662" t="str">
        <f>IFERROR(VLOOKUP(功能_33[[#This Row],[功能代號]],工作表3!C:C,1,FALSE),"未計SIT測試")</f>
        <v>L4103</v>
      </c>
      <c r="AX101" s="584" t="s">
        <v>2803</v>
      </c>
    </row>
    <row r="102" spans="2:50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22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44523</v>
      </c>
      <c r="AA102" s="299">
        <v>44523</v>
      </c>
      <c r="AB102" s="299">
        <v>44525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許慧玉</v>
      </c>
      <c r="AH102" s="299"/>
      <c r="AI102" s="299"/>
      <c r="AJ102" s="292"/>
      <c r="AL102" s="291" t="s">
        <v>2976</v>
      </c>
      <c r="AM102" s="291" t="s">
        <v>2976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9"/>
        <v>4-2</v>
      </c>
      <c r="AR102" s="576" t="str">
        <f t="shared" si="10"/>
        <v/>
      </c>
      <c r="AS102" s="578" t="str">
        <f t="shared" si="11"/>
        <v/>
      </c>
      <c r="AT102" s="580" t="str">
        <f t="shared" si="12"/>
        <v/>
      </c>
      <c r="AU102" s="582" t="str">
        <f t="shared" si="13"/>
        <v/>
      </c>
      <c r="AV102" s="584" t="str">
        <f t="shared" si="14"/>
        <v/>
      </c>
      <c r="AW102" s="662" t="str">
        <f>IFERROR(VLOOKUP(功能_33[[#This Row],[功能代號]],工作表3!C:C,1,FALSE),"未計SIT測試")</f>
        <v>L4922</v>
      </c>
      <c r="AX102" s="584" t="s">
        <v>2803</v>
      </c>
    </row>
    <row r="103" spans="2:50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9"/>
        <v>4-2</v>
      </c>
      <c r="AR103" s="576" t="str">
        <f t="shared" si="10"/>
        <v/>
      </c>
      <c r="AS103" s="578" t="str">
        <f t="shared" si="11"/>
        <v/>
      </c>
      <c r="AT103" s="580" t="str">
        <f t="shared" si="12"/>
        <v/>
      </c>
      <c r="AU103" s="582" t="str">
        <f t="shared" si="13"/>
        <v/>
      </c>
      <c r="AV103" s="584" t="str">
        <f t="shared" si="14"/>
        <v/>
      </c>
      <c r="AW103" s="662" t="str">
        <f>IFERROR(VLOOKUP(功能_33[[#This Row],[功能代號]],工作表3!C:C,1,FALSE),"未計SIT測試")</f>
        <v>L4923</v>
      </c>
      <c r="AX103" s="584" t="s">
        <v>2803</v>
      </c>
    </row>
    <row r="104" spans="2:50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9">
        <v>44452</v>
      </c>
      <c r="L104" s="299">
        <v>44452</v>
      </c>
      <c r="M104" s="299">
        <v>44540</v>
      </c>
      <c r="N104" s="291" t="s">
        <v>12</v>
      </c>
      <c r="O104" s="291" t="s">
        <v>11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44540</v>
      </c>
      <c r="Z104" s="299" t="s">
        <v>133</v>
      </c>
      <c r="AA104" s="299">
        <v>44546</v>
      </c>
      <c r="AB104" s="299">
        <v>44546</v>
      </c>
      <c r="AC104" s="299">
        <v>44550</v>
      </c>
      <c r="AD104" s="299"/>
      <c r="AE104" s="299"/>
      <c r="AF104" s="355"/>
      <c r="AG104" s="299" t="str">
        <f>IFERROR(IF(VLOOKUP(功能_33[[#This Row],[功能代號]],E:Q,11,FALSE)=0,"",VLOOKUP(功能_33[[#This Row],[功能代號]],E:Q,11,FALSE)),"")</f>
        <v>蔡珮瑜</v>
      </c>
      <c r="AH104" s="299"/>
      <c r="AI104" s="299"/>
      <c r="AJ104" s="292"/>
      <c r="AK104" s="224" t="s">
        <v>418</v>
      </c>
      <c r="AL104" s="291" t="s">
        <v>2976</v>
      </c>
      <c r="AN104" s="292" t="str">
        <f>VLOOKUP(功能_33[[#This Row],[功能代號]],需二審tmp!A:A,1,FALSE)</f>
        <v>L6101</v>
      </c>
      <c r="AO104" s="356">
        <v>44533</v>
      </c>
      <c r="AQ104" s="574" t="str">
        <f t="shared" si="9"/>
        <v>6-1</v>
      </c>
      <c r="AR104" s="576" t="str">
        <f t="shared" si="10"/>
        <v/>
      </c>
      <c r="AS104" s="578" t="str">
        <f t="shared" si="11"/>
        <v/>
      </c>
      <c r="AT104" s="580" t="str">
        <f t="shared" si="12"/>
        <v/>
      </c>
      <c r="AU104" s="582" t="str">
        <f t="shared" si="13"/>
        <v/>
      </c>
      <c r="AV104" s="584" t="str">
        <f t="shared" si="14"/>
        <v/>
      </c>
      <c r="AW104" s="662" t="str">
        <f>IFERROR(VLOOKUP(功能_33[[#This Row],[功能代號]],工作表3!C:C,1,FALSE),"未計SIT測試")</f>
        <v>L6101</v>
      </c>
      <c r="AX104" s="584" t="s">
        <v>2803</v>
      </c>
    </row>
    <row r="105" spans="2:50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9">
        <v>44452</v>
      </c>
      <c r="L105" s="299">
        <v>44452</v>
      </c>
      <c r="M105" s="299">
        <v>44372</v>
      </c>
      <c r="N105" s="291" t="s">
        <v>8</v>
      </c>
      <c r="O105" s="291" t="s">
        <v>24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44496</v>
      </c>
      <c r="Z105" s="299" t="s">
        <v>195</v>
      </c>
      <c r="AA105" s="299">
        <v>44525</v>
      </c>
      <c r="AB105" s="299">
        <v>44524</v>
      </c>
      <c r="AC105" s="299">
        <v>44539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邵淑微</v>
      </c>
      <c r="AH105" s="299"/>
      <c r="AI105" s="299"/>
      <c r="AJ105" s="292"/>
      <c r="AK105" s="299"/>
      <c r="AL105" s="308" t="s">
        <v>3002</v>
      </c>
      <c r="AM105" s="219" t="s">
        <v>3003</v>
      </c>
      <c r="AN105" s="292" t="e">
        <f>VLOOKUP(功能_33[[#This Row],[功能代號]],需二審tmp!A:A,1,FALSE)</f>
        <v>#N/A</v>
      </c>
      <c r="AO105" s="356">
        <v>44523</v>
      </c>
      <c r="AQ105" s="574" t="str">
        <f t="shared" si="9"/>
        <v>4-7</v>
      </c>
      <c r="AR105" s="576" t="str">
        <f t="shared" si="10"/>
        <v/>
      </c>
      <c r="AS105" s="578" t="str">
        <f t="shared" si="11"/>
        <v/>
      </c>
      <c r="AT105" s="580" t="str">
        <f t="shared" si="12"/>
        <v/>
      </c>
      <c r="AU105" s="582" t="str">
        <f t="shared" si="13"/>
        <v/>
      </c>
      <c r="AV105" s="584" t="str">
        <f t="shared" si="14"/>
        <v/>
      </c>
      <c r="AW105" s="662" t="str">
        <f>IFERROR(VLOOKUP(功能_33[[#This Row],[功能代號]],工作表3!C:C,1,FALSE),"未計SIT測試")</f>
        <v>L4701</v>
      </c>
      <c r="AX105" s="584" t="s">
        <v>2803</v>
      </c>
    </row>
    <row r="106" spans="2:50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9">
        <v>44452</v>
      </c>
      <c r="L106" s="299">
        <v>44452</v>
      </c>
      <c r="M106" s="299">
        <f>IFERROR(IF(VLOOKUP(功能_33[[#This Row],[功能代號]],討論項目!A:H,8,FALSE)=0,"",VLOOKUP(功能_33[[#This Row],[功能代號]],討論項目!A:H,8,FALSE)),"")</f>
        <v>44487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>
        <v>44488</v>
      </c>
      <c r="AA106" s="299">
        <v>44496</v>
      </c>
      <c r="AB106" s="299">
        <v>44496</v>
      </c>
      <c r="AC106" s="299">
        <v>44512</v>
      </c>
      <c r="AD106" s="299" t="s">
        <v>196</v>
      </c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291">
        <v>338</v>
      </c>
      <c r="AM106" s="292" t="s">
        <v>424</v>
      </c>
      <c r="AN106" s="292" t="str">
        <f>VLOOKUP(功能_33[[#This Row],[功能代號]],需二審tmp!A:A,1,FALSE)</f>
        <v>L3007</v>
      </c>
      <c r="AO106" s="356">
        <v>44512</v>
      </c>
      <c r="AQ106" s="574" t="str">
        <f t="shared" si="9"/>
        <v>3-3</v>
      </c>
      <c r="AR106" s="576" t="str">
        <f t="shared" si="10"/>
        <v/>
      </c>
      <c r="AS106" s="578" t="str">
        <f t="shared" si="11"/>
        <v/>
      </c>
      <c r="AT106" s="580" t="str">
        <f t="shared" si="12"/>
        <v/>
      </c>
      <c r="AU106" s="582" t="str">
        <f t="shared" si="13"/>
        <v/>
      </c>
      <c r="AV106" s="584" t="str">
        <f t="shared" si="14"/>
        <v/>
      </c>
      <c r="AW106" s="662" t="str">
        <f>IFERROR(VLOOKUP(功能_33[[#This Row],[功能代號]],工作表3!C:C,1,FALSE),"未計SIT測試")</f>
        <v>L3007</v>
      </c>
      <c r="AX106" s="584" t="s">
        <v>422</v>
      </c>
    </row>
    <row r="107" spans="2:50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308" t="s">
        <v>3046</v>
      </c>
      <c r="AM107" s="219" t="s">
        <v>3047</v>
      </c>
      <c r="AN107" s="292" t="str">
        <f>VLOOKUP(功能_33[[#This Row],[功能代號]],需二審tmp!A:A,1,FALSE)</f>
        <v>L3009</v>
      </c>
      <c r="AO107" s="356">
        <v>44512</v>
      </c>
      <c r="AQ107" s="574" t="str">
        <f t="shared" si="9"/>
        <v>3-3</v>
      </c>
      <c r="AR107" s="576" t="str">
        <f t="shared" si="10"/>
        <v/>
      </c>
      <c r="AS107" s="578" t="str">
        <f t="shared" si="11"/>
        <v/>
      </c>
      <c r="AT107" s="580" t="str">
        <f t="shared" si="12"/>
        <v/>
      </c>
      <c r="AU107" s="582" t="str">
        <f t="shared" si="13"/>
        <v/>
      </c>
      <c r="AV107" s="584" t="str">
        <f t="shared" si="14"/>
        <v/>
      </c>
      <c r="AW107" s="662" t="str">
        <f>IFERROR(VLOOKUP(功能_33[[#This Row],[功能代號]],工作表3!C:C,1,FALSE),"未計SIT測試")</f>
        <v>L3009</v>
      </c>
      <c r="AX107" s="584" t="s">
        <v>425</v>
      </c>
    </row>
    <row r="108" spans="2:50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291" t="s">
        <v>190</v>
      </c>
      <c r="AN108" s="292" t="str">
        <f>VLOOKUP(功能_33[[#This Row],[功能代號]],需二審tmp!A:A,1,FALSE)</f>
        <v>L3943</v>
      </c>
      <c r="AO108" s="356">
        <v>44512</v>
      </c>
      <c r="AQ108" s="574" t="str">
        <f t="shared" si="9"/>
        <v>3-3</v>
      </c>
      <c r="AR108" s="576" t="str">
        <f t="shared" si="10"/>
        <v/>
      </c>
      <c r="AS108" s="578" t="str">
        <f t="shared" si="11"/>
        <v/>
      </c>
      <c r="AT108" s="580" t="str">
        <f t="shared" si="12"/>
        <v/>
      </c>
      <c r="AU108" s="582" t="str">
        <f t="shared" si="13"/>
        <v/>
      </c>
      <c r="AV108" s="584" t="str">
        <f t="shared" si="14"/>
        <v/>
      </c>
      <c r="AW108" s="662" t="str">
        <f>IFERROR(VLOOKUP(功能_33[[#This Row],[功能代號]],工作表3!C:C,1,FALSE),"未計SIT測試")</f>
        <v>L3943</v>
      </c>
      <c r="AX108" s="584" t="s">
        <v>427</v>
      </c>
    </row>
    <row r="109" spans="2:50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44453</v>
      </c>
      <c r="L109" s="299">
        <v>44453</v>
      </c>
      <c r="M109" s="299">
        <f>IFERROR(IF(VLOOKUP(功能_33[[#This Row],[功能代號]],討論項目!A:H,8,FALSE)=0,"",VLOOKUP(功能_33[[#This Row],[功能代號]],討論項目!A:H,8,FALSE)),"")</f>
        <v>44461</v>
      </c>
      <c r="N109" s="291" t="s">
        <v>12</v>
      </c>
      <c r="O109" s="291" t="s">
        <v>11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44533</v>
      </c>
      <c r="Z109" s="299">
        <v>44470</v>
      </c>
      <c r="AA109" s="299">
        <f>IF(功能_33[[#This Row],[URS交二審]]=0,"",功能_33[[#This Row],[URS交二審]]+7)</f>
        <v>44477</v>
      </c>
      <c r="AB109" s="299">
        <f>IF(功能_33[[#This Row],[URS交二審]]=0,"",功能_33[[#This Row],[URS交二審]]+7)</f>
        <v>44477</v>
      </c>
      <c r="AC109" s="299">
        <v>44546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蔡珮瑜</v>
      </c>
      <c r="AH109" s="299"/>
      <c r="AI109" s="299"/>
      <c r="AJ109" s="292"/>
      <c r="AK109" s="299"/>
      <c r="AL109" s="291" t="s">
        <v>431</v>
      </c>
      <c r="AM109" s="292" t="s">
        <v>432</v>
      </c>
      <c r="AN109" s="292" t="str">
        <f>VLOOKUP(功能_33[[#This Row],[功能代號]],需二審tmp!A:A,1,FALSE)</f>
        <v>L2061</v>
      </c>
      <c r="AO109" s="356">
        <v>44523</v>
      </c>
      <c r="AQ109" s="574" t="str">
        <f t="shared" si="9"/>
        <v>2-9</v>
      </c>
      <c r="AR109" s="576" t="str">
        <f t="shared" si="10"/>
        <v/>
      </c>
      <c r="AS109" s="578" t="str">
        <f t="shared" si="11"/>
        <v/>
      </c>
      <c r="AT109" s="580" t="str">
        <f t="shared" si="12"/>
        <v/>
      </c>
      <c r="AU109" s="582" t="str">
        <f t="shared" si="13"/>
        <v/>
      </c>
      <c r="AV109" s="584" t="str">
        <f t="shared" si="14"/>
        <v/>
      </c>
      <c r="AW109" s="662" t="str">
        <f>IFERROR(VLOOKUP(功能_33[[#This Row],[功能代號]],工作表3!C:C,1,FALSE),"未計SIT測試")</f>
        <v>未計SIT測試</v>
      </c>
      <c r="AX109" s="584" t="s">
        <v>2803</v>
      </c>
    </row>
    <row r="110" spans="2:50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435</v>
      </c>
      <c r="AN110" s="292" t="str">
        <f>VLOOKUP(功能_33[[#This Row],[功能代號]],需二審tmp!A:A,1,FALSE)</f>
        <v>L2670</v>
      </c>
      <c r="AO110" s="356">
        <v>44523</v>
      </c>
      <c r="AQ110" s="574" t="str">
        <f t="shared" si="9"/>
        <v>2-9</v>
      </c>
      <c r="AR110" s="576" t="str">
        <f t="shared" si="10"/>
        <v/>
      </c>
      <c r="AS110" s="578" t="str">
        <f t="shared" si="11"/>
        <v/>
      </c>
      <c r="AT110" s="580" t="str">
        <f t="shared" si="12"/>
        <v/>
      </c>
      <c r="AU110" s="582" t="str">
        <f t="shared" si="13"/>
        <v/>
      </c>
      <c r="AV110" s="584" t="str">
        <f t="shared" si="14"/>
        <v/>
      </c>
      <c r="AW110" s="662" t="str">
        <f>IFERROR(VLOOKUP(功能_33[[#This Row],[功能代號]],工作表3!C:C,1,FALSE),"未計SIT測試")</f>
        <v>未計SIT測試</v>
      </c>
      <c r="AX110" s="584" t="s">
        <v>2803</v>
      </c>
    </row>
    <row r="111" spans="2:50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438</v>
      </c>
      <c r="AM111" s="292" t="s">
        <v>432</v>
      </c>
      <c r="AN111" s="292" t="str">
        <f>VLOOKUP(功能_33[[#This Row],[功能代號]],需二審tmp!A:A,1,FALSE)</f>
        <v>L2062</v>
      </c>
      <c r="AO111" s="356">
        <v>44523</v>
      </c>
      <c r="AQ111" s="574" t="str">
        <f t="shared" si="9"/>
        <v>2-9</v>
      </c>
      <c r="AR111" s="576" t="str">
        <f t="shared" si="10"/>
        <v/>
      </c>
      <c r="AS111" s="578" t="str">
        <f t="shared" si="11"/>
        <v/>
      </c>
      <c r="AT111" s="580" t="str">
        <f t="shared" si="12"/>
        <v/>
      </c>
      <c r="AU111" s="582" t="str">
        <f t="shared" si="13"/>
        <v/>
      </c>
      <c r="AV111" s="584" t="str">
        <f t="shared" si="14"/>
        <v/>
      </c>
      <c r="AW111" s="662" t="str">
        <f>IFERROR(VLOOKUP(功能_33[[#This Row],[功能代號]],工作表3!C:C,1,FALSE),"未計SIT測試")</f>
        <v>未計SIT測試</v>
      </c>
      <c r="AX111" s="584" t="s">
        <v>2803</v>
      </c>
    </row>
    <row r="112" spans="2:50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9">
        <v>44455</v>
      </c>
      <c r="L112" s="299">
        <v>44455</v>
      </c>
      <c r="M112" s="299">
        <v>44523</v>
      </c>
      <c r="N112" s="291" t="s">
        <v>10</v>
      </c>
      <c r="O112" s="291" t="s">
        <v>24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 t="s">
        <v>195</v>
      </c>
      <c r="AA112" s="299">
        <v>44524</v>
      </c>
      <c r="AB112" s="299">
        <v>44524</v>
      </c>
      <c r="AC112" s="299">
        <v>44539</v>
      </c>
      <c r="AD112" s="299"/>
      <c r="AE112" s="299"/>
      <c r="AF112" s="355"/>
      <c r="AG112" s="299" t="str">
        <f>IFERROR(IF(VLOOKUP(功能_33[[#This Row],[功能代號]],E:Q,11,FALSE)=0,"",VLOOKUP(功能_33[[#This Row],[功能代號]],E:Q,11,FALSE)),"")</f>
        <v>邵淑微</v>
      </c>
      <c r="AH112" s="299"/>
      <c r="AI112" s="299"/>
      <c r="AJ112" s="292"/>
      <c r="AK112" s="299"/>
      <c r="AL112" s="291" t="s">
        <v>2976</v>
      </c>
      <c r="AM112" s="291" t="s">
        <v>2976</v>
      </c>
      <c r="AN112" s="292" t="e">
        <f>VLOOKUP(功能_33[[#This Row],[功能代號]],需二審tmp!A:A,1,FALSE)</f>
        <v>#N/A</v>
      </c>
      <c r="AO112" s="356">
        <v>44523</v>
      </c>
      <c r="AQ112" s="574" t="str">
        <f t="shared" si="9"/>
        <v>4-6</v>
      </c>
      <c r="AR112" s="576" t="str">
        <f t="shared" si="10"/>
        <v/>
      </c>
      <c r="AS112" s="578" t="str">
        <f t="shared" si="11"/>
        <v/>
      </c>
      <c r="AT112" s="580" t="str">
        <f t="shared" si="12"/>
        <v/>
      </c>
      <c r="AU112" s="582" t="str">
        <f t="shared" si="13"/>
        <v/>
      </c>
      <c r="AV112" s="584" t="str">
        <f t="shared" si="14"/>
        <v/>
      </c>
      <c r="AW112" s="662" t="str">
        <f>IFERROR(VLOOKUP(功能_33[[#This Row],[功能代號]],工作表3!C:C,1,FALSE),"未計SIT測試")</f>
        <v>L4060</v>
      </c>
      <c r="AX112" s="584" t="s">
        <v>2803</v>
      </c>
    </row>
    <row r="113" spans="1:50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44533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2733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24">
        <f>功能_33[[#This Row],[實際展示]]</f>
        <v>44455</v>
      </c>
      <c r="AL113" s="291" t="s">
        <v>2962</v>
      </c>
      <c r="AM113" s="292" t="s">
        <v>2960</v>
      </c>
      <c r="AN113" s="292" t="str">
        <f>VLOOKUP(功能_33[[#This Row],[功能代號]],需二審tmp!A:A,1,FALSE)</f>
        <v>L4610</v>
      </c>
      <c r="AO113" s="356">
        <v>44533</v>
      </c>
      <c r="AQ113" s="574" t="str">
        <f t="shared" si="9"/>
        <v>4-6</v>
      </c>
      <c r="AR113" s="576" t="str">
        <f t="shared" si="10"/>
        <v/>
      </c>
      <c r="AS113" s="578" t="str">
        <f t="shared" si="11"/>
        <v/>
      </c>
      <c r="AT113" s="580" t="str">
        <f t="shared" si="12"/>
        <v/>
      </c>
      <c r="AU113" s="582" t="str">
        <f t="shared" si="13"/>
        <v/>
      </c>
      <c r="AV113" s="584" t="str">
        <f t="shared" si="14"/>
        <v/>
      </c>
      <c r="AW113" s="662" t="str">
        <f>IFERROR(VLOOKUP(功能_33[[#This Row],[功能代號]],工作表3!C:C,1,FALSE),"未計SIT測試")</f>
        <v>L4610</v>
      </c>
      <c r="AX113" s="584" t="s">
        <v>2803</v>
      </c>
    </row>
    <row r="114" spans="1:50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44523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133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99"/>
      <c r="AL114" s="291" t="s">
        <v>2964</v>
      </c>
      <c r="AM114" s="292" t="s">
        <v>2963</v>
      </c>
      <c r="AN114" s="292" t="str">
        <f>VLOOKUP(功能_33[[#This Row],[功能代號]],需二審tmp!A:A,1,FALSE)</f>
        <v>L4600</v>
      </c>
      <c r="AO114" s="356">
        <v>44523</v>
      </c>
      <c r="AQ114" s="574" t="str">
        <f t="shared" si="9"/>
        <v>4-6</v>
      </c>
      <c r="AR114" s="576" t="str">
        <f t="shared" si="10"/>
        <v/>
      </c>
      <c r="AS114" s="578" t="str">
        <f t="shared" si="11"/>
        <v/>
      </c>
      <c r="AT114" s="580" t="str">
        <f t="shared" si="12"/>
        <v/>
      </c>
      <c r="AU114" s="582" t="str">
        <f t="shared" si="13"/>
        <v/>
      </c>
      <c r="AV114" s="584" t="str">
        <f t="shared" si="14"/>
        <v/>
      </c>
      <c r="AW114" s="662" t="str">
        <f>IFERROR(VLOOKUP(功能_33[[#This Row],[功能代號]],工作表3!C:C,1,FALSE),"未計SIT測試")</f>
        <v>L4600</v>
      </c>
      <c r="AX114" s="584" t="s">
        <v>2803</v>
      </c>
    </row>
    <row r="115" spans="1:50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308" t="s">
        <v>2966</v>
      </c>
      <c r="AM115" s="219" t="s">
        <v>2965</v>
      </c>
      <c r="AN115" s="292" t="str">
        <f>VLOOKUP(功能_33[[#This Row],[功能代號]],需二審tmp!A:A,1,FALSE)</f>
        <v>L4601</v>
      </c>
      <c r="AO115" s="356">
        <v>44523</v>
      </c>
      <c r="AQ115" s="574" t="str">
        <f t="shared" si="9"/>
        <v>4-6</v>
      </c>
      <c r="AR115" s="576" t="str">
        <f t="shared" si="10"/>
        <v/>
      </c>
      <c r="AS115" s="578" t="str">
        <f t="shared" si="11"/>
        <v/>
      </c>
      <c r="AT115" s="580" t="str">
        <f t="shared" si="12"/>
        <v/>
      </c>
      <c r="AU115" s="582" t="str">
        <f t="shared" si="13"/>
        <v/>
      </c>
      <c r="AV115" s="584" t="str">
        <f t="shared" si="14"/>
        <v/>
      </c>
      <c r="AW115" s="662" t="str">
        <f>IFERROR(VLOOKUP(功能_33[[#This Row],[功能代號]],工作表3!C:C,1,FALSE),"未計SIT測試")</f>
        <v>L4601</v>
      </c>
      <c r="AX115" s="584" t="s">
        <v>2803</v>
      </c>
    </row>
    <row r="116" spans="1:50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44533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24">
        <f>功能_33[[#This Row],[實際展示]]</f>
        <v>44455</v>
      </c>
      <c r="AL116" s="291" t="s">
        <v>2961</v>
      </c>
      <c r="AM116" s="292" t="s">
        <v>2960</v>
      </c>
      <c r="AN116" s="292" t="str">
        <f>VLOOKUP(功能_33[[#This Row],[功能代號]],需二審tmp!A:A,1,FALSE)</f>
        <v>L4611</v>
      </c>
      <c r="AO116" s="356">
        <v>44533</v>
      </c>
      <c r="AQ116" s="574" t="str">
        <f t="shared" si="9"/>
        <v>4-6</v>
      </c>
      <c r="AR116" s="576" t="str">
        <f t="shared" si="10"/>
        <v/>
      </c>
      <c r="AS116" s="578" t="str">
        <f t="shared" si="11"/>
        <v/>
      </c>
      <c r="AT116" s="580" t="str">
        <f t="shared" si="12"/>
        <v/>
      </c>
      <c r="AU116" s="582" t="str">
        <f t="shared" si="13"/>
        <v/>
      </c>
      <c r="AV116" s="584" t="str">
        <f t="shared" si="14"/>
        <v/>
      </c>
      <c r="AW116" s="662" t="str">
        <f>IFERROR(VLOOKUP(功能_33[[#This Row],[功能代號]],工作表3!C:C,1,FALSE),"未計SIT測試")</f>
        <v>L4611</v>
      </c>
      <c r="AX116" s="584" t="s">
        <v>2803</v>
      </c>
    </row>
    <row r="117" spans="1:50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44523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195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99"/>
      <c r="AL117" s="291" t="s">
        <v>2968</v>
      </c>
      <c r="AM117" s="292" t="s">
        <v>2967</v>
      </c>
      <c r="AN117" s="292" t="e">
        <f>VLOOKUP(功能_33[[#This Row],[功能代號]],需二審tmp!A:A,1,FALSE)</f>
        <v>#N/A</v>
      </c>
      <c r="AO117" s="356">
        <v>44523</v>
      </c>
      <c r="AQ117" s="574" t="str">
        <f t="shared" si="9"/>
        <v>4-6</v>
      </c>
      <c r="AR117" s="576" t="str">
        <f t="shared" si="10"/>
        <v/>
      </c>
      <c r="AS117" s="578" t="str">
        <f t="shared" si="11"/>
        <v/>
      </c>
      <c r="AT117" s="580" t="str">
        <f t="shared" si="12"/>
        <v/>
      </c>
      <c r="AU117" s="582" t="str">
        <f t="shared" si="13"/>
        <v/>
      </c>
      <c r="AV117" s="584" t="str">
        <f t="shared" si="14"/>
        <v/>
      </c>
      <c r="AW117" s="662" t="str">
        <f>IFERROR(VLOOKUP(功能_33[[#This Row],[功能代號]],工作表3!C:C,1,FALSE),"未計SIT測試")</f>
        <v>L4602</v>
      </c>
      <c r="AX117" s="584" t="s">
        <v>2803</v>
      </c>
    </row>
    <row r="118" spans="1:50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9">
        <v>44455</v>
      </c>
      <c r="L118" s="299">
        <v>44455</v>
      </c>
      <c r="M118" s="228">
        <v>44550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28">
        <v>44550</v>
      </c>
      <c r="Z118" s="299" t="s">
        <v>133</v>
      </c>
      <c r="AA118" s="299">
        <v>44524</v>
      </c>
      <c r="AB118" s="299">
        <v>44524</v>
      </c>
      <c r="AC118" s="299">
        <v>44550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2970</v>
      </c>
      <c r="AM118" s="292" t="s">
        <v>2969</v>
      </c>
      <c r="AN118" s="292" t="str">
        <f>VLOOKUP(功能_33[[#This Row],[功能代號]],需二審tmp!A:A,1,FALSE)</f>
        <v>L4603</v>
      </c>
      <c r="AQ118" s="574" t="str">
        <f t="shared" si="9"/>
        <v>4-6</v>
      </c>
      <c r="AR118" s="576" t="str">
        <f t="shared" si="10"/>
        <v/>
      </c>
      <c r="AS118" s="578" t="str">
        <f t="shared" si="11"/>
        <v/>
      </c>
      <c r="AT118" s="580" t="str">
        <f t="shared" si="12"/>
        <v/>
      </c>
      <c r="AU118" s="582" t="str">
        <f t="shared" si="13"/>
        <v/>
      </c>
      <c r="AV118" s="584" t="str">
        <f t="shared" si="14"/>
        <v/>
      </c>
      <c r="AW118" s="662" t="str">
        <f>IFERROR(VLOOKUP(功能_33[[#This Row],[功能代號]],工作表3!C:C,1,FALSE),"未計SIT測試")</f>
        <v>L4603</v>
      </c>
      <c r="AX118" s="584" t="s">
        <v>2803</v>
      </c>
    </row>
    <row r="119" spans="1:50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9">
        <v>44455</v>
      </c>
      <c r="L119" s="299">
        <v>44455</v>
      </c>
      <c r="M119" s="299">
        <v>44533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>
        <v>44533</v>
      </c>
      <c r="Z119" s="299" t="s">
        <v>133</v>
      </c>
      <c r="AA119" s="299">
        <v>44524</v>
      </c>
      <c r="AB119" s="299">
        <v>44524</v>
      </c>
      <c r="AC119" s="299">
        <v>44539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24" t="s">
        <v>456</v>
      </c>
      <c r="AL119" s="308" t="s">
        <v>2972</v>
      </c>
      <c r="AM119" s="219" t="s">
        <v>2971</v>
      </c>
      <c r="AN119" s="292" t="str">
        <f>VLOOKUP(功能_33[[#This Row],[功能代號]],需二審tmp!A:A,1,FALSE)</f>
        <v>L4962</v>
      </c>
      <c r="AO119" s="356">
        <v>44533</v>
      </c>
      <c r="AQ119" s="574" t="str">
        <f t="shared" si="9"/>
        <v>4-6</v>
      </c>
      <c r="AR119" s="576" t="str">
        <f t="shared" si="10"/>
        <v/>
      </c>
      <c r="AS119" s="578" t="str">
        <f t="shared" si="11"/>
        <v/>
      </c>
      <c r="AT119" s="580" t="str">
        <f t="shared" si="12"/>
        <v/>
      </c>
      <c r="AU119" s="582" t="str">
        <f t="shared" si="13"/>
        <v/>
      </c>
      <c r="AV119" s="584" t="str">
        <f t="shared" si="14"/>
        <v/>
      </c>
      <c r="AW119" s="662" t="str">
        <f>IFERROR(VLOOKUP(功能_33[[#This Row],[功能代號]],工作表3!C:C,1,FALSE),"未計SIT測試")</f>
        <v>L4962</v>
      </c>
      <c r="AX119" s="584" t="s">
        <v>2803</v>
      </c>
    </row>
    <row r="120" spans="1:50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44523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195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99"/>
      <c r="AL120" s="291" t="s">
        <v>2976</v>
      </c>
      <c r="AM120" s="291" t="s">
        <v>2976</v>
      </c>
      <c r="AN120" s="292" t="e">
        <f>VLOOKUP(功能_33[[#This Row],[功能代號]],需二審tmp!A:A,1,FALSE)</f>
        <v>#N/A</v>
      </c>
      <c r="AO120" s="356">
        <v>44523</v>
      </c>
      <c r="AQ120" s="574" t="str">
        <f t="shared" si="9"/>
        <v>4-6</v>
      </c>
      <c r="AR120" s="576" t="str">
        <f t="shared" si="10"/>
        <v/>
      </c>
      <c r="AS120" s="578" t="str">
        <f t="shared" si="11"/>
        <v/>
      </c>
      <c r="AT120" s="580" t="str">
        <f t="shared" si="12"/>
        <v/>
      </c>
      <c r="AU120" s="582" t="str">
        <f t="shared" si="13"/>
        <v/>
      </c>
      <c r="AV120" s="584" t="str">
        <f t="shared" si="14"/>
        <v/>
      </c>
      <c r="AW120" s="662" t="str">
        <f>IFERROR(VLOOKUP(功能_33[[#This Row],[功能代號]],工作表3!C:C,1,FALSE),"未計SIT測試")</f>
        <v>L4960</v>
      </c>
      <c r="AX120" s="584" t="s">
        <v>2803</v>
      </c>
    </row>
    <row r="121" spans="1:50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24" t="s">
        <v>456</v>
      </c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9"/>
        <v>4-6</v>
      </c>
      <c r="AR121" s="576" t="str">
        <f t="shared" si="10"/>
        <v/>
      </c>
      <c r="AS121" s="578" t="str">
        <f t="shared" si="11"/>
        <v/>
      </c>
      <c r="AT121" s="580" t="str">
        <f t="shared" si="12"/>
        <v/>
      </c>
      <c r="AU121" s="582" t="str">
        <f t="shared" si="13"/>
        <v/>
      </c>
      <c r="AV121" s="584" t="str">
        <f t="shared" si="14"/>
        <v/>
      </c>
      <c r="AW121" s="662" t="str">
        <f>IFERROR(VLOOKUP(功能_33[[#This Row],[功能代號]],工作表3!C:C,1,FALSE),"未計SIT測試")</f>
        <v>L4961</v>
      </c>
      <c r="AX121" s="584" t="s">
        <v>2803</v>
      </c>
    </row>
    <row r="122" spans="1:50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99"/>
      <c r="AL122" s="291" t="s">
        <v>3021</v>
      </c>
      <c r="AM122" s="292" t="s">
        <v>2973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9"/>
        <v>4-6</v>
      </c>
      <c r="AR122" s="576" t="str">
        <f t="shared" si="10"/>
        <v/>
      </c>
      <c r="AS122" s="578" t="str">
        <f t="shared" si="11"/>
        <v/>
      </c>
      <c r="AT122" s="580" t="str">
        <f t="shared" si="12"/>
        <v/>
      </c>
      <c r="AU122" s="582" t="str">
        <f t="shared" si="13"/>
        <v/>
      </c>
      <c r="AV122" s="584" t="str">
        <f t="shared" si="14"/>
        <v/>
      </c>
      <c r="AW122" s="662" t="str">
        <f>IFERROR(VLOOKUP(功能_33[[#This Row],[功能代號]],工作表3!C:C,1,FALSE),"未計SIT測試")</f>
        <v>L4964</v>
      </c>
      <c r="AX122" s="584" t="s">
        <v>2803</v>
      </c>
    </row>
    <row r="123" spans="1:50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133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24" t="s">
        <v>456</v>
      </c>
      <c r="AL123" s="291" t="s">
        <v>3022</v>
      </c>
      <c r="AM123" s="292" t="s">
        <v>3020</v>
      </c>
      <c r="AN123" s="292" t="str">
        <f>VLOOKUP(功能_33[[#This Row],[功能代號]],需二審tmp!A:A,1,FALSE)</f>
        <v>L4965</v>
      </c>
      <c r="AO123" s="356">
        <v>44523</v>
      </c>
      <c r="AQ123" s="574" t="str">
        <f t="shared" si="9"/>
        <v>4-6</v>
      </c>
      <c r="AR123" s="576" t="str">
        <f t="shared" si="10"/>
        <v/>
      </c>
      <c r="AS123" s="578" t="str">
        <f t="shared" si="11"/>
        <v/>
      </c>
      <c r="AT123" s="580" t="str">
        <f t="shared" si="12"/>
        <v/>
      </c>
      <c r="AU123" s="582" t="str">
        <f t="shared" si="13"/>
        <v/>
      </c>
      <c r="AV123" s="584" t="str">
        <f t="shared" si="14"/>
        <v/>
      </c>
      <c r="AW123" s="662" t="str">
        <f>IFERROR(VLOOKUP(功能_33[[#This Row],[功能代號]],工作表3!C:C,1,FALSE),"未計SIT測試")</f>
        <v>L4965</v>
      </c>
      <c r="AX123" s="584" t="s">
        <v>2803</v>
      </c>
    </row>
    <row r="124" spans="1:50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9">
        <v>44456</v>
      </c>
      <c r="L124" s="299">
        <v>44456</v>
      </c>
      <c r="M124" s="299">
        <v>44523</v>
      </c>
      <c r="N124" s="291" t="s">
        <v>8</v>
      </c>
      <c r="O124" s="291" t="s">
        <v>22</v>
      </c>
      <c r="P124" s="270" t="s">
        <v>468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44523</v>
      </c>
      <c r="AB124" s="299">
        <v>44525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許慧玉</v>
      </c>
      <c r="AH124" s="299"/>
      <c r="AI124" s="299"/>
      <c r="AJ124" s="292"/>
      <c r="AK124" s="299"/>
      <c r="AL124" s="308" t="s">
        <v>2977</v>
      </c>
      <c r="AM124" s="219" t="s">
        <v>2980</v>
      </c>
      <c r="AN124" s="292" t="str">
        <f>VLOOKUP(功能_33[[#This Row],[功能代號]],需二審tmp!A:A,1,FALSE)</f>
        <v>L4450</v>
      </c>
      <c r="AO124" s="356">
        <v>44523</v>
      </c>
      <c r="AQ124" s="574" t="str">
        <f t="shared" si="9"/>
        <v>4-4</v>
      </c>
      <c r="AR124" s="576" t="str">
        <f t="shared" si="10"/>
        <v/>
      </c>
      <c r="AS124" s="578" t="str">
        <f t="shared" si="11"/>
        <v/>
      </c>
      <c r="AT124" s="580" t="str">
        <f t="shared" si="12"/>
        <v/>
      </c>
      <c r="AU124" s="582" t="str">
        <f t="shared" si="13"/>
        <v/>
      </c>
      <c r="AV124" s="584" t="str">
        <f t="shared" si="14"/>
        <v/>
      </c>
      <c r="AW124" s="662" t="str">
        <f>IFERROR(VLOOKUP(功能_33[[#This Row],[功能代號]],工作表3!C:C,1,FALSE),"未計SIT測試")</f>
        <v>L4450</v>
      </c>
      <c r="AX124" s="584" t="s">
        <v>2803</v>
      </c>
    </row>
    <row r="125" spans="1:50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24" t="s">
        <v>471</v>
      </c>
      <c r="AL125" s="308" t="s">
        <v>2985</v>
      </c>
      <c r="AM125" s="219" t="s">
        <v>2986</v>
      </c>
      <c r="AN125" s="292" t="str">
        <f>VLOOKUP(功能_33[[#This Row],[功能代號]],需二審tmp!A:A,1,FALSE)</f>
        <v>L4943</v>
      </c>
      <c r="AO125" s="356">
        <v>44523</v>
      </c>
      <c r="AQ125" s="574" t="str">
        <f t="shared" si="9"/>
        <v>4-4</v>
      </c>
      <c r="AR125" s="576" t="str">
        <f t="shared" si="10"/>
        <v/>
      </c>
      <c r="AS125" s="578" t="str">
        <f t="shared" si="11"/>
        <v/>
      </c>
      <c r="AT125" s="580" t="str">
        <f t="shared" si="12"/>
        <v/>
      </c>
      <c r="AU125" s="582" t="str">
        <f t="shared" si="13"/>
        <v/>
      </c>
      <c r="AV125" s="584" t="str">
        <f t="shared" si="14"/>
        <v/>
      </c>
      <c r="AW125" s="662" t="str">
        <f>IFERROR(VLOOKUP(功能_33[[#This Row],[功能代號]],工作表3!C:C,1,FALSE),"未計SIT測試")</f>
        <v>L4943</v>
      </c>
      <c r="AX125" s="584" t="s">
        <v>2803</v>
      </c>
    </row>
    <row r="126" spans="1:50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99"/>
      <c r="AL126" s="308" t="s">
        <v>2978</v>
      </c>
      <c r="AM126" s="219" t="s">
        <v>2979</v>
      </c>
      <c r="AN126" s="292" t="str">
        <f>VLOOKUP(功能_33[[#This Row],[功能代號]],需二審tmp!A:A,1,FALSE)</f>
        <v>L4451</v>
      </c>
      <c r="AO126" s="356">
        <v>44523</v>
      </c>
      <c r="AQ126" s="574" t="str">
        <f t="shared" si="9"/>
        <v>4-4</v>
      </c>
      <c r="AR126" s="576" t="str">
        <f t="shared" si="10"/>
        <v/>
      </c>
      <c r="AS126" s="578" t="str">
        <f t="shared" si="11"/>
        <v/>
      </c>
      <c r="AT126" s="580" t="str">
        <f t="shared" si="12"/>
        <v/>
      </c>
      <c r="AU126" s="582" t="str">
        <f t="shared" si="13"/>
        <v/>
      </c>
      <c r="AV126" s="584" t="str">
        <f t="shared" si="14"/>
        <v/>
      </c>
      <c r="AW126" s="662" t="str">
        <f>IFERROR(VLOOKUP(功能_33[[#This Row],[功能代號]],工作表3!C:C,1,FALSE),"未計SIT測試")</f>
        <v>L4451</v>
      </c>
      <c r="AX126" s="584" t="s">
        <v>2803</v>
      </c>
    </row>
    <row r="127" spans="1:50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2981</v>
      </c>
      <c r="AM127" s="219" t="s">
        <v>2982</v>
      </c>
      <c r="AN127" s="292" t="str">
        <f>VLOOKUP(功能_33[[#This Row],[功能代號]],需二審tmp!A:A,1,FALSE)</f>
        <v>L4452</v>
      </c>
      <c r="AO127" s="356">
        <v>44523</v>
      </c>
      <c r="AQ127" s="574" t="str">
        <f t="shared" si="9"/>
        <v>4-4</v>
      </c>
      <c r="AR127" s="576" t="str">
        <f t="shared" si="10"/>
        <v/>
      </c>
      <c r="AS127" s="578" t="str">
        <f t="shared" si="11"/>
        <v/>
      </c>
      <c r="AT127" s="580" t="str">
        <f t="shared" si="12"/>
        <v/>
      </c>
      <c r="AU127" s="582" t="str">
        <f t="shared" si="13"/>
        <v/>
      </c>
      <c r="AV127" s="584" t="str">
        <f t="shared" si="14"/>
        <v/>
      </c>
      <c r="AW127" s="662" t="str">
        <f>IFERROR(VLOOKUP(功能_33[[#This Row],[功能代號]],工作表3!C:C,1,FALSE),"未計SIT測試")</f>
        <v>L4452</v>
      </c>
      <c r="AX127" s="584" t="s">
        <v>2803</v>
      </c>
    </row>
    <row r="128" spans="1:50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2983</v>
      </c>
      <c r="AM128" s="219" t="s">
        <v>2984</v>
      </c>
      <c r="AN128" s="292" t="str">
        <f>VLOOKUP(功能_33[[#This Row],[功能代號]],需二審tmp!A:A,1,FALSE)</f>
        <v>L4453</v>
      </c>
      <c r="AO128" s="356">
        <v>44523</v>
      </c>
      <c r="AQ128" s="574" t="str">
        <f t="shared" si="9"/>
        <v>4-4</v>
      </c>
      <c r="AR128" s="576" t="str">
        <f t="shared" si="10"/>
        <v/>
      </c>
      <c r="AS128" s="578" t="str">
        <f t="shared" si="11"/>
        <v/>
      </c>
      <c r="AT128" s="580" t="str">
        <f t="shared" si="12"/>
        <v/>
      </c>
      <c r="AU128" s="582" t="str">
        <f t="shared" si="13"/>
        <v/>
      </c>
      <c r="AV128" s="584" t="str">
        <f t="shared" si="14"/>
        <v/>
      </c>
      <c r="AW128" s="662" t="str">
        <f>IFERROR(VLOOKUP(功能_33[[#This Row],[功能代號]],工作表3!C:C,1,FALSE),"未計SIT測試")</f>
        <v>L4453</v>
      </c>
      <c r="AX128" s="584" t="s">
        <v>2803</v>
      </c>
    </row>
    <row r="129" spans="3:50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9">
        <v>44462</v>
      </c>
      <c r="L129" s="299">
        <v>44462</v>
      </c>
      <c r="M129" s="299">
        <v>44462</v>
      </c>
      <c r="N129" s="291" t="s">
        <v>7</v>
      </c>
      <c r="O129" s="291" t="s">
        <v>11</v>
      </c>
      <c r="P129" s="270" t="s">
        <v>25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44489</v>
      </c>
      <c r="Z129" s="299">
        <v>44477</v>
      </c>
      <c r="AA129" s="299">
        <f>IF(功能_33[[#This Row],[URS交二審]]=0,"",功能_33[[#This Row],[URS交二審]]+7)</f>
        <v>44484</v>
      </c>
      <c r="AB129" s="299">
        <f>IF(功能_33[[#This Row],[URS交二審]]=0,"",功能_33[[#This Row],[URS交二審]]+7)</f>
        <v>44484</v>
      </c>
      <c r="AC129" s="299">
        <v>44489</v>
      </c>
      <c r="AD129" s="299"/>
      <c r="AG129" s="299" t="str">
        <f>IFERROR(IF(VLOOKUP(功能_33[[#This Row],[功能代號]],E:Q,11,FALSE)=0,"",VLOOKUP(功能_33[[#This Row],[功能代號]],E:Q,11,FALSE)),"")</f>
        <v>蔡珮瑜</v>
      </c>
      <c r="AH129" s="299"/>
      <c r="AI129" s="299"/>
      <c r="AJ129" s="292"/>
      <c r="AK129" s="299"/>
      <c r="AL129" s="291" t="s">
        <v>3054</v>
      </c>
      <c r="AM129" s="292" t="s">
        <v>3056</v>
      </c>
      <c r="AN129" s="292" t="e">
        <f>VLOOKUP(功能_33[[#This Row],[功能代號]],需二審tmp!A:A,1,FALSE)</f>
        <v>#N/A</v>
      </c>
      <c r="AO129" s="356">
        <v>44489</v>
      </c>
      <c r="AQ129" s="574" t="str">
        <f t="shared" si="9"/>
        <v>5-5</v>
      </c>
      <c r="AR129" s="576" t="str">
        <f t="shared" si="10"/>
        <v/>
      </c>
      <c r="AS129" s="578" t="str">
        <f t="shared" si="11"/>
        <v/>
      </c>
      <c r="AT129" s="580" t="str">
        <f t="shared" si="12"/>
        <v/>
      </c>
      <c r="AU129" s="582" t="str">
        <f t="shared" si="13"/>
        <v/>
      </c>
      <c r="AV129" s="584" t="str">
        <f t="shared" si="14"/>
        <v/>
      </c>
      <c r="AW129" s="662" t="str">
        <f>IFERROR(VLOOKUP(功能_33[[#This Row],[功能代號]],工作表3!C:C,1,FALSE),"未計SIT測試")</f>
        <v>未計SIT測試</v>
      </c>
      <c r="AX129" s="584" t="s">
        <v>478</v>
      </c>
    </row>
    <row r="130" spans="3:50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9"/>
        <v>5-5</v>
      </c>
      <c r="AR130" s="576" t="str">
        <f t="shared" si="10"/>
        <v/>
      </c>
      <c r="AS130" s="578" t="str">
        <f t="shared" si="11"/>
        <v/>
      </c>
      <c r="AT130" s="580" t="str">
        <f t="shared" si="12"/>
        <v/>
      </c>
      <c r="AU130" s="582" t="str">
        <f t="shared" si="13"/>
        <v/>
      </c>
      <c r="AV130" s="584" t="str">
        <f t="shared" si="14"/>
        <v/>
      </c>
      <c r="AW130" s="662" t="str">
        <f>IFERROR(VLOOKUP(功能_33[[#This Row],[功能代號]],工作表3!C:C,1,FALSE),"未計SIT測試")</f>
        <v>未計SIT測試</v>
      </c>
      <c r="AX130" s="584" t="s">
        <v>482</v>
      </c>
    </row>
    <row r="131" spans="3:50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9">
        <v>44462</v>
      </c>
      <c r="L131" s="299">
        <v>44462</v>
      </c>
      <c r="M131" s="299">
        <f>IFERROR(IF(VLOOKUP(功能_33[[#This Row],[功能代號]],討論項目!A:H,8,FALSE)=0,"",VLOOKUP(功能_33[[#This Row],[功能代號]],討論項目!A:H,8,FALSE)),"")</f>
        <v>44470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str">
        <f>VLOOKUP(功能_33[[#This Row],[功能代號]],需二審tmp!A:A,1,FALSE)</f>
        <v>L5071</v>
      </c>
      <c r="AO131" s="356">
        <v>44489</v>
      </c>
      <c r="AQ131" s="574" t="str">
        <f t="shared" ref="AQ131:AQ154" si="15">IF(COUNTA(AC131)=1,LEFT(D131,3),"")</f>
        <v>5-5</v>
      </c>
      <c r="AR131" s="576" t="str">
        <f t="shared" ref="AR131:AR154" si="16">IF(AND(COUNTA(L131)=1,COUNTA(M131)=1,COUNTA(Y131)=1,COUNTA(AB131)=1,COUNTA(AC131)=0),LEFT(D131,3),"")</f>
        <v/>
      </c>
      <c r="AS131" s="578" t="str">
        <f t="shared" ref="AS131:AS154" si="17">IF(AND(COUNTA(L131)=1,COUNTA(M131)=1,COUNTA(Y131)=1,COUNTA(AB131)=0,COUNTA(AC131)=0),LEFT(D131,3),"")</f>
        <v/>
      </c>
      <c r="AT131" s="580" t="str">
        <f t="shared" ref="AT131:AT154" si="18">IF(AND(COUNTA(M131)=0,COUNTA(Y131)=1),LEFT(D131,3),"")</f>
        <v/>
      </c>
      <c r="AU131" s="582" t="str">
        <f t="shared" ref="AU131:AU154" si="19">IF(AND(COUNTA(M131)=1,COUNTA(Y131)=0),LEFT(D131,3),"")</f>
        <v/>
      </c>
      <c r="AV131" s="584" t="str">
        <f t="shared" ref="AV131:AV154" si="20">IF(AND(COUNTA(M131)=0,COUNTA(Y131)=0),LEFT(D131,3),"")</f>
        <v/>
      </c>
      <c r="AW131" s="662" t="str">
        <f>IFERROR(VLOOKUP(功能_33[[#This Row],[功能代號]],工作表3!C:C,1,FALSE),"未計SIT測試")</f>
        <v>未計SIT測試</v>
      </c>
      <c r="AX131" s="584" t="s">
        <v>484</v>
      </c>
    </row>
    <row r="132" spans="3:50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44473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L5701</v>
      </c>
      <c r="AO132" s="356">
        <v>44489</v>
      </c>
      <c r="AQ132" s="574" t="str">
        <f t="shared" si="15"/>
        <v>5-5</v>
      </c>
      <c r="AR132" s="576" t="str">
        <f t="shared" si="16"/>
        <v/>
      </c>
      <c r="AS132" s="578" t="str">
        <f t="shared" si="17"/>
        <v/>
      </c>
      <c r="AT132" s="580" t="str">
        <f t="shared" si="18"/>
        <v/>
      </c>
      <c r="AU132" s="582" t="str">
        <f t="shared" si="19"/>
        <v/>
      </c>
      <c r="AV132" s="584" t="str">
        <f t="shared" si="20"/>
        <v/>
      </c>
      <c r="AW132" s="662" t="str">
        <f>IFERROR(VLOOKUP(功能_33[[#This Row],[功能代號]],工作表3!C:C,1,FALSE),"未計SIT測試")</f>
        <v>未計SIT測試</v>
      </c>
      <c r="AX132" s="584" t="s">
        <v>486</v>
      </c>
    </row>
    <row r="133" spans="3:50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v>44462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e">
        <f>VLOOKUP(功能_33[[#This Row],[功能代號]],需二審tmp!A:A,1,FALSE)</f>
        <v>#N/A</v>
      </c>
      <c r="AO133" s="356">
        <v>44489</v>
      </c>
      <c r="AQ133" s="574" t="str">
        <f t="shared" si="15"/>
        <v>5-5</v>
      </c>
      <c r="AR133" s="576" t="str">
        <f t="shared" si="16"/>
        <v/>
      </c>
      <c r="AS133" s="578" t="str">
        <f t="shared" si="17"/>
        <v/>
      </c>
      <c r="AT133" s="580" t="str">
        <f t="shared" si="18"/>
        <v/>
      </c>
      <c r="AU133" s="582" t="str">
        <f t="shared" si="19"/>
        <v/>
      </c>
      <c r="AV133" s="584" t="str">
        <f t="shared" si="20"/>
        <v/>
      </c>
      <c r="AW133" s="662" t="str">
        <f>IFERROR(VLOOKUP(功能_33[[#This Row],[功能代號]],工作表3!C:C,1,FALSE),"未計SIT測試")</f>
        <v>未計SIT測試</v>
      </c>
      <c r="AX133" s="584" t="s">
        <v>488</v>
      </c>
    </row>
    <row r="134" spans="3:50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9">
        <v>44467</v>
      </c>
      <c r="L134" s="299">
        <v>44462</v>
      </c>
      <c r="M134" s="299">
        <f>IFERROR(IF(VLOOKUP(功能_33[[#This Row],[功能代號]],討論項目!A:H,8,FALSE)=0,"",VLOOKUP(功能_33[[#This Row],[功能代號]],討論項目!A:H,8,FALSE)),"")</f>
        <v>44468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str">
        <f>VLOOKUP(功能_33[[#This Row],[功能代號]],需二審tmp!A:A,1,FALSE)</f>
        <v>L5075</v>
      </c>
      <c r="AO134" s="356">
        <v>44489</v>
      </c>
      <c r="AQ134" s="574" t="str">
        <f t="shared" si="15"/>
        <v>5-5</v>
      </c>
      <c r="AR134" s="576" t="str">
        <f t="shared" si="16"/>
        <v/>
      </c>
      <c r="AS134" s="578" t="str">
        <f t="shared" si="17"/>
        <v/>
      </c>
      <c r="AT134" s="580" t="str">
        <f t="shared" si="18"/>
        <v/>
      </c>
      <c r="AU134" s="582" t="str">
        <f t="shared" si="19"/>
        <v/>
      </c>
      <c r="AV134" s="584" t="str">
        <f t="shared" si="20"/>
        <v/>
      </c>
      <c r="AW134" s="662" t="str">
        <f>IFERROR(VLOOKUP(功能_33[[#This Row],[功能代號]],工作表3!C:C,1,FALSE),"未計SIT測試")</f>
        <v>未計SIT測試</v>
      </c>
      <c r="AX134" s="584" t="s">
        <v>490</v>
      </c>
    </row>
    <row r="135" spans="3:50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v>44462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e">
        <f>VLOOKUP(功能_33[[#This Row],[功能代號]],需二審tmp!A:A,1,FALSE)</f>
        <v>#N/A</v>
      </c>
      <c r="AO135" s="356">
        <v>44489</v>
      </c>
      <c r="AQ135" s="574" t="str">
        <f t="shared" si="15"/>
        <v>5-5</v>
      </c>
      <c r="AR135" s="576" t="str">
        <f t="shared" si="16"/>
        <v/>
      </c>
      <c r="AS135" s="578" t="str">
        <f t="shared" si="17"/>
        <v/>
      </c>
      <c r="AT135" s="580" t="str">
        <f t="shared" si="18"/>
        <v/>
      </c>
      <c r="AU135" s="582" t="str">
        <f t="shared" si="19"/>
        <v/>
      </c>
      <c r="AV135" s="584" t="str">
        <f t="shared" si="20"/>
        <v/>
      </c>
      <c r="AW135" s="662" t="str">
        <f>IFERROR(VLOOKUP(功能_33[[#This Row],[功能代號]],工作表3!C:C,1,FALSE),"未計SIT測試")</f>
        <v>未計SIT測試</v>
      </c>
      <c r="AX135" s="584" t="s">
        <v>492</v>
      </c>
    </row>
    <row r="136" spans="3:50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5"/>
        <v>5-5</v>
      </c>
      <c r="AR136" s="576" t="str">
        <f t="shared" si="16"/>
        <v/>
      </c>
      <c r="AS136" s="578" t="str">
        <f t="shared" si="17"/>
        <v/>
      </c>
      <c r="AT136" s="580" t="str">
        <f t="shared" si="18"/>
        <v/>
      </c>
      <c r="AU136" s="582" t="str">
        <f t="shared" si="19"/>
        <v/>
      </c>
      <c r="AV136" s="584" t="str">
        <f t="shared" si="20"/>
        <v/>
      </c>
      <c r="AW136" s="662" t="str">
        <f>IFERROR(VLOOKUP(功能_33[[#This Row],[功能代號]],工作表3!C:C,1,FALSE),"未計SIT測試")</f>
        <v>未計SIT測試</v>
      </c>
      <c r="AX136" s="584" t="s">
        <v>494</v>
      </c>
    </row>
    <row r="137" spans="3:50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f>IFERROR(IF(VLOOKUP(功能_33[[#This Row],[功能代號]],討論項目!A:H,8,FALSE)=0,"",VLOOKUP(功能_33[[#This Row],[功能代號]],討論項目!A:H,8,FALSE)),"")</f>
        <v>44468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str">
        <f>VLOOKUP(功能_33[[#This Row],[功能代號]],需二審tmp!A:A,1,FALSE)</f>
        <v>L5970</v>
      </c>
      <c r="AO137" s="356">
        <v>44489</v>
      </c>
      <c r="AQ137" s="574" t="str">
        <f t="shared" si="15"/>
        <v>5-5</v>
      </c>
      <c r="AR137" s="576" t="str">
        <f t="shared" si="16"/>
        <v/>
      </c>
      <c r="AS137" s="578" t="str">
        <f t="shared" si="17"/>
        <v/>
      </c>
      <c r="AT137" s="580" t="str">
        <f t="shared" si="18"/>
        <v/>
      </c>
      <c r="AU137" s="582" t="str">
        <f t="shared" si="19"/>
        <v/>
      </c>
      <c r="AV137" s="584" t="str">
        <f t="shared" si="20"/>
        <v/>
      </c>
      <c r="AW137" s="662" t="str">
        <f>IFERROR(VLOOKUP(功能_33[[#This Row],[功能代號]],工作表3!C:C,1,FALSE),"未計SIT測試")</f>
        <v>未計SIT測試</v>
      </c>
      <c r="AX137" s="584" t="s">
        <v>496</v>
      </c>
    </row>
    <row r="138" spans="3:50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9">
        <v>44463</v>
      </c>
      <c r="L138" s="299">
        <v>44463</v>
      </c>
      <c r="M138" s="299">
        <v>44463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e">
        <f>VLOOKUP(功能_33[[#This Row],[功能代號]],需二審tmp!A:A,1,FALSE)</f>
        <v>#N/A</v>
      </c>
      <c r="AO138" s="356">
        <v>44489</v>
      </c>
      <c r="AQ138" s="574" t="str">
        <f t="shared" si="15"/>
        <v>5-5</v>
      </c>
      <c r="AR138" s="576" t="str">
        <f t="shared" si="16"/>
        <v/>
      </c>
      <c r="AS138" s="578" t="str">
        <f t="shared" si="17"/>
        <v/>
      </c>
      <c r="AT138" s="580" t="str">
        <f t="shared" si="18"/>
        <v/>
      </c>
      <c r="AU138" s="582" t="str">
        <f t="shared" si="19"/>
        <v/>
      </c>
      <c r="AV138" s="584" t="str">
        <f t="shared" si="20"/>
        <v/>
      </c>
      <c r="AW138" s="662" t="str">
        <f>IFERROR(VLOOKUP(功能_33[[#This Row],[功能代號]],工作表3!C:C,1,FALSE),"未計SIT測試")</f>
        <v>未計SIT測試</v>
      </c>
      <c r="AX138" s="584" t="s">
        <v>498</v>
      </c>
    </row>
    <row r="139" spans="3:50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f>IFERROR(IF(VLOOKUP(功能_33[[#This Row],[功能代號]],討論項目!A:H,8,FALSE)=0,"",VLOOKUP(功能_33[[#This Row],[功能代號]],討論項目!A:H,8,FALSE)),"")</f>
        <v>44474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str">
        <f>VLOOKUP(功能_33[[#This Row],[功能代號]],需二審tmp!A:A,1,FALSE)</f>
        <v>L597A</v>
      </c>
      <c r="AO139" s="356">
        <v>44489</v>
      </c>
      <c r="AQ139" s="574" t="str">
        <f t="shared" si="15"/>
        <v>5-5</v>
      </c>
      <c r="AR139" s="576" t="str">
        <f t="shared" si="16"/>
        <v/>
      </c>
      <c r="AS139" s="578" t="str">
        <f t="shared" si="17"/>
        <v/>
      </c>
      <c r="AT139" s="580" t="str">
        <f t="shared" si="18"/>
        <v/>
      </c>
      <c r="AU139" s="582" t="str">
        <f t="shared" si="19"/>
        <v/>
      </c>
      <c r="AV139" s="584" t="str">
        <f t="shared" si="20"/>
        <v/>
      </c>
      <c r="AW139" s="662" t="str">
        <f>IFERROR(VLOOKUP(功能_33[[#This Row],[功能代號]],工作表3!C:C,1,FALSE),"未計SIT測試")</f>
        <v>未計SIT測試</v>
      </c>
      <c r="AX139" s="584" t="s">
        <v>500</v>
      </c>
    </row>
    <row r="140" spans="3:50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v>44462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L5702</v>
      </c>
      <c r="AO140" s="356">
        <v>44489</v>
      </c>
      <c r="AQ140" s="574" t="str">
        <f t="shared" si="15"/>
        <v>5-5</v>
      </c>
      <c r="AR140" s="576" t="str">
        <f t="shared" si="16"/>
        <v/>
      </c>
      <c r="AS140" s="578" t="str">
        <f t="shared" si="17"/>
        <v/>
      </c>
      <c r="AT140" s="580" t="str">
        <f t="shared" si="18"/>
        <v/>
      </c>
      <c r="AU140" s="582" t="str">
        <f t="shared" si="19"/>
        <v/>
      </c>
      <c r="AV140" s="584" t="str">
        <f t="shared" si="20"/>
        <v/>
      </c>
      <c r="AW140" s="662" t="str">
        <f>IFERROR(VLOOKUP(功能_33[[#This Row],[功能代號]],工作表3!C:C,1,FALSE),"未計SIT測試")</f>
        <v>未計SIT測試</v>
      </c>
      <c r="AX140" s="584" t="s">
        <v>502</v>
      </c>
    </row>
    <row r="141" spans="3:50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44473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L141" s="291" t="s">
        <v>3054</v>
      </c>
      <c r="AM141" s="292" t="s">
        <v>3056</v>
      </c>
      <c r="AN141" s="292" t="e">
        <f>VLOOKUP(功能_33[[#This Row],[功能代號]],需二審tmp!A:A,1,FALSE)</f>
        <v>#N/A</v>
      </c>
      <c r="AO141" s="356">
        <v>44489</v>
      </c>
      <c r="AQ141" s="574" t="str">
        <f t="shared" si="15"/>
        <v>5-5</v>
      </c>
      <c r="AR141" s="576" t="str">
        <f t="shared" si="16"/>
        <v/>
      </c>
      <c r="AS141" s="578" t="str">
        <f t="shared" si="17"/>
        <v/>
      </c>
      <c r="AT141" s="580" t="str">
        <f t="shared" si="18"/>
        <v/>
      </c>
      <c r="AU141" s="582" t="str">
        <f t="shared" si="19"/>
        <v/>
      </c>
      <c r="AV141" s="584" t="str">
        <f t="shared" si="20"/>
        <v/>
      </c>
      <c r="AW141" s="662" t="str">
        <f>IFERROR(VLOOKUP(功能_33[[#This Row],[功能代號]],工作表3!C:C,1,FALSE),"未計SIT測試")</f>
        <v>未計SIT測試</v>
      </c>
      <c r="AX141" s="584" t="s">
        <v>504</v>
      </c>
    </row>
    <row r="142" spans="3:50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f>IFERROR(IF(VLOOKUP(功能_33[[#This Row],[功能代號]],討論項目!A:H,8,FALSE)=0,"",VLOOKUP(功能_33[[#This Row],[功能代號]],討論項目!A:H,8,FALSE)),"")</f>
        <v>44468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K142" s="299"/>
      <c r="AL142" s="291" t="s">
        <v>3054</v>
      </c>
      <c r="AM142" s="292" t="s">
        <v>3056</v>
      </c>
      <c r="AN142" s="292" t="str">
        <f>VLOOKUP(功能_33[[#This Row],[功能代號]],需二審tmp!A:A,1,FALSE)</f>
        <v>L5971</v>
      </c>
      <c r="AO142" s="356">
        <v>44489</v>
      </c>
      <c r="AQ142" s="574" t="str">
        <f t="shared" si="15"/>
        <v>5-5</v>
      </c>
      <c r="AR142" s="576" t="str">
        <f t="shared" si="16"/>
        <v/>
      </c>
      <c r="AS142" s="578" t="str">
        <f t="shared" si="17"/>
        <v/>
      </c>
      <c r="AT142" s="580" t="str">
        <f t="shared" si="18"/>
        <v/>
      </c>
      <c r="AU142" s="582" t="str">
        <f t="shared" si="19"/>
        <v/>
      </c>
      <c r="AV142" s="584" t="str">
        <f t="shared" si="20"/>
        <v/>
      </c>
      <c r="AW142" s="662" t="str">
        <f>IFERROR(VLOOKUP(功能_33[[#This Row],[功能代號]],工作表3!C:C,1,FALSE),"未計SIT測試")</f>
        <v>未計SIT測試</v>
      </c>
      <c r="AX142" s="584" t="s">
        <v>507</v>
      </c>
    </row>
    <row r="143" spans="3:50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v>44463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e">
        <f>VLOOKUP(功能_33[[#This Row],[功能代號]],需二審tmp!A:A,1,FALSE)</f>
        <v>#N/A</v>
      </c>
      <c r="AO143" s="356">
        <v>44489</v>
      </c>
      <c r="AQ143" s="574" t="str">
        <f t="shared" si="15"/>
        <v>5-5</v>
      </c>
      <c r="AR143" s="576" t="str">
        <f t="shared" si="16"/>
        <v/>
      </c>
      <c r="AS143" s="578" t="str">
        <f t="shared" si="17"/>
        <v/>
      </c>
      <c r="AT143" s="580" t="str">
        <f t="shared" si="18"/>
        <v/>
      </c>
      <c r="AU143" s="582" t="str">
        <f t="shared" si="19"/>
        <v/>
      </c>
      <c r="AV143" s="584" t="str">
        <f t="shared" si="20"/>
        <v/>
      </c>
      <c r="AW143" s="662" t="str">
        <f>IFERROR(VLOOKUP(功能_33[[#This Row],[功能代號]],工作表3!C:C,1,FALSE),"未計SIT測試")</f>
        <v>未計SIT測試</v>
      </c>
      <c r="AX143" s="584" t="s">
        <v>509</v>
      </c>
    </row>
    <row r="144" spans="3:50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9">
        <v>44466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5"/>
        <v>5-5</v>
      </c>
      <c r="AR144" s="576" t="str">
        <f t="shared" si="16"/>
        <v/>
      </c>
      <c r="AS144" s="578" t="str">
        <f t="shared" si="17"/>
        <v/>
      </c>
      <c r="AT144" s="580" t="str">
        <f t="shared" si="18"/>
        <v/>
      </c>
      <c r="AU144" s="582" t="str">
        <f t="shared" si="19"/>
        <v/>
      </c>
      <c r="AV144" s="584" t="str">
        <f t="shared" si="20"/>
        <v/>
      </c>
      <c r="AW144" s="662" t="str">
        <f>IFERROR(VLOOKUP(功能_33[[#This Row],[功能代號]],工作表3!C:C,1,FALSE),"未計SIT測試")</f>
        <v>未計SIT測試</v>
      </c>
      <c r="AX144" s="584" t="s">
        <v>511</v>
      </c>
    </row>
    <row r="145" spans="3:50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5"/>
        <v>5-5</v>
      </c>
      <c r="AR145" s="576" t="str">
        <f t="shared" si="16"/>
        <v/>
      </c>
      <c r="AS145" s="578" t="str">
        <f t="shared" si="17"/>
        <v/>
      </c>
      <c r="AT145" s="580" t="str">
        <f t="shared" si="18"/>
        <v/>
      </c>
      <c r="AU145" s="582" t="str">
        <f t="shared" si="19"/>
        <v/>
      </c>
      <c r="AV145" s="584" t="str">
        <f t="shared" si="20"/>
        <v/>
      </c>
      <c r="AW145" s="662" t="str">
        <f>IFERROR(VLOOKUP(功能_33[[#This Row],[功能代號]],工作表3!C:C,1,FALSE),"未計SIT測試")</f>
        <v>未計SIT測試</v>
      </c>
      <c r="AX145" s="584" t="s">
        <v>513</v>
      </c>
    </row>
    <row r="146" spans="3:50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5"/>
        <v>5-5</v>
      </c>
      <c r="AR146" s="576" t="str">
        <f t="shared" si="16"/>
        <v/>
      </c>
      <c r="AS146" s="578" t="str">
        <f t="shared" si="17"/>
        <v/>
      </c>
      <c r="AT146" s="580" t="str">
        <f t="shared" si="18"/>
        <v/>
      </c>
      <c r="AU146" s="582" t="str">
        <f t="shared" si="19"/>
        <v/>
      </c>
      <c r="AV146" s="584" t="str">
        <f t="shared" si="20"/>
        <v/>
      </c>
      <c r="AW146" s="662" t="str">
        <f>IFERROR(VLOOKUP(功能_33[[#This Row],[功能代號]],工作表3!C:C,1,FALSE),"未計SIT測試")</f>
        <v>未計SIT測試</v>
      </c>
      <c r="AX146" s="584" t="s">
        <v>515</v>
      </c>
    </row>
    <row r="147" spans="3:50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5"/>
        <v>5-5</v>
      </c>
      <c r="AR147" s="576" t="str">
        <f t="shared" si="16"/>
        <v/>
      </c>
      <c r="AS147" s="578" t="str">
        <f t="shared" si="17"/>
        <v/>
      </c>
      <c r="AT147" s="580" t="str">
        <f t="shared" si="18"/>
        <v/>
      </c>
      <c r="AU147" s="582" t="str">
        <f t="shared" si="19"/>
        <v/>
      </c>
      <c r="AV147" s="584" t="str">
        <f t="shared" si="20"/>
        <v/>
      </c>
      <c r="AW147" s="662" t="str">
        <f>IFERROR(VLOOKUP(功能_33[[#This Row],[功能代號]],工作表3!C:C,1,FALSE),"未計SIT測試")</f>
        <v>未計SIT測試</v>
      </c>
      <c r="AX147" s="584" t="s">
        <v>517</v>
      </c>
    </row>
    <row r="148" spans="3:50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5"/>
        <v>5-5</v>
      </c>
      <c r="AR148" s="576" t="str">
        <f t="shared" si="16"/>
        <v/>
      </c>
      <c r="AS148" s="578" t="str">
        <f t="shared" si="17"/>
        <v/>
      </c>
      <c r="AT148" s="580" t="str">
        <f t="shared" si="18"/>
        <v/>
      </c>
      <c r="AU148" s="582" t="str">
        <f t="shared" si="19"/>
        <v/>
      </c>
      <c r="AV148" s="584" t="str">
        <f t="shared" si="20"/>
        <v/>
      </c>
      <c r="AW148" s="662" t="str">
        <f>IFERROR(VLOOKUP(功能_33[[#This Row],[功能代號]],工作表3!C:C,1,FALSE),"未計SIT測試")</f>
        <v>未計SIT測試</v>
      </c>
      <c r="AX148" s="584" t="s">
        <v>519</v>
      </c>
    </row>
    <row r="149" spans="3:50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9">
        <v>44462</v>
      </c>
      <c r="L149" s="299">
        <v>44462</v>
      </c>
      <c r="M149" s="299">
        <f>IF(功能_33[[#This Row],[URS交二審]]=0,"",功能_33[[#This Row],[URS交二審]]+7)</f>
        <v>44484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5"/>
        <v>5-5</v>
      </c>
      <c r="AR149" s="576" t="str">
        <f t="shared" si="16"/>
        <v/>
      </c>
      <c r="AS149" s="578" t="str">
        <f t="shared" si="17"/>
        <v/>
      </c>
      <c r="AT149" s="580" t="str">
        <f t="shared" si="18"/>
        <v/>
      </c>
      <c r="AU149" s="582" t="str">
        <f t="shared" si="19"/>
        <v/>
      </c>
      <c r="AV149" s="584" t="str">
        <f t="shared" si="20"/>
        <v/>
      </c>
      <c r="AW149" s="662" t="str">
        <f>IFERROR(VLOOKUP(功能_33[[#This Row],[功能代號]],工作表3!C:C,1,FALSE),"未計SIT測試")</f>
        <v>未計SIT測試</v>
      </c>
      <c r="AX149" s="584" t="s">
        <v>521</v>
      </c>
    </row>
    <row r="150" spans="3:50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9">
        <v>44463</v>
      </c>
      <c r="L150" s="299">
        <v>44463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5"/>
        <v>5-5</v>
      </c>
      <c r="AR150" s="576" t="str">
        <f t="shared" si="16"/>
        <v/>
      </c>
      <c r="AS150" s="578" t="str">
        <f t="shared" si="17"/>
        <v/>
      </c>
      <c r="AT150" s="580" t="str">
        <f t="shared" si="18"/>
        <v/>
      </c>
      <c r="AU150" s="582" t="str">
        <f t="shared" si="19"/>
        <v/>
      </c>
      <c r="AV150" s="584" t="str">
        <f t="shared" si="20"/>
        <v/>
      </c>
      <c r="AW150" s="662" t="str">
        <f>IFERROR(VLOOKUP(功能_33[[#This Row],[功能代號]],工作表3!C:C,1,FALSE),"未計SIT測試")</f>
        <v>未計SIT測試</v>
      </c>
      <c r="AX150" s="584" t="s">
        <v>523</v>
      </c>
    </row>
    <row r="151" spans="3:50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str">
        <f>VLOOKUP(功能_33[[#This Row],[功能代號]],需二審tmp!A:A,1,FALSE)</f>
        <v>L5711</v>
      </c>
      <c r="AO151" s="356">
        <v>44489</v>
      </c>
      <c r="AQ151" s="574" t="str">
        <f t="shared" si="15"/>
        <v>5-5</v>
      </c>
      <c r="AR151" s="576" t="str">
        <f t="shared" si="16"/>
        <v/>
      </c>
      <c r="AS151" s="578" t="str">
        <f t="shared" si="17"/>
        <v/>
      </c>
      <c r="AT151" s="580" t="str">
        <f t="shared" si="18"/>
        <v/>
      </c>
      <c r="AU151" s="582" t="str">
        <f t="shared" si="19"/>
        <v/>
      </c>
      <c r="AV151" s="584" t="str">
        <f t="shared" si="20"/>
        <v/>
      </c>
      <c r="AW151" s="662" t="str">
        <f>IFERROR(VLOOKUP(功能_33[[#This Row],[功能代號]],工作表3!C:C,1,FALSE),"未計SIT測試")</f>
        <v>未計SIT測試</v>
      </c>
      <c r="AX151" s="584" t="s">
        <v>525</v>
      </c>
    </row>
    <row r="152" spans="3:50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9">
        <v>44466</v>
      </c>
      <c r="L152" s="299">
        <v>44463</v>
      </c>
      <c r="M152" s="299">
        <v>44463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K152" s="299"/>
      <c r="AL152" s="291" t="s">
        <v>3054</v>
      </c>
      <c r="AM152" s="292" t="s">
        <v>3056</v>
      </c>
      <c r="AN152" s="292" t="e">
        <f>VLOOKUP(功能_33[[#This Row],[功能代號]],需二審tmp!A:A,1,FALSE)</f>
        <v>#N/A</v>
      </c>
      <c r="AO152" s="356">
        <v>44489</v>
      </c>
      <c r="AQ152" s="574" t="str">
        <f t="shared" si="15"/>
        <v>5-5</v>
      </c>
      <c r="AR152" s="576" t="str">
        <f t="shared" si="16"/>
        <v/>
      </c>
      <c r="AS152" s="578" t="str">
        <f t="shared" si="17"/>
        <v/>
      </c>
      <c r="AT152" s="580" t="str">
        <f t="shared" si="18"/>
        <v/>
      </c>
      <c r="AU152" s="582" t="str">
        <f t="shared" si="19"/>
        <v/>
      </c>
      <c r="AV152" s="584" t="str">
        <f t="shared" si="20"/>
        <v/>
      </c>
      <c r="AW152" s="662" t="str">
        <f>IFERROR(VLOOKUP(功能_33[[#This Row],[功能代號]],工作表3!C:C,1,FALSE),"未計SIT測試")</f>
        <v>未計SIT測試</v>
      </c>
      <c r="AX152" s="584" t="s">
        <v>527</v>
      </c>
    </row>
    <row r="153" spans="3:50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f>IFERROR(IF(VLOOKUP(功能_33[[#This Row],[功能代號]],討論項目!A:H,8,FALSE)=0,"",VLOOKUP(功能_33[[#This Row],[功能代號]],討論項目!A:H,8,FALSE)),"")</f>
        <v>44473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str">
        <f>VLOOKUP(功能_33[[#This Row],[功能代號]],需二審tmp!A:A,1,FALSE)</f>
        <v>L5709</v>
      </c>
      <c r="AO153" s="356">
        <v>44489</v>
      </c>
      <c r="AQ153" s="574" t="str">
        <f t="shared" si="15"/>
        <v>5-5</v>
      </c>
      <c r="AR153" s="576" t="str">
        <f t="shared" si="16"/>
        <v/>
      </c>
      <c r="AS153" s="578" t="str">
        <f t="shared" si="17"/>
        <v/>
      </c>
      <c r="AT153" s="580" t="str">
        <f t="shared" si="18"/>
        <v/>
      </c>
      <c r="AU153" s="582" t="str">
        <f t="shared" si="19"/>
        <v/>
      </c>
      <c r="AV153" s="584" t="str">
        <f t="shared" si="20"/>
        <v/>
      </c>
      <c r="AW153" s="662" t="str">
        <f>IFERROR(VLOOKUP(功能_33[[#This Row],[功能代號]],工作表3!C:C,1,FALSE),"未計SIT測試")</f>
        <v>未計SIT測試</v>
      </c>
      <c r="AX153" s="584" t="s">
        <v>529</v>
      </c>
    </row>
    <row r="154" spans="3:50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L5710</v>
      </c>
      <c r="AO154" s="356">
        <v>44489</v>
      </c>
      <c r="AQ154" s="574" t="str">
        <f t="shared" si="15"/>
        <v>5-5</v>
      </c>
      <c r="AR154" s="576" t="str">
        <f t="shared" si="16"/>
        <v/>
      </c>
      <c r="AS154" s="578" t="str">
        <f t="shared" si="17"/>
        <v/>
      </c>
      <c r="AT154" s="580" t="str">
        <f t="shared" si="18"/>
        <v/>
      </c>
      <c r="AU154" s="582" t="str">
        <f t="shared" si="19"/>
        <v/>
      </c>
      <c r="AV154" s="584" t="str">
        <f t="shared" si="20"/>
        <v/>
      </c>
      <c r="AW154" s="662" t="str">
        <f>IFERROR(VLOOKUP(功能_33[[#This Row],[功能代號]],工作表3!C:C,1,FALSE),"未計SIT測試")</f>
        <v>未計SIT測試</v>
      </c>
      <c r="AX154" s="584" t="s">
        <v>531</v>
      </c>
    </row>
    <row r="155" spans="3:50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9">
        <v>44515</v>
      </c>
      <c r="L155" s="299">
        <v>44466</v>
      </c>
      <c r="M155" s="299">
        <v>44466</v>
      </c>
      <c r="N155" s="291" t="s">
        <v>12</v>
      </c>
      <c r="O155" s="291" t="s">
        <v>11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44533</v>
      </c>
      <c r="Z155" s="299" t="s">
        <v>195</v>
      </c>
      <c r="AA155" s="299">
        <v>44529</v>
      </c>
      <c r="AB155" s="299">
        <v>44529</v>
      </c>
      <c r="AC155" s="299">
        <v>44550</v>
      </c>
      <c r="AD155" s="299"/>
      <c r="AE155" s="299"/>
      <c r="AF155" s="355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303" t="s">
        <v>552</v>
      </c>
      <c r="AM155" s="304" t="s">
        <v>553</v>
      </c>
      <c r="AN155" s="292" t="e">
        <f>VLOOKUP(功能_33[[#This Row],[功能代號]],需二審tmp!A:A,1,FALSE)</f>
        <v>#N/A</v>
      </c>
      <c r="AO155" s="356">
        <v>44526</v>
      </c>
      <c r="AQ155" s="574" t="str">
        <f t="shared" ref="AQ155:AQ219" si="21">IF(COUNTA(AC155)=1,LEFT(D155,3),"")</f>
        <v>6-6</v>
      </c>
      <c r="AR155" s="576" t="str">
        <f t="shared" ref="AR155:AR219" si="22">IF(AND(COUNTA(L155)=1,COUNTA(M155)=1,COUNTA(Y155)=1,COUNTA(AB155)=1,COUNTA(AC155)=0),LEFT(D155,3),"")</f>
        <v/>
      </c>
      <c r="AS155" s="578" t="str">
        <f t="shared" ref="AS155:AS219" si="23">IF(AND(COUNTA(L155)=1,COUNTA(M155)=1,COUNTA(Y155)=1,COUNTA(AB155)=0,COUNTA(AC155)=0),LEFT(D155,3),"")</f>
        <v/>
      </c>
      <c r="AT155" s="580" t="str">
        <f t="shared" ref="AT155:AT219" si="24">IF(AND(COUNTA(M155)=0,COUNTA(Y155)=1),LEFT(D155,3),"")</f>
        <v/>
      </c>
      <c r="AU155" s="582" t="str">
        <f t="shared" ref="AU155:AU219" si="25">IF(AND(COUNTA(M155)=1,COUNTA(Y155)=0),LEFT(D155,3),"")</f>
        <v/>
      </c>
      <c r="AV155" s="584" t="str">
        <f t="shared" ref="AV155:AV219" si="26">IF(AND(COUNTA(M155)=0,COUNTA(Y155)=0),LEFT(D155,3),"")</f>
        <v/>
      </c>
      <c r="AW155" s="662" t="str">
        <f>IFERROR(VLOOKUP(功能_33[[#This Row],[功能代號]],工作表3!C:C,1,FALSE),"未計SIT測試")</f>
        <v>L6061</v>
      </c>
      <c r="AX155" s="584" t="s">
        <v>2803</v>
      </c>
    </row>
    <row r="156" spans="3:50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9">
        <v>44516</v>
      </c>
      <c r="L156" s="299">
        <v>44467</v>
      </c>
      <c r="M156" s="299">
        <v>44467</v>
      </c>
      <c r="N156" s="291" t="s">
        <v>12</v>
      </c>
      <c r="O156" s="291" t="s">
        <v>567</v>
      </c>
      <c r="T156" s="291"/>
      <c r="V156" s="291"/>
      <c r="W156" s="291"/>
      <c r="X156" s="292" t="str">
        <f>VLOOKUP(功能_33[[#This Row],[User]],SKL放款!A:G,7,FALSE)</f>
        <v>放款審查課</v>
      </c>
      <c r="Y156" s="299">
        <v>44533</v>
      </c>
      <c r="Z156" s="299" t="s">
        <v>195</v>
      </c>
      <c r="AA156" s="299">
        <v>44467</v>
      </c>
      <c r="AB156" s="299">
        <v>44467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鄧雪美</v>
      </c>
      <c r="AH156" s="299"/>
      <c r="AI156" s="299"/>
      <c r="AJ156" s="292"/>
      <c r="AK156" s="299"/>
      <c r="AL156" s="303" t="s">
        <v>585</v>
      </c>
      <c r="AM156" s="304" t="s">
        <v>586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si="21"/>
        <v>6-6</v>
      </c>
      <c r="AR156" s="576" t="str">
        <f t="shared" si="22"/>
        <v/>
      </c>
      <c r="AS156" s="578" t="str">
        <f t="shared" si="23"/>
        <v/>
      </c>
      <c r="AT156" s="580" t="str">
        <f t="shared" si="24"/>
        <v/>
      </c>
      <c r="AU156" s="582" t="str">
        <f t="shared" si="25"/>
        <v/>
      </c>
      <c r="AV156" s="584" t="str">
        <f t="shared" si="26"/>
        <v/>
      </c>
      <c r="AW156" s="662" t="str">
        <f>IFERROR(VLOOKUP(功能_33[[#This Row],[功能代號]],工作表3!C:C,1,FALSE),"未計SIT測試")</f>
        <v>L6062</v>
      </c>
      <c r="AX156" s="584" t="s">
        <v>2803</v>
      </c>
    </row>
    <row r="157" spans="3:50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568</v>
      </c>
      <c r="AM157" s="304" t="s">
        <v>569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1"/>
        <v>6-6</v>
      </c>
      <c r="AR157" s="576" t="str">
        <f t="shared" si="22"/>
        <v/>
      </c>
      <c r="AS157" s="578" t="str">
        <f t="shared" si="23"/>
        <v/>
      </c>
      <c r="AT157" s="580" t="str">
        <f t="shared" si="24"/>
        <v/>
      </c>
      <c r="AU157" s="582" t="str">
        <f t="shared" si="25"/>
        <v/>
      </c>
      <c r="AV157" s="584" t="str">
        <f t="shared" si="26"/>
        <v/>
      </c>
      <c r="AW157" s="662" t="str">
        <f>IFERROR(VLOOKUP(功能_33[[#This Row],[功能代號]],工作表3!C:C,1,FALSE),"未計SIT測試")</f>
        <v>L6063</v>
      </c>
      <c r="AX157" s="584" t="s">
        <v>2803</v>
      </c>
    </row>
    <row r="158" spans="3:50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9">
        <v>44515</v>
      </c>
      <c r="L158" s="299">
        <v>44466</v>
      </c>
      <c r="M158" s="299">
        <v>44472</v>
      </c>
      <c r="N158" s="291" t="s">
        <v>12</v>
      </c>
      <c r="O158" s="291" t="s">
        <v>24</v>
      </c>
      <c r="T158" s="291"/>
      <c r="V158" s="291"/>
      <c r="W158" s="291"/>
      <c r="X158" s="292" t="str">
        <f>VLOOKUP(功能_33[[#This Row],[User]],SKL放款!A:G,7,FALSE)</f>
        <v>放款服務課</v>
      </c>
      <c r="Y158" s="299">
        <v>44472</v>
      </c>
      <c r="Z158" s="299" t="s">
        <v>133</v>
      </c>
      <c r="AA158" s="222" t="s">
        <v>3050</v>
      </c>
      <c r="AB158" s="299">
        <v>44539</v>
      </c>
      <c r="AC158" s="299">
        <v>44544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邵淑微</v>
      </c>
      <c r="AH158" s="299"/>
      <c r="AI158" s="299"/>
      <c r="AJ158" s="292"/>
      <c r="AK158" s="299"/>
      <c r="AL158" s="291" t="s">
        <v>190</v>
      </c>
      <c r="AN158" s="292" t="str">
        <f>VLOOKUP(功能_33[[#This Row],[功能代號]],需二審tmp!A:A,1,FALSE)</f>
        <v>L6030</v>
      </c>
      <c r="AO158" s="356">
        <v>44526</v>
      </c>
      <c r="AQ158" s="574" t="str">
        <f t="shared" si="21"/>
        <v>6-3</v>
      </c>
      <c r="AR158" s="576" t="str">
        <f t="shared" si="22"/>
        <v/>
      </c>
      <c r="AS158" s="578" t="str">
        <f t="shared" si="23"/>
        <v/>
      </c>
      <c r="AT158" s="580" t="str">
        <f t="shared" si="24"/>
        <v/>
      </c>
      <c r="AU158" s="582" t="str">
        <f t="shared" si="25"/>
        <v/>
      </c>
      <c r="AV158" s="584" t="str">
        <f t="shared" si="26"/>
        <v/>
      </c>
      <c r="AW158" s="662" t="str">
        <f>IFERROR(VLOOKUP(功能_33[[#This Row],[功能代號]],工作表3!C:C,1,FALSE),"未計SIT測試")</f>
        <v>L6030</v>
      </c>
      <c r="AX158" s="584" t="s">
        <v>2803</v>
      </c>
    </row>
    <row r="159" spans="3:50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2926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e">
        <f>VLOOKUP(功能_33[[#This Row],[功能代號]],需二審tmp!A:A,1,FALSE)</f>
        <v>#N/A</v>
      </c>
      <c r="AO159" s="356">
        <v>44526</v>
      </c>
      <c r="AQ159" s="574" t="str">
        <f t="shared" si="21"/>
        <v>6-3</v>
      </c>
      <c r="AR159" s="576" t="str">
        <f t="shared" si="22"/>
        <v/>
      </c>
      <c r="AS159" s="578" t="str">
        <f t="shared" si="23"/>
        <v/>
      </c>
      <c r="AT159" s="580" t="str">
        <f t="shared" si="24"/>
        <v/>
      </c>
      <c r="AU159" s="582" t="str">
        <f t="shared" si="25"/>
        <v/>
      </c>
      <c r="AV159" s="584" t="str">
        <f t="shared" si="26"/>
        <v/>
      </c>
      <c r="AW159" s="662" t="str">
        <f>IFERROR(VLOOKUP(功能_33[[#This Row],[功能代號]],工作表3!C:C,1,FALSE),"未計SIT測試")</f>
        <v>L6310</v>
      </c>
      <c r="AX159" s="584" t="s">
        <v>2803</v>
      </c>
    </row>
    <row r="160" spans="3:50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9">
        <v>44515</v>
      </c>
      <c r="L160" s="299">
        <v>44466</v>
      </c>
      <c r="M160" s="299">
        <v>44472</v>
      </c>
      <c r="N160" s="291" t="s">
        <v>8</v>
      </c>
      <c r="O160" s="291" t="s">
        <v>172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133</v>
      </c>
      <c r="AA160" s="282">
        <v>44544</v>
      </c>
      <c r="AB160" s="282">
        <v>44544</v>
      </c>
      <c r="AC160" s="299">
        <v>44550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陳政皓</v>
      </c>
      <c r="AH160" s="299"/>
      <c r="AI160" s="299"/>
      <c r="AJ160" s="292"/>
      <c r="AK160" s="299"/>
      <c r="AL160" s="291" t="s">
        <v>190</v>
      </c>
      <c r="AN160" s="292" t="str">
        <f>VLOOKUP(功能_33[[#This Row],[功能代號]],需二審tmp!A:A,1,FALSE)</f>
        <v>L6064</v>
      </c>
      <c r="AO160" s="356">
        <v>44526</v>
      </c>
      <c r="AQ160" s="574" t="str">
        <f t="shared" si="21"/>
        <v>6-6</v>
      </c>
      <c r="AR160" s="576" t="str">
        <f t="shared" si="22"/>
        <v/>
      </c>
      <c r="AS160" s="578" t="str">
        <f t="shared" si="23"/>
        <v/>
      </c>
      <c r="AT160" s="580" t="str">
        <f t="shared" si="24"/>
        <v/>
      </c>
      <c r="AU160" s="582" t="str">
        <f t="shared" si="25"/>
        <v/>
      </c>
      <c r="AV160" s="584" t="str">
        <f t="shared" si="26"/>
        <v/>
      </c>
      <c r="AW160" s="662" t="str">
        <f>IFERROR(VLOOKUP(功能_33[[#This Row],[功能代號]],工作表3!C:C,1,FALSE),"未計SIT測試")</f>
        <v>L6064</v>
      </c>
      <c r="AX160" s="584" t="s">
        <v>2803</v>
      </c>
    </row>
    <row r="161" spans="3:50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9">
        <v>44516</v>
      </c>
      <c r="L161" s="299">
        <v>44467</v>
      </c>
      <c r="M161" s="299">
        <v>44467</v>
      </c>
      <c r="N161" s="291" t="s">
        <v>8</v>
      </c>
      <c r="O161" s="291" t="s">
        <v>14</v>
      </c>
      <c r="T161" s="291"/>
      <c r="V161" s="291"/>
      <c r="W161" s="291"/>
      <c r="X161" s="292" t="str">
        <f>VLOOKUP(功能_33[[#This Row],[User]],SKL放款!A:G,7,FALSE)</f>
        <v>放款管理課</v>
      </c>
      <c r="Y161" s="299">
        <v>44533</v>
      </c>
      <c r="Z161" s="299" t="s">
        <v>195</v>
      </c>
      <c r="AA161" s="299">
        <v>44530</v>
      </c>
      <c r="AB161" s="299">
        <v>44530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張舜雯</v>
      </c>
      <c r="AH161" s="299"/>
      <c r="AI161" s="299"/>
      <c r="AJ161" s="292"/>
      <c r="AK161" s="299"/>
      <c r="AL161" s="303" t="s">
        <v>594</v>
      </c>
      <c r="AM161" s="304" t="s">
        <v>595</v>
      </c>
      <c r="AN161" s="292" t="e">
        <f>VLOOKUP(功能_33[[#This Row],[功能代號]],需二審tmp!A:A,1,FALSE)</f>
        <v>#N/A</v>
      </c>
      <c r="AO161" s="356">
        <v>44526</v>
      </c>
      <c r="AQ161" s="574" t="str">
        <f t="shared" si="21"/>
        <v>6-6</v>
      </c>
      <c r="AR161" s="576" t="str">
        <f t="shared" si="22"/>
        <v/>
      </c>
      <c r="AS161" s="578" t="str">
        <f t="shared" si="23"/>
        <v/>
      </c>
      <c r="AT161" s="580" t="str">
        <f t="shared" si="24"/>
        <v/>
      </c>
      <c r="AU161" s="582" t="str">
        <f t="shared" si="25"/>
        <v/>
      </c>
      <c r="AV161" s="584" t="str">
        <f t="shared" si="26"/>
        <v/>
      </c>
      <c r="AW161" s="662" t="str">
        <f>IFERROR(VLOOKUP(功能_33[[#This Row],[功能代號]],工作表3!C:C,1,FALSE),"未計SIT測試")</f>
        <v>L6065</v>
      </c>
      <c r="AX161" s="584" t="s">
        <v>2803</v>
      </c>
    </row>
    <row r="162" spans="3:50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172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44533</v>
      </c>
      <c r="Z162" s="299" t="s">
        <v>195</v>
      </c>
      <c r="AA162" s="299">
        <v>44529</v>
      </c>
      <c r="AB162" s="299">
        <v>44529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303" t="s">
        <v>599</v>
      </c>
      <c r="AM162" s="304" t="s">
        <v>600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1"/>
        <v>6-6</v>
      </c>
      <c r="AR162" s="576" t="str">
        <f t="shared" si="22"/>
        <v/>
      </c>
      <c r="AS162" s="578" t="str">
        <f t="shared" si="23"/>
        <v/>
      </c>
      <c r="AT162" s="580" t="str">
        <f t="shared" si="24"/>
        <v/>
      </c>
      <c r="AU162" s="582" t="str">
        <f t="shared" si="25"/>
        <v/>
      </c>
      <c r="AV162" s="584" t="str">
        <f t="shared" si="26"/>
        <v/>
      </c>
      <c r="AW162" s="662" t="str">
        <f>IFERROR(VLOOKUP(功能_33[[#This Row],[功能代號]],工作表3!C:C,1,FALSE),"未計SIT測試")</f>
        <v>L6066</v>
      </c>
      <c r="AX162" s="584" t="s">
        <v>2803</v>
      </c>
    </row>
    <row r="163" spans="3:50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567</v>
      </c>
      <c r="T163" s="291"/>
      <c r="V163" s="291"/>
      <c r="W163" s="291"/>
      <c r="X163" s="292" t="str">
        <f>VLOOKUP(功能_33[[#This Row],[User]],SKL放款!A:G,7,FALSE)</f>
        <v>放款審查課</v>
      </c>
      <c r="Y163" s="299">
        <v>44533</v>
      </c>
      <c r="Z163" s="299" t="s">
        <v>195</v>
      </c>
      <c r="AA163" s="299">
        <v>44467</v>
      </c>
      <c r="AB163" s="299">
        <v>44467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鄧雪美</v>
      </c>
      <c r="AH163" s="299"/>
      <c r="AI163" s="299"/>
      <c r="AJ163" s="292"/>
      <c r="AK163" s="299"/>
      <c r="AL163" s="303" t="s">
        <v>574</v>
      </c>
      <c r="AM163" s="304" t="s">
        <v>575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1"/>
        <v>6-6</v>
      </c>
      <c r="AR163" s="576" t="str">
        <f t="shared" si="22"/>
        <v/>
      </c>
      <c r="AS163" s="578" t="str">
        <f t="shared" si="23"/>
        <v/>
      </c>
      <c r="AT163" s="580" t="str">
        <f t="shared" si="24"/>
        <v/>
      </c>
      <c r="AU163" s="582" t="str">
        <f t="shared" si="25"/>
        <v/>
      </c>
      <c r="AV163" s="584" t="str">
        <f t="shared" si="26"/>
        <v/>
      </c>
      <c r="AW163" s="662" t="str">
        <f>IFERROR(VLOOKUP(功能_33[[#This Row],[功能代號]],工作表3!C:C,1,FALSE),"未計SIT測試")</f>
        <v>L6067</v>
      </c>
      <c r="AX163" s="584" t="s">
        <v>2803</v>
      </c>
    </row>
    <row r="164" spans="3:50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9">
        <v>44529</v>
      </c>
      <c r="L164" s="299">
        <v>44533</v>
      </c>
      <c r="M164" s="299">
        <v>44537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2926</v>
      </c>
      <c r="AA164" s="299"/>
      <c r="AB164" s="299">
        <v>44533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291" t="s">
        <v>190</v>
      </c>
      <c r="AN164" s="292" t="e">
        <f>VLOOKUP(功能_33[[#This Row],[功能代號]],需二審tmp!A:A,1,FALSE)</f>
        <v>#N/A</v>
      </c>
      <c r="AQ164" s="574" t="str">
        <f t="shared" si="21"/>
        <v>6-6</v>
      </c>
      <c r="AR164" s="576" t="str">
        <f t="shared" si="22"/>
        <v/>
      </c>
      <c r="AS164" s="578" t="str">
        <f t="shared" si="23"/>
        <v/>
      </c>
      <c r="AT164" s="580" t="str">
        <f t="shared" si="24"/>
        <v/>
      </c>
      <c r="AU164" s="582" t="str">
        <f t="shared" si="25"/>
        <v/>
      </c>
      <c r="AV164" s="584" t="str">
        <f t="shared" si="26"/>
        <v/>
      </c>
      <c r="AW164" s="662" t="str">
        <f>IFERROR(VLOOKUP(功能_33[[#This Row],[功能代號]],工作表3!C:C,1,FALSE),"未計SIT測試")</f>
        <v>L6068</v>
      </c>
      <c r="AX164" s="584" t="s">
        <v>2803</v>
      </c>
    </row>
    <row r="165" spans="3:50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9">
        <v>44516</v>
      </c>
      <c r="L165" s="299">
        <v>44467</v>
      </c>
      <c r="M165" s="299">
        <v>44467</v>
      </c>
      <c r="N165" s="291" t="s">
        <v>8</v>
      </c>
      <c r="O165" s="291" t="s">
        <v>172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195</v>
      </c>
      <c r="AA165" s="299">
        <v>44529</v>
      </c>
      <c r="AB165" s="299">
        <v>44529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陳政皓</v>
      </c>
      <c r="AH165" s="299"/>
      <c r="AI165" s="299"/>
      <c r="AJ165" s="292"/>
      <c r="AK165" s="299"/>
      <c r="AL165" s="303" t="s">
        <v>605</v>
      </c>
      <c r="AM165" s="304" t="s">
        <v>606</v>
      </c>
      <c r="AN165" s="292" t="e">
        <f>VLOOKUP(功能_33[[#This Row],[功能代號]],需二審tmp!A:A,1,FALSE)</f>
        <v>#N/A</v>
      </c>
      <c r="AO165" s="356">
        <v>44526</v>
      </c>
      <c r="AQ165" s="574" t="str">
        <f t="shared" si="21"/>
        <v>6-7</v>
      </c>
      <c r="AR165" s="576" t="str">
        <f t="shared" si="22"/>
        <v/>
      </c>
      <c r="AS165" s="578" t="str">
        <f t="shared" si="23"/>
        <v/>
      </c>
      <c r="AT165" s="580" t="str">
        <f t="shared" si="24"/>
        <v/>
      </c>
      <c r="AU165" s="582" t="str">
        <f t="shared" si="25"/>
        <v/>
      </c>
      <c r="AV165" s="584" t="str">
        <f t="shared" si="26"/>
        <v/>
      </c>
      <c r="AW165" s="662" t="str">
        <f>IFERROR(VLOOKUP(功能_33[[#This Row],[功能代號]],工作表3!C:C,1,FALSE),"未計SIT測試")</f>
        <v>L6071</v>
      </c>
      <c r="AX165" s="584" t="s">
        <v>2803</v>
      </c>
    </row>
    <row r="166" spans="3:50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9">
        <v>44529</v>
      </c>
      <c r="L166" s="299">
        <v>44529</v>
      </c>
      <c r="M166" s="299">
        <v>44537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2926</v>
      </c>
      <c r="AA166" s="299"/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1119</v>
      </c>
      <c r="AM166" s="304" t="s">
        <v>1120</v>
      </c>
      <c r="AN166" s="292" t="e">
        <f>VLOOKUP(功能_33[[#This Row],[功能代號]],需二審tmp!A:A,1,FALSE)</f>
        <v>#N/A</v>
      </c>
      <c r="AQ166" s="574" t="str">
        <f t="shared" si="21"/>
        <v>6-7</v>
      </c>
      <c r="AR166" s="576" t="str">
        <f t="shared" si="22"/>
        <v/>
      </c>
      <c r="AS166" s="578" t="str">
        <f t="shared" si="23"/>
        <v/>
      </c>
      <c r="AT166" s="580" t="str">
        <f t="shared" si="24"/>
        <v/>
      </c>
      <c r="AU166" s="582" t="str">
        <f t="shared" si="25"/>
        <v/>
      </c>
      <c r="AV166" s="584" t="str">
        <f t="shared" si="26"/>
        <v/>
      </c>
      <c r="AW166" s="662" t="str">
        <f>IFERROR(VLOOKUP(功能_33[[#This Row],[功能代號]],工作表3!C:C,1,FALSE),"未計SIT測試")</f>
        <v>L6072</v>
      </c>
      <c r="AX166" s="584" t="s">
        <v>2803</v>
      </c>
    </row>
    <row r="167" spans="3:50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9">
        <v>44516</v>
      </c>
      <c r="L167" s="299">
        <v>44467</v>
      </c>
      <c r="M167" s="299">
        <v>44467</v>
      </c>
      <c r="N167" s="291" t="s">
        <v>12</v>
      </c>
      <c r="O167" s="291" t="s">
        <v>172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195</v>
      </c>
      <c r="AA167" s="299">
        <v>44529</v>
      </c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陳政皓</v>
      </c>
      <c r="AH167" s="299"/>
      <c r="AI167" s="299"/>
      <c r="AJ167" s="292"/>
      <c r="AK167" s="299"/>
      <c r="AL167" s="303" t="s">
        <v>610</v>
      </c>
      <c r="AM167" s="304" t="s">
        <v>611</v>
      </c>
      <c r="AN167" s="292" t="e">
        <f>VLOOKUP(功能_33[[#This Row],[功能代號]],需二審tmp!A:A,1,FALSE)</f>
        <v>#N/A</v>
      </c>
      <c r="AO167" s="356">
        <v>44526</v>
      </c>
      <c r="AQ167" s="574" t="str">
        <f t="shared" si="21"/>
        <v>6-7</v>
      </c>
      <c r="AR167" s="576" t="str">
        <f t="shared" si="22"/>
        <v/>
      </c>
      <c r="AS167" s="578" t="str">
        <f t="shared" si="23"/>
        <v/>
      </c>
      <c r="AT167" s="580" t="str">
        <f t="shared" si="24"/>
        <v/>
      </c>
      <c r="AU167" s="582" t="str">
        <f t="shared" si="25"/>
        <v/>
      </c>
      <c r="AV167" s="584" t="str">
        <f t="shared" si="26"/>
        <v/>
      </c>
      <c r="AW167" s="662" t="str">
        <f>IFERROR(VLOOKUP(功能_33[[#This Row],[功能代號]],工作表3!C:C,1,FALSE),"未計SIT測試")</f>
        <v>L6073</v>
      </c>
      <c r="AX167" s="584" t="s">
        <v>2803</v>
      </c>
    </row>
    <row r="168" spans="3:50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9">
        <v>44516</v>
      </c>
      <c r="L168" s="299">
        <v>44467</v>
      </c>
      <c r="M168" s="299">
        <v>44472</v>
      </c>
      <c r="N168" s="291" t="s">
        <v>12</v>
      </c>
      <c r="O168" s="291" t="s">
        <v>567</v>
      </c>
      <c r="T168" s="291"/>
      <c r="V168" s="291"/>
      <c r="W168" s="291"/>
      <c r="X168" s="292" t="str">
        <f>VLOOKUP(功能_33[[#This Row],[User]],SKL放款!A:G,7,FALSE)</f>
        <v>放款審查課</v>
      </c>
      <c r="Y168" s="299">
        <v>44472</v>
      </c>
      <c r="Z168" s="299" t="s">
        <v>133</v>
      </c>
      <c r="AA168" s="282">
        <v>44544</v>
      </c>
      <c r="AB168" s="282">
        <v>44544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鄧雪美</v>
      </c>
      <c r="AH168" s="299"/>
      <c r="AI168" s="299"/>
      <c r="AJ168" s="292"/>
      <c r="AK168" s="299"/>
      <c r="AL168" s="303" t="s">
        <v>580</v>
      </c>
      <c r="AM168" s="304" t="s">
        <v>581</v>
      </c>
      <c r="AN168" s="292" t="str">
        <f>VLOOKUP(功能_33[[#This Row],[功能代號]],需二審tmp!A:A,1,FALSE)</f>
        <v>L6074</v>
      </c>
      <c r="AO168" s="356">
        <v>44526</v>
      </c>
      <c r="AQ168" s="574" t="str">
        <f t="shared" si="21"/>
        <v>6-7</v>
      </c>
      <c r="AR168" s="576" t="str">
        <f t="shared" si="22"/>
        <v/>
      </c>
      <c r="AS168" s="578" t="str">
        <f t="shared" si="23"/>
        <v/>
      </c>
      <c r="AT168" s="580" t="str">
        <f t="shared" si="24"/>
        <v/>
      </c>
      <c r="AU168" s="582" t="str">
        <f t="shared" si="25"/>
        <v/>
      </c>
      <c r="AV168" s="584" t="str">
        <f t="shared" si="26"/>
        <v/>
      </c>
      <c r="AW168" s="662" t="str">
        <f>IFERROR(VLOOKUP(功能_33[[#This Row],[功能代號]],工作表3!C:C,1,FALSE),"未計SIT測試")</f>
        <v>L6074</v>
      </c>
      <c r="AX168" s="584" t="s">
        <v>2803</v>
      </c>
    </row>
    <row r="169" spans="3:50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L6075</v>
      </c>
      <c r="AO169" s="356">
        <v>44526</v>
      </c>
      <c r="AQ169" s="574" t="str">
        <f t="shared" si="21"/>
        <v>6-7</v>
      </c>
      <c r="AR169" s="576" t="str">
        <f t="shared" si="22"/>
        <v/>
      </c>
      <c r="AS169" s="578" t="str">
        <f t="shared" si="23"/>
        <v/>
      </c>
      <c r="AT169" s="580" t="str">
        <f t="shared" si="24"/>
        <v/>
      </c>
      <c r="AU169" s="582" t="str">
        <f t="shared" si="25"/>
        <v/>
      </c>
      <c r="AV169" s="584" t="str">
        <f t="shared" si="26"/>
        <v/>
      </c>
      <c r="AW169" s="662" t="str">
        <f>IFERROR(VLOOKUP(功能_33[[#This Row],[功能代號]],工作表3!C:C,1,FALSE),"未計SIT測試")</f>
        <v>L6075</v>
      </c>
      <c r="AX169" s="584" t="s">
        <v>2803</v>
      </c>
    </row>
    <row r="170" spans="3:50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9">
        <v>44515</v>
      </c>
      <c r="L170" s="299">
        <v>44466</v>
      </c>
      <c r="M170" s="299">
        <v>44466</v>
      </c>
      <c r="N170" s="291" t="s">
        <v>12</v>
      </c>
      <c r="O170" s="291" t="s">
        <v>11</v>
      </c>
      <c r="T170" s="291"/>
      <c r="V170" s="291"/>
      <c r="W170" s="291"/>
      <c r="X170" s="292" t="str">
        <f>VLOOKUP(功能_33[[#This Row],[User]],SKL放款!A:G,7,FALSE)</f>
        <v>放款服務課</v>
      </c>
      <c r="Y170" s="299">
        <v>44533</v>
      </c>
      <c r="Z170" s="299" t="s">
        <v>195</v>
      </c>
      <c r="AA170" s="299">
        <v>44529</v>
      </c>
      <c r="AB170" s="299">
        <v>44529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蔡珮瑜</v>
      </c>
      <c r="AH170" s="299"/>
      <c r="AI170" s="299"/>
      <c r="AJ170" s="292"/>
      <c r="AK170" s="299"/>
      <c r="AL170" s="303" t="s">
        <v>558</v>
      </c>
      <c r="AM170" s="304" t="s">
        <v>559</v>
      </c>
      <c r="AN170" s="292" t="e">
        <f>VLOOKUP(功能_33[[#This Row],[功能代號]],需二審tmp!A:A,1,FALSE)</f>
        <v>#N/A</v>
      </c>
      <c r="AO170" s="356">
        <v>44526</v>
      </c>
      <c r="AQ170" s="574" t="str">
        <f t="shared" si="21"/>
        <v>6-7</v>
      </c>
      <c r="AR170" s="576" t="str">
        <f t="shared" si="22"/>
        <v/>
      </c>
      <c r="AS170" s="578" t="str">
        <f t="shared" si="23"/>
        <v/>
      </c>
      <c r="AT170" s="580" t="str">
        <f t="shared" si="24"/>
        <v/>
      </c>
      <c r="AU170" s="582" t="str">
        <f t="shared" si="25"/>
        <v/>
      </c>
      <c r="AV170" s="584" t="str">
        <f t="shared" si="26"/>
        <v/>
      </c>
      <c r="AW170" s="662" t="str">
        <f>IFERROR(VLOOKUP(功能_33[[#This Row],[功能代號]],工作表3!C:C,1,FALSE),"未計SIT測試")</f>
        <v>L6077</v>
      </c>
      <c r="AX170" s="584" t="s">
        <v>2803</v>
      </c>
    </row>
    <row r="171" spans="3:50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9">
        <v>44515</v>
      </c>
      <c r="L171" s="299">
        <v>44466</v>
      </c>
      <c r="M171" s="299">
        <v>44466</v>
      </c>
      <c r="N171" s="291" t="s">
        <v>7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291" t="s">
        <v>190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1"/>
        <v>6-7</v>
      </c>
      <c r="AR171" s="576" t="str">
        <f t="shared" si="22"/>
        <v/>
      </c>
      <c r="AS171" s="578" t="str">
        <f t="shared" si="23"/>
        <v/>
      </c>
      <c r="AT171" s="580" t="str">
        <f t="shared" si="24"/>
        <v/>
      </c>
      <c r="AU171" s="582" t="str">
        <f t="shared" si="25"/>
        <v/>
      </c>
      <c r="AV171" s="584" t="str">
        <f t="shared" si="26"/>
        <v/>
      </c>
      <c r="AW171" s="662" t="str">
        <f>IFERROR(VLOOKUP(功能_33[[#This Row],[功能代號]],工作表3!C:C,1,FALSE),"未計SIT測試")</f>
        <v>L6078</v>
      </c>
      <c r="AX171" s="584" t="s">
        <v>2803</v>
      </c>
    </row>
    <row r="172" spans="3:50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9">
        <v>44516</v>
      </c>
      <c r="L172" s="299">
        <v>44467</v>
      </c>
      <c r="M172" s="299">
        <v>44467</v>
      </c>
      <c r="N172" s="291" t="s">
        <v>12</v>
      </c>
      <c r="O172" s="291" t="s">
        <v>172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陳政皓</v>
      </c>
      <c r="AH172" s="299"/>
      <c r="AI172" s="299"/>
      <c r="AJ172" s="292"/>
      <c r="AK172" s="299"/>
      <c r="AL172" s="303" t="s">
        <v>616</v>
      </c>
      <c r="AM172" s="304" t="s">
        <v>617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1"/>
        <v>6-7</v>
      </c>
      <c r="AR172" s="576" t="str">
        <f t="shared" si="22"/>
        <v/>
      </c>
      <c r="AS172" s="578" t="str">
        <f t="shared" si="23"/>
        <v/>
      </c>
      <c r="AT172" s="580" t="str">
        <f t="shared" si="24"/>
        <v/>
      </c>
      <c r="AU172" s="582" t="str">
        <f t="shared" si="25"/>
        <v/>
      </c>
      <c r="AV172" s="584" t="str">
        <f t="shared" si="26"/>
        <v/>
      </c>
      <c r="AW172" s="662" t="str">
        <f>IFERROR(VLOOKUP(功能_33[[#This Row],[功能代號]],工作表3!C:C,1,FALSE),"未計SIT測試")</f>
        <v>L6079</v>
      </c>
      <c r="AX172" s="584" t="s">
        <v>2803</v>
      </c>
    </row>
    <row r="173" spans="3:50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9">
        <v>44397</v>
      </c>
      <c r="L173" s="299">
        <v>44397</v>
      </c>
      <c r="M173" s="299">
        <v>44398</v>
      </c>
      <c r="N173" s="291" t="s">
        <v>8</v>
      </c>
      <c r="O173" s="291" t="s">
        <v>535</v>
      </c>
      <c r="T173" s="291"/>
      <c r="V173" s="291"/>
      <c r="W173" s="291"/>
      <c r="X173" s="292" t="str">
        <f>VLOOKUP(功能_33[[#This Row],[User]],SKL放款!A:G,7,FALSE)</f>
        <v>放款推展課</v>
      </c>
      <c r="Y173" s="299">
        <v>44533</v>
      </c>
      <c r="Z173" s="299" t="s">
        <v>195</v>
      </c>
      <c r="AA173" s="299">
        <v>44397</v>
      </c>
      <c r="AB173" s="299">
        <v>44397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張淑遠</v>
      </c>
      <c r="AH173" s="299"/>
      <c r="AI173" s="299"/>
      <c r="AJ173" s="292"/>
      <c r="AK173" s="299">
        <v>44397</v>
      </c>
      <c r="AL173" s="291" t="s">
        <v>190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1"/>
        <v>6-7</v>
      </c>
      <c r="AR173" s="576" t="str">
        <f t="shared" si="22"/>
        <v/>
      </c>
      <c r="AS173" s="578" t="str">
        <f t="shared" si="23"/>
        <v/>
      </c>
      <c r="AT173" s="580" t="str">
        <f t="shared" si="24"/>
        <v/>
      </c>
      <c r="AU173" s="582" t="str">
        <f t="shared" si="25"/>
        <v/>
      </c>
      <c r="AV173" s="584" t="str">
        <f t="shared" si="26"/>
        <v/>
      </c>
      <c r="AW173" s="662" t="str">
        <f>IFERROR(VLOOKUP(功能_33[[#This Row],[功能代號]],工作表3!C:C,1,FALSE),"未計SIT測試")</f>
        <v>L6081</v>
      </c>
      <c r="AX173" s="584" t="s">
        <v>1046</v>
      </c>
    </row>
    <row r="174" spans="3:50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9">
        <v>44396</v>
      </c>
      <c r="L174" s="299">
        <v>44396</v>
      </c>
      <c r="M174" s="299">
        <v>44402</v>
      </c>
      <c r="N174" s="291" t="s">
        <v>12</v>
      </c>
      <c r="O174" s="270" t="s">
        <v>3168</v>
      </c>
      <c r="Q174" s="291">
        <v>1</v>
      </c>
      <c r="R174" s="291" t="s">
        <v>1012</v>
      </c>
      <c r="T174" s="291"/>
      <c r="V174" s="291"/>
      <c r="W174" s="291"/>
      <c r="X174" s="292" t="e">
        <f>VLOOKUP(功能_33[[#This Row],[User]],SKL放款!A:G,7,FALSE)</f>
        <v>#N/A</v>
      </c>
      <c r="Y174" s="299">
        <v>44402</v>
      </c>
      <c r="Z174" s="299" t="s">
        <v>133</v>
      </c>
      <c r="AA174" s="282">
        <v>44550</v>
      </c>
      <c r="AB174" s="299">
        <v>44550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李珮君(張淑遠)</v>
      </c>
      <c r="AH174" s="299"/>
      <c r="AI174" s="299"/>
      <c r="AJ174" s="292"/>
      <c r="AK174" s="299">
        <v>44396</v>
      </c>
      <c r="AL174" s="303" t="s">
        <v>1013</v>
      </c>
      <c r="AM174" s="304" t="s">
        <v>1014</v>
      </c>
      <c r="AN174" s="292" t="str">
        <f>VLOOKUP(功能_33[[#This Row],[功能代號]],需二審tmp!A:A,1,FALSE)</f>
        <v>L6082</v>
      </c>
      <c r="AO174" s="356">
        <v>44526</v>
      </c>
      <c r="AQ174" s="574" t="str">
        <f t="shared" si="21"/>
        <v>6-7</v>
      </c>
      <c r="AR174" s="576" t="str">
        <f t="shared" si="22"/>
        <v/>
      </c>
      <c r="AS174" s="578" t="str">
        <f t="shared" si="23"/>
        <v/>
      </c>
      <c r="AT174" s="580" t="str">
        <f t="shared" si="24"/>
        <v/>
      </c>
      <c r="AU174" s="582" t="str">
        <f t="shared" si="25"/>
        <v/>
      </c>
      <c r="AV174" s="584" t="str">
        <f t="shared" si="26"/>
        <v/>
      </c>
      <c r="AW174" s="662" t="str">
        <f>IFERROR(VLOOKUP(功能_33[[#This Row],[功能代號]],工作表3!C:C,1,FALSE),"未計SIT測試")</f>
        <v>L6082</v>
      </c>
      <c r="AX174" s="584" t="s">
        <v>1010</v>
      </c>
    </row>
    <row r="175" spans="3:50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9">
        <v>44398</v>
      </c>
      <c r="L175" s="299">
        <v>44398</v>
      </c>
      <c r="M175" s="299">
        <v>44402</v>
      </c>
      <c r="N175" s="291" t="s">
        <v>12</v>
      </c>
      <c r="O175" s="291" t="s">
        <v>535</v>
      </c>
      <c r="T175" s="291"/>
      <c r="V175" s="291"/>
      <c r="W175" s="291"/>
      <c r="X175" s="292" t="str">
        <f>VLOOKUP(功能_33[[#This Row],[User]],SKL放款!A:G,7,FALSE)</f>
        <v>放款推展課</v>
      </c>
      <c r="Y175" s="299">
        <v>44402</v>
      </c>
      <c r="Z175" s="299" t="s">
        <v>195</v>
      </c>
      <c r="AA175" s="299">
        <v>44398</v>
      </c>
      <c r="AB175" s="299">
        <v>44398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張淑遠</v>
      </c>
      <c r="AH175" s="299"/>
      <c r="AI175" s="299"/>
      <c r="AJ175" s="292"/>
      <c r="AK175" s="299">
        <v>44398</v>
      </c>
      <c r="AL175" s="291" t="s">
        <v>190</v>
      </c>
      <c r="AN175" s="292" t="e">
        <f>VLOOKUP(功能_33[[#This Row],[功能代號]],需二審tmp!A:A,1,FALSE)</f>
        <v>#N/A</v>
      </c>
      <c r="AO175" s="356">
        <v>44526</v>
      </c>
      <c r="AQ175" s="574" t="str">
        <f t="shared" si="21"/>
        <v>6-7</v>
      </c>
      <c r="AR175" s="576" t="str">
        <f t="shared" si="22"/>
        <v/>
      </c>
      <c r="AS175" s="578" t="str">
        <f t="shared" si="23"/>
        <v/>
      </c>
      <c r="AT175" s="580" t="str">
        <f t="shared" si="24"/>
        <v/>
      </c>
      <c r="AU175" s="582" t="str">
        <f t="shared" si="25"/>
        <v/>
      </c>
      <c r="AV175" s="584" t="str">
        <f t="shared" si="26"/>
        <v/>
      </c>
      <c r="AW175" s="662" t="str">
        <f>IFERROR(VLOOKUP(功能_33[[#This Row],[功能代號]],工作表3!C:C,1,FALSE),"未計SIT測試")</f>
        <v>L6084</v>
      </c>
      <c r="AX175" s="584" t="s">
        <v>1038</v>
      </c>
    </row>
    <row r="176" spans="3:50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9">
        <v>44515</v>
      </c>
      <c r="L176" s="299">
        <v>44466</v>
      </c>
      <c r="M176" s="299">
        <f>IFERROR(IF(VLOOKUP(功能_33[[#This Row],[功能代號]],討論項目!A:H,8,FALSE)=0,"",VLOOKUP(功能_33[[#This Row],[功能代號]],討論項目!A:H,8,FALSE)),"")</f>
        <v>44475</v>
      </c>
      <c r="N176" s="291" t="s">
        <v>12</v>
      </c>
      <c r="O176" s="291" t="s">
        <v>13</v>
      </c>
      <c r="P176" s="270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44533</v>
      </c>
      <c r="Z176" s="299">
        <v>44533</v>
      </c>
      <c r="AA176" s="299">
        <v>44533</v>
      </c>
      <c r="AB176" s="299">
        <v>44533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李珮君</v>
      </c>
      <c r="AH176" s="299"/>
      <c r="AI176" s="299"/>
      <c r="AJ176" s="292"/>
      <c r="AK176" s="299"/>
      <c r="AL176" s="303" t="s">
        <v>536</v>
      </c>
      <c r="AM176" s="304" t="s">
        <v>537</v>
      </c>
      <c r="AN176" s="292" t="str">
        <f>VLOOKUP(功能_33[[#This Row],[功能代號]],需二審tmp!A:A,1,FALSE)</f>
        <v>L6085</v>
      </c>
      <c r="AO176" s="356">
        <v>44526</v>
      </c>
      <c r="AQ176" s="574" t="str">
        <f t="shared" si="21"/>
        <v>6-7</v>
      </c>
      <c r="AR176" s="576" t="str">
        <f t="shared" si="22"/>
        <v/>
      </c>
      <c r="AS176" s="578" t="str">
        <f t="shared" si="23"/>
        <v/>
      </c>
      <c r="AT176" s="580" t="str">
        <f t="shared" si="24"/>
        <v/>
      </c>
      <c r="AU176" s="582" t="str">
        <f t="shared" si="25"/>
        <v/>
      </c>
      <c r="AV176" s="584" t="str">
        <f t="shared" si="26"/>
        <v/>
      </c>
      <c r="AW176" s="662" t="str">
        <f>IFERROR(VLOOKUP(功能_33[[#This Row],[功能代號]],工作表3!C:C,1,FALSE),"未計SIT測試")</f>
        <v>L6085</v>
      </c>
      <c r="AX176" s="584" t="s">
        <v>2803</v>
      </c>
    </row>
    <row r="177" spans="1:50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291" t="s">
        <v>190</v>
      </c>
      <c r="AN177" s="292" t="str">
        <f>VLOOKUP(功能_33[[#This Row],[功能代號]],需二審tmp!A:A,1,FALSE)</f>
        <v>L6086</v>
      </c>
      <c r="AO177" s="356">
        <v>44526</v>
      </c>
      <c r="AQ177" s="574" t="str">
        <f t="shared" si="21"/>
        <v>6-7</v>
      </c>
      <c r="AR177" s="576" t="str">
        <f t="shared" si="22"/>
        <v/>
      </c>
      <c r="AS177" s="578" t="str">
        <f t="shared" si="23"/>
        <v/>
      </c>
      <c r="AT177" s="580" t="str">
        <f t="shared" si="24"/>
        <v/>
      </c>
      <c r="AU177" s="582" t="str">
        <f t="shared" si="25"/>
        <v/>
      </c>
      <c r="AV177" s="584" t="str">
        <f t="shared" si="26"/>
        <v/>
      </c>
      <c r="AW177" s="662" t="str">
        <f>IFERROR(VLOOKUP(功能_33[[#This Row],[功能代號]],工作表3!C:C,1,FALSE),"未計SIT測試")</f>
        <v>L6086</v>
      </c>
      <c r="AX177" s="584" t="s">
        <v>2803</v>
      </c>
    </row>
    <row r="178" spans="1:50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9">
        <v>44515</v>
      </c>
      <c r="L178" s="299">
        <v>44466</v>
      </c>
      <c r="M178" s="299">
        <v>44466</v>
      </c>
      <c r="N178" s="291" t="s">
        <v>12</v>
      </c>
      <c r="O178" s="291" t="s">
        <v>11</v>
      </c>
      <c r="T178" s="291"/>
      <c r="V178" s="291"/>
      <c r="W178" s="291"/>
      <c r="X178" s="292" t="str">
        <f>VLOOKUP(功能_33[[#This Row],[User]],SKL放款!A:G,7,FALSE)</f>
        <v>放款服務課</v>
      </c>
      <c r="Y178" s="299">
        <v>44533</v>
      </c>
      <c r="Z178" s="299" t="s">
        <v>195</v>
      </c>
      <c r="AA178" s="299">
        <v>44529</v>
      </c>
      <c r="AB178" s="299">
        <v>44529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蔡珮瑜</v>
      </c>
      <c r="AH178" s="299"/>
      <c r="AI178" s="299"/>
      <c r="AJ178" s="292"/>
      <c r="AK178" s="299"/>
      <c r="AL178" s="303" t="s">
        <v>552</v>
      </c>
      <c r="AM178" s="304" t="s">
        <v>553</v>
      </c>
      <c r="AN178" s="292" t="e">
        <f>VLOOKUP(功能_33[[#This Row],[功能代號]],需二審tmp!A:A,1,FALSE)</f>
        <v>#N/A</v>
      </c>
      <c r="AO178" s="356">
        <v>44526</v>
      </c>
      <c r="AQ178" s="574" t="str">
        <f t="shared" si="21"/>
        <v>6-6</v>
      </c>
      <c r="AR178" s="576" t="str">
        <f t="shared" si="22"/>
        <v/>
      </c>
      <c r="AS178" s="578" t="str">
        <f t="shared" si="23"/>
        <v/>
      </c>
      <c r="AT178" s="580" t="str">
        <f t="shared" si="24"/>
        <v/>
      </c>
      <c r="AU178" s="582" t="str">
        <f t="shared" si="25"/>
        <v/>
      </c>
      <c r="AV178" s="584" t="str">
        <f t="shared" si="26"/>
        <v/>
      </c>
      <c r="AW178" s="662" t="str">
        <f>IFERROR(VLOOKUP(功能_33[[#This Row],[功能代號]],工作表3!C:C,1,FALSE),"未計SIT測試")</f>
        <v>L6601</v>
      </c>
      <c r="AX178" s="584" t="s">
        <v>2803</v>
      </c>
    </row>
    <row r="179" spans="1:50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9">
        <v>44516</v>
      </c>
      <c r="L179" s="299">
        <v>44467</v>
      </c>
      <c r="M179" s="299">
        <v>44467</v>
      </c>
      <c r="N179" s="291" t="s">
        <v>12</v>
      </c>
      <c r="O179" s="291" t="s">
        <v>567</v>
      </c>
      <c r="T179" s="291"/>
      <c r="V179" s="291"/>
      <c r="W179" s="291"/>
      <c r="X179" s="292" t="str">
        <f>VLOOKUP(功能_33[[#This Row],[User]],SKL放款!A:G,7,FALSE)</f>
        <v>放款審查課</v>
      </c>
      <c r="Y179" s="299">
        <v>44533</v>
      </c>
      <c r="Z179" s="299" t="s">
        <v>195</v>
      </c>
      <c r="AA179" s="299">
        <v>44467</v>
      </c>
      <c r="AB179" s="299">
        <v>44467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鄧雪美</v>
      </c>
      <c r="AH179" s="299"/>
      <c r="AI179" s="299"/>
      <c r="AJ179" s="292"/>
      <c r="AK179" s="299"/>
      <c r="AL179" s="303" t="s">
        <v>585</v>
      </c>
      <c r="AM179" s="304" t="s">
        <v>586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1"/>
        <v>6-6</v>
      </c>
      <c r="AR179" s="576" t="str">
        <f t="shared" si="22"/>
        <v/>
      </c>
      <c r="AS179" s="578" t="str">
        <f t="shared" si="23"/>
        <v/>
      </c>
      <c r="AT179" s="580" t="str">
        <f t="shared" si="24"/>
        <v/>
      </c>
      <c r="AU179" s="582" t="str">
        <f t="shared" si="25"/>
        <v/>
      </c>
      <c r="AV179" s="584" t="str">
        <f t="shared" si="26"/>
        <v/>
      </c>
      <c r="AW179" s="662" t="str">
        <f>IFERROR(VLOOKUP(功能_33[[#This Row],[功能代號]],工作表3!C:C,1,FALSE),"未計SIT測試")</f>
        <v>L6602</v>
      </c>
      <c r="AX179" s="584" t="s">
        <v>2803</v>
      </c>
    </row>
    <row r="180" spans="1:50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568</v>
      </c>
      <c r="AM180" s="304" t="s">
        <v>569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1"/>
        <v>6-6</v>
      </c>
      <c r="AR180" s="576" t="str">
        <f t="shared" si="22"/>
        <v/>
      </c>
      <c r="AS180" s="578" t="str">
        <f t="shared" si="23"/>
        <v/>
      </c>
      <c r="AT180" s="580" t="str">
        <f t="shared" si="24"/>
        <v/>
      </c>
      <c r="AU180" s="582" t="str">
        <f t="shared" si="25"/>
        <v/>
      </c>
      <c r="AV180" s="584" t="str">
        <f t="shared" si="26"/>
        <v/>
      </c>
      <c r="AW180" s="662" t="str">
        <f>IFERROR(VLOOKUP(功能_33[[#This Row],[功能代號]],工作表3!C:C,1,FALSE),"未計SIT測試")</f>
        <v>L6603</v>
      </c>
      <c r="AX180" s="584" t="s">
        <v>2803</v>
      </c>
    </row>
    <row r="181" spans="1:50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9">
        <v>44515</v>
      </c>
      <c r="L181" s="299">
        <v>44466</v>
      </c>
      <c r="M181" s="299">
        <v>44472</v>
      </c>
      <c r="N181" s="291" t="s">
        <v>8</v>
      </c>
      <c r="O181" s="291" t="s">
        <v>172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44472</v>
      </c>
      <c r="Z181" s="299" t="s">
        <v>133</v>
      </c>
      <c r="AA181" s="282">
        <v>44544</v>
      </c>
      <c r="AB181" s="282">
        <v>44544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291" t="s">
        <v>190</v>
      </c>
      <c r="AN181" s="292" t="str">
        <f>VLOOKUP(功能_33[[#This Row],[功能代號]],需二審tmp!A:A,1,FALSE)</f>
        <v>L6604</v>
      </c>
      <c r="AO181" s="356">
        <v>44526</v>
      </c>
      <c r="AQ181" s="574" t="str">
        <f t="shared" si="21"/>
        <v>6-6</v>
      </c>
      <c r="AR181" s="576" t="str">
        <f t="shared" si="22"/>
        <v/>
      </c>
      <c r="AS181" s="578" t="str">
        <f t="shared" si="23"/>
        <v/>
      </c>
      <c r="AT181" s="580" t="str">
        <f t="shared" si="24"/>
        <v/>
      </c>
      <c r="AU181" s="582" t="str">
        <f t="shared" si="25"/>
        <v/>
      </c>
      <c r="AV181" s="584" t="str">
        <f t="shared" si="26"/>
        <v/>
      </c>
      <c r="AW181" s="662" t="str">
        <f>IFERROR(VLOOKUP(功能_33[[#This Row],[功能代號]],工作表3!C:C,1,FALSE),"未計SIT測試")</f>
        <v>L6604</v>
      </c>
      <c r="AX181" s="584" t="s">
        <v>2803</v>
      </c>
    </row>
    <row r="182" spans="1:50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9">
        <v>44516</v>
      </c>
      <c r="L182" s="299">
        <v>44467</v>
      </c>
      <c r="M182" s="299">
        <v>44472</v>
      </c>
      <c r="N182" s="291" t="s">
        <v>8</v>
      </c>
      <c r="O182" s="291" t="s">
        <v>14</v>
      </c>
      <c r="T182" s="291"/>
      <c r="V182" s="291"/>
      <c r="W182" s="291"/>
      <c r="X182" s="292" t="str">
        <f>VLOOKUP(功能_33[[#This Row],[User]],SKL放款!A:G,7,FALSE)</f>
        <v>放款管理課</v>
      </c>
      <c r="Y182" s="299">
        <v>44472</v>
      </c>
      <c r="Z182" s="299" t="s">
        <v>133</v>
      </c>
      <c r="AA182" s="299">
        <v>44530</v>
      </c>
      <c r="AB182" s="299">
        <v>44530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張舜雯</v>
      </c>
      <c r="AH182" s="299"/>
      <c r="AI182" s="299"/>
      <c r="AJ182" s="292"/>
      <c r="AK182" s="299"/>
      <c r="AL182" s="303" t="s">
        <v>594</v>
      </c>
      <c r="AM182" s="304" t="s">
        <v>595</v>
      </c>
      <c r="AN182" s="292" t="str">
        <f>VLOOKUP(功能_33[[#This Row],[功能代號]],需二審tmp!A:A,1,FALSE)</f>
        <v>L6605</v>
      </c>
      <c r="AO182" s="356">
        <v>44526</v>
      </c>
      <c r="AQ182" s="574" t="str">
        <f t="shared" si="21"/>
        <v>6-6</v>
      </c>
      <c r="AR182" s="576" t="str">
        <f t="shared" si="22"/>
        <v/>
      </c>
      <c r="AS182" s="578" t="str">
        <f t="shared" si="23"/>
        <v/>
      </c>
      <c r="AT182" s="580" t="str">
        <f t="shared" si="24"/>
        <v/>
      </c>
      <c r="AU182" s="582" t="str">
        <f t="shared" si="25"/>
        <v/>
      </c>
      <c r="AV182" s="584" t="str">
        <f t="shared" si="26"/>
        <v/>
      </c>
      <c r="AW182" s="662" t="str">
        <f>IFERROR(VLOOKUP(功能_33[[#This Row],[功能代號]],工作表3!C:C,1,FALSE),"未計SIT測試")</f>
        <v>L6605</v>
      </c>
      <c r="AX182" s="584" t="s">
        <v>2803</v>
      </c>
    </row>
    <row r="183" spans="1:50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172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195</v>
      </c>
      <c r="AA183" s="299">
        <v>44529</v>
      </c>
      <c r="AB183" s="299">
        <v>44529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599</v>
      </c>
      <c r="AM183" s="304" t="s">
        <v>600</v>
      </c>
      <c r="AN183" s="292" t="e">
        <f>VLOOKUP(功能_33[[#This Row],[功能代號]],需二審tmp!A:A,1,FALSE)</f>
        <v>#N/A</v>
      </c>
      <c r="AO183" s="356">
        <v>44526</v>
      </c>
      <c r="AQ183" s="574" t="str">
        <f t="shared" si="21"/>
        <v>6-6</v>
      </c>
      <c r="AR183" s="576" t="str">
        <f t="shared" si="22"/>
        <v/>
      </c>
      <c r="AS183" s="578" t="str">
        <f t="shared" si="23"/>
        <v/>
      </c>
      <c r="AT183" s="580" t="str">
        <f t="shared" si="24"/>
        <v/>
      </c>
      <c r="AU183" s="582" t="str">
        <f t="shared" si="25"/>
        <v/>
      </c>
      <c r="AV183" s="584" t="str">
        <f t="shared" si="26"/>
        <v/>
      </c>
      <c r="AW183" s="662" t="str">
        <f>IFERROR(VLOOKUP(功能_33[[#This Row],[功能代號]],工作表3!C:C,1,FALSE),"未計SIT測試")</f>
        <v>L6606</v>
      </c>
      <c r="AX183" s="584" t="s">
        <v>2803</v>
      </c>
    </row>
    <row r="184" spans="1:50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567</v>
      </c>
      <c r="T184" s="291"/>
      <c r="V184" s="291"/>
      <c r="W184" s="291"/>
      <c r="X184" s="292" t="str">
        <f>VLOOKUP(功能_33[[#This Row],[User]],SKL放款!A:G,7,FALSE)</f>
        <v>放款審查課</v>
      </c>
      <c r="Y184" s="299">
        <v>44533</v>
      </c>
      <c r="Z184" s="299" t="s">
        <v>195</v>
      </c>
      <c r="AA184" s="299">
        <v>44467</v>
      </c>
      <c r="AB184" s="299">
        <v>44467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鄧雪美</v>
      </c>
      <c r="AH184" s="299"/>
      <c r="AI184" s="299"/>
      <c r="AJ184" s="292"/>
      <c r="AK184" s="299"/>
      <c r="AL184" s="303" t="s">
        <v>574</v>
      </c>
      <c r="AM184" s="304" t="s">
        <v>575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1"/>
        <v>6-6</v>
      </c>
      <c r="AR184" s="576" t="str">
        <f t="shared" si="22"/>
        <v/>
      </c>
      <c r="AS184" s="578" t="str">
        <f t="shared" si="23"/>
        <v/>
      </c>
      <c r="AT184" s="580" t="str">
        <f t="shared" si="24"/>
        <v/>
      </c>
      <c r="AU184" s="582" t="str">
        <f t="shared" si="25"/>
        <v/>
      </c>
      <c r="AV184" s="584" t="str">
        <f t="shared" si="26"/>
        <v/>
      </c>
      <c r="AW184" s="662" t="str">
        <f>IFERROR(VLOOKUP(功能_33[[#This Row],[功能代號]],工作表3!C:C,1,FALSE),"未計SIT測試")</f>
        <v>L6607</v>
      </c>
      <c r="AX184" s="584" t="s">
        <v>2803</v>
      </c>
    </row>
    <row r="185" spans="1:50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9">
        <v>44529</v>
      </c>
      <c r="L185" s="299">
        <v>44533</v>
      </c>
      <c r="M185" s="299">
        <v>44537</v>
      </c>
      <c r="N185" s="291" t="s">
        <v>12</v>
      </c>
      <c r="O185" s="291" t="s">
        <v>11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2926</v>
      </c>
      <c r="AA185" s="299"/>
      <c r="AB185" s="299">
        <v>44533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蔡珮瑜</v>
      </c>
      <c r="AH185" s="299"/>
      <c r="AI185" s="299"/>
      <c r="AJ185" s="292"/>
      <c r="AK185" s="299"/>
      <c r="AL185" s="291" t="s">
        <v>190</v>
      </c>
      <c r="AN185" s="292" t="str">
        <f>VLOOKUP(功能_33[[#This Row],[功能代號]],需二審tmp!A:A,1,FALSE)</f>
        <v>L6608</v>
      </c>
      <c r="AQ185" s="574" t="str">
        <f t="shared" si="21"/>
        <v>6-6</v>
      </c>
      <c r="AR185" s="576" t="str">
        <f t="shared" si="22"/>
        <v/>
      </c>
      <c r="AS185" s="578" t="str">
        <f t="shared" si="23"/>
        <v/>
      </c>
      <c r="AT185" s="580" t="str">
        <f t="shared" si="24"/>
        <v/>
      </c>
      <c r="AU185" s="582" t="str">
        <f t="shared" si="25"/>
        <v/>
      </c>
      <c r="AV185" s="584" t="str">
        <f t="shared" si="26"/>
        <v/>
      </c>
      <c r="AW185" s="662" t="str">
        <f>IFERROR(VLOOKUP(功能_33[[#This Row],[功能代號]],工作表3!C:C,1,FALSE),"未計SIT測試")</f>
        <v>L6608</v>
      </c>
      <c r="AX185" s="584" t="s">
        <v>2803</v>
      </c>
    </row>
    <row r="186" spans="1:50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9">
        <v>44516</v>
      </c>
      <c r="L186" s="299">
        <v>44467</v>
      </c>
      <c r="M186" s="299">
        <v>44467</v>
      </c>
      <c r="N186" s="291" t="s">
        <v>12</v>
      </c>
      <c r="O186" s="291" t="s">
        <v>172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195</v>
      </c>
      <c r="AA186" s="299">
        <v>44529</v>
      </c>
      <c r="AB186" s="299">
        <v>44529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605</v>
      </c>
      <c r="AM186" s="304" t="s">
        <v>606</v>
      </c>
      <c r="AN186" s="292" t="e">
        <f>VLOOKUP(功能_33[[#This Row],[功能代號]],需二審tmp!A:A,1,FALSE)</f>
        <v>#N/A</v>
      </c>
      <c r="AO186" s="356">
        <v>44526</v>
      </c>
      <c r="AQ186" s="574" t="str">
        <f t="shared" si="21"/>
        <v>6-7</v>
      </c>
      <c r="AR186" s="576" t="str">
        <f t="shared" si="22"/>
        <v/>
      </c>
      <c r="AS186" s="578" t="str">
        <f t="shared" si="23"/>
        <v/>
      </c>
      <c r="AT186" s="580" t="str">
        <f t="shared" si="24"/>
        <v/>
      </c>
      <c r="AU186" s="582" t="str">
        <f t="shared" si="25"/>
        <v/>
      </c>
      <c r="AV186" s="584" t="str">
        <f t="shared" si="26"/>
        <v/>
      </c>
      <c r="AW186" s="662" t="str">
        <f>IFERROR(VLOOKUP(功能_33[[#This Row],[功能代號]],工作表3!C:C,1,FALSE),"未計SIT測試")</f>
        <v>L6701</v>
      </c>
      <c r="AX186" s="584" t="s">
        <v>2803</v>
      </c>
    </row>
    <row r="187" spans="1:50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9">
        <v>44529</v>
      </c>
      <c r="L187" s="299">
        <v>44529</v>
      </c>
      <c r="M187" s="299">
        <v>44537</v>
      </c>
      <c r="N187" s="291" t="s">
        <v>12</v>
      </c>
      <c r="O187" s="291" t="s">
        <v>11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2926</v>
      </c>
      <c r="AA187" s="299"/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蔡珮瑜</v>
      </c>
      <c r="AH187" s="299"/>
      <c r="AI187" s="299"/>
      <c r="AJ187" s="292"/>
      <c r="AK187" s="299"/>
      <c r="AL187" s="303" t="s">
        <v>1119</v>
      </c>
      <c r="AM187" s="304" t="s">
        <v>1120</v>
      </c>
      <c r="AN187" s="292" t="e">
        <f>VLOOKUP(功能_33[[#This Row],[功能代號]],需二審tmp!A:A,1,FALSE)</f>
        <v>#N/A</v>
      </c>
      <c r="AQ187" s="574" t="str">
        <f t="shared" si="21"/>
        <v>6-7</v>
      </c>
      <c r="AR187" s="576" t="str">
        <f t="shared" si="22"/>
        <v/>
      </c>
      <c r="AS187" s="578" t="str">
        <f t="shared" si="23"/>
        <v/>
      </c>
      <c r="AT187" s="580" t="str">
        <f t="shared" si="24"/>
        <v/>
      </c>
      <c r="AU187" s="582" t="str">
        <f t="shared" si="25"/>
        <v/>
      </c>
      <c r="AV187" s="584" t="str">
        <f t="shared" si="26"/>
        <v/>
      </c>
      <c r="AW187" s="662" t="str">
        <f>IFERROR(VLOOKUP(功能_33[[#This Row],[功能代號]],工作表3!C:C,1,FALSE),"未計SIT測試")</f>
        <v>L6702</v>
      </c>
      <c r="AX187" s="584" t="s">
        <v>2803</v>
      </c>
    </row>
    <row r="188" spans="1:50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9">
        <v>44516</v>
      </c>
      <c r="L188" s="299">
        <v>44467</v>
      </c>
      <c r="M188" s="299">
        <v>44472</v>
      </c>
      <c r="N188" s="291" t="s">
        <v>12</v>
      </c>
      <c r="O188" s="291" t="s">
        <v>172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44472</v>
      </c>
      <c r="Z188" s="299" t="s">
        <v>133</v>
      </c>
      <c r="AA188" s="282">
        <v>44544</v>
      </c>
      <c r="AB188" s="282">
        <v>44544</v>
      </c>
      <c r="AC188" s="299">
        <v>44544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291" t="s">
        <v>190</v>
      </c>
      <c r="AM188" s="304"/>
      <c r="AN188" s="292" t="str">
        <f>VLOOKUP(功能_33[[#This Row],[功能代號]],需二審tmp!A:A,1,FALSE)</f>
        <v>L6052</v>
      </c>
      <c r="AO188" s="356">
        <v>44526</v>
      </c>
      <c r="AQ188" s="574" t="str">
        <f t="shared" si="21"/>
        <v>6-5</v>
      </c>
      <c r="AR188" s="576" t="str">
        <f t="shared" si="22"/>
        <v/>
      </c>
      <c r="AS188" s="578" t="str">
        <f t="shared" si="23"/>
        <v/>
      </c>
      <c r="AT188" s="580" t="str">
        <f t="shared" si="24"/>
        <v/>
      </c>
      <c r="AU188" s="582" t="str">
        <f t="shared" si="25"/>
        <v/>
      </c>
      <c r="AV188" s="584" t="str">
        <f t="shared" si="26"/>
        <v/>
      </c>
      <c r="AW188" s="662" t="str">
        <f>IFERROR(VLOOKUP(功能_33[[#This Row],[功能代號]],工作表3!C:C,1,FALSE),"未計SIT測試")</f>
        <v>L6052</v>
      </c>
      <c r="AX188" s="584" t="s">
        <v>2803</v>
      </c>
    </row>
    <row r="189" spans="1:50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N189" s="292" t="str">
        <f>VLOOKUP(功能_33[[#This Row],[功能代號]],需二審tmp!A:A,1,FALSE)</f>
        <v>L6502</v>
      </c>
      <c r="AO189" s="356">
        <v>44526</v>
      </c>
      <c r="AQ189" s="574" t="str">
        <f t="shared" si="21"/>
        <v>6-5</v>
      </c>
      <c r="AR189" s="576" t="str">
        <f t="shared" si="22"/>
        <v/>
      </c>
      <c r="AS189" s="578" t="str">
        <f t="shared" si="23"/>
        <v/>
      </c>
      <c r="AT189" s="580" t="str">
        <f t="shared" si="24"/>
        <v/>
      </c>
      <c r="AU189" s="582" t="str">
        <f t="shared" si="25"/>
        <v/>
      </c>
      <c r="AV189" s="584" t="str">
        <f t="shared" si="26"/>
        <v/>
      </c>
      <c r="AW189" s="662" t="str">
        <f>IFERROR(VLOOKUP(功能_33[[#This Row],[功能代號]],工作表3!C:C,1,FALSE),"未計SIT測試")</f>
        <v>L6502</v>
      </c>
      <c r="AX189" s="584" t="s">
        <v>2803</v>
      </c>
    </row>
    <row r="190" spans="1:50" ht="13.5" x14ac:dyDescent="0.3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9">
        <v>44399</v>
      </c>
      <c r="L190" s="299">
        <v>44400</v>
      </c>
      <c r="M190" s="299">
        <v>44412</v>
      </c>
      <c r="N190" s="660" t="s">
        <v>10</v>
      </c>
      <c r="O190" s="660" t="s">
        <v>11</v>
      </c>
      <c r="T190" s="291"/>
      <c r="V190" s="291"/>
      <c r="W190" s="291"/>
      <c r="X190" s="423" t="s">
        <v>1429</v>
      </c>
      <c r="Y190" s="299">
        <v>44470</v>
      </c>
      <c r="Z190" s="299">
        <v>44463</v>
      </c>
      <c r="AA190" s="282">
        <v>44468</v>
      </c>
      <c r="AB190" s="283">
        <v>44468</v>
      </c>
      <c r="AC190" s="283">
        <v>44550</v>
      </c>
      <c r="AD190" s="283" t="s">
        <v>7</v>
      </c>
      <c r="AE190" s="283">
        <v>44483.56527777778</v>
      </c>
      <c r="AF190" s="283">
        <v>44487.745833333327</v>
      </c>
      <c r="AG190" s="283" t="s">
        <v>11</v>
      </c>
      <c r="AH190" s="283"/>
      <c r="AI190" s="283"/>
      <c r="AJ190" s="423"/>
      <c r="AL190" s="660" t="s">
        <v>168</v>
      </c>
      <c r="AM190" s="423" t="s">
        <v>169</v>
      </c>
      <c r="AN190" s="423" t="e">
        <f>VLOOKUP(功能_33[[#This Row],[功能代號]],需二審tmp!A:A,1,FALSE)</f>
        <v>#N/A</v>
      </c>
      <c r="AO190" s="356">
        <v>44526</v>
      </c>
      <c r="AQ190" s="635" t="str">
        <f>IF(COUNTA(AC190)=1,LEFT(D190,3),"")</f>
        <v>6-7</v>
      </c>
      <c r="AR190" s="576" t="str">
        <f>IF(AND(COUNTA(L190)=1,COUNTA(M190)=1,COUNTA(Y190)=1,COUNTA(AB190)=1,COUNTA(AC190)=0),LEFT(D190,3),"")</f>
        <v/>
      </c>
      <c r="AS190" s="578" t="str">
        <f>IF(AND(COUNTA(L190)=1,COUNTA(M190)=1,COUNTA(Y190)=1,COUNTA(AB190)=0,COUNTA(AC190)=0),LEFT(D190,3),"")</f>
        <v/>
      </c>
      <c r="AT190" s="580" t="str">
        <f>IF(AND(COUNTA(M190)=0,COUNTA(Y190)=1),LEFT(D190,3),"")</f>
        <v/>
      </c>
      <c r="AU190" s="582" t="str">
        <f>IF(AND(COUNTA(M190)=1,COUNTA(Y190)=0),LEFT(D190,3),"")</f>
        <v/>
      </c>
      <c r="AV190" s="584" t="str">
        <f>IF(AND(COUNTA(M190)=0,COUNTA(Y190)=0),LEFT(D190,3),"")</f>
        <v/>
      </c>
      <c r="AW190" s="662" t="str">
        <f>IFERROR(VLOOKUP(功能_33[[#This Row],[功能代號]],工作表3!C:C,1,FALSE),"未計SIT測試")</f>
        <v>L6088</v>
      </c>
      <c r="AX190" s="584" t="s">
        <v>2803</v>
      </c>
    </row>
    <row r="191" spans="1:50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2733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3001</v>
      </c>
      <c r="AM191" s="291" t="s">
        <v>2976</v>
      </c>
      <c r="AN191" s="292" t="str">
        <f>VLOOKUP(功能_33[[#This Row],[功能代號]],需二審tmp!A:A,1,FALSE)</f>
        <v>L4500</v>
      </c>
      <c r="AO191" s="356">
        <v>44533</v>
      </c>
      <c r="AQ191" s="574" t="str">
        <f t="shared" si="21"/>
        <v>4-5</v>
      </c>
      <c r="AR191" s="576" t="str">
        <f t="shared" si="22"/>
        <v/>
      </c>
      <c r="AS191" s="578" t="str">
        <f t="shared" si="23"/>
        <v/>
      </c>
      <c r="AT191" s="580" t="str">
        <f t="shared" si="24"/>
        <v/>
      </c>
      <c r="AU191" s="582" t="str">
        <f t="shared" si="25"/>
        <v/>
      </c>
      <c r="AV191" s="584" t="str">
        <f t="shared" si="26"/>
        <v/>
      </c>
      <c r="AW191" s="662" t="str">
        <f>IFERROR(VLOOKUP(功能_33[[#This Row],[功能代號]],工作表3!C:C,1,FALSE),"未計SIT測試")</f>
        <v>未計SIT測試</v>
      </c>
      <c r="AX191" s="584" t="s">
        <v>2803</v>
      </c>
    </row>
    <row r="192" spans="1:50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195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2989</v>
      </c>
      <c r="AM192" s="292" t="s">
        <v>2990</v>
      </c>
      <c r="AN192" s="292" t="e">
        <f>VLOOKUP(功能_33[[#This Row],[功能代號]],需二審tmp!A:A,1,FALSE)</f>
        <v>#N/A</v>
      </c>
      <c r="AO192" s="356">
        <v>44533</v>
      </c>
      <c r="AQ192" s="574" t="str">
        <f t="shared" si="21"/>
        <v>4-5</v>
      </c>
      <c r="AR192" s="576" t="str">
        <f t="shared" si="22"/>
        <v/>
      </c>
      <c r="AS192" s="578" t="str">
        <f t="shared" si="23"/>
        <v/>
      </c>
      <c r="AT192" s="580" t="str">
        <f t="shared" si="24"/>
        <v/>
      </c>
      <c r="AU192" s="582" t="str">
        <f t="shared" si="25"/>
        <v/>
      </c>
      <c r="AV192" s="584" t="str">
        <f t="shared" si="26"/>
        <v/>
      </c>
      <c r="AW192" s="662" t="str">
        <f>IFERROR(VLOOKUP(功能_33[[#This Row],[功能代號]],工作表3!C:C,1,FALSE),"未計SIT測試")</f>
        <v>未計SIT測試</v>
      </c>
      <c r="AX192" s="584" t="s">
        <v>2803</v>
      </c>
    </row>
    <row r="193" spans="1:50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2991</v>
      </c>
      <c r="AM193" s="219" t="s">
        <v>2992</v>
      </c>
      <c r="AN193" s="292" t="str">
        <f>VLOOKUP(功能_33[[#This Row],[功能代號]],需二審tmp!A:A,1,FALSE)</f>
        <v>L4510</v>
      </c>
      <c r="AO193" s="356">
        <v>44533</v>
      </c>
      <c r="AQ193" s="574" t="str">
        <f t="shared" si="21"/>
        <v>4-5</v>
      </c>
      <c r="AR193" s="576" t="str">
        <f t="shared" si="22"/>
        <v/>
      </c>
      <c r="AS193" s="578" t="str">
        <f t="shared" si="23"/>
        <v/>
      </c>
      <c r="AT193" s="580" t="str">
        <f t="shared" si="24"/>
        <v/>
      </c>
      <c r="AU193" s="582" t="str">
        <f t="shared" si="25"/>
        <v/>
      </c>
      <c r="AV193" s="584" t="str">
        <f t="shared" si="26"/>
        <v/>
      </c>
      <c r="AW193" s="662" t="str">
        <f>IFERROR(VLOOKUP(功能_33[[#This Row],[功能代號]],工作表3!C:C,1,FALSE),"未計SIT測試")</f>
        <v>未計SIT測試</v>
      </c>
      <c r="AX193" s="584" t="s">
        <v>2803</v>
      </c>
    </row>
    <row r="194" spans="1:50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195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2993</v>
      </c>
      <c r="AM194" s="292" t="s">
        <v>2994</v>
      </c>
      <c r="AN194" s="292" t="e">
        <f>VLOOKUP(功能_33[[#This Row],[功能代號]],需二審tmp!A:A,1,FALSE)</f>
        <v>#N/A</v>
      </c>
      <c r="AO194" s="356">
        <v>44533</v>
      </c>
      <c r="AQ194" s="574" t="str">
        <f t="shared" si="21"/>
        <v>4-5</v>
      </c>
      <c r="AR194" s="576" t="str">
        <f t="shared" si="22"/>
        <v/>
      </c>
      <c r="AS194" s="578" t="str">
        <f t="shared" si="23"/>
        <v/>
      </c>
      <c r="AT194" s="580" t="str">
        <f t="shared" si="24"/>
        <v/>
      </c>
      <c r="AU194" s="582" t="str">
        <f t="shared" si="25"/>
        <v/>
      </c>
      <c r="AV194" s="584" t="str">
        <f t="shared" si="26"/>
        <v/>
      </c>
      <c r="AW194" s="662" t="str">
        <f>IFERROR(VLOOKUP(功能_33[[#This Row],[功能代號]],工作表3!C:C,1,FALSE),"未計SIT測試")</f>
        <v>未計SIT測試</v>
      </c>
      <c r="AX194" s="584" t="s">
        <v>2803</v>
      </c>
    </row>
    <row r="195" spans="1:50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2995</v>
      </c>
      <c r="AM195" s="292" t="s">
        <v>2996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1"/>
        <v>4-5</v>
      </c>
      <c r="AR195" s="576" t="str">
        <f t="shared" si="22"/>
        <v/>
      </c>
      <c r="AS195" s="578" t="str">
        <f t="shared" si="23"/>
        <v/>
      </c>
      <c r="AT195" s="580" t="str">
        <f t="shared" si="24"/>
        <v/>
      </c>
      <c r="AU195" s="582" t="str">
        <f t="shared" si="25"/>
        <v/>
      </c>
      <c r="AV195" s="584" t="str">
        <f t="shared" si="26"/>
        <v/>
      </c>
      <c r="AW195" s="662" t="str">
        <f>IFERROR(VLOOKUP(功能_33[[#This Row],[功能代號]],工作表3!C:C,1,FALSE),"未計SIT測試")</f>
        <v>未計SIT測試</v>
      </c>
      <c r="AX195" s="584" t="s">
        <v>2803</v>
      </c>
    </row>
    <row r="196" spans="1:50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2997</v>
      </c>
      <c r="AM196" s="219" t="s">
        <v>2998</v>
      </c>
      <c r="AN196" s="292" t="str">
        <f>VLOOKUP(功能_33[[#This Row],[功能代號]],需二審tmp!A:A,1,FALSE)</f>
        <v>L4511</v>
      </c>
      <c r="AO196" s="356">
        <v>44533</v>
      </c>
      <c r="AQ196" s="574" t="str">
        <f t="shared" si="21"/>
        <v>4-5</v>
      </c>
      <c r="AR196" s="576" t="str">
        <f t="shared" si="22"/>
        <v/>
      </c>
      <c r="AS196" s="578" t="str">
        <f t="shared" si="23"/>
        <v/>
      </c>
      <c r="AT196" s="580" t="str">
        <f t="shared" si="24"/>
        <v/>
      </c>
      <c r="AU196" s="582" t="str">
        <f t="shared" si="25"/>
        <v/>
      </c>
      <c r="AV196" s="584" t="str">
        <f t="shared" si="26"/>
        <v/>
      </c>
      <c r="AW196" s="662" t="str">
        <f>IFERROR(VLOOKUP(功能_33[[#This Row],[功能代號]],工作表3!C:C,1,FALSE),"未計SIT測試")</f>
        <v>未計SIT測試</v>
      </c>
      <c r="AX196" s="584" t="s">
        <v>2803</v>
      </c>
    </row>
    <row r="197" spans="1:50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639</v>
      </c>
      <c r="AL197" s="308" t="s">
        <v>3012</v>
      </c>
      <c r="AM197" s="219" t="s">
        <v>3013</v>
      </c>
      <c r="AN197" s="292" t="str">
        <f>VLOOKUP(功能_33[[#This Row],[功能代號]],需二審tmp!A:A,1,FALSE)</f>
        <v>L4200</v>
      </c>
      <c r="AO197" s="356">
        <v>44523</v>
      </c>
      <c r="AQ197" s="574" t="str">
        <f t="shared" si="21"/>
        <v>4-2</v>
      </c>
      <c r="AR197" s="576" t="str">
        <f t="shared" si="22"/>
        <v/>
      </c>
      <c r="AS197" s="578" t="str">
        <f t="shared" si="23"/>
        <v/>
      </c>
      <c r="AT197" s="580" t="str">
        <f t="shared" si="24"/>
        <v/>
      </c>
      <c r="AU197" s="582" t="str">
        <f t="shared" si="25"/>
        <v/>
      </c>
      <c r="AV197" s="584" t="str">
        <f t="shared" si="26"/>
        <v/>
      </c>
      <c r="AW197" s="662" t="str">
        <f>IFERROR(VLOOKUP(功能_33[[#This Row],[功能代號]],工作表3!C:C,1,FALSE),"未計SIT測試")</f>
        <v>L4200</v>
      </c>
      <c r="AX197" s="584" t="s">
        <v>2803</v>
      </c>
    </row>
    <row r="198" spans="1:50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9">
        <v>44473</v>
      </c>
      <c r="L198" s="299">
        <v>44468</v>
      </c>
      <c r="M198" s="228">
        <v>44550</v>
      </c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28">
        <v>44550</v>
      </c>
      <c r="Z198" s="299" t="s">
        <v>133</v>
      </c>
      <c r="AA198" s="299">
        <v>44531</v>
      </c>
      <c r="AB198" s="299">
        <v>44531</v>
      </c>
      <c r="AC198" s="299">
        <v>44550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2999</v>
      </c>
      <c r="AM198" s="292" t="s">
        <v>3000</v>
      </c>
      <c r="AN198" s="292" t="str">
        <f>VLOOKUP(功能_33[[#This Row],[功能代號]],需二審tmp!A:A,1,FALSE)</f>
        <v>L4520</v>
      </c>
      <c r="AQ198" s="574" t="str">
        <f t="shared" si="21"/>
        <v>4-5</v>
      </c>
      <c r="AR198" s="576" t="str">
        <f t="shared" si="22"/>
        <v/>
      </c>
      <c r="AS198" s="578" t="str">
        <f t="shared" si="23"/>
        <v/>
      </c>
      <c r="AT198" s="580" t="str">
        <f t="shared" si="24"/>
        <v/>
      </c>
      <c r="AU198" s="582" t="str">
        <f t="shared" si="25"/>
        <v/>
      </c>
      <c r="AV198" s="584" t="str">
        <f t="shared" si="26"/>
        <v/>
      </c>
      <c r="AW198" s="662" t="str">
        <f>IFERROR(VLOOKUP(功能_33[[#This Row],[功能代號]],工作表3!C:C,1,FALSE),"未計SIT測試")</f>
        <v>未計SIT測試</v>
      </c>
      <c r="AX198" s="584" t="s">
        <v>2803</v>
      </c>
    </row>
    <row r="199" spans="1:50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195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2976</v>
      </c>
      <c r="AM199" s="291" t="s">
        <v>2976</v>
      </c>
      <c r="AN199" s="292" t="e">
        <f>VLOOKUP(功能_33[[#This Row],[功能代號]],需二審tmp!A:A,1,FALSE)</f>
        <v>#N/A</v>
      </c>
      <c r="AO199" s="356">
        <v>44523</v>
      </c>
      <c r="AQ199" s="574" t="str">
        <f t="shared" si="21"/>
        <v>4-5</v>
      </c>
      <c r="AR199" s="576" t="str">
        <f t="shared" si="22"/>
        <v/>
      </c>
      <c r="AS199" s="578" t="str">
        <f t="shared" si="23"/>
        <v/>
      </c>
      <c r="AT199" s="580" t="str">
        <f t="shared" si="24"/>
        <v/>
      </c>
      <c r="AU199" s="582" t="str">
        <f t="shared" si="25"/>
        <v/>
      </c>
      <c r="AV199" s="584" t="str">
        <f t="shared" si="26"/>
        <v/>
      </c>
      <c r="AW199" s="662" t="str">
        <f>IFERROR(VLOOKUP(功能_33[[#This Row],[功能代號]],工作表3!C:C,1,FALSE),"未計SIT測試")</f>
        <v>未計SIT測試</v>
      </c>
      <c r="AX199" s="584" t="s">
        <v>2803</v>
      </c>
    </row>
    <row r="200" spans="1:50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1"/>
        <v>4-2</v>
      </c>
      <c r="AR200" s="576" t="str">
        <f t="shared" si="22"/>
        <v/>
      </c>
      <c r="AS200" s="578" t="str">
        <f t="shared" si="23"/>
        <v/>
      </c>
      <c r="AT200" s="580" t="str">
        <f t="shared" si="24"/>
        <v/>
      </c>
      <c r="AU200" s="582" t="str">
        <f t="shared" si="25"/>
        <v/>
      </c>
      <c r="AV200" s="584" t="str">
        <f t="shared" si="26"/>
        <v/>
      </c>
      <c r="AW200" s="662" t="str">
        <f>IFERROR(VLOOKUP(功能_33[[#This Row],[功能代號]],工作表3!C:C,1,FALSE),"未計SIT測試")</f>
        <v>L4205</v>
      </c>
      <c r="AX200" s="584" t="s">
        <v>2803</v>
      </c>
    </row>
    <row r="201" spans="1:50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649</v>
      </c>
      <c r="AL201" s="308" t="s">
        <v>3014</v>
      </c>
      <c r="AM201" s="219" t="s">
        <v>3015</v>
      </c>
      <c r="AN201" s="292" t="str">
        <f>VLOOKUP(功能_33[[#This Row],[功能代號]],需二審tmp!A:A,1,FALSE)</f>
        <v>L4002</v>
      </c>
      <c r="AO201" s="356">
        <v>44523</v>
      </c>
      <c r="AQ201" s="574" t="str">
        <f t="shared" si="21"/>
        <v>4-2</v>
      </c>
      <c r="AR201" s="576" t="str">
        <f t="shared" si="22"/>
        <v/>
      </c>
      <c r="AS201" s="578" t="str">
        <f t="shared" si="23"/>
        <v/>
      </c>
      <c r="AT201" s="580" t="str">
        <f t="shared" si="24"/>
        <v/>
      </c>
      <c r="AU201" s="582" t="str">
        <f t="shared" si="25"/>
        <v/>
      </c>
      <c r="AV201" s="584" t="str">
        <f t="shared" si="26"/>
        <v/>
      </c>
      <c r="AW201" s="662" t="str">
        <f>IFERROR(VLOOKUP(功能_33[[#This Row],[功能代號]],工作表3!C:C,1,FALSE),"未計SIT測試")</f>
        <v>L4002</v>
      </c>
      <c r="AX201" s="584" t="s">
        <v>2803</v>
      </c>
    </row>
    <row r="202" spans="1:50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195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2976</v>
      </c>
      <c r="AM202" s="291" t="s">
        <v>2976</v>
      </c>
      <c r="AN202" s="292" t="e">
        <f>VLOOKUP(功能_33[[#This Row],[功能代號]],需二審tmp!A:A,1,FALSE)</f>
        <v>#N/A</v>
      </c>
      <c r="AO202" s="356">
        <v>44523</v>
      </c>
      <c r="AQ202" s="574" t="str">
        <f t="shared" si="21"/>
        <v>4-2</v>
      </c>
      <c r="AR202" s="576" t="str">
        <f t="shared" si="22"/>
        <v/>
      </c>
      <c r="AS202" s="578" t="str">
        <f t="shared" si="23"/>
        <v/>
      </c>
      <c r="AT202" s="580" t="str">
        <f t="shared" si="24"/>
        <v/>
      </c>
      <c r="AU202" s="582" t="str">
        <f t="shared" si="25"/>
        <v/>
      </c>
      <c r="AV202" s="584" t="str">
        <f t="shared" si="26"/>
        <v/>
      </c>
      <c r="AW202" s="662" t="str">
        <f>IFERROR(VLOOKUP(功能_33[[#This Row],[功能代號]],工作表3!C:C,1,FALSE),"未計SIT測試")</f>
        <v>L420A</v>
      </c>
      <c r="AX202" s="584" t="s">
        <v>2803</v>
      </c>
    </row>
    <row r="203" spans="1:50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1"/>
        <v>4-2</v>
      </c>
      <c r="AR203" s="576" t="str">
        <f t="shared" si="22"/>
        <v/>
      </c>
      <c r="AS203" s="578" t="str">
        <f t="shared" si="23"/>
        <v/>
      </c>
      <c r="AT203" s="580" t="str">
        <f t="shared" si="24"/>
        <v/>
      </c>
      <c r="AU203" s="582" t="str">
        <f t="shared" si="25"/>
        <v/>
      </c>
      <c r="AV203" s="584" t="str">
        <f t="shared" si="26"/>
        <v/>
      </c>
      <c r="AW203" s="662" t="str">
        <f>IFERROR(VLOOKUP(功能_33[[#This Row],[功能代號]],工作表3!C:C,1,FALSE),"未計SIT測試")</f>
        <v>L420B</v>
      </c>
      <c r="AX203" s="584" t="s">
        <v>2803</v>
      </c>
    </row>
    <row r="204" spans="1:50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649</v>
      </c>
      <c r="AL204" s="308" t="s">
        <v>3010</v>
      </c>
      <c r="AM204" s="219" t="s">
        <v>3011</v>
      </c>
      <c r="AN204" s="292" t="str">
        <f>VLOOKUP(功能_33[[#This Row],[功能代號]],需二審tmp!A:A,1,FALSE)</f>
        <v>L4920</v>
      </c>
      <c r="AO204" s="356">
        <v>44523</v>
      </c>
      <c r="AQ204" s="574" t="str">
        <f t="shared" si="21"/>
        <v>4-2</v>
      </c>
      <c r="AR204" s="576" t="str">
        <f t="shared" si="22"/>
        <v/>
      </c>
      <c r="AS204" s="578" t="str">
        <f t="shared" si="23"/>
        <v/>
      </c>
      <c r="AT204" s="580" t="str">
        <f t="shared" si="24"/>
        <v/>
      </c>
      <c r="AU204" s="582" t="str">
        <f t="shared" si="25"/>
        <v/>
      </c>
      <c r="AV204" s="584" t="str">
        <f t="shared" si="26"/>
        <v/>
      </c>
      <c r="AW204" s="662" t="str">
        <f>IFERROR(VLOOKUP(功能_33[[#This Row],[功能代號]],工作表3!C:C,1,FALSE),"未計SIT測試")</f>
        <v>L4920</v>
      </c>
      <c r="AX204" s="584" t="s">
        <v>2803</v>
      </c>
    </row>
    <row r="205" spans="1:50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291" t="s">
        <v>2976</v>
      </c>
      <c r="AM205" s="291" t="s">
        <v>2976</v>
      </c>
      <c r="AN205" s="292" t="str">
        <f>VLOOKUP(功能_33[[#This Row],[功能代號]],需二審tmp!A:A,1,FALSE)</f>
        <v>L4925</v>
      </c>
      <c r="AO205" s="356">
        <v>44523</v>
      </c>
      <c r="AQ205" s="574" t="str">
        <f t="shared" si="21"/>
        <v>4-2</v>
      </c>
      <c r="AR205" s="576" t="str">
        <f t="shared" si="22"/>
        <v/>
      </c>
      <c r="AS205" s="578" t="str">
        <f t="shared" si="23"/>
        <v/>
      </c>
      <c r="AT205" s="580" t="str">
        <f t="shared" si="24"/>
        <v/>
      </c>
      <c r="AU205" s="582" t="str">
        <f t="shared" si="25"/>
        <v/>
      </c>
      <c r="AV205" s="584" t="str">
        <f t="shared" si="26"/>
        <v/>
      </c>
      <c r="AW205" s="662" t="str">
        <f>IFERROR(VLOOKUP(功能_33[[#This Row],[功能代號]],工作表3!C:C,1,FALSE),"未計SIT測試")</f>
        <v>L4925</v>
      </c>
      <c r="AX205" s="584" t="s">
        <v>2803</v>
      </c>
    </row>
    <row r="206" spans="1:50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2976</v>
      </c>
      <c r="AM206" s="291" t="s">
        <v>2976</v>
      </c>
      <c r="AN206" s="292" t="str">
        <f>VLOOKUP(功能_33[[#This Row],[功能代號]],需二審tmp!A:A,1,FALSE)</f>
        <v>L4930</v>
      </c>
      <c r="AO206" s="356">
        <v>44523</v>
      </c>
      <c r="AQ206" s="574" t="str">
        <f t="shared" si="21"/>
        <v>4-2</v>
      </c>
      <c r="AR206" s="576" t="str">
        <f t="shared" si="22"/>
        <v/>
      </c>
      <c r="AS206" s="578" t="str">
        <f t="shared" si="23"/>
        <v/>
      </c>
      <c r="AT206" s="580" t="str">
        <f t="shared" si="24"/>
        <v/>
      </c>
      <c r="AU206" s="582" t="str">
        <f t="shared" si="25"/>
        <v/>
      </c>
      <c r="AV206" s="584" t="str">
        <f t="shared" si="26"/>
        <v/>
      </c>
      <c r="AW206" s="662" t="str">
        <f>IFERROR(VLOOKUP(功能_33[[#This Row],[功能代號]],工作表3!C:C,1,FALSE),"未計SIT測試")</f>
        <v>L4930</v>
      </c>
      <c r="AX206" s="584" t="s">
        <v>2803</v>
      </c>
    </row>
    <row r="207" spans="1:50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195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e">
        <f>VLOOKUP(功能_33[[#This Row],[功能代號]],需二審tmp!A:A,1,FALSE)</f>
        <v>#N/A</v>
      </c>
      <c r="AO207" s="356">
        <v>44523</v>
      </c>
      <c r="AQ207" s="574" t="str">
        <f t="shared" si="21"/>
        <v>4-2</v>
      </c>
      <c r="AR207" s="576" t="str">
        <f t="shared" si="22"/>
        <v/>
      </c>
      <c r="AS207" s="578" t="str">
        <f t="shared" si="23"/>
        <v/>
      </c>
      <c r="AT207" s="580" t="str">
        <f t="shared" si="24"/>
        <v/>
      </c>
      <c r="AU207" s="582" t="str">
        <f t="shared" si="25"/>
        <v/>
      </c>
      <c r="AV207" s="584" t="str">
        <f t="shared" si="26"/>
        <v/>
      </c>
      <c r="AW207" s="662" t="str">
        <f>IFERROR(VLOOKUP(功能_33[[#This Row],[功能代號]],工作表3!C:C,1,FALSE),"未計SIT測試")</f>
        <v>L4202</v>
      </c>
      <c r="AX207" s="584" t="s">
        <v>2803</v>
      </c>
    </row>
    <row r="208" spans="1:50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1"/>
        <v>4-2</v>
      </c>
      <c r="AR208" s="576" t="str">
        <f t="shared" si="22"/>
        <v/>
      </c>
      <c r="AS208" s="578" t="str">
        <f t="shared" si="23"/>
        <v/>
      </c>
      <c r="AT208" s="580" t="str">
        <f t="shared" si="24"/>
        <v/>
      </c>
      <c r="AU208" s="582" t="str">
        <f t="shared" si="25"/>
        <v/>
      </c>
      <c r="AV208" s="584" t="str">
        <f t="shared" si="26"/>
        <v/>
      </c>
      <c r="AW208" s="662" t="str">
        <f>IFERROR(VLOOKUP(功能_33[[#This Row],[功能代號]],工作表3!C:C,1,FALSE),"未計SIT測試")</f>
        <v>L4203</v>
      </c>
      <c r="AX208" s="584" t="s">
        <v>2803</v>
      </c>
    </row>
    <row r="209" spans="1:50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9">
        <v>44469</v>
      </c>
      <c r="L209" s="299">
        <v>44484</v>
      </c>
      <c r="M209" s="228">
        <v>44550</v>
      </c>
      <c r="N209" s="291" t="s">
        <v>8</v>
      </c>
      <c r="O209" s="291" t="s">
        <v>22</v>
      </c>
      <c r="P209" s="270" t="s">
        <v>468</v>
      </c>
      <c r="T209" s="291"/>
      <c r="V209" s="291"/>
      <c r="W209" s="291"/>
      <c r="X209" s="292" t="str">
        <f>VLOOKUP(功能_33[[#This Row],[User]],SKL放款!A:G,7,FALSE)</f>
        <v>放款服務課</v>
      </c>
      <c r="Y209" s="228">
        <v>44550</v>
      </c>
      <c r="Z209" s="299" t="s">
        <v>133</v>
      </c>
      <c r="AA209" s="299">
        <v>44523</v>
      </c>
      <c r="AB209" s="299">
        <v>44525</v>
      </c>
      <c r="AC209" s="299">
        <v>44550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3016</v>
      </c>
      <c r="AM209" s="219" t="s">
        <v>3017</v>
      </c>
      <c r="AN209" s="292" t="str">
        <f>VLOOKUP(功能_33[[#This Row],[功能代號]],需二審tmp!A:A,1,FALSE)</f>
        <v>L4454</v>
      </c>
      <c r="AQ209" s="574" t="str">
        <f t="shared" si="21"/>
        <v>4-4</v>
      </c>
      <c r="AR209" s="576" t="str">
        <f t="shared" si="22"/>
        <v/>
      </c>
      <c r="AS209" s="578" t="str">
        <f t="shared" si="23"/>
        <v/>
      </c>
      <c r="AT209" s="580" t="str">
        <f t="shared" si="24"/>
        <v/>
      </c>
      <c r="AU209" s="582" t="str">
        <f t="shared" si="25"/>
        <v/>
      </c>
      <c r="AV209" s="584" t="str">
        <f t="shared" si="26"/>
        <v/>
      </c>
      <c r="AW209" s="662" t="str">
        <f>IFERROR(VLOOKUP(功能_33[[#This Row],[功能代號]],工作表3!C:C,1,FALSE),"未計SIT測試")</f>
        <v>L4454</v>
      </c>
      <c r="AX209" s="584" t="s">
        <v>2803</v>
      </c>
    </row>
    <row r="210" spans="1:50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2987</v>
      </c>
      <c r="AM210" s="291" t="s">
        <v>2976</v>
      </c>
      <c r="AN210" s="292" t="e">
        <f>VLOOKUP(功能_33[[#This Row],[功能代號]],需二審tmp!A:A,1,FALSE)</f>
        <v>#N/A</v>
      </c>
      <c r="AO210" s="356">
        <v>44523</v>
      </c>
      <c r="AQ210" s="574" t="str">
        <f t="shared" si="21"/>
        <v>4-4</v>
      </c>
      <c r="AR210" s="576" t="str">
        <f t="shared" si="22"/>
        <v/>
      </c>
      <c r="AS210" s="578" t="str">
        <f t="shared" si="23"/>
        <v/>
      </c>
      <c r="AT210" s="580" t="str">
        <f t="shared" si="24"/>
        <v/>
      </c>
      <c r="AU210" s="582" t="str">
        <f t="shared" si="25"/>
        <v/>
      </c>
      <c r="AV210" s="584" t="str">
        <f t="shared" si="26"/>
        <v/>
      </c>
      <c r="AW210" s="662" t="str">
        <f>IFERROR(VLOOKUP(功能_33[[#This Row],[功能代號]],工作表3!C:C,1,FALSE),"未計SIT測試")</f>
        <v>L4455</v>
      </c>
      <c r="AX210" s="584" t="s">
        <v>2803</v>
      </c>
    </row>
    <row r="211" spans="1:50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3059</v>
      </c>
      <c r="AD211" s="299" t="s">
        <v>196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671</v>
      </c>
      <c r="AN211" s="292" t="str">
        <f>VLOOKUP(功能_33[[#This Row],[功能代號]],需二審tmp!A:A,1,FALSE)</f>
        <v>L3911</v>
      </c>
      <c r="AO211" s="356">
        <v>44512</v>
      </c>
      <c r="AQ211" s="574" t="str">
        <f t="shared" si="21"/>
        <v>3-3</v>
      </c>
      <c r="AR211" s="576" t="str">
        <f t="shared" si="22"/>
        <v/>
      </c>
      <c r="AS211" s="578" t="str">
        <f t="shared" si="23"/>
        <v/>
      </c>
      <c r="AT211" s="580" t="str">
        <f t="shared" si="24"/>
        <v/>
      </c>
      <c r="AU211" s="582" t="str">
        <f t="shared" si="25"/>
        <v/>
      </c>
      <c r="AV211" s="584" t="str">
        <f t="shared" si="26"/>
        <v/>
      </c>
      <c r="AW211" s="662" t="str">
        <f>IFERROR(VLOOKUP(功能_33[[#This Row],[功能代號]],工作表3!C:C,1,FALSE),"未計SIT測試")</f>
        <v>未計SIT測試</v>
      </c>
      <c r="AX211" s="584" t="s">
        <v>669</v>
      </c>
    </row>
    <row r="212" spans="1:50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e">
        <f>VLOOKUP(功能_33[[#This Row],[功能代號]],需二審tmp!A:A,1,FALSE)</f>
        <v>#N/A</v>
      </c>
      <c r="AQ212" s="574" t="str">
        <f t="shared" si="21"/>
        <v>3-3</v>
      </c>
      <c r="AR212" s="576" t="str">
        <f t="shared" si="22"/>
        <v/>
      </c>
      <c r="AS212" s="578" t="str">
        <f t="shared" si="23"/>
        <v/>
      </c>
      <c r="AT212" s="580" t="str">
        <f t="shared" si="24"/>
        <v/>
      </c>
      <c r="AU212" s="582" t="str">
        <f t="shared" si="25"/>
        <v/>
      </c>
      <c r="AV212" s="584" t="str">
        <f t="shared" si="26"/>
        <v/>
      </c>
      <c r="AW212" s="662" t="str">
        <f>IFERROR(VLOOKUP(功能_33[[#This Row],[功能代號]],工作表3!C:C,1,FALSE),"未計SIT測試")</f>
        <v>未計SIT測試</v>
      </c>
      <c r="AX212" s="584" t="s">
        <v>2803</v>
      </c>
    </row>
    <row r="213" spans="1:50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4" t="str">
        <f t="shared" si="21"/>
        <v>3-3</v>
      </c>
      <c r="AR213" s="576" t="str">
        <f t="shared" si="22"/>
        <v/>
      </c>
      <c r="AS213" s="578" t="str">
        <f t="shared" si="23"/>
        <v/>
      </c>
      <c r="AT213" s="580" t="str">
        <f t="shared" si="24"/>
        <v/>
      </c>
      <c r="AU213" s="582" t="str">
        <f t="shared" si="25"/>
        <v/>
      </c>
      <c r="AV213" s="584" t="str">
        <f t="shared" si="26"/>
        <v/>
      </c>
      <c r="AW213" s="662" t="str">
        <f>IFERROR(VLOOKUP(功能_33[[#This Row],[功能代號]],工作表3!C:C,1,FALSE),"未計SIT測試")</f>
        <v>L3913</v>
      </c>
      <c r="AX213" s="584" t="s">
        <v>672</v>
      </c>
    </row>
    <row r="214" spans="1:50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3004</v>
      </c>
      <c r="AM214" s="292" t="s">
        <v>3005</v>
      </c>
      <c r="AN214" s="292" t="str">
        <f>VLOOKUP(功能_33[[#This Row],[功能代號]],需二審tmp!A:A,1,FALSE)</f>
        <v>L4210</v>
      </c>
      <c r="AO214" s="356">
        <v>44523</v>
      </c>
      <c r="AQ214" s="574" t="str">
        <f t="shared" si="21"/>
        <v>4-2</v>
      </c>
      <c r="AR214" s="576" t="str">
        <f t="shared" si="22"/>
        <v/>
      </c>
      <c r="AS214" s="578" t="str">
        <f t="shared" si="23"/>
        <v/>
      </c>
      <c r="AT214" s="580" t="str">
        <f t="shared" si="24"/>
        <v/>
      </c>
      <c r="AU214" s="582" t="str">
        <f t="shared" si="25"/>
        <v/>
      </c>
      <c r="AV214" s="584" t="str">
        <f t="shared" si="26"/>
        <v/>
      </c>
      <c r="AW214" s="662" t="str">
        <f>IFERROR(VLOOKUP(功能_33[[#This Row],[功能代號]],工作表3!C:C,1,FALSE),"未計SIT測試")</f>
        <v>L4210</v>
      </c>
      <c r="AX214" s="584" t="s">
        <v>2803</v>
      </c>
    </row>
    <row r="215" spans="1:50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195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2976</v>
      </c>
      <c r="AM215" s="291" t="s">
        <v>2976</v>
      </c>
      <c r="AN215" s="292" t="e">
        <f>VLOOKUP(功能_33[[#This Row],[功能代號]],需二審tmp!A:A,1,FALSE)</f>
        <v>#N/A</v>
      </c>
      <c r="AO215" s="356">
        <v>44523</v>
      </c>
      <c r="AQ215" s="574" t="str">
        <f t="shared" si="21"/>
        <v>4-2</v>
      </c>
      <c r="AR215" s="576" t="str">
        <f t="shared" si="22"/>
        <v/>
      </c>
      <c r="AS215" s="578" t="str">
        <f t="shared" si="23"/>
        <v/>
      </c>
      <c r="AT215" s="580" t="str">
        <f t="shared" si="24"/>
        <v/>
      </c>
      <c r="AU215" s="582" t="str">
        <f t="shared" si="25"/>
        <v/>
      </c>
      <c r="AV215" s="584" t="str">
        <f t="shared" si="26"/>
        <v/>
      </c>
      <c r="AW215" s="662" t="str">
        <f>IFERROR(VLOOKUP(功能_33[[#This Row],[功能代號]],工作表3!C:C,1,FALSE),"未計SIT測試")</f>
        <v>L4921</v>
      </c>
      <c r="AX215" s="584" t="s">
        <v>2803</v>
      </c>
    </row>
    <row r="216" spans="1:50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3006</v>
      </c>
      <c r="AM216" s="219" t="s">
        <v>3007</v>
      </c>
      <c r="AN216" s="292" t="str">
        <f>VLOOKUP(功能_33[[#This Row],[功能代號]],需二審tmp!A:A,1,FALSE)</f>
        <v>L4201</v>
      </c>
      <c r="AO216" s="356">
        <v>44523</v>
      </c>
      <c r="AQ216" s="574" t="str">
        <f t="shared" si="21"/>
        <v>4-2</v>
      </c>
      <c r="AR216" s="576" t="str">
        <f t="shared" si="22"/>
        <v/>
      </c>
      <c r="AS216" s="578" t="str">
        <f t="shared" si="23"/>
        <v/>
      </c>
      <c r="AT216" s="580" t="str">
        <f t="shared" si="24"/>
        <v/>
      </c>
      <c r="AU216" s="582" t="str">
        <f t="shared" si="25"/>
        <v/>
      </c>
      <c r="AV216" s="584" t="str">
        <f t="shared" si="26"/>
        <v/>
      </c>
      <c r="AW216" s="662" t="str">
        <f>IFERROR(VLOOKUP(功能_33[[#This Row],[功能代號]],工作表3!C:C,1,FALSE),"未計SIT測試")</f>
        <v>L4201</v>
      </c>
      <c r="AX216" s="584" t="s">
        <v>2803</v>
      </c>
    </row>
    <row r="217" spans="1:50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9">
        <v>44474</v>
      </c>
      <c r="L217" s="299">
        <v>44481</v>
      </c>
      <c r="M217" s="228">
        <v>44550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28">
        <v>44550</v>
      </c>
      <c r="Z217" s="299" t="s">
        <v>2791</v>
      </c>
      <c r="AA217" s="299">
        <v>44523</v>
      </c>
      <c r="AB217" s="299">
        <v>44525</v>
      </c>
      <c r="AC217" s="299">
        <v>44550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3032</v>
      </c>
      <c r="AM217" s="219" t="s">
        <v>3031</v>
      </c>
      <c r="AN217" s="292" t="e">
        <f>VLOOKUP(功能_33[[#This Row],[功能代號]],需二審tmp!A:A,1,FALSE)</f>
        <v>#N/A</v>
      </c>
      <c r="AQ217" s="574" t="str">
        <f t="shared" si="21"/>
        <v>4-2</v>
      </c>
      <c r="AR217" s="576" t="str">
        <f t="shared" si="22"/>
        <v/>
      </c>
      <c r="AS217" s="578" t="str">
        <f t="shared" si="23"/>
        <v/>
      </c>
      <c r="AT217" s="580" t="str">
        <f t="shared" si="24"/>
        <v/>
      </c>
      <c r="AU217" s="582" t="str">
        <f t="shared" si="25"/>
        <v/>
      </c>
      <c r="AV217" s="584" t="str">
        <f t="shared" si="26"/>
        <v/>
      </c>
      <c r="AW217" s="662" t="str">
        <f>IFERROR(VLOOKUP(功能_33[[#This Row],[功能代號]],工作表3!C:C,1,FALSE),"未計SIT測試")</f>
        <v>L4211</v>
      </c>
      <c r="AX217" s="584" t="s">
        <v>2803</v>
      </c>
    </row>
    <row r="218" spans="1:50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195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2976</v>
      </c>
      <c r="AM218" s="291" t="s">
        <v>2976</v>
      </c>
      <c r="AN218" s="292" t="e">
        <f>VLOOKUP(功能_33[[#This Row],[功能代號]],需二審tmp!A:A,1,FALSE)</f>
        <v>#N/A</v>
      </c>
      <c r="AO218" s="356">
        <v>44523</v>
      </c>
      <c r="AQ218" s="574" t="str">
        <f t="shared" si="21"/>
        <v>4-2</v>
      </c>
      <c r="AR218" s="576" t="str">
        <f t="shared" si="22"/>
        <v/>
      </c>
      <c r="AS218" s="578" t="str">
        <f t="shared" si="23"/>
        <v/>
      </c>
      <c r="AT218" s="580" t="str">
        <f t="shared" si="24"/>
        <v/>
      </c>
      <c r="AU218" s="582" t="str">
        <f t="shared" si="25"/>
        <v/>
      </c>
      <c r="AV218" s="584" t="str">
        <f t="shared" si="26"/>
        <v/>
      </c>
      <c r="AW218" s="662" t="str">
        <f>IFERROR(VLOOKUP(功能_33[[#This Row],[功能代號]],工作表3!C:C,1,FALSE),"未計SIT測試")</f>
        <v>L492A</v>
      </c>
      <c r="AX218" s="584" t="s">
        <v>2803</v>
      </c>
    </row>
    <row r="219" spans="1:50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9">
        <v>44474</v>
      </c>
      <c r="L219" s="299">
        <v>44481</v>
      </c>
      <c r="M219" s="228">
        <v>44550</v>
      </c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28">
        <v>44550</v>
      </c>
      <c r="Z219" s="299" t="s">
        <v>133</v>
      </c>
      <c r="AA219" s="299">
        <v>44525</v>
      </c>
      <c r="AB219" s="299">
        <v>44524</v>
      </c>
      <c r="AC219" s="299">
        <v>44550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3008</v>
      </c>
      <c r="AM219" s="292" t="s">
        <v>3009</v>
      </c>
      <c r="AN219" s="292" t="str">
        <f>VLOOKUP(功能_33[[#This Row],[功能代號]],需二審tmp!A:A,1,FALSE)</f>
        <v>L4702</v>
      </c>
      <c r="AQ219" s="574" t="str">
        <f t="shared" si="21"/>
        <v>4-7</v>
      </c>
      <c r="AR219" s="576" t="str">
        <f t="shared" si="22"/>
        <v/>
      </c>
      <c r="AS219" s="578" t="str">
        <f t="shared" si="23"/>
        <v/>
      </c>
      <c r="AT219" s="580" t="str">
        <f t="shared" si="24"/>
        <v/>
      </c>
      <c r="AU219" s="582" t="str">
        <f t="shared" si="25"/>
        <v/>
      </c>
      <c r="AV219" s="584" t="str">
        <f t="shared" si="26"/>
        <v/>
      </c>
      <c r="AW219" s="662" t="str">
        <f>IFERROR(VLOOKUP(功能_33[[#This Row],[功能代號]],工作表3!C:C,1,FALSE),"未計SIT測試")</f>
        <v>L4702</v>
      </c>
      <c r="AX219" s="584" t="s">
        <v>2803</v>
      </c>
    </row>
    <row r="220" spans="1:50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L4703</v>
      </c>
      <c r="AO220" s="356">
        <v>44523</v>
      </c>
      <c r="AQ220" s="574" t="str">
        <f t="shared" ref="AQ220:AQ284" si="27">IF(COUNTA(AC220)=1,LEFT(D220,3),"")</f>
        <v>4-7</v>
      </c>
      <c r="AR220" s="576" t="str">
        <f t="shared" ref="AR220:AR284" si="28">IF(AND(COUNTA(L220)=1,COUNTA(M220)=1,COUNTA(Y220)=1,COUNTA(AB220)=1,COUNTA(AC220)=0),LEFT(D220,3),"")</f>
        <v/>
      </c>
      <c r="AS220" s="578" t="str">
        <f t="shared" ref="AS220:AS284" si="29">IF(AND(COUNTA(L220)=1,COUNTA(M220)=1,COUNTA(Y220)=1,COUNTA(AB220)=0,COUNTA(AC220)=0),LEFT(D220,3),"")</f>
        <v/>
      </c>
      <c r="AT220" s="580" t="str">
        <f t="shared" ref="AT220:AT284" si="30">IF(AND(COUNTA(M220)=0,COUNTA(Y220)=1),LEFT(D220,3),"")</f>
        <v/>
      </c>
      <c r="AU220" s="582" t="str">
        <f t="shared" ref="AU220:AU284" si="31">IF(AND(COUNTA(M220)=1,COUNTA(Y220)=0),LEFT(D220,3),"")</f>
        <v/>
      </c>
      <c r="AV220" s="584" t="str">
        <f t="shared" ref="AV220:AV284" si="32">IF(AND(COUNTA(M220)=0,COUNTA(Y220)=0),LEFT(D220,3),"")</f>
        <v/>
      </c>
      <c r="AW220" s="662" t="str">
        <f>IFERROR(VLOOKUP(功能_33[[#This Row],[功能代號]],工作表3!C:C,1,FALSE),"未計SIT測試")</f>
        <v>L4703</v>
      </c>
      <c r="AX220" s="584" t="s">
        <v>2803</v>
      </c>
    </row>
    <row r="221" spans="1:50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195</v>
      </c>
      <c r="AA221" s="299">
        <v>44496</v>
      </c>
      <c r="AB221" s="299">
        <v>44496</v>
      </c>
      <c r="AC221" s="222" t="s">
        <v>3059</v>
      </c>
      <c r="AD221" s="299" t="s">
        <v>196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689</v>
      </c>
      <c r="AN221" s="292" t="e">
        <f>VLOOKUP(功能_33[[#This Row],[功能代號]],需二審tmp!A:A,1,FALSE)</f>
        <v>#N/A</v>
      </c>
      <c r="AO221" s="356">
        <v>44512</v>
      </c>
      <c r="AQ221" s="574" t="str">
        <f t="shared" si="27"/>
        <v>3-1</v>
      </c>
      <c r="AR221" s="576" t="str">
        <f t="shared" si="28"/>
        <v/>
      </c>
      <c r="AS221" s="578" t="str">
        <f t="shared" si="29"/>
        <v/>
      </c>
      <c r="AT221" s="580" t="str">
        <f t="shared" si="30"/>
        <v/>
      </c>
      <c r="AU221" s="582" t="str">
        <f t="shared" si="31"/>
        <v/>
      </c>
      <c r="AV221" s="584" t="str">
        <f t="shared" si="32"/>
        <v/>
      </c>
      <c r="AW221" s="662" t="str">
        <f>IFERROR(VLOOKUP(功能_33[[#This Row],[功能代號]],工作表3!C:C,1,FALSE),"未計SIT測試")</f>
        <v>L3921</v>
      </c>
      <c r="AX221" s="584" t="s">
        <v>687</v>
      </c>
    </row>
    <row r="222" spans="1:50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99">
        <v>44512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692</v>
      </c>
      <c r="AL222" s="291">
        <v>340</v>
      </c>
      <c r="AM222" s="292" t="s">
        <v>693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27"/>
        <v>3-1</v>
      </c>
      <c r="AR222" s="576" t="str">
        <f t="shared" si="28"/>
        <v/>
      </c>
      <c r="AS222" s="578" t="str">
        <f t="shared" si="29"/>
        <v/>
      </c>
      <c r="AT222" s="580" t="str">
        <f t="shared" si="30"/>
        <v/>
      </c>
      <c r="AU222" s="582" t="str">
        <f t="shared" si="31"/>
        <v/>
      </c>
      <c r="AV222" s="584" t="str">
        <f t="shared" si="32"/>
        <v/>
      </c>
      <c r="AW222" s="662" t="str">
        <f>IFERROR(VLOOKUP(功能_33[[#This Row],[功能代號]],工作表3!C:C,1,FALSE),"未計SIT測試")</f>
        <v>未計SIT測試</v>
      </c>
      <c r="AX222" s="584" t="s">
        <v>690</v>
      </c>
    </row>
    <row r="223" spans="1:50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696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27"/>
        <v>3-1</v>
      </c>
      <c r="AR223" s="576" t="str">
        <f t="shared" si="28"/>
        <v/>
      </c>
      <c r="AS223" s="578" t="str">
        <f t="shared" si="29"/>
        <v/>
      </c>
      <c r="AT223" s="580" t="str">
        <f t="shared" si="30"/>
        <v/>
      </c>
      <c r="AU223" s="582" t="str">
        <f t="shared" si="31"/>
        <v/>
      </c>
      <c r="AV223" s="584" t="str">
        <f t="shared" si="32"/>
        <v/>
      </c>
      <c r="AW223" s="662" t="str">
        <f>IFERROR(VLOOKUP(功能_33[[#This Row],[功能代號]],工作表3!C:C,1,FALSE),"未計SIT測試")</f>
        <v>未計SIT測試</v>
      </c>
      <c r="AX223" s="584" t="s">
        <v>694</v>
      </c>
    </row>
    <row r="224" spans="1:50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699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27"/>
        <v>3-1</v>
      </c>
      <c r="AR224" s="576" t="str">
        <f t="shared" si="28"/>
        <v/>
      </c>
      <c r="AS224" s="578" t="str">
        <f t="shared" si="29"/>
        <v/>
      </c>
      <c r="AT224" s="580" t="str">
        <f t="shared" si="30"/>
        <v/>
      </c>
      <c r="AU224" s="582" t="str">
        <f t="shared" si="31"/>
        <v/>
      </c>
      <c r="AV224" s="584" t="str">
        <f t="shared" si="32"/>
        <v/>
      </c>
      <c r="AW224" s="662" t="str">
        <f>IFERROR(VLOOKUP(功能_33[[#This Row],[功能代號]],工作表3!C:C,1,FALSE),"未計SIT測試")</f>
        <v>未計SIT測試</v>
      </c>
      <c r="AX224" s="584" t="s">
        <v>697</v>
      </c>
    </row>
    <row r="225" spans="1:50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702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27"/>
        <v>3-1</v>
      </c>
      <c r="AR225" s="576" t="str">
        <f t="shared" si="28"/>
        <v/>
      </c>
      <c r="AS225" s="578" t="str">
        <f t="shared" si="29"/>
        <v/>
      </c>
      <c r="AT225" s="580" t="str">
        <f t="shared" si="30"/>
        <v/>
      </c>
      <c r="AU225" s="582" t="str">
        <f t="shared" si="31"/>
        <v/>
      </c>
      <c r="AV225" s="584" t="str">
        <f t="shared" si="32"/>
        <v/>
      </c>
      <c r="AW225" s="662" t="str">
        <f>IFERROR(VLOOKUP(功能_33[[#This Row],[功能代號]],工作表3!C:C,1,FALSE),"未計SIT測試")</f>
        <v>未計SIT測試</v>
      </c>
      <c r="AX225" s="584" t="s">
        <v>700</v>
      </c>
    </row>
    <row r="226" spans="1:50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705</v>
      </c>
      <c r="AN226" s="292" t="str">
        <f>VLOOKUP(功能_33[[#This Row],[功能代號]],需二審tmp!A:A,1,FALSE)</f>
        <v>L3926</v>
      </c>
      <c r="AO226" s="356">
        <v>44512</v>
      </c>
      <c r="AQ226" s="574" t="str">
        <f t="shared" si="27"/>
        <v>3-1</v>
      </c>
      <c r="AR226" s="576" t="str">
        <f t="shared" si="28"/>
        <v/>
      </c>
      <c r="AS226" s="578" t="str">
        <f t="shared" si="29"/>
        <v/>
      </c>
      <c r="AT226" s="580" t="str">
        <f t="shared" si="30"/>
        <v/>
      </c>
      <c r="AU226" s="582" t="str">
        <f t="shared" si="31"/>
        <v/>
      </c>
      <c r="AV226" s="584" t="str">
        <f t="shared" si="32"/>
        <v/>
      </c>
      <c r="AW226" s="662" t="str">
        <f>IFERROR(VLOOKUP(功能_33[[#This Row],[功能代號]],工作表3!C:C,1,FALSE),"未計SIT測試")</f>
        <v>未計SIT測試</v>
      </c>
      <c r="AX226" s="584" t="s">
        <v>703</v>
      </c>
    </row>
    <row r="227" spans="1:50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195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4" t="str">
        <f t="shared" si="27"/>
        <v>3-3</v>
      </c>
      <c r="AR227" s="576" t="str">
        <f t="shared" si="28"/>
        <v/>
      </c>
      <c r="AS227" s="578" t="str">
        <f t="shared" si="29"/>
        <v/>
      </c>
      <c r="AT227" s="580" t="str">
        <f t="shared" si="30"/>
        <v/>
      </c>
      <c r="AU227" s="582" t="str">
        <f t="shared" si="31"/>
        <v/>
      </c>
      <c r="AV227" s="584" t="str">
        <f t="shared" si="32"/>
        <v/>
      </c>
      <c r="AW227" s="662" t="str">
        <f>IFERROR(VLOOKUP(功能_33[[#This Row],[功能代號]],工作表3!C:C,1,FALSE),"未計SIT測試")</f>
        <v>未計SIT測試</v>
      </c>
      <c r="AX227" s="584" t="s">
        <v>706</v>
      </c>
    </row>
    <row r="228" spans="1:50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4" t="str">
        <f t="shared" si="27"/>
        <v>3-3</v>
      </c>
      <c r="AR228" s="576" t="str">
        <f t="shared" si="28"/>
        <v/>
      </c>
      <c r="AS228" s="578" t="str">
        <f t="shared" si="29"/>
        <v/>
      </c>
      <c r="AT228" s="580" t="str">
        <f t="shared" si="30"/>
        <v/>
      </c>
      <c r="AU228" s="582" t="str">
        <f t="shared" si="31"/>
        <v/>
      </c>
      <c r="AV228" s="584" t="str">
        <f t="shared" si="32"/>
        <v/>
      </c>
      <c r="AW228" s="662" t="str">
        <f>IFERROR(VLOOKUP(功能_33[[#This Row],[功能代號]],工作表3!C:C,1,FALSE),"未計SIT測試")</f>
        <v>未計SIT測試</v>
      </c>
      <c r="AX228" s="584" t="s">
        <v>708</v>
      </c>
    </row>
    <row r="229" spans="1:50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712</v>
      </c>
      <c r="AN229" s="292" t="str">
        <f>VLOOKUP(功能_33[[#This Row],[功能代號]],需二審tmp!A:A,1,FALSE)</f>
        <v>L3200</v>
      </c>
      <c r="AO229" s="356">
        <v>44512</v>
      </c>
      <c r="AQ229" s="574" t="str">
        <f t="shared" si="27"/>
        <v>3-3</v>
      </c>
      <c r="AR229" s="576" t="str">
        <f t="shared" si="28"/>
        <v/>
      </c>
      <c r="AS229" s="578" t="str">
        <f t="shared" si="29"/>
        <v/>
      </c>
      <c r="AT229" s="580" t="str">
        <f t="shared" si="30"/>
        <v/>
      </c>
      <c r="AU229" s="582" t="str">
        <f t="shared" si="31"/>
        <v/>
      </c>
      <c r="AV229" s="584" t="str">
        <f t="shared" si="32"/>
        <v/>
      </c>
      <c r="AW229" s="662" t="str">
        <f>IFERROR(VLOOKUP(功能_33[[#This Row],[功能代號]],工作表3!C:C,1,FALSE),"未計SIT測試")</f>
        <v>未計SIT測試</v>
      </c>
      <c r="AX229" s="584" t="s">
        <v>710</v>
      </c>
    </row>
    <row r="230" spans="1:50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715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4" t="str">
        <f t="shared" si="27"/>
        <v>3-3</v>
      </c>
      <c r="AR230" s="576" t="str">
        <f t="shared" si="28"/>
        <v/>
      </c>
      <c r="AS230" s="578" t="str">
        <f t="shared" si="29"/>
        <v/>
      </c>
      <c r="AT230" s="580" t="str">
        <f t="shared" si="30"/>
        <v/>
      </c>
      <c r="AU230" s="582" t="str">
        <f t="shared" si="31"/>
        <v/>
      </c>
      <c r="AV230" s="584" t="str">
        <f t="shared" si="32"/>
        <v/>
      </c>
      <c r="AW230" s="662" t="str">
        <f>IFERROR(VLOOKUP(功能_33[[#This Row],[功能代號]],工作表3!C:C,1,FALSE),"未計SIT測試")</f>
        <v>L3230</v>
      </c>
      <c r="AX230" s="584" t="s">
        <v>713</v>
      </c>
    </row>
    <row r="231" spans="1:50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e">
        <f>VLOOKUP(功能_33[[#This Row],[功能代號]],需二審tmp!A:A,1,FALSE)</f>
        <v>#N/A</v>
      </c>
      <c r="AQ231" s="574" t="str">
        <f t="shared" si="27"/>
        <v>3-3</v>
      </c>
      <c r="AR231" s="576" t="str">
        <f t="shared" si="28"/>
        <v/>
      </c>
      <c r="AS231" s="578" t="str">
        <f t="shared" si="29"/>
        <v/>
      </c>
      <c r="AT231" s="580" t="str">
        <f t="shared" si="30"/>
        <v/>
      </c>
      <c r="AU231" s="582" t="str">
        <f t="shared" si="31"/>
        <v/>
      </c>
      <c r="AV231" s="584" t="str">
        <f t="shared" si="32"/>
        <v/>
      </c>
      <c r="AW231" s="662" t="str">
        <f>IFERROR(VLOOKUP(功能_33[[#This Row],[功能代號]],工作表3!C:C,1,FALSE),"未計SIT測試")</f>
        <v>未計SIT測試</v>
      </c>
      <c r="AX231" s="584" t="s">
        <v>2803</v>
      </c>
    </row>
    <row r="232" spans="1:50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195</v>
      </c>
      <c r="AA232" s="299">
        <v>44496</v>
      </c>
      <c r="AB232" s="299">
        <v>44496</v>
      </c>
      <c r="AC232" s="299">
        <v>44512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718</v>
      </c>
      <c r="AN232" s="292" t="e">
        <f>VLOOKUP(功能_33[[#This Row],[功能代號]],需二審tmp!A:A,1,FALSE)</f>
        <v>#N/A</v>
      </c>
      <c r="AO232" s="356">
        <v>44512</v>
      </c>
      <c r="AQ232" s="574" t="str">
        <f t="shared" si="27"/>
        <v>3-4</v>
      </c>
      <c r="AR232" s="576" t="str">
        <f t="shared" si="28"/>
        <v/>
      </c>
      <c r="AS232" s="578" t="str">
        <f t="shared" si="29"/>
        <v/>
      </c>
      <c r="AT232" s="580" t="str">
        <f t="shared" si="30"/>
        <v/>
      </c>
      <c r="AU232" s="582" t="str">
        <f t="shared" si="31"/>
        <v/>
      </c>
      <c r="AV232" s="584" t="str">
        <f t="shared" si="32"/>
        <v/>
      </c>
      <c r="AW232" s="662" t="str">
        <f>IFERROR(VLOOKUP(功能_33[[#This Row],[功能代號]],工作表3!C:C,1,FALSE),"未計SIT測試")</f>
        <v>未計SIT測試</v>
      </c>
      <c r="AX232" s="584" t="s">
        <v>716</v>
      </c>
    </row>
    <row r="233" spans="1:50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692</v>
      </c>
      <c r="AL233" s="291">
        <v>342</v>
      </c>
      <c r="AM233" s="292" t="s">
        <v>720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27"/>
        <v>3-4</v>
      </c>
      <c r="AR233" s="576" t="str">
        <f t="shared" si="28"/>
        <v/>
      </c>
      <c r="AS233" s="578" t="str">
        <f t="shared" si="29"/>
        <v/>
      </c>
      <c r="AT233" s="580" t="str">
        <f t="shared" si="30"/>
        <v/>
      </c>
      <c r="AU233" s="582" t="str">
        <f t="shared" si="31"/>
        <v/>
      </c>
      <c r="AV233" s="584" t="str">
        <f t="shared" si="32"/>
        <v/>
      </c>
      <c r="AW233" s="662" t="str">
        <f>IFERROR(VLOOKUP(功能_33[[#This Row],[功能代號]],工作表3!C:C,1,FALSE),"未計SIT測試")</f>
        <v>未計SIT測試</v>
      </c>
      <c r="AX233" s="584" t="s">
        <v>719</v>
      </c>
    </row>
    <row r="234" spans="1:50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692</v>
      </c>
      <c r="AL234" s="291">
        <v>632</v>
      </c>
      <c r="AM234" s="292" t="s">
        <v>722</v>
      </c>
      <c r="AN234" s="292" t="str">
        <f>VLOOKUP(功能_33[[#This Row],[功能代號]],需二審tmp!A:A,1,FALSE)</f>
        <v>L3731</v>
      </c>
      <c r="AO234" s="356">
        <v>44512</v>
      </c>
      <c r="AQ234" s="574" t="str">
        <f t="shared" si="27"/>
        <v>3-3</v>
      </c>
      <c r="AR234" s="576" t="str">
        <f t="shared" si="28"/>
        <v/>
      </c>
      <c r="AS234" s="578" t="str">
        <f t="shared" si="29"/>
        <v/>
      </c>
      <c r="AT234" s="580" t="str">
        <f t="shared" si="30"/>
        <v/>
      </c>
      <c r="AU234" s="582" t="str">
        <f t="shared" si="31"/>
        <v/>
      </c>
      <c r="AV234" s="584" t="str">
        <f t="shared" si="32"/>
        <v/>
      </c>
      <c r="AW234" s="662" t="str">
        <f>IFERROR(VLOOKUP(功能_33[[#This Row],[功能代號]],工作表3!C:C,1,FALSE),"未計SIT測試")</f>
        <v>未計SIT測試</v>
      </c>
      <c r="AX234" s="584" t="s">
        <v>721</v>
      </c>
    </row>
    <row r="235" spans="1:50" ht="13.5" x14ac:dyDescent="0.3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9">
        <v>44475</v>
      </c>
      <c r="L235" s="299">
        <v>44482</v>
      </c>
      <c r="M235" s="299" t="str">
        <f>IFERROR(IF(VLOOKUP(功能_33[[#This Row],[功能代號]],討論項目!A:H,8,FALSE)=0,"",VLOOKUP(功能_33[[#This Row],[功能代號]],討論項目!A:H,8,FALSE)),"")</f>
        <v/>
      </c>
      <c r="N235" s="291" t="s">
        <v>8</v>
      </c>
      <c r="O235" s="270" t="s">
        <v>14</v>
      </c>
      <c r="T235" s="291"/>
      <c r="V235" s="291"/>
      <c r="W235" s="291"/>
      <c r="X235" s="423" t="str">
        <f>VLOOKUP(功能_33[[#This Row],[User]],SKL放款!A:G,7,FALSE)</f>
        <v>放款管理課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83"/>
      <c r="AE235" s="283"/>
      <c r="AF235" s="283"/>
      <c r="AG235" s="283" t="str">
        <f>IFERROR(IF(VLOOKUP(功能_33[[#This Row],[功能代號]],E:Q,11,FALSE)=0,"",VLOOKUP(功能_33[[#This Row],[功能代號]],E:Q,11,FALSE)),"")</f>
        <v>張舜雯</v>
      </c>
      <c r="AH235" s="283"/>
      <c r="AI235" s="283"/>
      <c r="AJ235" s="423"/>
      <c r="AL235" s="660" t="s">
        <v>2976</v>
      </c>
      <c r="AM235" s="423"/>
      <c r="AN235" s="423" t="e">
        <f>VLOOKUP(功能_33[[#This Row],[功能代號]],需二審tmp!A:A,1,FALSE)</f>
        <v>#N/A</v>
      </c>
      <c r="AQ235" s="635" t="str">
        <f>IF(COUNTA(AC235)=1,LEFT(D235,3),"")</f>
        <v>6-8</v>
      </c>
      <c r="AR235" s="576" t="str">
        <f>IF(AND(COUNTA(L235)=1,COUNTA(M235)=1,COUNTA(Y235)=1,COUNTA(AB235)=1,COUNTA(AC235)=0),LEFT(D235,3),"")</f>
        <v/>
      </c>
      <c r="AS235" s="578" t="str">
        <f>IF(AND(COUNTA(L235)=1,COUNTA(M235)=1,COUNTA(Y235)=1,COUNTA(AB235)=0,COUNTA(AC235)=0),LEFT(D235,3),"")</f>
        <v/>
      </c>
      <c r="AT235" s="580" t="str">
        <f>IF(AND(COUNTA(M235)=0,COUNTA(Y235)=1),LEFT(D235,3),"")</f>
        <v/>
      </c>
      <c r="AU235" s="582" t="str">
        <f>IF(AND(COUNTA(M235)=1,COUNTA(Y235)=0),LEFT(D235,3),"")</f>
        <v/>
      </c>
      <c r="AV235" s="584" t="str">
        <f>IF(AND(COUNTA(M235)=0,COUNTA(Y235)=0),LEFT(D235,3),"")</f>
        <v/>
      </c>
      <c r="AW235" s="662" t="str">
        <f>IFERROR(VLOOKUP(功能_33[[#This Row],[功能代號]],工作表3!C:C,1,FALSE),"未計SIT測試")</f>
        <v>未計SIT測試</v>
      </c>
      <c r="AX235" s="584" t="s">
        <v>2803</v>
      </c>
    </row>
    <row r="236" spans="1:50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195</v>
      </c>
      <c r="AA236" s="299">
        <v>44496</v>
      </c>
      <c r="AB236" s="299">
        <v>44496</v>
      </c>
      <c r="AC236" s="299">
        <v>44512</v>
      </c>
      <c r="AD236" s="299" t="s">
        <v>196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346</v>
      </c>
      <c r="AM236" s="292" t="s">
        <v>725</v>
      </c>
      <c r="AN236" s="292" t="e">
        <f>VLOOKUP(功能_33[[#This Row],[功能代號]],需二審tmp!A:A,1,FALSE)</f>
        <v>#N/A</v>
      </c>
      <c r="AO236" s="356">
        <v>44512</v>
      </c>
      <c r="AQ236" s="574" t="str">
        <f t="shared" si="27"/>
        <v>3-3</v>
      </c>
      <c r="AR236" s="576" t="str">
        <f t="shared" si="28"/>
        <v/>
      </c>
      <c r="AS236" s="578" t="str">
        <f t="shared" si="29"/>
        <v/>
      </c>
      <c r="AT236" s="580" t="str">
        <f t="shared" si="30"/>
        <v/>
      </c>
      <c r="AU236" s="582" t="str">
        <f t="shared" si="31"/>
        <v/>
      </c>
      <c r="AV236" s="584" t="str">
        <f t="shared" si="32"/>
        <v/>
      </c>
      <c r="AW236" s="662" t="str">
        <f>IFERROR(VLOOKUP(功能_33[[#This Row],[功能代號]],工作表3!C:C,1,FALSE),"未計SIT測試")</f>
        <v>未計SIT測試</v>
      </c>
      <c r="AX236" s="584" t="s">
        <v>723</v>
      </c>
    </row>
    <row r="237" spans="1:50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347</v>
      </c>
      <c r="AM237" s="292" t="s">
        <v>728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27"/>
        <v>3-3</v>
      </c>
      <c r="AR237" s="576" t="str">
        <f t="shared" si="28"/>
        <v/>
      </c>
      <c r="AS237" s="578" t="str">
        <f t="shared" si="29"/>
        <v/>
      </c>
      <c r="AT237" s="580" t="str">
        <f t="shared" si="30"/>
        <v/>
      </c>
      <c r="AU237" s="582" t="str">
        <f t="shared" si="31"/>
        <v/>
      </c>
      <c r="AV237" s="584" t="str">
        <f t="shared" si="32"/>
        <v/>
      </c>
      <c r="AW237" s="662" t="str">
        <f>IFERROR(VLOOKUP(功能_33[[#This Row],[功能代號]],工作表3!C:C,1,FALSE),"未計SIT測試")</f>
        <v>未計SIT測試</v>
      </c>
      <c r="AX237" s="584" t="s">
        <v>726</v>
      </c>
    </row>
    <row r="238" spans="1:50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44475</v>
      </c>
      <c r="L238" s="299">
        <v>44475</v>
      </c>
      <c r="M238" s="299">
        <v>44536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195</v>
      </c>
      <c r="AA238" s="299">
        <v>44477</v>
      </c>
      <c r="AB238" s="299">
        <v>44477</v>
      </c>
      <c r="AC238" s="299">
        <v>44539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731</v>
      </c>
      <c r="AN238" s="292" t="e">
        <f>VLOOKUP(功能_33[[#This Row],[功能代號]],需二審tmp!A:A,1,FALSE)</f>
        <v>#N/A</v>
      </c>
      <c r="AO238" s="356">
        <v>44523</v>
      </c>
      <c r="AQ238" s="574" t="str">
        <f t="shared" si="27"/>
        <v>2-5</v>
      </c>
      <c r="AR238" s="576" t="str">
        <f t="shared" si="28"/>
        <v/>
      </c>
      <c r="AS238" s="578" t="str">
        <f t="shared" si="29"/>
        <v/>
      </c>
      <c r="AT238" s="580" t="str">
        <f t="shared" si="30"/>
        <v/>
      </c>
      <c r="AU238" s="582" t="str">
        <f t="shared" si="31"/>
        <v/>
      </c>
      <c r="AV238" s="584" t="str">
        <f t="shared" si="32"/>
        <v/>
      </c>
      <c r="AW238" s="662" t="str">
        <f>IFERROR(VLOOKUP(功能_33[[#This Row],[功能代號]],工作表3!C:C,1,FALSE),"未計SIT測試")</f>
        <v>L2603</v>
      </c>
      <c r="AX238" s="584" t="s">
        <v>729</v>
      </c>
    </row>
    <row r="239" spans="1:50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44482</v>
      </c>
      <c r="L239" s="299">
        <v>44475</v>
      </c>
      <c r="M239" s="299">
        <f>IFERROR(IF(VLOOKUP(功能_33[[#This Row],[功能代號]],討論項目!A:H,8,FALSE)=0,"",VLOOKUP(功能_33[[#This Row],[功能代號]],討論項目!A:H,8,FALSE)),"")</f>
        <v>44475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133</v>
      </c>
      <c r="AA239" s="299">
        <v>44530</v>
      </c>
      <c r="AB239" s="299">
        <v>44530</v>
      </c>
      <c r="AC239" s="299">
        <v>44539</v>
      </c>
      <c r="AD239" s="299"/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734</v>
      </c>
      <c r="AN239" s="292" t="str">
        <f>VLOOKUP(功能_33[[#This Row],[功能代號]],需二審tmp!A:A,1,FALSE)</f>
        <v>L2078</v>
      </c>
      <c r="AO239" s="356">
        <v>44523</v>
      </c>
      <c r="AQ239" s="574" t="str">
        <f t="shared" si="27"/>
        <v>2-5</v>
      </c>
      <c r="AR239" s="576" t="str">
        <f t="shared" si="28"/>
        <v/>
      </c>
      <c r="AS239" s="578" t="str">
        <f t="shared" si="29"/>
        <v/>
      </c>
      <c r="AT239" s="580" t="str">
        <f t="shared" si="30"/>
        <v/>
      </c>
      <c r="AU239" s="582" t="str">
        <f t="shared" si="31"/>
        <v/>
      </c>
      <c r="AV239" s="584" t="str">
        <f t="shared" si="32"/>
        <v/>
      </c>
      <c r="AW239" s="662" t="str">
        <f>IFERROR(VLOOKUP(功能_33[[#This Row],[功能代號]],工作表3!C:C,1,FALSE),"未計SIT測試")</f>
        <v>L2078</v>
      </c>
      <c r="AX239" s="584" t="s">
        <v>732</v>
      </c>
    </row>
    <row r="240" spans="1:50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195</v>
      </c>
      <c r="AA240" s="299">
        <v>44477</v>
      </c>
      <c r="AB240" s="299">
        <v>44477</v>
      </c>
      <c r="AC240" s="299">
        <v>44539</v>
      </c>
      <c r="AD240" s="299" t="s">
        <v>196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737</v>
      </c>
      <c r="AN240" s="292" t="e">
        <f>VLOOKUP(功能_33[[#This Row],[功能代號]],需二審tmp!A:A,1,FALSE)</f>
        <v>#N/A</v>
      </c>
      <c r="AO240" s="356">
        <v>44523</v>
      </c>
      <c r="AQ240" s="574" t="str">
        <f t="shared" si="27"/>
        <v>2-5</v>
      </c>
      <c r="AR240" s="576" t="str">
        <f t="shared" si="28"/>
        <v/>
      </c>
      <c r="AS240" s="578" t="str">
        <f t="shared" si="29"/>
        <v/>
      </c>
      <c r="AT240" s="580" t="str">
        <f t="shared" si="30"/>
        <v/>
      </c>
      <c r="AU240" s="582" t="str">
        <f t="shared" si="31"/>
        <v/>
      </c>
      <c r="AV240" s="584" t="str">
        <f t="shared" si="32"/>
        <v/>
      </c>
      <c r="AW240" s="662" t="str">
        <f>IFERROR(VLOOKUP(功能_33[[#This Row],[功能代號]],工作表3!C:C,1,FALSE),"未計SIT測試")</f>
        <v>L2601</v>
      </c>
      <c r="AX240" s="584" t="s">
        <v>735</v>
      </c>
    </row>
    <row r="241" spans="2:50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740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27"/>
        <v>2-5</v>
      </c>
      <c r="AR241" s="576" t="str">
        <f t="shared" si="28"/>
        <v/>
      </c>
      <c r="AS241" s="578" t="str">
        <f t="shared" si="29"/>
        <v/>
      </c>
      <c r="AT241" s="580" t="str">
        <f t="shared" si="30"/>
        <v/>
      </c>
      <c r="AU241" s="582" t="str">
        <f t="shared" si="31"/>
        <v/>
      </c>
      <c r="AV241" s="584" t="str">
        <f t="shared" si="32"/>
        <v/>
      </c>
      <c r="AW241" s="662" t="str">
        <f>IFERROR(VLOOKUP(功能_33[[#This Row],[功能代號]],工作表3!C:C,1,FALSE),"未計SIT測試")</f>
        <v>L2602</v>
      </c>
      <c r="AX241" s="584" t="s">
        <v>738</v>
      </c>
    </row>
    <row r="242" spans="2:50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743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27"/>
        <v>2-5</v>
      </c>
      <c r="AR242" s="576" t="str">
        <f t="shared" si="28"/>
        <v/>
      </c>
      <c r="AS242" s="578" t="str">
        <f t="shared" si="29"/>
        <v/>
      </c>
      <c r="AT242" s="580" t="str">
        <f t="shared" si="30"/>
        <v/>
      </c>
      <c r="AU242" s="582" t="str">
        <f t="shared" si="31"/>
        <v/>
      </c>
      <c r="AV242" s="584" t="str">
        <f t="shared" si="32"/>
        <v/>
      </c>
      <c r="AW242" s="662" t="str">
        <f>IFERROR(VLOOKUP(功能_33[[#This Row],[功能代號]],工作表3!C:C,1,FALSE),"未計SIT測試")</f>
        <v>L2941</v>
      </c>
      <c r="AX242" s="584" t="s">
        <v>741</v>
      </c>
    </row>
    <row r="243" spans="2:50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746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27"/>
        <v>2-5</v>
      </c>
      <c r="AR243" s="576" t="str">
        <f t="shared" si="28"/>
        <v/>
      </c>
      <c r="AS243" s="578" t="str">
        <f t="shared" si="29"/>
        <v/>
      </c>
      <c r="AT243" s="580" t="str">
        <f t="shared" si="30"/>
        <v/>
      </c>
      <c r="AU243" s="582" t="str">
        <f t="shared" si="31"/>
        <v/>
      </c>
      <c r="AV243" s="584" t="str">
        <f t="shared" si="32"/>
        <v/>
      </c>
      <c r="AW243" s="662" t="str">
        <f>IFERROR(VLOOKUP(功能_33[[#This Row],[功能代號]],工作表3!C:C,1,FALSE),"未計SIT測試")</f>
        <v>L2942</v>
      </c>
      <c r="AX243" s="584" t="s">
        <v>744</v>
      </c>
    </row>
    <row r="244" spans="2:50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749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27"/>
        <v>2-5</v>
      </c>
      <c r="AR244" s="576" t="str">
        <f t="shared" si="28"/>
        <v/>
      </c>
      <c r="AS244" s="578" t="str">
        <f t="shared" si="29"/>
        <v/>
      </c>
      <c r="AT244" s="580" t="str">
        <f t="shared" si="30"/>
        <v/>
      </c>
      <c r="AU244" s="582" t="str">
        <f t="shared" si="31"/>
        <v/>
      </c>
      <c r="AV244" s="584" t="str">
        <f t="shared" si="32"/>
        <v/>
      </c>
      <c r="AW244" s="662" t="str">
        <f>IFERROR(VLOOKUP(功能_33[[#This Row],[功能代號]],工作表3!C:C,1,FALSE),"未計SIT測試")</f>
        <v>L2605</v>
      </c>
      <c r="AX244" s="584" t="s">
        <v>747</v>
      </c>
    </row>
    <row r="245" spans="2:50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752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27"/>
        <v>2-5</v>
      </c>
      <c r="AR245" s="576" t="str">
        <f t="shared" si="28"/>
        <v/>
      </c>
      <c r="AS245" s="578" t="str">
        <f t="shared" si="29"/>
        <v/>
      </c>
      <c r="AT245" s="580" t="str">
        <f t="shared" si="30"/>
        <v/>
      </c>
      <c r="AU245" s="582" t="str">
        <f t="shared" si="31"/>
        <v/>
      </c>
      <c r="AV245" s="584" t="str">
        <f t="shared" si="32"/>
        <v/>
      </c>
      <c r="AW245" s="662" t="str">
        <f>IFERROR(VLOOKUP(功能_33[[#This Row],[功能代號]],工作表3!C:C,1,FALSE),"未計SIT測試")</f>
        <v>L2613</v>
      </c>
      <c r="AX245" s="584" t="s">
        <v>750</v>
      </c>
    </row>
    <row r="246" spans="2:50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44488</v>
      </c>
      <c r="M246" s="299">
        <v>44536</v>
      </c>
      <c r="N246" s="291" t="s">
        <v>7</v>
      </c>
      <c r="O246" s="291" t="s">
        <v>24</v>
      </c>
      <c r="P246" s="270" t="s">
        <v>14</v>
      </c>
      <c r="Q246" s="292" t="s">
        <v>755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24"/>
      <c r="AF246" s="299"/>
      <c r="AG246" s="224" t="str">
        <f>IFERROR(IF(VLOOKUP(功能_33[[#This Row],[功能代號]],E:Q,11,FALSE)=0,"",VLOOKUP(功能_33[[#This Row],[功能代號]],E:Q,11,FALSE)),"")</f>
        <v>邵淑微</v>
      </c>
      <c r="AH246" s="292">
        <v>180</v>
      </c>
      <c r="AI246" s="292"/>
      <c r="AJ246" s="292"/>
      <c r="AL246" s="291">
        <v>226</v>
      </c>
      <c r="AM246" s="292" t="s">
        <v>756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27"/>
        <v>2-5</v>
      </c>
      <c r="AR246" s="576" t="str">
        <f t="shared" si="28"/>
        <v/>
      </c>
      <c r="AS246" s="578" t="str">
        <f t="shared" si="29"/>
        <v/>
      </c>
      <c r="AT246" s="580" t="str">
        <f t="shared" si="30"/>
        <v/>
      </c>
      <c r="AU246" s="582" t="str">
        <f t="shared" si="31"/>
        <v/>
      </c>
      <c r="AV246" s="584" t="str">
        <f t="shared" si="32"/>
        <v/>
      </c>
      <c r="AW246" s="662" t="str">
        <f>IFERROR(VLOOKUP(功能_33[[#This Row],[功能代號]],工作表3!C:C,1,FALSE),"未計SIT測試")</f>
        <v>L2614</v>
      </c>
      <c r="AX246" s="584" t="s">
        <v>2803</v>
      </c>
    </row>
    <row r="247" spans="2:50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2976</v>
      </c>
      <c r="AM247" s="291" t="s">
        <v>2976</v>
      </c>
      <c r="AN247" s="292" t="str">
        <f>VLOOKUP(功能_33[[#This Row],[功能代號]],需二審tmp!A:A,1,FALSE)</f>
        <v>L4604</v>
      </c>
      <c r="AO247" s="356">
        <v>44523</v>
      </c>
      <c r="AQ247" s="574" t="str">
        <f t="shared" si="27"/>
        <v>4-6</v>
      </c>
      <c r="AR247" s="576" t="str">
        <f t="shared" si="28"/>
        <v/>
      </c>
      <c r="AS247" s="578" t="str">
        <f t="shared" si="29"/>
        <v/>
      </c>
      <c r="AT247" s="580" t="str">
        <f t="shared" si="30"/>
        <v/>
      </c>
      <c r="AU247" s="582" t="str">
        <f t="shared" si="31"/>
        <v/>
      </c>
      <c r="AV247" s="584" t="str">
        <f t="shared" si="32"/>
        <v/>
      </c>
      <c r="AW247" s="662" t="str">
        <f>IFERROR(VLOOKUP(功能_33[[#This Row],[功能代號]],工作表3!C:C,1,FALSE),"未計SIT測試")</f>
        <v>L4604</v>
      </c>
      <c r="AX247" s="584" t="s">
        <v>2803</v>
      </c>
    </row>
    <row r="248" spans="2:50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2975</v>
      </c>
      <c r="AM248" s="292" t="s">
        <v>2974</v>
      </c>
      <c r="AN248" s="292" t="str">
        <f>VLOOKUP(功能_33[[#This Row],[功能代號]],需二審tmp!A:A,1,FALSE)</f>
        <v>L4605</v>
      </c>
      <c r="AO248" s="356">
        <v>44523</v>
      </c>
      <c r="AQ248" s="574" t="str">
        <f t="shared" si="27"/>
        <v>4-6</v>
      </c>
      <c r="AR248" s="576" t="str">
        <f t="shared" si="28"/>
        <v/>
      </c>
      <c r="AS248" s="578" t="str">
        <f t="shared" si="29"/>
        <v/>
      </c>
      <c r="AT248" s="580" t="str">
        <f t="shared" si="30"/>
        <v/>
      </c>
      <c r="AU248" s="582" t="str">
        <f t="shared" si="31"/>
        <v/>
      </c>
      <c r="AV248" s="584" t="str">
        <f t="shared" si="32"/>
        <v/>
      </c>
      <c r="AW248" s="662" t="str">
        <f>IFERROR(VLOOKUP(功能_33[[#This Row],[功能代號]],工作表3!C:C,1,FALSE),"未計SIT測試")</f>
        <v>L4605</v>
      </c>
      <c r="AX248" s="584" t="s">
        <v>2803</v>
      </c>
    </row>
    <row r="249" spans="2:50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308" t="s">
        <v>3018</v>
      </c>
      <c r="AM249" s="219" t="s">
        <v>3019</v>
      </c>
      <c r="AN249" s="292" t="str">
        <f>VLOOKUP(功能_33[[#This Row],[功能代號]],需二審tmp!A:A,1,FALSE)</f>
        <v>L4606</v>
      </c>
      <c r="AO249" s="356">
        <v>44523</v>
      </c>
      <c r="AQ249" s="574" t="str">
        <f t="shared" si="27"/>
        <v>4-6</v>
      </c>
      <c r="AR249" s="576" t="str">
        <f t="shared" si="28"/>
        <v/>
      </c>
      <c r="AS249" s="578" t="str">
        <f t="shared" si="29"/>
        <v/>
      </c>
      <c r="AT249" s="580" t="str">
        <f t="shared" si="30"/>
        <v/>
      </c>
      <c r="AU249" s="582" t="str">
        <f t="shared" si="31"/>
        <v/>
      </c>
      <c r="AV249" s="584" t="str">
        <f t="shared" si="32"/>
        <v/>
      </c>
      <c r="AW249" s="662" t="str">
        <f>IFERROR(VLOOKUP(功能_33[[#This Row],[功能代號]],工作表3!C:C,1,FALSE),"未計SIT測試")</f>
        <v>L4606</v>
      </c>
      <c r="AX249" s="584" t="s">
        <v>2803</v>
      </c>
    </row>
    <row r="250" spans="2:50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346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2976</v>
      </c>
      <c r="AM250" s="291" t="s">
        <v>2976</v>
      </c>
      <c r="AN250" s="292" t="e">
        <f>VLOOKUP(功能_33[[#This Row],[功能代號]],需二審tmp!A:A,1,FALSE)</f>
        <v>#N/A</v>
      </c>
      <c r="AO250" s="356">
        <v>44523</v>
      </c>
      <c r="AQ250" s="574" t="str">
        <f t="shared" si="27"/>
        <v>4-6</v>
      </c>
      <c r="AR250" s="576" t="str">
        <f t="shared" si="28"/>
        <v/>
      </c>
      <c r="AS250" s="578" t="str">
        <f t="shared" si="29"/>
        <v/>
      </c>
      <c r="AT250" s="580" t="str">
        <f t="shared" si="30"/>
        <v/>
      </c>
      <c r="AU250" s="582" t="str">
        <f t="shared" si="31"/>
        <v/>
      </c>
      <c r="AV250" s="584" t="str">
        <f t="shared" si="32"/>
        <v/>
      </c>
      <c r="AW250" s="662" t="str">
        <f>IFERROR(VLOOKUP(功能_33[[#This Row],[功能代號]],工作表3!C:C,1,FALSE),"未計SIT測試")</f>
        <v>L4607</v>
      </c>
      <c r="AX250" s="584" t="s">
        <v>2803</v>
      </c>
    </row>
    <row r="251" spans="2:50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>
        <v>44524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27"/>
        <v>4-6</v>
      </c>
      <c r="AR251" s="576" t="str">
        <f t="shared" si="28"/>
        <v/>
      </c>
      <c r="AS251" s="578" t="str">
        <f t="shared" si="29"/>
        <v/>
      </c>
      <c r="AT251" s="580" t="str">
        <f t="shared" si="30"/>
        <v/>
      </c>
      <c r="AU251" s="582" t="str">
        <f t="shared" si="31"/>
        <v/>
      </c>
      <c r="AV251" s="584" t="str">
        <f t="shared" si="32"/>
        <v/>
      </c>
      <c r="AW251" s="662" t="str">
        <f>IFERROR(VLOOKUP(功能_33[[#This Row],[功能代號]],工作表3!C:C,1,FALSE),"未計SIT測試")</f>
        <v>L4966</v>
      </c>
      <c r="AX251" s="584" t="s">
        <v>2803</v>
      </c>
    </row>
    <row r="252" spans="2:50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9">
        <v>44488</v>
      </c>
      <c r="L252" s="299">
        <v>44491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195</v>
      </c>
      <c r="AA252" s="299">
        <v>44531</v>
      </c>
      <c r="AB252" s="299">
        <v>44531</v>
      </c>
      <c r="AC252" s="299">
        <v>44550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190</v>
      </c>
      <c r="AM252" s="292" t="s">
        <v>190</v>
      </c>
      <c r="AN252" s="292" t="e">
        <f>VLOOKUP(功能_33[[#This Row],[功能代號]],需二審tmp!A:A,1,FALSE)</f>
        <v>#N/A</v>
      </c>
      <c r="AO252" s="356">
        <v>44526</v>
      </c>
      <c r="AQ252" s="574" t="str">
        <f t="shared" si="27"/>
        <v>6-8</v>
      </c>
      <c r="AR252" s="576" t="str">
        <f t="shared" si="28"/>
        <v/>
      </c>
      <c r="AS252" s="578" t="str">
        <f t="shared" si="29"/>
        <v/>
      </c>
      <c r="AT252" s="580" t="str">
        <f t="shared" si="30"/>
        <v/>
      </c>
      <c r="AU252" s="582" t="str">
        <f t="shared" si="31"/>
        <v/>
      </c>
      <c r="AV252" s="584" t="str">
        <f t="shared" si="32"/>
        <v/>
      </c>
      <c r="AW252" s="662" t="str">
        <f>IFERROR(VLOOKUP(功能_33[[#This Row],[功能代號]],工作表3!C:C,1,FALSE),"未計SIT測試")</f>
        <v>L6982</v>
      </c>
      <c r="AX252" s="584" t="s">
        <v>2803</v>
      </c>
    </row>
    <row r="253" spans="2:50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9">
        <v>44488</v>
      </c>
      <c r="L253" s="299">
        <v>44488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24" t="s">
        <v>771</v>
      </c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27"/>
        <v>6-8</v>
      </c>
      <c r="AR253" s="576" t="str">
        <f t="shared" si="28"/>
        <v/>
      </c>
      <c r="AS253" s="578" t="str">
        <f t="shared" si="29"/>
        <v/>
      </c>
      <c r="AT253" s="580" t="str">
        <f t="shared" si="30"/>
        <v/>
      </c>
      <c r="AU253" s="582" t="str">
        <f t="shared" si="31"/>
        <v/>
      </c>
      <c r="AV253" s="584" t="str">
        <f t="shared" si="32"/>
        <v/>
      </c>
      <c r="AW253" s="662" t="str">
        <f>IFERROR(VLOOKUP(功能_33[[#This Row],[功能代號]],工作表3!C:C,1,FALSE),"未計SIT測試")</f>
        <v>未計SIT測試</v>
      </c>
      <c r="AX253" s="584" t="s">
        <v>2803</v>
      </c>
    </row>
    <row r="254" spans="2:50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9">
        <v>44487</v>
      </c>
      <c r="L254" s="299">
        <v>44487</v>
      </c>
      <c r="M254" s="299">
        <v>44487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44496</v>
      </c>
      <c r="Z254" s="299" t="s">
        <v>195</v>
      </c>
      <c r="AA254" s="299">
        <v>44496</v>
      </c>
      <c r="AB254" s="299">
        <v>44496</v>
      </c>
      <c r="AC254" s="299">
        <v>44512</v>
      </c>
      <c r="AD254" s="299" t="s">
        <v>196</v>
      </c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99"/>
      <c r="AL254" s="291">
        <v>366</v>
      </c>
      <c r="AM254" s="292" t="s">
        <v>774</v>
      </c>
      <c r="AN254" s="292" t="e">
        <f>VLOOKUP(功能_33[[#This Row],[功能代號]],需二審tmp!A:A,1,FALSE)</f>
        <v>#N/A</v>
      </c>
      <c r="AO254" s="356">
        <v>44512</v>
      </c>
      <c r="AQ254" s="574" t="str">
        <f t="shared" si="27"/>
        <v>3-4</v>
      </c>
      <c r="AR254" s="576" t="str">
        <f t="shared" si="28"/>
        <v/>
      </c>
      <c r="AS254" s="578" t="str">
        <f t="shared" si="29"/>
        <v/>
      </c>
      <c r="AT254" s="580" t="str">
        <f t="shared" si="30"/>
        <v/>
      </c>
      <c r="AU254" s="582" t="str">
        <f t="shared" si="31"/>
        <v/>
      </c>
      <c r="AV254" s="584" t="str">
        <f t="shared" si="32"/>
        <v/>
      </c>
      <c r="AW254" s="662" t="str">
        <f>IFERROR(VLOOKUP(功能_33[[#This Row],[功能代號]],工作表3!C:C,1,FALSE),"未計SIT測試")</f>
        <v>未計SIT測試</v>
      </c>
      <c r="AX254" s="584" t="s">
        <v>772</v>
      </c>
    </row>
    <row r="255" spans="2:50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44487</v>
      </c>
      <c r="L255" s="299">
        <v>44488</v>
      </c>
      <c r="M255" s="299">
        <v>44488</v>
      </c>
      <c r="N255" s="291" t="s">
        <v>12</v>
      </c>
      <c r="O255" s="291" t="s">
        <v>172</v>
      </c>
      <c r="P255" s="270" t="s">
        <v>18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44524</v>
      </c>
      <c r="Z255" s="299" t="s">
        <v>195</v>
      </c>
      <c r="AA255" s="299">
        <v>44524</v>
      </c>
      <c r="AB255" s="299">
        <v>44524</v>
      </c>
      <c r="AC255" s="299">
        <v>44544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陳政皓</v>
      </c>
      <c r="AH255" s="299"/>
      <c r="AI255" s="299"/>
      <c r="AJ255" s="292"/>
      <c r="AK255" s="224" t="s">
        <v>771</v>
      </c>
      <c r="AL255" s="291">
        <v>226</v>
      </c>
      <c r="AM255" s="292" t="s">
        <v>777</v>
      </c>
      <c r="AN255" s="292" t="e">
        <f>VLOOKUP(功能_33[[#This Row],[功能代號]],需二審tmp!A:A,1,FALSE)</f>
        <v>#N/A</v>
      </c>
      <c r="AO255" s="356">
        <v>44523</v>
      </c>
      <c r="AQ255" s="574" t="str">
        <f t="shared" si="27"/>
        <v>2-2</v>
      </c>
      <c r="AR255" s="576" t="str">
        <f t="shared" si="28"/>
        <v/>
      </c>
      <c r="AS255" s="578" t="str">
        <f t="shared" si="29"/>
        <v/>
      </c>
      <c r="AT255" s="580" t="str">
        <f t="shared" si="30"/>
        <v/>
      </c>
      <c r="AU255" s="582" t="str">
        <f t="shared" si="31"/>
        <v/>
      </c>
      <c r="AV255" s="584" t="str">
        <f t="shared" si="32"/>
        <v/>
      </c>
      <c r="AW255" s="662" t="str">
        <f>IFERROR(VLOOKUP(功能_33[[#This Row],[功能代號]],工作表3!C:C,1,FALSE),"未計SIT測試")</f>
        <v>未計SIT測試</v>
      </c>
      <c r="AX255" s="584" t="s">
        <v>2803</v>
      </c>
    </row>
    <row r="256" spans="2:50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9">
        <v>44488</v>
      </c>
      <c r="L256" s="299">
        <v>44488</v>
      </c>
      <c r="M256" s="299">
        <v>44533</v>
      </c>
      <c r="N256" s="291" t="s">
        <v>7</v>
      </c>
      <c r="O256" s="291" t="s">
        <v>24</v>
      </c>
      <c r="P256" s="270" t="s">
        <v>14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195</v>
      </c>
      <c r="AA256" s="299">
        <v>44531</v>
      </c>
      <c r="AB256" s="299">
        <v>44531</v>
      </c>
      <c r="AC256" s="299">
        <v>44550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邵淑微</v>
      </c>
      <c r="AH256" s="299"/>
      <c r="AI256" s="299"/>
      <c r="AJ256" s="292"/>
      <c r="AK256" s="224" t="s">
        <v>771</v>
      </c>
      <c r="AL256" s="291" t="s">
        <v>190</v>
      </c>
      <c r="AM256" s="292" t="s">
        <v>190</v>
      </c>
      <c r="AN256" s="292" t="e">
        <f>VLOOKUP(功能_33[[#This Row],[功能代號]],需二審tmp!A:A,1,FALSE)</f>
        <v>#N/A</v>
      </c>
      <c r="AO256" s="356">
        <v>44526</v>
      </c>
      <c r="AQ256" s="574" t="str">
        <f t="shared" si="27"/>
        <v>6-8</v>
      </c>
      <c r="AR256" s="576" t="str">
        <f t="shared" si="28"/>
        <v/>
      </c>
      <c r="AS256" s="578" t="str">
        <f t="shared" si="29"/>
        <v/>
      </c>
      <c r="AT256" s="580" t="str">
        <f t="shared" si="30"/>
        <v/>
      </c>
      <c r="AU256" s="582" t="str">
        <f t="shared" si="31"/>
        <v/>
      </c>
      <c r="AV256" s="584" t="str">
        <f t="shared" si="32"/>
        <v/>
      </c>
      <c r="AW256" s="662" t="str">
        <f>IFERROR(VLOOKUP(功能_33[[#This Row],[功能代號]],工作表3!C:C,1,FALSE),"未計SIT測試")</f>
        <v>未計SIT測試</v>
      </c>
      <c r="AX256" s="584" t="s">
        <v>2803</v>
      </c>
    </row>
    <row r="257" spans="3:50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172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陳政皓</v>
      </c>
      <c r="AH257" s="299"/>
      <c r="AI257" s="299"/>
      <c r="AJ257" s="292"/>
      <c r="AK257" s="299"/>
      <c r="AL257" s="303" t="s">
        <v>782</v>
      </c>
      <c r="AM257" s="304" t="s">
        <v>783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27"/>
        <v>6-2</v>
      </c>
      <c r="AR257" s="576" t="str">
        <f t="shared" si="28"/>
        <v/>
      </c>
      <c r="AS257" s="578" t="str">
        <f t="shared" si="29"/>
        <v/>
      </c>
      <c r="AT257" s="580" t="str">
        <f t="shared" si="30"/>
        <v/>
      </c>
      <c r="AU257" s="582" t="str">
        <f t="shared" si="31"/>
        <v/>
      </c>
      <c r="AV257" s="584" t="str">
        <f t="shared" si="32"/>
        <v/>
      </c>
      <c r="AW257" s="662" t="str">
        <f>IFERROR(VLOOKUP(功能_33[[#This Row],[功能代號]],工作表3!C:C,1,FALSE),"未計SIT測試")</f>
        <v>L6201</v>
      </c>
      <c r="AX257" s="584" t="s">
        <v>2803</v>
      </c>
    </row>
    <row r="258" spans="3:50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27"/>
        <v>6-2</v>
      </c>
      <c r="AR258" s="576" t="str">
        <f t="shared" si="28"/>
        <v/>
      </c>
      <c r="AS258" s="578" t="str">
        <f t="shared" si="29"/>
        <v/>
      </c>
      <c r="AT258" s="580" t="str">
        <f t="shared" si="30"/>
        <v/>
      </c>
      <c r="AU258" s="582" t="str">
        <f t="shared" si="31"/>
        <v/>
      </c>
      <c r="AV258" s="584" t="str">
        <f t="shared" si="32"/>
        <v/>
      </c>
      <c r="AW258" s="662" t="str">
        <f>IFERROR(VLOOKUP(功能_33[[#This Row],[功能代號]],工作表3!C:C,1,FALSE),"未計SIT測試")</f>
        <v>L6901</v>
      </c>
      <c r="AX258" s="584" t="s">
        <v>2803</v>
      </c>
    </row>
    <row r="259" spans="3:50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27"/>
        <v>6-2</v>
      </c>
      <c r="AR259" s="576" t="str">
        <f t="shared" si="28"/>
        <v/>
      </c>
      <c r="AS259" s="578" t="str">
        <f t="shared" si="29"/>
        <v/>
      </c>
      <c r="AT259" s="580" t="str">
        <f t="shared" si="30"/>
        <v/>
      </c>
      <c r="AU259" s="582" t="str">
        <f t="shared" si="31"/>
        <v/>
      </c>
      <c r="AV259" s="584" t="str">
        <f t="shared" si="32"/>
        <v/>
      </c>
      <c r="AW259" s="662" t="str">
        <f>IFERROR(VLOOKUP(功能_33[[#This Row],[功能代號]],工作表3!C:C,1,FALSE),"未計SIT測試")</f>
        <v>L6902</v>
      </c>
      <c r="AX259" s="584" t="s">
        <v>2803</v>
      </c>
    </row>
    <row r="260" spans="3:50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172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陳政皓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27"/>
        <v>6-2</v>
      </c>
      <c r="AR260" s="576" t="str">
        <f t="shared" si="28"/>
        <v/>
      </c>
      <c r="AS260" s="578" t="str">
        <f t="shared" si="29"/>
        <v/>
      </c>
      <c r="AT260" s="580" t="str">
        <f t="shared" si="30"/>
        <v/>
      </c>
      <c r="AU260" s="582" t="str">
        <f t="shared" si="31"/>
        <v/>
      </c>
      <c r="AV260" s="584" t="str">
        <f t="shared" si="32"/>
        <v/>
      </c>
      <c r="AW260" s="662" t="str">
        <f>IFERROR(VLOOKUP(功能_33[[#This Row],[功能代號]],工作表3!C:C,1,FALSE),"未計SIT測試")</f>
        <v>L6903</v>
      </c>
      <c r="AX260" s="584" t="s">
        <v>2803</v>
      </c>
    </row>
    <row r="261" spans="3:50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99"/>
      <c r="AL261" s="308" t="s">
        <v>3048</v>
      </c>
      <c r="AM261" s="219" t="s">
        <v>3049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27"/>
        <v>6-2</v>
      </c>
      <c r="AR261" s="576" t="str">
        <f t="shared" si="28"/>
        <v/>
      </c>
      <c r="AS261" s="578" t="str">
        <f t="shared" si="29"/>
        <v/>
      </c>
      <c r="AT261" s="580" t="str">
        <f t="shared" si="30"/>
        <v/>
      </c>
      <c r="AU261" s="582" t="str">
        <f t="shared" si="31"/>
        <v/>
      </c>
      <c r="AV261" s="584" t="str">
        <f t="shared" si="32"/>
        <v/>
      </c>
      <c r="AW261" s="662" t="str">
        <f>IFERROR(VLOOKUP(功能_33[[#This Row],[功能代號]],工作表3!C:C,1,FALSE),"未計SIT測試")</f>
        <v>L6904</v>
      </c>
      <c r="AX261" s="584" t="s">
        <v>2803</v>
      </c>
    </row>
    <row r="262" spans="3:50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44494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44494</v>
      </c>
      <c r="Z262" s="299" t="s">
        <v>133</v>
      </c>
      <c r="AA262" s="299" t="s">
        <v>2958</v>
      </c>
      <c r="AB262" s="299">
        <v>44544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24" t="s">
        <v>794</v>
      </c>
      <c r="AL262" s="291" t="s">
        <v>190</v>
      </c>
      <c r="AN262" s="292" t="str">
        <f>VLOOKUP(功能_33[[#This Row],[功能代號]],需二審tmp!A:A,1,FALSE)</f>
        <v>L6905</v>
      </c>
      <c r="AO262" s="356">
        <v>44526</v>
      </c>
      <c r="AQ262" s="574" t="str">
        <f t="shared" si="27"/>
        <v>6-2</v>
      </c>
      <c r="AR262" s="576" t="str">
        <f t="shared" si="28"/>
        <v/>
      </c>
      <c r="AS262" s="578" t="str">
        <f t="shared" si="29"/>
        <v/>
      </c>
      <c r="AT262" s="580" t="str">
        <f t="shared" si="30"/>
        <v/>
      </c>
      <c r="AU262" s="582" t="str">
        <f t="shared" si="31"/>
        <v/>
      </c>
      <c r="AV262" s="584" t="str">
        <f t="shared" si="32"/>
        <v/>
      </c>
      <c r="AW262" s="662" t="str">
        <f>IFERROR(VLOOKUP(功能_33[[#This Row],[功能代號]],工作表3!C:C,1,FALSE),"未計SIT測試")</f>
        <v>L6905</v>
      </c>
      <c r="AX262" s="584" t="s">
        <v>2803</v>
      </c>
    </row>
    <row r="263" spans="3:50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44487</v>
      </c>
      <c r="N263" s="291" t="s">
        <v>12</v>
      </c>
      <c r="O263" s="291" t="s">
        <v>172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195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陳政皓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4" t="str">
        <f t="shared" si="27"/>
        <v>6-2</v>
      </c>
      <c r="AR263" s="576" t="str">
        <f t="shared" si="28"/>
        <v/>
      </c>
      <c r="AS263" s="578" t="str">
        <f t="shared" si="29"/>
        <v/>
      </c>
      <c r="AT263" s="580" t="str">
        <f t="shared" si="30"/>
        <v/>
      </c>
      <c r="AU263" s="582" t="str">
        <f t="shared" si="31"/>
        <v/>
      </c>
      <c r="AV263" s="584" t="str">
        <f t="shared" si="32"/>
        <v/>
      </c>
      <c r="AW263" s="662" t="str">
        <f>IFERROR(VLOOKUP(功能_33[[#This Row],[功能代號]],工作表3!C:C,1,FALSE),"未計SIT測試")</f>
        <v>L6906</v>
      </c>
      <c r="AX263" s="584" t="s">
        <v>2803</v>
      </c>
    </row>
    <row r="264" spans="3:50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7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27"/>
        <v>6-2</v>
      </c>
      <c r="AR264" s="576" t="str">
        <f t="shared" si="28"/>
        <v/>
      </c>
      <c r="AS264" s="578" t="str">
        <f t="shared" si="29"/>
        <v/>
      </c>
      <c r="AT264" s="580" t="str">
        <f t="shared" si="30"/>
        <v/>
      </c>
      <c r="AU264" s="582" t="str">
        <f t="shared" si="31"/>
        <v/>
      </c>
      <c r="AV264" s="584" t="str">
        <f t="shared" si="32"/>
        <v/>
      </c>
      <c r="AW264" s="662" t="str">
        <f>IFERROR(VLOOKUP(功能_33[[#This Row],[功能代號]],工作表3!C:C,1,FALSE),"未計SIT測試")</f>
        <v>L6907</v>
      </c>
      <c r="AX264" s="584" t="s">
        <v>2803</v>
      </c>
    </row>
    <row r="265" spans="3:50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 t="s">
        <v>2958</v>
      </c>
      <c r="AB265" s="299">
        <v>44544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24" t="s">
        <v>794</v>
      </c>
      <c r="AL265" s="291" t="s">
        <v>190</v>
      </c>
      <c r="AN265" s="292" t="str">
        <f>VLOOKUP(功能_33[[#This Row],[功能代號]],需二審tmp!A:A,1,FALSE)</f>
        <v>L6908</v>
      </c>
      <c r="AO265" s="356">
        <v>44526</v>
      </c>
      <c r="AQ265" s="574" t="str">
        <f t="shared" si="27"/>
        <v>6-2</v>
      </c>
      <c r="AR265" s="576" t="str">
        <f t="shared" si="28"/>
        <v/>
      </c>
      <c r="AS265" s="578" t="str">
        <f t="shared" si="29"/>
        <v/>
      </c>
      <c r="AT265" s="580" t="str">
        <f t="shared" si="30"/>
        <v/>
      </c>
      <c r="AU265" s="582" t="str">
        <f t="shared" si="31"/>
        <v/>
      </c>
      <c r="AV265" s="584" t="str">
        <f t="shared" si="32"/>
        <v/>
      </c>
      <c r="AW265" s="662" t="str">
        <f>IFERROR(VLOOKUP(功能_33[[#This Row],[功能代號]],工作表3!C:C,1,FALSE),"未計SIT測試")</f>
        <v>L6908</v>
      </c>
      <c r="AX265" s="584" t="s">
        <v>2803</v>
      </c>
    </row>
    <row r="266" spans="3:50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>
        <v>44546</v>
      </c>
      <c r="AB266" s="299">
        <v>44546</v>
      </c>
      <c r="AC266" s="299">
        <v>44550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L266" s="291" t="s">
        <v>190</v>
      </c>
      <c r="AN266" s="292" t="str">
        <f>VLOOKUP(功能_33[[#This Row],[功能代號]],需二審tmp!A:A,1,FALSE)</f>
        <v>L6102</v>
      </c>
      <c r="AO266" s="356">
        <v>44526</v>
      </c>
      <c r="AQ266" s="574" t="str">
        <f t="shared" si="27"/>
        <v>6-1</v>
      </c>
      <c r="AR266" s="576" t="str">
        <f t="shared" si="28"/>
        <v/>
      </c>
      <c r="AS266" s="578" t="str">
        <f t="shared" si="29"/>
        <v/>
      </c>
      <c r="AT266" s="580" t="str">
        <f t="shared" si="30"/>
        <v/>
      </c>
      <c r="AU266" s="582" t="str">
        <f t="shared" si="31"/>
        <v/>
      </c>
      <c r="AV266" s="584" t="str">
        <f t="shared" si="32"/>
        <v/>
      </c>
      <c r="AW266" s="662" t="str">
        <f>IFERROR(VLOOKUP(功能_33[[#This Row],[功能代號]],工作表3!C:C,1,FALSE),"未計SIT測試")</f>
        <v>未計SIT測試</v>
      </c>
      <c r="AX266" s="584" t="s">
        <v>2803</v>
      </c>
    </row>
    <row r="267" spans="3:50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3052</v>
      </c>
      <c r="P267" s="270" t="s">
        <v>24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2733</v>
      </c>
      <c r="AA267" s="299">
        <v>44543</v>
      </c>
      <c r="AB267" s="299">
        <v>44544</v>
      </c>
      <c r="AC267" s="299">
        <v>44544</v>
      </c>
      <c r="AD267" s="299" t="s">
        <v>196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22" t="s">
        <v>806</v>
      </c>
      <c r="AL267" s="291" t="s">
        <v>807</v>
      </c>
      <c r="AM267" s="292" t="s">
        <v>808</v>
      </c>
      <c r="AN267" s="292" t="str">
        <f>VLOOKUP(功能_33[[#This Row],[功能代號]],需二審tmp!A:A,1,FALSE)</f>
        <v>L2076</v>
      </c>
      <c r="AO267" s="356">
        <v>44526</v>
      </c>
      <c r="AQ267" s="574" t="str">
        <f t="shared" si="27"/>
        <v>2-6</v>
      </c>
      <c r="AR267" s="576" t="str">
        <f t="shared" si="28"/>
        <v/>
      </c>
      <c r="AS267" s="578" t="str">
        <f t="shared" si="29"/>
        <v/>
      </c>
      <c r="AT267" s="580" t="str">
        <f t="shared" si="30"/>
        <v/>
      </c>
      <c r="AU267" s="582" t="str">
        <f t="shared" si="31"/>
        <v/>
      </c>
      <c r="AV267" s="584" t="str">
        <f t="shared" si="32"/>
        <v/>
      </c>
      <c r="AW267" s="662" t="str">
        <f>IFERROR(VLOOKUP(功能_33[[#This Row],[功能代號]],工作表3!C:C,1,FALSE),"未計SIT測試")</f>
        <v>未計SIT測試</v>
      </c>
      <c r="AX267" s="584" t="s">
        <v>2803</v>
      </c>
    </row>
    <row r="268" spans="3:50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133</v>
      </c>
      <c r="AA268" s="299">
        <v>44529</v>
      </c>
      <c r="AB268" s="299">
        <v>44529</v>
      </c>
      <c r="AC268" s="299">
        <v>44544</v>
      </c>
      <c r="AD268" s="299" t="s">
        <v>811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812</v>
      </c>
      <c r="AN268" s="292" t="str">
        <f>VLOOKUP(功能_33[[#This Row],[功能代號]],需二審tmp!A:A,1,FALSE)</f>
        <v>L2631</v>
      </c>
      <c r="AO268" s="356">
        <v>44526</v>
      </c>
      <c r="AQ268" s="574" t="str">
        <f t="shared" si="27"/>
        <v>2-6</v>
      </c>
      <c r="AR268" s="576" t="str">
        <f t="shared" si="28"/>
        <v/>
      </c>
      <c r="AS268" s="578" t="str">
        <f t="shared" si="29"/>
        <v/>
      </c>
      <c r="AT268" s="580" t="str">
        <f t="shared" si="30"/>
        <v/>
      </c>
      <c r="AU268" s="582" t="str">
        <f t="shared" si="31"/>
        <v/>
      </c>
      <c r="AV268" s="584" t="str">
        <f t="shared" si="32"/>
        <v/>
      </c>
      <c r="AW268" s="662" t="str">
        <f>IFERROR(VLOOKUP(功能_33[[#This Row],[功能代號]],工作表3!C:C,1,FALSE),"未計SIT測試")</f>
        <v>未計SIT測試</v>
      </c>
      <c r="AX268" s="584" t="s">
        <v>2803</v>
      </c>
    </row>
    <row r="269" spans="3:50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44498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195</v>
      </c>
      <c r="AA269" s="299">
        <v>44543</v>
      </c>
      <c r="AB269" s="299">
        <v>44544</v>
      </c>
      <c r="AC269" s="299">
        <v>44544</v>
      </c>
      <c r="AD269" s="299" t="s">
        <v>196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815</v>
      </c>
      <c r="AN269" s="292" t="e">
        <f>VLOOKUP(功能_33[[#This Row],[功能代號]],需二審tmp!A:A,1,FALSE)</f>
        <v>#N/A</v>
      </c>
      <c r="AO269" s="356">
        <v>44526</v>
      </c>
      <c r="AQ269" s="574" t="str">
        <f t="shared" si="27"/>
        <v>2-6</v>
      </c>
      <c r="AR269" s="576" t="str">
        <f t="shared" si="28"/>
        <v/>
      </c>
      <c r="AS269" s="578" t="str">
        <f t="shared" si="29"/>
        <v/>
      </c>
      <c r="AT269" s="580" t="str">
        <f t="shared" si="30"/>
        <v/>
      </c>
      <c r="AU269" s="582" t="str">
        <f t="shared" si="31"/>
        <v/>
      </c>
      <c r="AV269" s="584" t="str">
        <f t="shared" si="32"/>
        <v/>
      </c>
      <c r="AW269" s="662" t="str">
        <f>IFERROR(VLOOKUP(功能_33[[#This Row],[功能代號]],工作表3!C:C,1,FALSE),"未計SIT測試")</f>
        <v>未計SIT測試</v>
      </c>
      <c r="AX269" s="584" t="s">
        <v>2803</v>
      </c>
    </row>
    <row r="270" spans="3:50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44537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233</v>
      </c>
      <c r="AM270" s="292" t="s">
        <v>818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27"/>
        <v>2-6</v>
      </c>
      <c r="AR270" s="576" t="str">
        <f t="shared" si="28"/>
        <v/>
      </c>
      <c r="AS270" s="578" t="str">
        <f t="shared" si="29"/>
        <v/>
      </c>
      <c r="AT270" s="580" t="str">
        <f t="shared" si="30"/>
        <v/>
      </c>
      <c r="AU270" s="582" t="str">
        <f t="shared" si="31"/>
        <v/>
      </c>
      <c r="AV270" s="584" t="str">
        <f t="shared" si="32"/>
        <v/>
      </c>
      <c r="AW270" s="662" t="str">
        <f>IFERROR(VLOOKUP(功能_33[[#This Row],[功能代號]],工作表3!C:C,1,FALSE),"未計SIT測試")</f>
        <v>未計SIT測試</v>
      </c>
      <c r="AX270" s="584" t="s">
        <v>2803</v>
      </c>
    </row>
    <row r="271" spans="3:50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44498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 t="s">
        <v>190</v>
      </c>
      <c r="AM271" s="291" t="s">
        <v>190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27"/>
        <v>2-6</v>
      </c>
      <c r="AR271" s="576" t="str">
        <f t="shared" si="28"/>
        <v/>
      </c>
      <c r="AS271" s="578" t="str">
        <f t="shared" si="29"/>
        <v/>
      </c>
      <c r="AT271" s="580" t="str">
        <f t="shared" si="30"/>
        <v/>
      </c>
      <c r="AU271" s="582" t="str">
        <f t="shared" si="31"/>
        <v/>
      </c>
      <c r="AV271" s="584" t="str">
        <f t="shared" si="32"/>
        <v/>
      </c>
      <c r="AW271" s="662" t="str">
        <f>IFERROR(VLOOKUP(功能_33[[#This Row],[功能代號]],工作表3!C:C,1,FALSE),"未計SIT測試")</f>
        <v>未計SIT測試</v>
      </c>
      <c r="AX271" s="584" t="s">
        <v>2803</v>
      </c>
    </row>
    <row r="272" spans="3:50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44537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>
        <v>233</v>
      </c>
      <c r="AM272" s="292" t="s">
        <v>823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27"/>
        <v>2-6</v>
      </c>
      <c r="AR272" s="576" t="str">
        <f t="shared" si="28"/>
        <v/>
      </c>
      <c r="AS272" s="578" t="str">
        <f t="shared" si="29"/>
        <v/>
      </c>
      <c r="AT272" s="580" t="str">
        <f t="shared" si="30"/>
        <v/>
      </c>
      <c r="AU272" s="582" t="str">
        <f t="shared" si="31"/>
        <v/>
      </c>
      <c r="AV272" s="584" t="str">
        <f t="shared" si="32"/>
        <v/>
      </c>
      <c r="AW272" s="662" t="str">
        <f>IFERROR(VLOOKUP(功能_33[[#This Row],[功能代號]],工作表3!C:C,1,FALSE),"未計SIT測試")</f>
        <v>未計SIT測試</v>
      </c>
      <c r="AX272" s="584" t="s">
        <v>2803</v>
      </c>
    </row>
    <row r="273" spans="1:50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3023</v>
      </c>
      <c r="AM273" s="292" t="s">
        <v>3024</v>
      </c>
      <c r="AN273" s="292" t="e">
        <f>VLOOKUP(功能_33[[#This Row],[功能代號]],需二審tmp!A:A,1,FALSE)</f>
        <v>#N/A</v>
      </c>
      <c r="AO273" s="356">
        <v>44533</v>
      </c>
      <c r="AQ273" s="574" t="str">
        <f t="shared" si="27"/>
        <v>4-3</v>
      </c>
      <c r="AR273" s="576" t="str">
        <f t="shared" si="28"/>
        <v/>
      </c>
      <c r="AS273" s="578" t="str">
        <f t="shared" si="29"/>
        <v/>
      </c>
      <c r="AT273" s="580" t="str">
        <f t="shared" si="30"/>
        <v/>
      </c>
      <c r="AU273" s="582" t="str">
        <f t="shared" si="31"/>
        <v/>
      </c>
      <c r="AV273" s="584" t="str">
        <f t="shared" si="32"/>
        <v/>
      </c>
      <c r="AW273" s="662" t="str">
        <f>IFERROR(VLOOKUP(功能_33[[#This Row],[功能代號]],工作表3!C:C,1,FALSE),"未計SIT測試")</f>
        <v>L4322</v>
      </c>
      <c r="AX273" s="584" t="s">
        <v>2803</v>
      </c>
    </row>
    <row r="274" spans="1:50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3025</v>
      </c>
      <c r="AM274" s="219" t="s">
        <v>3026</v>
      </c>
      <c r="AN274" s="292" t="str">
        <f>VLOOKUP(功能_33[[#This Row],[功能代號]],需二審tmp!A:A,1,FALSE)</f>
        <v>L4320</v>
      </c>
      <c r="AO274" s="356">
        <v>44533</v>
      </c>
      <c r="AQ274" s="574" t="str">
        <f t="shared" si="27"/>
        <v>4-3</v>
      </c>
      <c r="AR274" s="576" t="str">
        <f t="shared" si="28"/>
        <v/>
      </c>
      <c r="AS274" s="578" t="str">
        <f t="shared" si="29"/>
        <v/>
      </c>
      <c r="AT274" s="580" t="str">
        <f t="shared" si="30"/>
        <v/>
      </c>
      <c r="AU274" s="582" t="str">
        <f t="shared" si="31"/>
        <v/>
      </c>
      <c r="AV274" s="584" t="str">
        <f t="shared" si="32"/>
        <v/>
      </c>
      <c r="AW274" s="662" t="str">
        <f>IFERROR(VLOOKUP(功能_33[[#This Row],[功能代號]],工作表3!C:C,1,FALSE),"未計SIT測試")</f>
        <v>L4320</v>
      </c>
      <c r="AX274" s="584" t="s">
        <v>2803</v>
      </c>
    </row>
    <row r="275" spans="1:50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291" t="s">
        <v>2976</v>
      </c>
      <c r="AM275" s="291" t="s">
        <v>2976</v>
      </c>
      <c r="AN275" s="292" t="str">
        <f>VLOOKUP(功能_33[[#This Row],[功能代號]],需二審tmp!A:A,1,FALSE)</f>
        <v>L4031</v>
      </c>
      <c r="AO275" s="356">
        <v>44533</v>
      </c>
      <c r="AQ275" s="574" t="str">
        <f t="shared" si="27"/>
        <v>4-3</v>
      </c>
      <c r="AR275" s="576" t="str">
        <f t="shared" si="28"/>
        <v/>
      </c>
      <c r="AS275" s="578" t="str">
        <f t="shared" si="29"/>
        <v/>
      </c>
      <c r="AT275" s="580" t="str">
        <f t="shared" si="30"/>
        <v/>
      </c>
      <c r="AU275" s="582" t="str">
        <f t="shared" si="31"/>
        <v/>
      </c>
      <c r="AV275" s="584" t="str">
        <f t="shared" si="32"/>
        <v/>
      </c>
      <c r="AW275" s="662" t="str">
        <f>IFERROR(VLOOKUP(功能_33[[#This Row],[功能代號]],工作表3!C:C,1,FALSE),"未計SIT測試")</f>
        <v>L4031</v>
      </c>
      <c r="AX275" s="584" t="s">
        <v>2803</v>
      </c>
    </row>
    <row r="276" spans="1:50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308" t="s">
        <v>3027</v>
      </c>
      <c r="AM276" s="219" t="s">
        <v>3028</v>
      </c>
      <c r="AN276" s="292" t="str">
        <f>VLOOKUP(功能_33[[#This Row],[功能代號]],需二審tmp!A:A,1,FALSE)</f>
        <v>L4321</v>
      </c>
      <c r="AO276" s="356">
        <v>44533</v>
      </c>
      <c r="AQ276" s="574" t="str">
        <f t="shared" si="27"/>
        <v>4-3</v>
      </c>
      <c r="AR276" s="576" t="str">
        <f t="shared" si="28"/>
        <v/>
      </c>
      <c r="AS276" s="578" t="str">
        <f t="shared" si="29"/>
        <v/>
      </c>
      <c r="AT276" s="580" t="str">
        <f t="shared" si="30"/>
        <v/>
      </c>
      <c r="AU276" s="582" t="str">
        <f t="shared" si="31"/>
        <v/>
      </c>
      <c r="AV276" s="584" t="str">
        <f t="shared" si="32"/>
        <v/>
      </c>
      <c r="AW276" s="662" t="str">
        <f>IFERROR(VLOOKUP(功能_33[[#This Row],[功能代號]],工作表3!C:C,1,FALSE),"未計SIT測試")</f>
        <v>L4321</v>
      </c>
      <c r="AX276" s="584" t="s">
        <v>2803</v>
      </c>
    </row>
    <row r="277" spans="1:50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195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2976</v>
      </c>
      <c r="AM277" s="291" t="s">
        <v>2976</v>
      </c>
      <c r="AN277" s="292" t="e">
        <f>VLOOKUP(功能_33[[#This Row],[功能代號]],需二審tmp!A:A,1,FALSE)</f>
        <v>#N/A</v>
      </c>
      <c r="AO277" s="356">
        <v>44533</v>
      </c>
      <c r="AQ277" s="574" t="str">
        <f t="shared" si="27"/>
        <v>4-3</v>
      </c>
      <c r="AR277" s="576" t="str">
        <f t="shared" si="28"/>
        <v/>
      </c>
      <c r="AS277" s="578" t="str">
        <f t="shared" si="29"/>
        <v/>
      </c>
      <c r="AT277" s="580" t="str">
        <f t="shared" si="30"/>
        <v/>
      </c>
      <c r="AU277" s="582" t="str">
        <f t="shared" si="31"/>
        <v/>
      </c>
      <c r="AV277" s="584" t="str">
        <f t="shared" si="32"/>
        <v/>
      </c>
      <c r="AW277" s="662" t="str">
        <f>IFERROR(VLOOKUP(功能_33[[#This Row],[功能代號]],工作表3!C:C,1,FALSE),"未計SIT測試")</f>
        <v>L4325</v>
      </c>
      <c r="AX277" s="584" t="s">
        <v>2803</v>
      </c>
    </row>
    <row r="278" spans="1:50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133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str">
        <f>VLOOKUP(功能_33[[#This Row],[功能代號]],需二審tmp!A:A,1,FALSE)</f>
        <v>L4931</v>
      </c>
      <c r="AO278" s="356">
        <v>44533</v>
      </c>
      <c r="AQ278" s="574" t="str">
        <f t="shared" si="27"/>
        <v>4-3</v>
      </c>
      <c r="AR278" s="576" t="str">
        <f t="shared" si="28"/>
        <v/>
      </c>
      <c r="AS278" s="578" t="str">
        <f t="shared" si="29"/>
        <v/>
      </c>
      <c r="AT278" s="580" t="str">
        <f t="shared" si="30"/>
        <v/>
      </c>
      <c r="AU278" s="582" t="str">
        <f t="shared" si="31"/>
        <v/>
      </c>
      <c r="AV278" s="584" t="str">
        <f t="shared" si="32"/>
        <v/>
      </c>
      <c r="AW278" s="662" t="str">
        <f>IFERROR(VLOOKUP(功能_33[[#This Row],[功能代號]],工作表3!C:C,1,FALSE),"未計SIT測試")</f>
        <v>L4931</v>
      </c>
      <c r="AX278" s="584" t="s">
        <v>2803</v>
      </c>
    </row>
    <row r="279" spans="1:50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195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308" t="s">
        <v>3029</v>
      </c>
      <c r="AM279" s="292" t="s">
        <v>3030</v>
      </c>
      <c r="AN279" s="292" t="e">
        <f>VLOOKUP(功能_33[[#This Row],[功能代號]],需二審tmp!A:A,1,FALSE)</f>
        <v>#N/A</v>
      </c>
      <c r="AO279" s="356">
        <v>44533</v>
      </c>
      <c r="AQ279" s="574" t="str">
        <f t="shared" si="27"/>
        <v>4-3</v>
      </c>
      <c r="AR279" s="576" t="str">
        <f t="shared" si="28"/>
        <v/>
      </c>
      <c r="AS279" s="578" t="str">
        <f t="shared" si="29"/>
        <v/>
      </c>
      <c r="AT279" s="580" t="str">
        <f t="shared" si="30"/>
        <v/>
      </c>
      <c r="AU279" s="582" t="str">
        <f t="shared" si="31"/>
        <v/>
      </c>
      <c r="AV279" s="584" t="str">
        <f t="shared" si="32"/>
        <v/>
      </c>
      <c r="AW279" s="662" t="str">
        <f>IFERROR(VLOOKUP(功能_33[[#This Row],[功能代號]],工作表3!C:C,1,FALSE),"未計SIT測試")</f>
        <v>L4721</v>
      </c>
      <c r="AX279" s="584" t="s">
        <v>2803</v>
      </c>
    </row>
    <row r="280" spans="1:50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11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133</v>
      </c>
      <c r="AA280" s="299">
        <v>44531</v>
      </c>
      <c r="AB280" s="299">
        <v>44531</v>
      </c>
      <c r="AC280" s="299">
        <v>44550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蔡珮瑜</v>
      </c>
      <c r="AH280" s="299"/>
      <c r="AI280" s="299"/>
      <c r="AJ280" s="292"/>
      <c r="AK280" s="299"/>
      <c r="AL280" s="291" t="s">
        <v>2976</v>
      </c>
      <c r="AM280" s="291" t="s">
        <v>2976</v>
      </c>
      <c r="AN280" s="292" t="str">
        <f>VLOOKUP(功能_33[[#This Row],[功能代號]],需二審tmp!A:A,1,FALSE)</f>
        <v>L4030</v>
      </c>
      <c r="AO280" s="356">
        <v>44533</v>
      </c>
      <c r="AQ280" s="574" t="str">
        <f t="shared" si="27"/>
        <v>4-3</v>
      </c>
      <c r="AR280" s="576" t="str">
        <f t="shared" si="28"/>
        <v/>
      </c>
      <c r="AS280" s="578" t="str">
        <f t="shared" si="29"/>
        <v/>
      </c>
      <c r="AT280" s="580" t="str">
        <f t="shared" si="30"/>
        <v/>
      </c>
      <c r="AU280" s="582" t="str">
        <f t="shared" si="31"/>
        <v/>
      </c>
      <c r="AV280" s="584" t="str">
        <f t="shared" si="32"/>
        <v/>
      </c>
      <c r="AW280" s="662" t="str">
        <f>IFERROR(VLOOKUP(功能_33[[#This Row],[功能代號]],工作表3!C:C,1,FALSE),"未計SIT測試")</f>
        <v>L4030</v>
      </c>
      <c r="AX280" s="584" t="s">
        <v>2803</v>
      </c>
    </row>
    <row r="281" spans="1:50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2958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L6031</v>
      </c>
      <c r="AO281" s="356">
        <v>44526</v>
      </c>
      <c r="AQ281" s="574" t="str">
        <f t="shared" si="27"/>
        <v>6-3</v>
      </c>
      <c r="AR281" s="576" t="str">
        <f t="shared" si="28"/>
        <v/>
      </c>
      <c r="AS281" s="578" t="str">
        <f t="shared" si="29"/>
        <v/>
      </c>
      <c r="AT281" s="580" t="str">
        <f t="shared" si="30"/>
        <v/>
      </c>
      <c r="AU281" s="582" t="str">
        <f t="shared" si="31"/>
        <v/>
      </c>
      <c r="AV281" s="584" t="str">
        <f t="shared" si="32"/>
        <v/>
      </c>
      <c r="AW281" s="662" t="str">
        <f>IFERROR(VLOOKUP(功能_33[[#This Row],[功能代號]],工作表3!C:C,1,FALSE),"未計SIT測試")</f>
        <v>L6031</v>
      </c>
      <c r="AX281" s="584" t="s">
        <v>2803</v>
      </c>
    </row>
    <row r="282" spans="1:50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L6032</v>
      </c>
      <c r="AO282" s="356">
        <v>44526</v>
      </c>
      <c r="AQ282" s="574" t="str">
        <f t="shared" si="27"/>
        <v>6-3</v>
      </c>
      <c r="AR282" s="576" t="str">
        <f t="shared" si="28"/>
        <v/>
      </c>
      <c r="AS282" s="578" t="str">
        <f t="shared" si="29"/>
        <v/>
      </c>
      <c r="AT282" s="580" t="str">
        <f t="shared" si="30"/>
        <v/>
      </c>
      <c r="AU282" s="582" t="str">
        <f t="shared" si="31"/>
        <v/>
      </c>
      <c r="AV282" s="584" t="str">
        <f t="shared" si="32"/>
        <v/>
      </c>
      <c r="AW282" s="662" t="str">
        <f>IFERROR(VLOOKUP(功能_33[[#This Row],[功能代號]],工作表3!C:C,1,FALSE),"未計SIT測試")</f>
        <v>L6032</v>
      </c>
      <c r="AX282" s="584" t="s">
        <v>2803</v>
      </c>
    </row>
    <row r="283" spans="1:50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L6301</v>
      </c>
      <c r="AO283" s="356">
        <v>44526</v>
      </c>
      <c r="AQ283" s="574" t="str">
        <f t="shared" si="27"/>
        <v>6-3</v>
      </c>
      <c r="AR283" s="576" t="str">
        <f t="shared" si="28"/>
        <v/>
      </c>
      <c r="AS283" s="578" t="str">
        <f t="shared" si="29"/>
        <v/>
      </c>
      <c r="AT283" s="580" t="str">
        <f t="shared" si="30"/>
        <v/>
      </c>
      <c r="AU283" s="582" t="str">
        <f t="shared" si="31"/>
        <v/>
      </c>
      <c r="AV283" s="584" t="str">
        <f t="shared" si="32"/>
        <v/>
      </c>
      <c r="AW283" s="662" t="str">
        <f>IFERROR(VLOOKUP(功能_33[[#This Row],[功能代號]],工作表3!C:C,1,FALSE),"未計SIT測試")</f>
        <v>L6301</v>
      </c>
      <c r="AX283" s="584" t="s">
        <v>2803</v>
      </c>
    </row>
    <row r="284" spans="1:50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L6302</v>
      </c>
      <c r="AO284" s="356">
        <v>44526</v>
      </c>
      <c r="AQ284" s="574" t="str">
        <f t="shared" si="27"/>
        <v>6-3</v>
      </c>
      <c r="AR284" s="576" t="str">
        <f t="shared" si="28"/>
        <v/>
      </c>
      <c r="AS284" s="578" t="str">
        <f t="shared" si="29"/>
        <v/>
      </c>
      <c r="AT284" s="580" t="str">
        <f t="shared" si="30"/>
        <v/>
      </c>
      <c r="AU284" s="582" t="str">
        <f t="shared" si="31"/>
        <v/>
      </c>
      <c r="AV284" s="584" t="str">
        <f t="shared" si="32"/>
        <v/>
      </c>
      <c r="AW284" s="662" t="str">
        <f>IFERROR(VLOOKUP(功能_33[[#This Row],[功能代號]],工作表3!C:C,1,FALSE),"未計SIT測試")</f>
        <v>L6302</v>
      </c>
      <c r="AX284" s="584" t="s">
        <v>2803</v>
      </c>
    </row>
    <row r="285" spans="1:50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852</v>
      </c>
      <c r="T285" s="291"/>
      <c r="V285" s="291"/>
      <c r="W285" s="291"/>
      <c r="Y285" s="299">
        <v>44533</v>
      </c>
      <c r="Z285" s="299" t="s">
        <v>195</v>
      </c>
      <c r="AA285" s="299">
        <v>44477</v>
      </c>
      <c r="AB285" s="299">
        <v>44477</v>
      </c>
      <c r="AC285" s="299">
        <v>44539</v>
      </c>
      <c r="AD285" s="299" t="s">
        <v>196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853</v>
      </c>
      <c r="AN285" s="292" t="e">
        <f>VLOOKUP(功能_33[[#This Row],[功能代號]],需二審tmp!A:A,1,FALSE)</f>
        <v>#N/A</v>
      </c>
      <c r="AO285" s="356">
        <v>44523</v>
      </c>
      <c r="AQ285" s="574" t="str">
        <f t="shared" ref="AQ285:AQ348" si="33">IF(COUNTA(AC285)=1,LEFT(D285,3),"")</f>
        <v>2-3</v>
      </c>
      <c r="AR285" s="576" t="str">
        <f t="shared" ref="AR285:AR348" si="34">IF(AND(COUNTA(L285)=1,COUNTA(M285)=1,COUNTA(Y285)=1,COUNTA(AB285)=1,COUNTA(AC285)=0),LEFT(D285,3),"")</f>
        <v/>
      </c>
      <c r="AS285" s="578" t="str">
        <f t="shared" ref="AS285:AS348" si="35">IF(AND(COUNTA(L285)=1,COUNTA(M285)=1,COUNTA(Y285)=1,COUNTA(AB285)=0,COUNTA(AC285)=0),LEFT(D285,3),"")</f>
        <v/>
      </c>
      <c r="AT285" s="580" t="str">
        <f t="shared" ref="AT285:AT348" si="36">IF(AND(COUNTA(M285)=0,COUNTA(Y285)=1),LEFT(D285,3),"")</f>
        <v/>
      </c>
      <c r="AU285" s="582" t="str">
        <f t="shared" ref="AU285:AU348" si="37">IF(AND(COUNTA(M285)=1,COUNTA(Y285)=0),LEFT(D285,3),"")</f>
        <v/>
      </c>
      <c r="AV285" s="584" t="str">
        <f t="shared" ref="AV285:AV348" si="38">IF(AND(COUNTA(M285)=0,COUNTA(Y285)=0),LEFT(D285,3),"")</f>
        <v/>
      </c>
      <c r="AW285" s="662" t="str">
        <f>IFERROR(VLOOKUP(功能_33[[#This Row],[功能代號]],工作表3!C:C,1,FALSE),"未計SIT測試")</f>
        <v>L2036</v>
      </c>
      <c r="AX285" s="584" t="s">
        <v>2803</v>
      </c>
    </row>
    <row r="286" spans="1:50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>
        <v>44470</v>
      </c>
      <c r="AA286" s="299">
        <f>IF(功能_33[[#This Row],[URS交二審]]=0,"",功能_33[[#This Row],[URS交二審]]+7)</f>
        <v>44477</v>
      </c>
      <c r="AB286" s="299">
        <f>IF(功能_33[[#This Row],[URS交二審]]=0,"",功能_33[[#This Row],[URS交二審]]+7)</f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857</v>
      </c>
      <c r="AN286" s="292" t="str">
        <f>VLOOKUP(功能_33[[#This Row],[功能代號]],需二審tmp!A:A,1,FALSE)</f>
        <v>L2035</v>
      </c>
      <c r="AO286" s="356">
        <v>44523</v>
      </c>
      <c r="AQ286" s="574" t="str">
        <f t="shared" si="33"/>
        <v>2-3</v>
      </c>
      <c r="AR286" s="576" t="str">
        <f t="shared" si="34"/>
        <v/>
      </c>
      <c r="AS286" s="578" t="str">
        <f t="shared" si="35"/>
        <v/>
      </c>
      <c r="AT286" s="580" t="str">
        <f t="shared" si="36"/>
        <v/>
      </c>
      <c r="AU286" s="582" t="str">
        <f t="shared" si="37"/>
        <v/>
      </c>
      <c r="AV286" s="584" t="str">
        <f t="shared" si="38"/>
        <v/>
      </c>
      <c r="AW286" s="662" t="str">
        <f>IFERROR(VLOOKUP(功能_33[[#This Row],[功能代號]],工作表3!C:C,1,FALSE),"未計SIT測試")</f>
        <v>L2035</v>
      </c>
      <c r="AX286" s="584" t="s">
        <v>2803</v>
      </c>
    </row>
    <row r="287" spans="1:50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 t="s">
        <v>195</v>
      </c>
      <c r="AA287" s="299">
        <v>44477</v>
      </c>
      <c r="AB287" s="299"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 t="s">
        <v>190</v>
      </c>
      <c r="AN287" s="292" t="e">
        <f>VLOOKUP(功能_33[[#This Row],[功能代號]],需二審tmp!A:A,1,FALSE)</f>
        <v>#N/A</v>
      </c>
      <c r="AO287" s="356">
        <v>44523</v>
      </c>
      <c r="AQ287" s="574" t="str">
        <f t="shared" si="33"/>
        <v>2-3</v>
      </c>
      <c r="AR287" s="576" t="str">
        <f t="shared" si="34"/>
        <v/>
      </c>
      <c r="AS287" s="578" t="str">
        <f t="shared" si="35"/>
        <v/>
      </c>
      <c r="AT287" s="580" t="str">
        <f t="shared" si="36"/>
        <v/>
      </c>
      <c r="AU287" s="582" t="str">
        <f t="shared" si="37"/>
        <v/>
      </c>
      <c r="AV287" s="584" t="str">
        <f t="shared" si="38"/>
        <v/>
      </c>
      <c r="AW287" s="662" t="str">
        <f>IFERROR(VLOOKUP(功能_33[[#This Row],[功能代號]],工作表3!C:C,1,FALSE),"未計SIT測試")</f>
        <v>L2305</v>
      </c>
      <c r="AX287" s="584" t="s">
        <v>2803</v>
      </c>
    </row>
    <row r="288" spans="1:50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>
        <v>44470</v>
      </c>
      <c r="AA288" s="299">
        <f>IF(功能_33[[#This Row],[URS交二審]]=0,"",功能_33[[#This Row],[URS交二審]]+7)</f>
        <v>44477</v>
      </c>
      <c r="AB288" s="299">
        <f>IF(功能_33[[#This Row],[URS交二審]]=0,"",功能_33[[#This Row],[URS交二審]]+7)</f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>
        <v>227</v>
      </c>
      <c r="AM288" s="292" t="s">
        <v>863</v>
      </c>
      <c r="AN288" s="292" t="str">
        <f>VLOOKUP(功能_33[[#This Row],[功能代號]],需二審tmp!A:A,1,FALSE)</f>
        <v>L2306</v>
      </c>
      <c r="AO288" s="356">
        <v>44523</v>
      </c>
      <c r="AQ288" s="574" t="str">
        <f t="shared" si="33"/>
        <v>2-3</v>
      </c>
      <c r="AR288" s="576" t="str">
        <f t="shared" si="34"/>
        <v/>
      </c>
      <c r="AS288" s="578" t="str">
        <f t="shared" si="35"/>
        <v/>
      </c>
      <c r="AT288" s="580" t="str">
        <f t="shared" si="36"/>
        <v/>
      </c>
      <c r="AU288" s="582" t="str">
        <f t="shared" si="37"/>
        <v/>
      </c>
      <c r="AV288" s="584" t="str">
        <f t="shared" si="38"/>
        <v/>
      </c>
      <c r="AW288" s="662" t="str">
        <f>IFERROR(VLOOKUP(功能_33[[#This Row],[功能代號]],工作表3!C:C,1,FALSE),"未計SIT測試")</f>
        <v>L2306</v>
      </c>
      <c r="AX288" s="584" t="s">
        <v>2803</v>
      </c>
    </row>
    <row r="289" spans="1:50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 t="s">
        <v>195</v>
      </c>
      <c r="AA289" s="299">
        <v>44543</v>
      </c>
      <c r="AB289" s="299">
        <v>44543</v>
      </c>
      <c r="AC289" s="299">
        <v>44544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e">
        <f>VLOOKUP(功能_33[[#This Row],[功能代號]],需二審tmp!A:A,1,FALSE)</f>
        <v>#N/A</v>
      </c>
      <c r="AO289" s="356">
        <v>44523</v>
      </c>
      <c r="AQ289" s="574" t="str">
        <f t="shared" si="33"/>
        <v>2-2</v>
      </c>
      <c r="AR289" s="576" t="str">
        <f t="shared" si="34"/>
        <v/>
      </c>
      <c r="AS289" s="578" t="str">
        <f t="shared" si="35"/>
        <v/>
      </c>
      <c r="AT289" s="580" t="str">
        <f t="shared" si="36"/>
        <v/>
      </c>
      <c r="AU289" s="582" t="str">
        <f t="shared" si="37"/>
        <v/>
      </c>
      <c r="AV289" s="584" t="str">
        <f t="shared" si="38"/>
        <v/>
      </c>
      <c r="AW289" s="662" t="str">
        <f>IFERROR(VLOOKUP(功能_33[[#This Row],[功能代號]],工作表3!C:C,1,FALSE),"未計SIT測試")</f>
        <v>L2022</v>
      </c>
      <c r="AX289" s="584" t="s">
        <v>2803</v>
      </c>
    </row>
    <row r="290" spans="1:50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44536</v>
      </c>
      <c r="Z290" s="299" t="s">
        <v>133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L2023</v>
      </c>
      <c r="AO290" s="356">
        <v>44536</v>
      </c>
      <c r="AQ290" s="574" t="str">
        <f t="shared" si="33"/>
        <v>2-2</v>
      </c>
      <c r="AR290" s="576" t="str">
        <f t="shared" si="34"/>
        <v/>
      </c>
      <c r="AS290" s="578" t="str">
        <f t="shared" si="35"/>
        <v/>
      </c>
      <c r="AT290" s="580" t="str">
        <f t="shared" si="36"/>
        <v/>
      </c>
      <c r="AU290" s="582" t="str">
        <f t="shared" si="37"/>
        <v/>
      </c>
      <c r="AV290" s="584" t="str">
        <f t="shared" si="38"/>
        <v/>
      </c>
      <c r="AW290" s="662" t="str">
        <f>IFERROR(VLOOKUP(功能_33[[#This Row],[功能代號]],工作表3!C:C,1,FALSE),"未計SIT測試")</f>
        <v>未計SIT測試</v>
      </c>
      <c r="AX290" s="584" t="s">
        <v>2803</v>
      </c>
    </row>
    <row r="291" spans="1:50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13</v>
      </c>
      <c r="P291" s="270" t="s">
        <v>871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44533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L2222</v>
      </c>
      <c r="AO291" s="356">
        <v>44523</v>
      </c>
      <c r="AQ291" s="574" t="str">
        <f t="shared" si="33"/>
        <v>2-2</v>
      </c>
      <c r="AR291" s="576" t="str">
        <f t="shared" si="34"/>
        <v/>
      </c>
      <c r="AS291" s="578" t="str">
        <f t="shared" si="35"/>
        <v/>
      </c>
      <c r="AT291" s="580" t="str">
        <f t="shared" si="36"/>
        <v/>
      </c>
      <c r="AU291" s="582" t="str">
        <f t="shared" si="37"/>
        <v/>
      </c>
      <c r="AV291" s="584" t="str">
        <f t="shared" si="38"/>
        <v/>
      </c>
      <c r="AW291" s="662" t="str">
        <f>IFERROR(VLOOKUP(功能_33[[#This Row],[功能代號]],工作表3!C:C,1,FALSE),"未計SIT測試")</f>
        <v>L2222</v>
      </c>
      <c r="AX291" s="584" t="s">
        <v>2803</v>
      </c>
    </row>
    <row r="292" spans="1:50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9">
        <v>44494</v>
      </c>
      <c r="L292" s="299">
        <v>44494</v>
      </c>
      <c r="M292" s="299">
        <v>44536</v>
      </c>
      <c r="N292" s="291" t="s">
        <v>10</v>
      </c>
      <c r="O292" s="291" t="s">
        <v>13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44477</v>
      </c>
      <c r="AA292" s="299">
        <v>44477</v>
      </c>
      <c r="AB292" s="299">
        <v>44477</v>
      </c>
      <c r="AC292" s="299">
        <v>44539</v>
      </c>
      <c r="AD292" s="299" t="s">
        <v>196</v>
      </c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K292" s="299"/>
      <c r="AL292" s="291">
        <v>217</v>
      </c>
      <c r="AM292" s="292" t="s">
        <v>874</v>
      </c>
      <c r="AN292" s="292" t="e">
        <f>VLOOKUP(功能_33[[#This Row],[功能代號]],需二審tmp!A:A,1,FALSE)</f>
        <v>#N/A</v>
      </c>
      <c r="AO292" s="356">
        <v>44523</v>
      </c>
      <c r="AQ292" s="574" t="str">
        <f t="shared" si="33"/>
        <v>2-3</v>
      </c>
      <c r="AR292" s="576" t="str">
        <f t="shared" si="34"/>
        <v/>
      </c>
      <c r="AS292" s="578" t="str">
        <f t="shared" si="35"/>
        <v/>
      </c>
      <c r="AT292" s="580" t="str">
        <f t="shared" si="36"/>
        <v/>
      </c>
      <c r="AU292" s="582" t="str">
        <f t="shared" si="37"/>
        <v/>
      </c>
      <c r="AV292" s="584" t="str">
        <f t="shared" si="38"/>
        <v/>
      </c>
      <c r="AW292" s="662" t="str">
        <f>IFERROR(VLOOKUP(功能_33[[#This Row],[功能代號]],工作表3!C:C,1,FALSE),"未計SIT測試")</f>
        <v>L2903</v>
      </c>
      <c r="AX292" s="584" t="s">
        <v>2803</v>
      </c>
    </row>
    <row r="293" spans="1:50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44494</v>
      </c>
      <c r="L293" s="299">
        <v>44490</v>
      </c>
      <c r="M293" s="299">
        <f>IFERROR(IF(VLOOKUP(功能_33[[#This Row],[功能代號]],討論項目!A:H,8,FALSE)=0,"",VLOOKUP(功能_33[[#This Row],[功能代號]],討論項目!A:H,8,FALSE)),"")</f>
        <v>44490</v>
      </c>
      <c r="N293" s="291" t="s">
        <v>7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133</v>
      </c>
      <c r="AA293" s="299">
        <v>44531</v>
      </c>
      <c r="AB293" s="299">
        <v>44531</v>
      </c>
      <c r="AC293" s="299">
        <v>44546</v>
      </c>
      <c r="AD293" s="299"/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 t="s">
        <v>190</v>
      </c>
      <c r="AN293" s="292" t="str">
        <f>VLOOKUP(功能_33[[#This Row],[功能代號]],需二審tmp!A:A,1,FALSE)</f>
        <v>L2980</v>
      </c>
      <c r="AO293" s="356">
        <v>44523</v>
      </c>
      <c r="AQ293" s="574" t="str">
        <f t="shared" si="33"/>
        <v>2-9</v>
      </c>
      <c r="AR293" s="576" t="str">
        <f t="shared" si="34"/>
        <v/>
      </c>
      <c r="AS293" s="578" t="str">
        <f t="shared" si="35"/>
        <v/>
      </c>
      <c r="AT293" s="580" t="str">
        <f t="shared" si="36"/>
        <v/>
      </c>
      <c r="AU293" s="582" t="str">
        <f t="shared" si="37"/>
        <v/>
      </c>
      <c r="AV293" s="584" t="str">
        <f t="shared" si="38"/>
        <v/>
      </c>
      <c r="AW293" s="662" t="str">
        <f>IFERROR(VLOOKUP(功能_33[[#This Row],[功能代號]],工作表3!C:C,1,FALSE),"未計SIT測試")</f>
        <v>L2980</v>
      </c>
      <c r="AX293" s="584" t="s">
        <v>2803</v>
      </c>
    </row>
    <row r="294" spans="1:50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44494</v>
      </c>
      <c r="L294" s="299">
        <v>44494</v>
      </c>
      <c r="M294" s="299">
        <v>44536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195</v>
      </c>
      <c r="AA294" s="299">
        <v>44477</v>
      </c>
      <c r="AB294" s="299">
        <v>44477</v>
      </c>
      <c r="AC294" s="299">
        <v>44546</v>
      </c>
      <c r="AD294" s="299" t="s">
        <v>196</v>
      </c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210</v>
      </c>
      <c r="AM294" s="292" t="s">
        <v>879</v>
      </c>
      <c r="AN294" s="292" t="e">
        <f>VLOOKUP(功能_33[[#This Row],[功能代號]],需二審tmp!A:A,1,FALSE)</f>
        <v>#N/A</v>
      </c>
      <c r="AO294" s="356">
        <v>44523</v>
      </c>
      <c r="AQ294" s="574" t="str">
        <f t="shared" si="33"/>
        <v>2-9</v>
      </c>
      <c r="AR294" s="576" t="str">
        <f t="shared" si="34"/>
        <v/>
      </c>
      <c r="AS294" s="578" t="str">
        <f t="shared" si="35"/>
        <v/>
      </c>
      <c r="AT294" s="580" t="str">
        <f t="shared" si="36"/>
        <v/>
      </c>
      <c r="AU294" s="582" t="str">
        <f t="shared" si="37"/>
        <v/>
      </c>
      <c r="AV294" s="584" t="str">
        <f t="shared" si="38"/>
        <v/>
      </c>
      <c r="AW294" s="662" t="str">
        <f>IFERROR(VLOOKUP(功能_33[[#This Row],[功能代號]],工作表3!C:C,1,FALSE),"未計SIT測試")</f>
        <v>L2073</v>
      </c>
      <c r="AX294" s="584" t="s">
        <v>2803</v>
      </c>
    </row>
    <row r="295" spans="1:50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133</v>
      </c>
      <c r="AA295" s="299">
        <v>44529</v>
      </c>
      <c r="AB295" s="299">
        <v>44529</v>
      </c>
      <c r="AC295" s="299">
        <v>44546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231</v>
      </c>
      <c r="AM295" s="292" t="s">
        <v>882</v>
      </c>
      <c r="AN295" s="292" t="str">
        <f>VLOOKUP(功能_33[[#This Row],[功能代號]],需二審tmp!A:A,1,FALSE)</f>
        <v>L2703</v>
      </c>
      <c r="AO295" s="356">
        <v>44523</v>
      </c>
      <c r="AQ295" s="574" t="str">
        <f t="shared" si="33"/>
        <v>2-9</v>
      </c>
      <c r="AR295" s="576" t="str">
        <f t="shared" si="34"/>
        <v/>
      </c>
      <c r="AS295" s="578" t="str">
        <f t="shared" si="35"/>
        <v/>
      </c>
      <c r="AT295" s="580" t="str">
        <f t="shared" si="36"/>
        <v/>
      </c>
      <c r="AU295" s="582" t="str">
        <f t="shared" si="37"/>
        <v/>
      </c>
      <c r="AV295" s="584" t="str">
        <f t="shared" si="38"/>
        <v/>
      </c>
      <c r="AW295" s="662" t="str">
        <f>IFERROR(VLOOKUP(功能_33[[#This Row],[功能代號]],工作表3!C:C,1,FALSE),"未計SIT測試")</f>
        <v>L2703</v>
      </c>
      <c r="AX295" s="584" t="s">
        <v>2803</v>
      </c>
    </row>
    <row r="296" spans="1:50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871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133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190</v>
      </c>
      <c r="AN296" s="292" t="str">
        <f>VLOOKUP(功能_33[[#This Row],[功能代號]],需二審tmp!A:A,1,FALSE)</f>
        <v>L2039</v>
      </c>
      <c r="AO296" s="356">
        <v>44523</v>
      </c>
      <c r="AQ296" s="574" t="str">
        <f t="shared" si="33"/>
        <v>2-4</v>
      </c>
      <c r="AR296" s="576" t="str">
        <f t="shared" si="34"/>
        <v/>
      </c>
      <c r="AS296" s="578" t="str">
        <f t="shared" si="35"/>
        <v/>
      </c>
      <c r="AT296" s="580" t="str">
        <f t="shared" si="36"/>
        <v/>
      </c>
      <c r="AU296" s="582" t="str">
        <f t="shared" si="37"/>
        <v/>
      </c>
      <c r="AV296" s="584" t="str">
        <f t="shared" si="38"/>
        <v/>
      </c>
      <c r="AW296" s="662" t="str">
        <f>IFERROR(VLOOKUP(功能_33[[#This Row],[功能代號]],工作表3!C:C,1,FALSE),"未計SIT測試")</f>
        <v>L2039</v>
      </c>
      <c r="AX296" s="584" t="s">
        <v>883</v>
      </c>
    </row>
    <row r="297" spans="1:50" ht="13.5" x14ac:dyDescent="0.3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44494</v>
      </c>
      <c r="L297" s="299">
        <v>44517</v>
      </c>
      <c r="M297" s="299">
        <v>44517</v>
      </c>
      <c r="N297" s="291" t="s">
        <v>10</v>
      </c>
      <c r="O297" s="291" t="s">
        <v>24</v>
      </c>
      <c r="T297" s="291"/>
      <c r="V297" s="291"/>
      <c r="W297" s="291"/>
      <c r="X297" s="292" t="str">
        <f>VLOOKUP(功能_33[[#This Row],[User]],SKL放款!A:G,7,FALSE)</f>
        <v>放款服務課</v>
      </c>
      <c r="Y297" s="299">
        <v>44533</v>
      </c>
      <c r="Z297" s="299" t="s">
        <v>195</v>
      </c>
      <c r="AA297" s="299">
        <v>44517</v>
      </c>
      <c r="AB297" s="299">
        <v>44517</v>
      </c>
      <c r="AC297" s="299">
        <v>44546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邵淑微</v>
      </c>
      <c r="AH297" s="299"/>
      <c r="AI297" s="299"/>
      <c r="AJ297" s="292"/>
      <c r="AK297" s="299"/>
      <c r="AL297" s="291" t="s">
        <v>190</v>
      </c>
      <c r="AN297" s="292" t="e">
        <f>VLOOKUP(功能_33[[#This Row],[功能代號]],需二審tmp!A:A,1,FALSE)</f>
        <v>#N/A</v>
      </c>
      <c r="AO297" s="356">
        <v>44523</v>
      </c>
      <c r="AQ297" s="574" t="str">
        <f t="shared" si="33"/>
        <v>2-4</v>
      </c>
      <c r="AR297" s="576" t="str">
        <f t="shared" si="34"/>
        <v/>
      </c>
      <c r="AS297" s="578" t="str">
        <f t="shared" si="35"/>
        <v/>
      </c>
      <c r="AT297" s="580" t="str">
        <f t="shared" si="36"/>
        <v/>
      </c>
      <c r="AU297" s="582" t="str">
        <f t="shared" si="37"/>
        <v/>
      </c>
      <c r="AV297" s="584" t="str">
        <f t="shared" si="38"/>
        <v/>
      </c>
      <c r="AW297" s="662" t="str">
        <f>IFERROR(VLOOKUP(功能_33[[#This Row],[功能代號]],工作表3!C:C,1,FALSE),"未計SIT測試")</f>
        <v>未計SIT測試</v>
      </c>
      <c r="AX297" s="584" t="s">
        <v>2803</v>
      </c>
    </row>
    <row r="298" spans="1:50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44494</v>
      </c>
      <c r="L298" s="299">
        <v>44494</v>
      </c>
      <c r="M298" s="299">
        <f>IFERROR(IF(VLOOKUP(功能_33[[#This Row],[功能代號]],討論項目!A:H,8,FALSE)=0,"",VLOOKUP(功能_33[[#This Row],[功能代號]],討論項目!A:H,8,FALSE)),"")</f>
        <v>44494</v>
      </c>
      <c r="N298" s="291" t="s">
        <v>10</v>
      </c>
      <c r="O298" s="291" t="s">
        <v>25</v>
      </c>
      <c r="P298" s="270" t="s">
        <v>871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44533</v>
      </c>
      <c r="Z298" s="299" t="s">
        <v>133</v>
      </c>
      <c r="AA298" s="299">
        <v>44525</v>
      </c>
      <c r="AB298" s="299">
        <v>44525</v>
      </c>
      <c r="AC298" s="299">
        <v>44544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邱怡婷</v>
      </c>
      <c r="AH298" s="299"/>
      <c r="AI298" s="299"/>
      <c r="AJ298" s="292"/>
      <c r="AK298" s="299"/>
      <c r="AL298" s="291" t="s">
        <v>190</v>
      </c>
      <c r="AN298" s="292" t="str">
        <f>VLOOKUP(功能_33[[#This Row],[功能代號]],需二審tmp!A:A,1,FALSE)</f>
        <v>L2480</v>
      </c>
      <c r="AO298" s="356">
        <v>44523</v>
      </c>
      <c r="AQ298" s="574" t="str">
        <f t="shared" si="33"/>
        <v>2-4</v>
      </c>
      <c r="AR298" s="576" t="str">
        <f t="shared" si="34"/>
        <v/>
      </c>
      <c r="AS298" s="578" t="str">
        <f t="shared" si="35"/>
        <v/>
      </c>
      <c r="AT298" s="580" t="str">
        <f t="shared" si="36"/>
        <v/>
      </c>
      <c r="AU298" s="582" t="str">
        <f t="shared" si="37"/>
        <v/>
      </c>
      <c r="AV298" s="584" t="str">
        <f t="shared" si="38"/>
        <v/>
      </c>
      <c r="AW298" s="662" t="str">
        <f>IFERROR(VLOOKUP(功能_33[[#This Row],[功能代號]],工作表3!C:C,1,FALSE),"未計SIT測試")</f>
        <v>L2480</v>
      </c>
      <c r="AX298" s="584" t="s">
        <v>885</v>
      </c>
    </row>
    <row r="299" spans="1:50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9">
        <v>44496</v>
      </c>
      <c r="L299" s="299">
        <v>44496</v>
      </c>
      <c r="M299" s="299">
        <v>44537</v>
      </c>
      <c r="N299" s="291" t="s">
        <v>7</v>
      </c>
      <c r="O299" s="291" t="s">
        <v>14</v>
      </c>
      <c r="P299" s="270" t="s">
        <v>2957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44537</v>
      </c>
      <c r="Z299" s="299" t="s">
        <v>133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22">
        <v>44488</v>
      </c>
      <c r="AL299" s="291" t="s">
        <v>3054</v>
      </c>
      <c r="AM299" s="292" t="s">
        <v>3055</v>
      </c>
      <c r="AN299" s="292" t="str">
        <f>VLOOKUP(功能_33[[#This Row],[功能代號]],需二審tmp!A:A,1,FALSE)</f>
        <v>L5060</v>
      </c>
      <c r="AQ299" s="574" t="str">
        <f t="shared" si="33"/>
        <v>5-4</v>
      </c>
      <c r="AR299" s="576" t="str">
        <f t="shared" si="34"/>
        <v/>
      </c>
      <c r="AS299" s="578" t="str">
        <f t="shared" si="35"/>
        <v/>
      </c>
      <c r="AT299" s="580" t="str">
        <f t="shared" si="36"/>
        <v/>
      </c>
      <c r="AU299" s="582" t="str">
        <f t="shared" si="37"/>
        <v/>
      </c>
      <c r="AV299" s="584" t="str">
        <f t="shared" si="38"/>
        <v/>
      </c>
      <c r="AW299" s="662" t="str">
        <f>IFERROR(VLOOKUP(功能_33[[#This Row],[功能代號]],工作表3!C:C,1,FALSE),"未計SIT測試")</f>
        <v>未計SIT測試</v>
      </c>
      <c r="AX299" s="584" t="s">
        <v>2803</v>
      </c>
    </row>
    <row r="300" spans="1:50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44496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44496</v>
      </c>
      <c r="Z300" s="299" t="s">
        <v>195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3054</v>
      </c>
      <c r="AM300" s="292" t="s">
        <v>3055</v>
      </c>
      <c r="AN300" s="292" t="e">
        <f>VLOOKUP(功能_33[[#This Row],[功能代號]],需二審tmp!A:A,1,FALSE)</f>
        <v>#N/A</v>
      </c>
      <c r="AO300" s="356">
        <v>44526</v>
      </c>
      <c r="AQ300" s="574" t="str">
        <f t="shared" si="33"/>
        <v>5-4</v>
      </c>
      <c r="AR300" s="576" t="str">
        <f t="shared" si="34"/>
        <v/>
      </c>
      <c r="AS300" s="578" t="str">
        <f t="shared" si="35"/>
        <v/>
      </c>
      <c r="AT300" s="580" t="str">
        <f t="shared" si="36"/>
        <v/>
      </c>
      <c r="AU300" s="582" t="str">
        <f t="shared" si="37"/>
        <v/>
      </c>
      <c r="AV300" s="584" t="str">
        <f t="shared" si="38"/>
        <v/>
      </c>
      <c r="AW300" s="662" t="str">
        <f>IFERROR(VLOOKUP(功能_33[[#This Row],[功能代號]],工作表3!C:C,1,FALSE),"未計SIT測試")</f>
        <v>未計SIT測試</v>
      </c>
      <c r="AX300" s="584" t="s">
        <v>2803</v>
      </c>
    </row>
    <row r="301" spans="1:50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44515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44515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str">
        <f>VLOOKUP(功能_33[[#This Row],[功能代號]],需二審tmp!A:A,1,FALSE)</f>
        <v>L5961</v>
      </c>
      <c r="AO301" s="356">
        <v>44526</v>
      </c>
      <c r="AQ301" s="574" t="str">
        <f t="shared" si="33"/>
        <v>5-4</v>
      </c>
      <c r="AR301" s="576" t="str">
        <f t="shared" si="34"/>
        <v/>
      </c>
      <c r="AS301" s="578" t="str">
        <f t="shared" si="35"/>
        <v/>
      </c>
      <c r="AT301" s="580" t="str">
        <f t="shared" si="36"/>
        <v/>
      </c>
      <c r="AU301" s="582" t="str">
        <f t="shared" si="37"/>
        <v/>
      </c>
      <c r="AV301" s="584" t="str">
        <f t="shared" si="38"/>
        <v/>
      </c>
      <c r="AW301" s="662" t="str">
        <f>IFERROR(VLOOKUP(功能_33[[#This Row],[功能代號]],工作表3!C:C,1,FALSE),"未計SIT測試")</f>
        <v>未計SIT測試</v>
      </c>
      <c r="AX301" s="584" t="s">
        <v>2803</v>
      </c>
    </row>
    <row r="302" spans="1:50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L5601</v>
      </c>
      <c r="AO302" s="356">
        <v>44526</v>
      </c>
      <c r="AQ302" s="574" t="str">
        <f t="shared" si="33"/>
        <v>5-4</v>
      </c>
      <c r="AR302" s="576" t="str">
        <f t="shared" si="34"/>
        <v/>
      </c>
      <c r="AS302" s="578" t="str">
        <f t="shared" si="35"/>
        <v/>
      </c>
      <c r="AT302" s="580" t="str">
        <f t="shared" si="36"/>
        <v/>
      </c>
      <c r="AU302" s="582" t="str">
        <f t="shared" si="37"/>
        <v/>
      </c>
      <c r="AV302" s="584" t="str">
        <f t="shared" si="38"/>
        <v/>
      </c>
      <c r="AW302" s="662" t="str">
        <f>IFERROR(VLOOKUP(功能_33[[#This Row],[功能代號]],工作表3!C:C,1,FALSE),"未計SIT測試")</f>
        <v>未計SIT測試</v>
      </c>
      <c r="AX302" s="584" t="s">
        <v>2803</v>
      </c>
    </row>
    <row r="303" spans="1:50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44501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44501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L5962</v>
      </c>
      <c r="AO303" s="356">
        <v>44526</v>
      </c>
      <c r="AQ303" s="574" t="str">
        <f t="shared" si="33"/>
        <v>5-4</v>
      </c>
      <c r="AR303" s="576" t="str">
        <f t="shared" si="34"/>
        <v/>
      </c>
      <c r="AS303" s="578" t="str">
        <f t="shared" si="35"/>
        <v/>
      </c>
      <c r="AT303" s="580" t="str">
        <f t="shared" si="36"/>
        <v/>
      </c>
      <c r="AU303" s="582" t="str">
        <f t="shared" si="37"/>
        <v/>
      </c>
      <c r="AV303" s="584" t="str">
        <f t="shared" si="38"/>
        <v/>
      </c>
      <c r="AW303" s="662" t="str">
        <f>IFERROR(VLOOKUP(功能_33[[#This Row],[功能代號]],工作表3!C:C,1,FALSE),"未計SIT測試")</f>
        <v>未計SIT測試</v>
      </c>
      <c r="AX303" s="584" t="s">
        <v>2803</v>
      </c>
    </row>
    <row r="304" spans="1:50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44503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44503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L5602</v>
      </c>
      <c r="AO304" s="356">
        <v>44526</v>
      </c>
      <c r="AQ304" s="574" t="str">
        <f t="shared" si="33"/>
        <v>5-4</v>
      </c>
      <c r="AR304" s="576" t="str">
        <f t="shared" si="34"/>
        <v/>
      </c>
      <c r="AS304" s="578" t="str">
        <f t="shared" si="35"/>
        <v/>
      </c>
      <c r="AT304" s="580" t="str">
        <f t="shared" si="36"/>
        <v/>
      </c>
      <c r="AU304" s="582" t="str">
        <f t="shared" si="37"/>
        <v/>
      </c>
      <c r="AV304" s="584" t="str">
        <f t="shared" si="38"/>
        <v/>
      </c>
      <c r="AW304" s="662" t="str">
        <f>IFERROR(VLOOKUP(功能_33[[#This Row],[功能代號]],工作表3!C:C,1,FALSE),"未計SIT測試")</f>
        <v>未計SIT測試</v>
      </c>
      <c r="AX304" s="584" t="s">
        <v>2803</v>
      </c>
    </row>
    <row r="305" spans="1:50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44516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44516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L5963</v>
      </c>
      <c r="AO305" s="356">
        <v>44526</v>
      </c>
      <c r="AQ305" s="574" t="str">
        <f t="shared" si="33"/>
        <v>5-4</v>
      </c>
      <c r="AR305" s="576" t="str">
        <f t="shared" si="34"/>
        <v/>
      </c>
      <c r="AS305" s="578" t="str">
        <f t="shared" si="35"/>
        <v/>
      </c>
      <c r="AT305" s="580" t="str">
        <f t="shared" si="36"/>
        <v/>
      </c>
      <c r="AU305" s="582" t="str">
        <f t="shared" si="37"/>
        <v/>
      </c>
      <c r="AV305" s="584" t="str">
        <f t="shared" si="38"/>
        <v/>
      </c>
      <c r="AW305" s="662" t="str">
        <f>IFERROR(VLOOKUP(功能_33[[#This Row],[功能代號]],工作表3!C:C,1,FALSE),"未計SIT測試")</f>
        <v>未計SIT測試</v>
      </c>
      <c r="AX305" s="584" t="s">
        <v>2803</v>
      </c>
    </row>
    <row r="306" spans="1:50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44517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44517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L5603</v>
      </c>
      <c r="AO306" s="356">
        <v>44526</v>
      </c>
      <c r="AQ306" s="574" t="str">
        <f t="shared" si="33"/>
        <v>5-4</v>
      </c>
      <c r="AR306" s="576" t="str">
        <f t="shared" si="34"/>
        <v/>
      </c>
      <c r="AS306" s="578" t="str">
        <f t="shared" si="35"/>
        <v/>
      </c>
      <c r="AT306" s="580" t="str">
        <f t="shared" si="36"/>
        <v/>
      </c>
      <c r="AU306" s="582" t="str">
        <f t="shared" si="37"/>
        <v/>
      </c>
      <c r="AV306" s="584" t="str">
        <f t="shared" si="38"/>
        <v/>
      </c>
      <c r="AW306" s="662" t="str">
        <f>IFERROR(VLOOKUP(功能_33[[#This Row],[功能代號]],工作表3!C:C,1,FALSE),"未計SIT測試")</f>
        <v>未計SIT測試</v>
      </c>
      <c r="AX306" s="584" t="s">
        <v>2803</v>
      </c>
    </row>
    <row r="307" spans="1:50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L5964</v>
      </c>
      <c r="AO307" s="356">
        <v>44526</v>
      </c>
      <c r="AQ307" s="574" t="str">
        <f t="shared" si="33"/>
        <v>5-4</v>
      </c>
      <c r="AR307" s="576" t="str">
        <f t="shared" si="34"/>
        <v/>
      </c>
      <c r="AS307" s="578" t="str">
        <f t="shared" si="35"/>
        <v/>
      </c>
      <c r="AT307" s="580" t="str">
        <f t="shared" si="36"/>
        <v/>
      </c>
      <c r="AU307" s="582" t="str">
        <f t="shared" si="37"/>
        <v/>
      </c>
      <c r="AV307" s="584" t="str">
        <f t="shared" si="38"/>
        <v/>
      </c>
      <c r="AW307" s="662" t="str">
        <f>IFERROR(VLOOKUP(功能_33[[#This Row],[功能代號]],工作表3!C:C,1,FALSE),"未計SIT測試")</f>
        <v>未計SIT測試</v>
      </c>
      <c r="AX307" s="584" t="s">
        <v>2803</v>
      </c>
    </row>
    <row r="308" spans="1:50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44524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44524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L5604</v>
      </c>
      <c r="AO308" s="356">
        <v>44526</v>
      </c>
      <c r="AQ308" s="574" t="str">
        <f t="shared" si="33"/>
        <v>5-4</v>
      </c>
      <c r="AR308" s="576" t="str">
        <f t="shared" si="34"/>
        <v/>
      </c>
      <c r="AS308" s="578" t="str">
        <f t="shared" si="35"/>
        <v/>
      </c>
      <c r="AT308" s="580" t="str">
        <f t="shared" si="36"/>
        <v/>
      </c>
      <c r="AU308" s="582" t="str">
        <f t="shared" si="37"/>
        <v/>
      </c>
      <c r="AV308" s="584" t="str">
        <f t="shared" si="38"/>
        <v/>
      </c>
      <c r="AW308" s="662" t="str">
        <f>IFERROR(VLOOKUP(功能_33[[#This Row],[功能代號]],工作表3!C:C,1,FALSE),"未計SIT測試")</f>
        <v>未計SIT測試</v>
      </c>
      <c r="AX308" s="584" t="s">
        <v>2803</v>
      </c>
    </row>
    <row r="309" spans="1:50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44501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44501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L5965</v>
      </c>
      <c r="AO309" s="356">
        <v>44526</v>
      </c>
      <c r="AQ309" s="574" t="str">
        <f t="shared" si="33"/>
        <v>5-4</v>
      </c>
      <c r="AR309" s="576" t="str">
        <f t="shared" si="34"/>
        <v/>
      </c>
      <c r="AS309" s="578" t="str">
        <f t="shared" si="35"/>
        <v/>
      </c>
      <c r="AT309" s="580" t="str">
        <f t="shared" si="36"/>
        <v/>
      </c>
      <c r="AU309" s="582" t="str">
        <f t="shared" si="37"/>
        <v/>
      </c>
      <c r="AV309" s="584" t="str">
        <f t="shared" si="38"/>
        <v/>
      </c>
      <c r="AW309" s="662" t="str">
        <f>IFERROR(VLOOKUP(功能_33[[#This Row],[功能代號]],工作表3!C:C,1,FALSE),"未計SIT測試")</f>
        <v>未計SIT測試</v>
      </c>
      <c r="AX309" s="584" t="s">
        <v>2803</v>
      </c>
    </row>
    <row r="310" spans="1:50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L5605</v>
      </c>
      <c r="AO310" s="356">
        <v>44526</v>
      </c>
      <c r="AQ310" s="574" t="str">
        <f t="shared" si="33"/>
        <v>5-4</v>
      </c>
      <c r="AR310" s="576" t="str">
        <f t="shared" si="34"/>
        <v/>
      </c>
      <c r="AS310" s="578" t="str">
        <f t="shared" si="35"/>
        <v/>
      </c>
      <c r="AT310" s="580" t="str">
        <f t="shared" si="36"/>
        <v/>
      </c>
      <c r="AU310" s="582" t="str">
        <f t="shared" si="37"/>
        <v/>
      </c>
      <c r="AV310" s="584" t="str">
        <f t="shared" si="38"/>
        <v/>
      </c>
      <c r="AW310" s="662" t="str">
        <f>IFERROR(VLOOKUP(功能_33[[#This Row],[功能代號]],工作表3!C:C,1,FALSE),"未計SIT測試")</f>
        <v>未計SIT測試</v>
      </c>
      <c r="AX310" s="584" t="s">
        <v>2803</v>
      </c>
    </row>
    <row r="311" spans="1:50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L5061</v>
      </c>
      <c r="AO311" s="356">
        <v>44526</v>
      </c>
      <c r="AQ311" s="574" t="str">
        <f t="shared" si="33"/>
        <v>5-4</v>
      </c>
      <c r="AR311" s="576" t="str">
        <f t="shared" si="34"/>
        <v/>
      </c>
      <c r="AS311" s="578" t="str">
        <f t="shared" si="35"/>
        <v/>
      </c>
      <c r="AT311" s="580" t="str">
        <f t="shared" si="36"/>
        <v/>
      </c>
      <c r="AU311" s="582" t="str">
        <f t="shared" si="37"/>
        <v/>
      </c>
      <c r="AV311" s="584" t="str">
        <f t="shared" si="38"/>
        <v/>
      </c>
      <c r="AW311" s="662" t="str">
        <f>IFERROR(VLOOKUP(功能_33[[#This Row],[功能代號]],工作表3!C:C,1,FALSE),"未計SIT測試")</f>
        <v>未計SIT測試</v>
      </c>
      <c r="AX311" s="584" t="s">
        <v>2803</v>
      </c>
    </row>
    <row r="312" spans="1:50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44515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44515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L5062</v>
      </c>
      <c r="AO312" s="356">
        <v>44526</v>
      </c>
      <c r="AQ312" s="574" t="str">
        <f t="shared" si="33"/>
        <v>5-4</v>
      </c>
      <c r="AR312" s="576" t="str">
        <f t="shared" si="34"/>
        <v/>
      </c>
      <c r="AS312" s="578" t="str">
        <f t="shared" si="35"/>
        <v/>
      </c>
      <c r="AT312" s="580" t="str">
        <f t="shared" si="36"/>
        <v/>
      </c>
      <c r="AU312" s="582" t="str">
        <f t="shared" si="37"/>
        <v/>
      </c>
      <c r="AV312" s="584" t="str">
        <f t="shared" si="38"/>
        <v/>
      </c>
      <c r="AW312" s="662" t="str">
        <f>IFERROR(VLOOKUP(功能_33[[#This Row],[功能代號]],工作表3!C:C,1,FALSE),"未計SIT測試")</f>
        <v>未計SIT測試</v>
      </c>
      <c r="AX312" s="584" t="s">
        <v>2803</v>
      </c>
    </row>
    <row r="313" spans="1:50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44503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44503</v>
      </c>
      <c r="Z313" s="299" t="s">
        <v>2733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L5606</v>
      </c>
      <c r="AO313" s="356">
        <v>44526</v>
      </c>
      <c r="AQ313" s="574" t="str">
        <f t="shared" si="33"/>
        <v>5-4</v>
      </c>
      <c r="AR313" s="576" t="str">
        <f t="shared" si="34"/>
        <v/>
      </c>
      <c r="AS313" s="578" t="str">
        <f t="shared" si="35"/>
        <v/>
      </c>
      <c r="AT313" s="580" t="str">
        <f t="shared" si="36"/>
        <v/>
      </c>
      <c r="AU313" s="582" t="str">
        <f t="shared" si="37"/>
        <v/>
      </c>
      <c r="AV313" s="584" t="str">
        <f t="shared" si="38"/>
        <v/>
      </c>
      <c r="AW313" s="662" t="str">
        <f>IFERROR(VLOOKUP(功能_33[[#This Row],[功能代號]],工作表3!C:C,1,FALSE),"未計SIT測試")</f>
        <v>未計SIT測試</v>
      </c>
      <c r="AX313" s="584" t="s">
        <v>2803</v>
      </c>
    </row>
    <row r="314" spans="1:50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9">
        <v>44502</v>
      </c>
      <c r="L314" s="299">
        <v>44503</v>
      </c>
      <c r="M314" s="299">
        <v>44537</v>
      </c>
      <c r="N314" s="291" t="s">
        <v>7</v>
      </c>
      <c r="O314" s="291" t="s">
        <v>28</v>
      </c>
      <c r="P314" s="270" t="s">
        <v>921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>
        <v>44526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>
        <v>44438</v>
      </c>
      <c r="AL314" s="291" t="s">
        <v>190</v>
      </c>
      <c r="AN314" s="292" t="str">
        <f>VLOOKUP(功能_33[[#This Row],[功能代號]],需二審tmp!A:A,1,FALSE)</f>
        <v>L8080</v>
      </c>
      <c r="AO314" s="356">
        <v>44526</v>
      </c>
      <c r="AQ314" s="574" t="str">
        <f t="shared" si="33"/>
        <v>8-1</v>
      </c>
      <c r="AR314" s="576" t="str">
        <f t="shared" si="34"/>
        <v/>
      </c>
      <c r="AS314" s="578" t="str">
        <f t="shared" si="35"/>
        <v/>
      </c>
      <c r="AT314" s="580" t="str">
        <f t="shared" si="36"/>
        <v/>
      </c>
      <c r="AU314" s="582" t="str">
        <f t="shared" si="37"/>
        <v/>
      </c>
      <c r="AV314" s="584" t="str">
        <f t="shared" si="38"/>
        <v/>
      </c>
      <c r="AW314" s="662" t="str">
        <f>IFERROR(VLOOKUP(功能_33[[#This Row],[功能代號]],工作表3!C:C,1,FALSE),"未計SIT測試")</f>
        <v>L8080</v>
      </c>
      <c r="AX314" s="584" t="s">
        <v>2803</v>
      </c>
    </row>
    <row r="315" spans="1:50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9">
        <v>44502</v>
      </c>
      <c r="L315" s="299">
        <v>44503</v>
      </c>
      <c r="M315" s="299">
        <v>44503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 t="s">
        <v>195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O315" s="356">
        <v>44526</v>
      </c>
      <c r="AQ315" s="574" t="str">
        <f t="shared" si="33"/>
        <v>8-1</v>
      </c>
      <c r="AR315" s="576" t="str">
        <f t="shared" si="34"/>
        <v/>
      </c>
      <c r="AS315" s="578" t="str">
        <f t="shared" si="35"/>
        <v/>
      </c>
      <c r="AT315" s="580" t="str">
        <f t="shared" si="36"/>
        <v/>
      </c>
      <c r="AU315" s="582" t="str">
        <f t="shared" si="37"/>
        <v/>
      </c>
      <c r="AV315" s="584" t="str">
        <f t="shared" si="38"/>
        <v/>
      </c>
      <c r="AW315" s="662" t="str">
        <f>IFERROR(VLOOKUP(功能_33[[#This Row],[功能代號]],工作表3!C:C,1,FALSE),"未計SIT測試")</f>
        <v>L8100</v>
      </c>
      <c r="AX315" s="584" t="s">
        <v>2803</v>
      </c>
    </row>
    <row r="316" spans="1:50" ht="13.5" x14ac:dyDescent="0.3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2926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4" t="str">
        <f t="shared" si="33"/>
        <v>8-1</v>
      </c>
      <c r="AR316" s="576" t="str">
        <f t="shared" si="34"/>
        <v/>
      </c>
      <c r="AS316" s="578" t="str">
        <f t="shared" si="35"/>
        <v/>
      </c>
      <c r="AT316" s="580" t="str">
        <f t="shared" si="36"/>
        <v/>
      </c>
      <c r="AU316" s="582" t="str">
        <f t="shared" si="37"/>
        <v/>
      </c>
      <c r="AV316" s="584" t="str">
        <f t="shared" si="38"/>
        <v/>
      </c>
      <c r="AW316" s="662" t="str">
        <f>IFERROR(VLOOKUP(功能_33[[#This Row],[功能代號]],工作表3!C:C,1,FALSE),"未計SIT測試")</f>
        <v>未計SIT測試</v>
      </c>
      <c r="AX316" s="584" t="s">
        <v>2803</v>
      </c>
    </row>
    <row r="317" spans="1:50" ht="13.5" x14ac:dyDescent="0.3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3"/>
        <v>8-1</v>
      </c>
      <c r="AR317" s="576" t="str">
        <f t="shared" si="34"/>
        <v/>
      </c>
      <c r="AS317" s="578" t="str">
        <f t="shared" si="35"/>
        <v/>
      </c>
      <c r="AT317" s="580" t="str">
        <f t="shared" si="36"/>
        <v/>
      </c>
      <c r="AU317" s="582" t="str">
        <f t="shared" si="37"/>
        <v/>
      </c>
      <c r="AV317" s="584" t="str">
        <f t="shared" si="38"/>
        <v/>
      </c>
      <c r="AW317" s="662" t="str">
        <f>IFERROR(VLOOKUP(功能_33[[#This Row],[功能代號]],工作表3!C:C,1,FALSE),"未計SIT測試")</f>
        <v>未計SIT測試</v>
      </c>
      <c r="AX317" s="584" t="s">
        <v>2803</v>
      </c>
    </row>
    <row r="318" spans="1:50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83"/>
      <c r="AE318" s="283"/>
      <c r="AF318" s="283"/>
      <c r="AG318" s="283" t="str">
        <f>IFERROR(IF(VLOOKUP(功能_33[[#This Row],[功能代號]],E:Q,11,FALSE)=0,"",VLOOKUP(功能_33[[#This Row],[功能代號]],E:Q,11,FALSE)),"")</f>
        <v>施美娟</v>
      </c>
      <c r="AH318" s="283"/>
      <c r="AI318" s="283"/>
      <c r="AJ318" s="292"/>
      <c r="AL318" s="291" t="s">
        <v>3192</v>
      </c>
      <c r="AN318" s="292" t="e">
        <f>VLOOKUP(功能_33[[#This Row],[功能代號]],需二審tmp!A:A,1,FALSE)</f>
        <v>#N/A</v>
      </c>
      <c r="AQ318" s="574" t="str">
        <f t="shared" si="33"/>
        <v>8-1</v>
      </c>
      <c r="AR318" s="576" t="str">
        <f t="shared" si="34"/>
        <v/>
      </c>
      <c r="AS318" s="578" t="str">
        <f t="shared" si="35"/>
        <v/>
      </c>
      <c r="AT318" s="580" t="str">
        <f t="shared" si="36"/>
        <v/>
      </c>
      <c r="AU318" s="582" t="str">
        <f t="shared" si="37"/>
        <v/>
      </c>
      <c r="AV318" s="584" t="str">
        <f t="shared" si="38"/>
        <v/>
      </c>
      <c r="AW318" s="662" t="str">
        <f>IFERROR(VLOOKUP(功能_33[[#This Row],[功能代號]],工作表3!C:C,1,FALSE),"未計SIT測試")</f>
        <v>未計SIT測試</v>
      </c>
      <c r="AX318" s="584" t="s">
        <v>2803</v>
      </c>
    </row>
    <row r="319" spans="1:50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190</v>
      </c>
      <c r="AN319" s="292" t="e">
        <f>VLOOKUP(功能_33[[#This Row],[功能代號]],需二審tmp!A:A,1,FALSE)</f>
        <v>#N/A</v>
      </c>
      <c r="AQ319" s="574" t="str">
        <f t="shared" si="33"/>
        <v>8-1</v>
      </c>
      <c r="AR319" s="576" t="str">
        <f t="shared" si="34"/>
        <v/>
      </c>
      <c r="AS319" s="578" t="str">
        <f t="shared" si="35"/>
        <v/>
      </c>
      <c r="AT319" s="580" t="str">
        <f t="shared" si="36"/>
        <v/>
      </c>
      <c r="AU319" s="582" t="str">
        <f t="shared" si="37"/>
        <v/>
      </c>
      <c r="AV319" s="584" t="str">
        <f t="shared" si="38"/>
        <v/>
      </c>
      <c r="AW319" s="662" t="str">
        <f>IFERROR(VLOOKUP(功能_33[[#This Row],[功能代號]],工作表3!C:C,1,FALSE),"未計SIT測試")</f>
        <v>未計SIT測試</v>
      </c>
      <c r="AX319" s="584" t="s">
        <v>2803</v>
      </c>
    </row>
    <row r="320" spans="1:50" ht="13.5" x14ac:dyDescent="0.3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Q320" s="299">
        <v>44537</v>
      </c>
      <c r="R320" s="299" t="s">
        <v>2926</v>
      </c>
      <c r="T320" s="291"/>
      <c r="V320" s="291"/>
      <c r="W320" s="291"/>
      <c r="X320" s="423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83"/>
      <c r="AE320" s="283"/>
      <c r="AF320" s="283"/>
      <c r="AG320" s="283" t="str">
        <f>IFERROR(IF(VLOOKUP(功能_33[[#This Row],[功能代號]],E:Q,11,FALSE)=0,"",VLOOKUP(功能_33[[#This Row],[功能代號]],E:Q,11,FALSE)),"")</f>
        <v>施美娟</v>
      </c>
      <c r="AH320" s="283"/>
      <c r="AI320" s="283"/>
      <c r="AJ320" s="423"/>
      <c r="AL320" s="291" t="s">
        <v>190</v>
      </c>
      <c r="AM320" s="423"/>
      <c r="AN320" s="423" t="e">
        <f>VLOOKUP(功能_33[[#This Row],[功能代號]],需二審tmp!A:A,1,FALSE)</f>
        <v>#N/A</v>
      </c>
      <c r="AQ320" s="635" t="str">
        <f t="shared" si="33"/>
        <v>8-1</v>
      </c>
      <c r="AR320" s="576" t="str">
        <f t="shared" si="34"/>
        <v/>
      </c>
      <c r="AS320" s="578" t="str">
        <f t="shared" si="35"/>
        <v/>
      </c>
      <c r="AT320" s="580" t="str">
        <f t="shared" si="36"/>
        <v/>
      </c>
      <c r="AU320" s="582" t="str">
        <f t="shared" si="37"/>
        <v/>
      </c>
      <c r="AV320" s="584" t="str">
        <f t="shared" si="38"/>
        <v/>
      </c>
      <c r="AW320" s="662" t="str">
        <f>IFERROR(VLOOKUP(功能_33[[#This Row],[功能代號]],工作表3!C:C,1,FALSE),"未計SIT測試")</f>
        <v>未計SIT測試</v>
      </c>
      <c r="AX320" s="584" t="s">
        <v>2803</v>
      </c>
    </row>
    <row r="321" spans="3:50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T321" s="291"/>
      <c r="V321" s="291"/>
      <c r="W321" s="291"/>
      <c r="X321" s="292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施美娟</v>
      </c>
      <c r="AH321" s="299"/>
      <c r="AI321" s="299"/>
      <c r="AJ321" s="292"/>
      <c r="AK321" s="299"/>
      <c r="AL321" s="291" t="s">
        <v>190</v>
      </c>
      <c r="AN321" s="292" t="e">
        <f>VLOOKUP(功能_33[[#This Row],[功能代號]],需二審tmp!A:A,1,FALSE)</f>
        <v>#N/A</v>
      </c>
      <c r="AQ321" s="574" t="str">
        <f t="shared" si="33"/>
        <v>8-1</v>
      </c>
      <c r="AR321" s="576" t="str">
        <f t="shared" si="34"/>
        <v/>
      </c>
      <c r="AS321" s="578" t="str">
        <f t="shared" si="35"/>
        <v/>
      </c>
      <c r="AT321" s="580" t="str">
        <f t="shared" si="36"/>
        <v/>
      </c>
      <c r="AU321" s="582" t="str">
        <f t="shared" si="37"/>
        <v/>
      </c>
      <c r="AV321" s="584" t="str">
        <f t="shared" si="38"/>
        <v/>
      </c>
      <c r="AW321" s="662" t="str">
        <f>IFERROR(VLOOKUP(功能_33[[#This Row],[功能代號]],工作表3!C:C,1,FALSE),"未計SIT測試")</f>
        <v>未計SIT測試</v>
      </c>
      <c r="AX321" s="584" t="s">
        <v>2803</v>
      </c>
    </row>
    <row r="322" spans="3:50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>
        <v>44503</v>
      </c>
      <c r="L322" s="299">
        <v>44503</v>
      </c>
      <c r="M322" s="299">
        <v>44533</v>
      </c>
      <c r="N322" s="291" t="s">
        <v>7</v>
      </c>
      <c r="O322" s="291" t="s">
        <v>22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2733</v>
      </c>
      <c r="AA322" s="282">
        <v>44543</v>
      </c>
      <c r="AB322" s="299">
        <v>44543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許慧玉</v>
      </c>
      <c r="AH322" s="299"/>
      <c r="AI322" s="299"/>
      <c r="AJ322" s="292"/>
      <c r="AK322" s="299"/>
      <c r="AL322" s="631" t="s">
        <v>3138</v>
      </c>
      <c r="AM322" s="292" t="s">
        <v>935</v>
      </c>
      <c r="AN322" s="292" t="str">
        <f>VLOOKUP(功能_33[[#This Row],[功能代號]],需二審tmp!A:A,1,FALSE)</f>
        <v>L8701</v>
      </c>
      <c r="AO322" s="356">
        <v>44533</v>
      </c>
      <c r="AQ322" s="574" t="str">
        <f t="shared" si="33"/>
        <v>8-7</v>
      </c>
      <c r="AR322" s="576" t="str">
        <f t="shared" si="34"/>
        <v/>
      </c>
      <c r="AS322" s="578" t="str">
        <f t="shared" si="35"/>
        <v/>
      </c>
      <c r="AT322" s="580" t="str">
        <f t="shared" si="36"/>
        <v/>
      </c>
      <c r="AU322" s="582" t="str">
        <f t="shared" si="37"/>
        <v/>
      </c>
      <c r="AV322" s="584" t="str">
        <f t="shared" si="38"/>
        <v/>
      </c>
      <c r="AW322" s="662" t="str">
        <f>IFERROR(VLOOKUP(功能_33[[#This Row],[功能代號]],工作表3!C:C,1,FALSE),"未計SIT測試")</f>
        <v>未計SIT測試</v>
      </c>
      <c r="AX322" s="584" t="s">
        <v>2803</v>
      </c>
    </row>
    <row r="323" spans="3:50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>
        <v>44498</v>
      </c>
      <c r="L323" s="299">
        <v>44498</v>
      </c>
      <c r="M323" s="299">
        <v>44498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22" t="s">
        <v>3073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190</v>
      </c>
      <c r="AN323" s="292" t="e">
        <f>VLOOKUP(功能_33[[#This Row],[功能代號]],需二審tmp!A:A,1,FALSE)</f>
        <v>#N/A</v>
      </c>
      <c r="AO323" s="356">
        <v>44533</v>
      </c>
      <c r="AQ323" s="574" t="str">
        <f t="shared" si="33"/>
        <v>8-2</v>
      </c>
      <c r="AR323" s="576" t="str">
        <f t="shared" si="34"/>
        <v/>
      </c>
      <c r="AS323" s="578" t="str">
        <f t="shared" si="35"/>
        <v/>
      </c>
      <c r="AT323" s="580" t="str">
        <f t="shared" si="36"/>
        <v/>
      </c>
      <c r="AU323" s="582" t="str">
        <f t="shared" si="37"/>
        <v/>
      </c>
      <c r="AV323" s="584" t="str">
        <f t="shared" si="38"/>
        <v/>
      </c>
      <c r="AW323" s="662" t="str">
        <f>IFERROR(VLOOKUP(功能_33[[#This Row],[功能代號]],工作表3!C:C,1,FALSE),"未計SIT測試")</f>
        <v>未計SIT測試</v>
      </c>
      <c r="AX323" s="584" t="s">
        <v>2803</v>
      </c>
    </row>
    <row r="324" spans="3:50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44533</v>
      </c>
      <c r="N324" s="291" t="s">
        <v>12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3050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303" t="s">
        <v>941</v>
      </c>
      <c r="AM324" s="304" t="s">
        <v>942</v>
      </c>
      <c r="AN324" s="292" t="str">
        <f>VLOOKUP(功能_33[[#This Row],[功能代號]],需二審tmp!A:A,1,FALSE)</f>
        <v>L8201</v>
      </c>
      <c r="AO324" s="356">
        <v>44533</v>
      </c>
      <c r="AQ324" s="574" t="str">
        <f t="shared" si="33"/>
        <v>8-2</v>
      </c>
      <c r="AR324" s="576" t="str">
        <f t="shared" si="34"/>
        <v/>
      </c>
      <c r="AS324" s="578" t="str">
        <f t="shared" si="35"/>
        <v/>
      </c>
      <c r="AT324" s="580" t="str">
        <f t="shared" si="36"/>
        <v/>
      </c>
      <c r="AU324" s="582" t="str">
        <f t="shared" si="37"/>
        <v/>
      </c>
      <c r="AV324" s="584" t="str">
        <f t="shared" si="38"/>
        <v/>
      </c>
      <c r="AW324" s="662" t="str">
        <f>IFERROR(VLOOKUP(功能_33[[#This Row],[功能代號]],工作表3!C:C,1,FALSE),"未計SIT測試")</f>
        <v>未計SIT測試</v>
      </c>
      <c r="AX324" s="584" t="s">
        <v>2803</v>
      </c>
    </row>
    <row r="325" spans="3:50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str">
        <f>VLOOKUP(功能_33[[#This Row],[功能代號]],需二審tmp!A:A,1,FALSE)</f>
        <v>L8924</v>
      </c>
      <c r="AO325" s="356">
        <v>44533</v>
      </c>
      <c r="AQ325" s="574" t="str">
        <f t="shared" si="33"/>
        <v>8-2</v>
      </c>
      <c r="AR325" s="576" t="str">
        <f t="shared" si="34"/>
        <v/>
      </c>
      <c r="AS325" s="578" t="str">
        <f t="shared" si="35"/>
        <v/>
      </c>
      <c r="AT325" s="580" t="str">
        <f t="shared" si="36"/>
        <v/>
      </c>
      <c r="AU325" s="582" t="str">
        <f t="shared" si="37"/>
        <v/>
      </c>
      <c r="AV325" s="584" t="str">
        <f t="shared" si="38"/>
        <v/>
      </c>
      <c r="AW325" s="662" t="str">
        <f>IFERROR(VLOOKUP(功能_33[[#This Row],[功能代號]],工作表3!C:C,1,FALSE),"未計SIT測試")</f>
        <v>未計SIT測試</v>
      </c>
      <c r="AX325" s="584" t="s">
        <v>2803</v>
      </c>
    </row>
    <row r="326" spans="3:50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99">
        <v>44544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e">
        <f>VLOOKUP(功能_33[[#This Row],[功能代號]],需二審tmp!A:A,1,FALSE)</f>
        <v>#N/A</v>
      </c>
      <c r="AO326" s="356">
        <v>44533</v>
      </c>
      <c r="AQ326" s="574" t="str">
        <f t="shared" si="33"/>
        <v>8-2</v>
      </c>
      <c r="AR326" s="576" t="str">
        <f t="shared" si="34"/>
        <v/>
      </c>
      <c r="AS326" s="578" t="str">
        <f t="shared" si="35"/>
        <v/>
      </c>
      <c r="AT326" s="580" t="str">
        <f t="shared" si="36"/>
        <v/>
      </c>
      <c r="AU326" s="582" t="str">
        <f t="shared" si="37"/>
        <v/>
      </c>
      <c r="AV326" s="584" t="str">
        <f t="shared" si="38"/>
        <v/>
      </c>
      <c r="AW326" s="662" t="str">
        <f>IFERROR(VLOOKUP(功能_33[[#This Row],[功能代號]],工作表3!C:C,1,FALSE),"未計SIT測試")</f>
        <v>未計SIT測試</v>
      </c>
      <c r="AX326" s="584" t="s">
        <v>2803</v>
      </c>
    </row>
    <row r="327" spans="3:50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44537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44537</v>
      </c>
      <c r="Z327" s="299" t="s">
        <v>2733</v>
      </c>
      <c r="AA327" s="222" t="s">
        <v>3050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3139</v>
      </c>
      <c r="AM327" s="288" t="s">
        <v>947</v>
      </c>
      <c r="AN327" s="292" t="str">
        <f>VLOOKUP(功能_33[[#This Row],[功能代號]],需二審tmp!A:A,1,FALSE)</f>
        <v>L8202</v>
      </c>
      <c r="AO327" s="356">
        <v>44533</v>
      </c>
      <c r="AQ327" s="574" t="str">
        <f t="shared" si="33"/>
        <v>8-2</v>
      </c>
      <c r="AR327" s="576" t="str">
        <f t="shared" si="34"/>
        <v/>
      </c>
      <c r="AS327" s="578" t="str">
        <f t="shared" si="35"/>
        <v/>
      </c>
      <c r="AT327" s="580" t="str">
        <f t="shared" si="36"/>
        <v/>
      </c>
      <c r="AU327" s="582" t="str">
        <f t="shared" si="37"/>
        <v/>
      </c>
      <c r="AV327" s="584" t="str">
        <f t="shared" si="38"/>
        <v/>
      </c>
      <c r="AW327" s="662" t="str">
        <f>IFERROR(VLOOKUP(功能_33[[#This Row],[功能代號]],工作表3!C:C,1,FALSE),"未計SIT測試")</f>
        <v>未計SIT測試</v>
      </c>
      <c r="AX327" s="584" t="s">
        <v>2803</v>
      </c>
    </row>
    <row r="328" spans="3:50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44498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195</v>
      </c>
      <c r="AA328" s="299">
        <v>44498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950</v>
      </c>
      <c r="AM328" s="304" t="s">
        <v>951</v>
      </c>
      <c r="AN328" s="292" t="e">
        <f>VLOOKUP(功能_33[[#This Row],[功能代號]],需二審tmp!A:A,1,FALSE)</f>
        <v>#N/A</v>
      </c>
      <c r="AO328" s="356">
        <v>44533</v>
      </c>
      <c r="AQ328" s="574" t="str">
        <f t="shared" si="33"/>
        <v>8-2</v>
      </c>
      <c r="AR328" s="576" t="str">
        <f t="shared" si="34"/>
        <v/>
      </c>
      <c r="AS328" s="578" t="str">
        <f t="shared" si="35"/>
        <v/>
      </c>
      <c r="AT328" s="580" t="str">
        <f t="shared" si="36"/>
        <v/>
      </c>
      <c r="AU328" s="582" t="str">
        <f t="shared" si="37"/>
        <v/>
      </c>
      <c r="AV328" s="584" t="str">
        <f t="shared" si="38"/>
        <v/>
      </c>
      <c r="AW328" s="662" t="str">
        <f>IFERROR(VLOOKUP(功能_33[[#This Row],[功能代號]],工作表3!C:C,1,FALSE),"未計SIT測試")</f>
        <v>未計SIT測試</v>
      </c>
      <c r="AX328" s="584" t="s">
        <v>2803</v>
      </c>
    </row>
    <row r="329" spans="3:50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2733</v>
      </c>
      <c r="AA329" s="222" t="s">
        <v>3050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str">
        <f>VLOOKUP(功能_33[[#This Row],[功能代號]],需二審tmp!A:A,1,FALSE)</f>
        <v>L8203</v>
      </c>
      <c r="AO329" s="356">
        <v>44533</v>
      </c>
      <c r="AQ329" s="574" t="str">
        <f t="shared" si="33"/>
        <v>8-2</v>
      </c>
      <c r="AR329" s="576" t="str">
        <f t="shared" si="34"/>
        <v/>
      </c>
      <c r="AS329" s="578" t="str">
        <f t="shared" si="35"/>
        <v/>
      </c>
      <c r="AT329" s="580" t="str">
        <f t="shared" si="36"/>
        <v/>
      </c>
      <c r="AU329" s="582" t="str">
        <f t="shared" si="37"/>
        <v/>
      </c>
      <c r="AV329" s="584" t="str">
        <f t="shared" si="38"/>
        <v/>
      </c>
      <c r="AW329" s="662" t="str">
        <f>IFERROR(VLOOKUP(功能_33[[#This Row],[功能代號]],工作表3!C:C,1,FALSE),"未計SIT測試")</f>
        <v>未計SIT測試</v>
      </c>
      <c r="AX329" s="584" t="s">
        <v>2803</v>
      </c>
    </row>
    <row r="330" spans="3:50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11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99" t="s">
        <v>2958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蔡珮瑜</v>
      </c>
      <c r="AH330" s="299"/>
      <c r="AI330" s="299"/>
      <c r="AJ330" s="292"/>
      <c r="AK330" s="299"/>
      <c r="AL330" s="303" t="s">
        <v>955</v>
      </c>
      <c r="AM330" s="304" t="s">
        <v>956</v>
      </c>
      <c r="AN330" s="292" t="str">
        <f>VLOOKUP(功能_33[[#This Row],[功能代號]],需二審tmp!A:A,1,FALSE)</f>
        <v>L8923</v>
      </c>
      <c r="AO330" s="356">
        <v>44533</v>
      </c>
      <c r="AQ330" s="574" t="str">
        <f t="shared" si="33"/>
        <v>8-2</v>
      </c>
      <c r="AR330" s="576" t="str">
        <f t="shared" si="34"/>
        <v/>
      </c>
      <c r="AS330" s="578" t="str">
        <f t="shared" si="35"/>
        <v/>
      </c>
      <c r="AT330" s="580" t="str">
        <f t="shared" si="36"/>
        <v/>
      </c>
      <c r="AU330" s="582" t="str">
        <f t="shared" si="37"/>
        <v/>
      </c>
      <c r="AV330" s="584" t="str">
        <f t="shared" si="38"/>
        <v/>
      </c>
      <c r="AW330" s="662" t="str">
        <f>IFERROR(VLOOKUP(功能_33[[#This Row],[功能代號]],工作表3!C:C,1,FALSE),"未計SIT測試")</f>
        <v>未計SIT測試</v>
      </c>
      <c r="AX330" s="584" t="s">
        <v>2803</v>
      </c>
    </row>
    <row r="331" spans="3:50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133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955</v>
      </c>
      <c r="AM331" s="304" t="s">
        <v>956</v>
      </c>
      <c r="AN331" s="292" t="str">
        <f>VLOOKUP(功能_33[[#This Row],[功能代號]],需二審tmp!A:A,1,FALSE)</f>
        <v>L8204</v>
      </c>
      <c r="AO331" s="356">
        <v>44533</v>
      </c>
      <c r="AQ331" s="574" t="str">
        <f t="shared" si="33"/>
        <v>8-2</v>
      </c>
      <c r="AR331" s="576" t="str">
        <f t="shared" si="34"/>
        <v/>
      </c>
      <c r="AS331" s="578" t="str">
        <f t="shared" si="35"/>
        <v/>
      </c>
      <c r="AT331" s="580" t="str">
        <f t="shared" si="36"/>
        <v/>
      </c>
      <c r="AU331" s="582" t="str">
        <f t="shared" si="37"/>
        <v/>
      </c>
      <c r="AV331" s="584" t="str">
        <f t="shared" si="38"/>
        <v/>
      </c>
      <c r="AW331" s="662" t="str">
        <f>IFERROR(VLOOKUP(功能_33[[#This Row],[功能代號]],工作表3!C:C,1,FALSE),"未計SIT測試")</f>
        <v>未計SIT測試</v>
      </c>
      <c r="AX331" s="584" t="s">
        <v>2803</v>
      </c>
    </row>
    <row r="332" spans="3:50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2791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e">
        <f>VLOOKUP(功能_33[[#This Row],[功能代號]],需二審tmp!A:A,1,FALSE)</f>
        <v>#N/A</v>
      </c>
      <c r="AO332" s="356">
        <v>44533</v>
      </c>
      <c r="AQ332" s="574" t="str">
        <f t="shared" si="33"/>
        <v>8-2</v>
      </c>
      <c r="AR332" s="576" t="str">
        <f t="shared" si="34"/>
        <v/>
      </c>
      <c r="AS332" s="578" t="str">
        <f t="shared" si="35"/>
        <v/>
      </c>
      <c r="AT332" s="580" t="str">
        <f t="shared" si="36"/>
        <v/>
      </c>
      <c r="AU332" s="582" t="str">
        <f t="shared" si="37"/>
        <v/>
      </c>
      <c r="AV332" s="584" t="str">
        <f t="shared" si="38"/>
        <v/>
      </c>
      <c r="AW332" s="662" t="str">
        <f>IFERROR(VLOOKUP(功能_33[[#This Row],[功能代號]],工作表3!C:C,1,FALSE),"未計SIT測試")</f>
        <v>未計SIT測試</v>
      </c>
      <c r="AX332" s="584" t="s">
        <v>2803</v>
      </c>
    </row>
    <row r="333" spans="3:50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>
        <v>44524</v>
      </c>
      <c r="L333" s="299">
        <v>44524</v>
      </c>
      <c r="M333" s="299">
        <v>44540</v>
      </c>
      <c r="N333" s="291" t="s">
        <v>12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>
        <v>44531</v>
      </c>
      <c r="AA333" s="299">
        <v>44531</v>
      </c>
      <c r="AB333" s="299">
        <v>44531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2976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3"/>
        <v>5-1</v>
      </c>
      <c r="AR333" s="576" t="str">
        <f t="shared" si="34"/>
        <v/>
      </c>
      <c r="AS333" s="578" t="str">
        <f t="shared" si="35"/>
        <v/>
      </c>
      <c r="AT333" s="580" t="str">
        <f t="shared" si="36"/>
        <v/>
      </c>
      <c r="AU333" s="582" t="str">
        <f t="shared" si="37"/>
        <v/>
      </c>
      <c r="AV333" s="584" t="str">
        <f t="shared" si="38"/>
        <v/>
      </c>
      <c r="AW333" s="662" t="str">
        <f>IFERROR(VLOOKUP(功能_33[[#This Row],[功能代號]],工作表3!C:C,1,FALSE),"未計SIT測試")</f>
        <v>未計SIT測試</v>
      </c>
      <c r="AX333" s="584" t="s">
        <v>2803</v>
      </c>
    </row>
    <row r="334" spans="3:50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2733</v>
      </c>
      <c r="AA334" s="222" t="s">
        <v>3051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L5982</v>
      </c>
      <c r="AO334" s="356">
        <v>44533</v>
      </c>
      <c r="AQ334" s="574" t="str">
        <f t="shared" si="33"/>
        <v>5-7</v>
      </c>
      <c r="AR334" s="576" t="str">
        <f t="shared" si="34"/>
        <v/>
      </c>
      <c r="AS334" s="578" t="str">
        <f t="shared" si="35"/>
        <v/>
      </c>
      <c r="AT334" s="580" t="str">
        <f t="shared" si="36"/>
        <v/>
      </c>
      <c r="AU334" s="582" t="str">
        <f t="shared" si="37"/>
        <v/>
      </c>
      <c r="AV334" s="584" t="str">
        <f t="shared" si="38"/>
        <v/>
      </c>
      <c r="AW334" s="662" t="str">
        <f>IFERROR(VLOOKUP(功能_33[[#This Row],[功能代號]],工作表3!C:C,1,FALSE),"未計SIT測試")</f>
        <v>未計SIT測試</v>
      </c>
      <c r="AX334" s="584" t="s">
        <v>2803</v>
      </c>
    </row>
    <row r="335" spans="3:50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3074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L5812</v>
      </c>
      <c r="AO335" s="356">
        <v>44533</v>
      </c>
      <c r="AQ335" s="574" t="str">
        <f t="shared" si="33"/>
        <v>5-7</v>
      </c>
      <c r="AR335" s="576" t="str">
        <f t="shared" si="34"/>
        <v/>
      </c>
      <c r="AS335" s="578" t="str">
        <f t="shared" si="35"/>
        <v/>
      </c>
      <c r="AT335" s="580" t="str">
        <f t="shared" si="36"/>
        <v/>
      </c>
      <c r="AU335" s="582" t="str">
        <f t="shared" si="37"/>
        <v/>
      </c>
      <c r="AV335" s="584" t="str">
        <f t="shared" si="38"/>
        <v/>
      </c>
      <c r="AW335" s="662" t="str">
        <f>IFERROR(VLOOKUP(功能_33[[#This Row],[功能代號]],工作表3!C:C,1,FALSE),"未計SIT測試")</f>
        <v>未計SIT測試</v>
      </c>
      <c r="AX335" s="584" t="s">
        <v>2803</v>
      </c>
    </row>
    <row r="336" spans="3:50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3051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L5811</v>
      </c>
      <c r="AO336" s="356">
        <v>44533</v>
      </c>
      <c r="AQ336" s="574" t="str">
        <f t="shared" si="33"/>
        <v>5-7</v>
      </c>
      <c r="AR336" s="576" t="str">
        <f t="shared" si="34"/>
        <v/>
      </c>
      <c r="AS336" s="578" t="str">
        <f t="shared" si="35"/>
        <v/>
      </c>
      <c r="AT336" s="580" t="str">
        <f t="shared" si="36"/>
        <v/>
      </c>
      <c r="AU336" s="582" t="str">
        <f t="shared" si="37"/>
        <v/>
      </c>
      <c r="AV336" s="584" t="str">
        <f t="shared" si="38"/>
        <v/>
      </c>
      <c r="AW336" s="662" t="str">
        <f>IFERROR(VLOOKUP(功能_33[[#This Row],[功能代號]],工作表3!C:C,1,FALSE),"未計SIT測試")</f>
        <v>未計SIT測試</v>
      </c>
      <c r="AX336" s="584" t="s">
        <v>2803</v>
      </c>
    </row>
    <row r="337" spans="3:50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L5813</v>
      </c>
      <c r="AO337" s="356">
        <v>44533</v>
      </c>
      <c r="AQ337" s="574" t="str">
        <f t="shared" si="33"/>
        <v>5-7</v>
      </c>
      <c r="AR337" s="576" t="str">
        <f t="shared" si="34"/>
        <v/>
      </c>
      <c r="AS337" s="578" t="str">
        <f t="shared" si="35"/>
        <v/>
      </c>
      <c r="AT337" s="580" t="str">
        <f t="shared" si="36"/>
        <v/>
      </c>
      <c r="AU337" s="582" t="str">
        <f t="shared" si="37"/>
        <v/>
      </c>
      <c r="AV337" s="584" t="str">
        <f t="shared" si="38"/>
        <v/>
      </c>
      <c r="AW337" s="662" t="str">
        <f>IFERROR(VLOOKUP(功能_33[[#This Row],[功能代號]],工作表3!C:C,1,FALSE),"未計SIT測試")</f>
        <v>未計SIT測試</v>
      </c>
      <c r="AX337" s="584" t="s">
        <v>2803</v>
      </c>
    </row>
    <row r="338" spans="3:50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>
        <v>44504</v>
      </c>
      <c r="L338" s="299">
        <v>44505</v>
      </c>
      <c r="M338" s="299">
        <v>44505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195</v>
      </c>
      <c r="AA338" s="299">
        <v>44505</v>
      </c>
      <c r="AB338" s="299">
        <v>44505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971</v>
      </c>
      <c r="AM338" s="304" t="s">
        <v>972</v>
      </c>
      <c r="AN338" s="292" t="e">
        <f>VLOOKUP(功能_33[[#This Row],[功能代號]],需二審tmp!A:A,1,FALSE)</f>
        <v>#N/A</v>
      </c>
      <c r="AO338" s="356">
        <v>44526</v>
      </c>
      <c r="AQ338" s="574" t="str">
        <f t="shared" si="33"/>
        <v>5-1</v>
      </c>
      <c r="AR338" s="576" t="str">
        <f t="shared" si="34"/>
        <v/>
      </c>
      <c r="AS338" s="578" t="str">
        <f t="shared" si="35"/>
        <v/>
      </c>
      <c r="AT338" s="580" t="str">
        <f t="shared" si="36"/>
        <v/>
      </c>
      <c r="AU338" s="582" t="str">
        <f t="shared" si="37"/>
        <v/>
      </c>
      <c r="AV338" s="584" t="str">
        <f t="shared" si="38"/>
        <v/>
      </c>
      <c r="AW338" s="662" t="str">
        <f>IFERROR(VLOOKUP(功能_33[[#This Row],[功能代號]],工作表3!C:C,1,FALSE),"未計SIT測試")</f>
        <v>L5901</v>
      </c>
      <c r="AX338" s="584" t="s">
        <v>2803</v>
      </c>
    </row>
    <row r="339" spans="3:50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2733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975</v>
      </c>
      <c r="AN339" s="292" t="str">
        <f>VLOOKUP(功能_33[[#This Row],[功能代號]],需二審tmp!A:A,1,FALSE)</f>
        <v>L5101</v>
      </c>
      <c r="AO339" s="356">
        <v>44526</v>
      </c>
      <c r="AQ339" s="574" t="str">
        <f t="shared" si="33"/>
        <v>5-1</v>
      </c>
      <c r="AR339" s="576" t="str">
        <f t="shared" si="34"/>
        <v/>
      </c>
      <c r="AS339" s="578" t="str">
        <f t="shared" si="35"/>
        <v/>
      </c>
      <c r="AT339" s="580" t="str">
        <f t="shared" si="36"/>
        <v/>
      </c>
      <c r="AU339" s="582" t="str">
        <f t="shared" si="37"/>
        <v/>
      </c>
      <c r="AV339" s="584" t="str">
        <f t="shared" si="38"/>
        <v/>
      </c>
      <c r="AW339" s="662" t="str">
        <f>IFERROR(VLOOKUP(功能_33[[#This Row],[功能代號]],工作表3!C:C,1,FALSE),"未計SIT測試")</f>
        <v>L5101</v>
      </c>
      <c r="AX339" s="584" t="s">
        <v>2803</v>
      </c>
    </row>
    <row r="340" spans="3:50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978</v>
      </c>
      <c r="AM340" s="304" t="s">
        <v>979</v>
      </c>
      <c r="AN340" s="292" t="str">
        <f>VLOOKUP(功能_33[[#This Row],[功能代號]],需二審tmp!A:A,1,FALSE)</f>
        <v>L5902</v>
      </c>
      <c r="AO340" s="356">
        <v>44526</v>
      </c>
      <c r="AQ340" s="574" t="str">
        <f t="shared" si="33"/>
        <v>5-1</v>
      </c>
      <c r="AR340" s="576" t="str">
        <f t="shared" si="34"/>
        <v/>
      </c>
      <c r="AS340" s="578" t="str">
        <f t="shared" si="35"/>
        <v/>
      </c>
      <c r="AT340" s="580" t="str">
        <f t="shared" si="36"/>
        <v/>
      </c>
      <c r="AU340" s="582" t="str">
        <f t="shared" si="37"/>
        <v/>
      </c>
      <c r="AV340" s="584" t="str">
        <f t="shared" si="38"/>
        <v/>
      </c>
      <c r="AW340" s="662" t="str">
        <f>IFERROR(VLOOKUP(功能_33[[#This Row],[功能代號]],工作表3!C:C,1,FALSE),"未計SIT測試")</f>
        <v>L5902</v>
      </c>
      <c r="AX340" s="584" t="s">
        <v>2803</v>
      </c>
    </row>
    <row r="341" spans="3:50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L5102</v>
      </c>
      <c r="AO341" s="356">
        <v>44526</v>
      </c>
      <c r="AQ341" s="574" t="str">
        <f t="shared" si="33"/>
        <v>5-1</v>
      </c>
      <c r="AR341" s="576" t="str">
        <f t="shared" si="34"/>
        <v/>
      </c>
      <c r="AS341" s="578" t="str">
        <f t="shared" si="35"/>
        <v/>
      </c>
      <c r="AT341" s="580" t="str">
        <f t="shared" si="36"/>
        <v/>
      </c>
      <c r="AU341" s="582" t="str">
        <f t="shared" si="37"/>
        <v/>
      </c>
      <c r="AV341" s="584" t="str">
        <f t="shared" si="38"/>
        <v/>
      </c>
      <c r="AW341" s="662" t="str">
        <f>IFERROR(VLOOKUP(功能_33[[#This Row],[功能代號]],工作表3!C:C,1,FALSE),"未計SIT測試")</f>
        <v>L5102</v>
      </c>
      <c r="AX341" s="584" t="s">
        <v>2803</v>
      </c>
    </row>
    <row r="342" spans="3:50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2733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984</v>
      </c>
      <c r="AM342" s="304" t="s">
        <v>985</v>
      </c>
      <c r="AN342" s="292" t="str">
        <f>VLOOKUP(功能_33[[#This Row],[功能代號]],需二審tmp!A:A,1,FALSE)</f>
        <v>L5903</v>
      </c>
      <c r="AO342" s="356">
        <v>44526</v>
      </c>
      <c r="AQ342" s="574" t="str">
        <f t="shared" si="33"/>
        <v>5-1</v>
      </c>
      <c r="AR342" s="576" t="str">
        <f t="shared" si="34"/>
        <v/>
      </c>
      <c r="AS342" s="578" t="str">
        <f t="shared" si="35"/>
        <v/>
      </c>
      <c r="AT342" s="580" t="str">
        <f t="shared" si="36"/>
        <v/>
      </c>
      <c r="AU342" s="582" t="str">
        <f t="shared" si="37"/>
        <v/>
      </c>
      <c r="AV342" s="584" t="str">
        <f t="shared" si="38"/>
        <v/>
      </c>
      <c r="AW342" s="662" t="str">
        <f>IFERROR(VLOOKUP(功能_33[[#This Row],[功能代號]],工作表3!C:C,1,FALSE),"未計SIT測試")</f>
        <v>未計SIT測試</v>
      </c>
      <c r="AX342" s="584" t="s">
        <v>2803</v>
      </c>
    </row>
    <row r="343" spans="3:50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L5103</v>
      </c>
      <c r="AQ343" s="574" t="str">
        <f t="shared" si="33"/>
        <v>5-1</v>
      </c>
      <c r="AR343" s="576" t="str">
        <f t="shared" si="34"/>
        <v/>
      </c>
      <c r="AS343" s="578" t="str">
        <f t="shared" si="35"/>
        <v/>
      </c>
      <c r="AT343" s="580" t="str">
        <f t="shared" si="36"/>
        <v/>
      </c>
      <c r="AU343" s="582" t="str">
        <f t="shared" si="37"/>
        <v/>
      </c>
      <c r="AV343" s="584" t="str">
        <f t="shared" si="38"/>
        <v/>
      </c>
      <c r="AW343" s="662" t="str">
        <f>IFERROR(VLOOKUP(功能_33[[#This Row],[功能代號]],工作表3!C:C,1,FALSE),"未計SIT測試")</f>
        <v>未計SIT測試</v>
      </c>
      <c r="AX343" s="584" t="s">
        <v>2803</v>
      </c>
    </row>
    <row r="344" spans="3:50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990</v>
      </c>
      <c r="AM344" s="304" t="s">
        <v>991</v>
      </c>
      <c r="AN344" s="292" t="str">
        <f>VLOOKUP(功能_33[[#This Row],[功能代號]],需二審tmp!A:A,1,FALSE)</f>
        <v>L5104</v>
      </c>
      <c r="AO344" s="356">
        <v>44526</v>
      </c>
      <c r="AQ344" s="574" t="str">
        <f t="shared" si="33"/>
        <v>5-1</v>
      </c>
      <c r="AR344" s="576" t="str">
        <f t="shared" si="34"/>
        <v/>
      </c>
      <c r="AS344" s="578" t="str">
        <f t="shared" si="35"/>
        <v/>
      </c>
      <c r="AT344" s="580" t="str">
        <f t="shared" si="36"/>
        <v/>
      </c>
      <c r="AU344" s="582" t="str">
        <f t="shared" si="37"/>
        <v/>
      </c>
      <c r="AV344" s="584" t="str">
        <f t="shared" si="38"/>
        <v/>
      </c>
      <c r="AW344" s="662" t="str">
        <f>IFERROR(VLOOKUP(功能_33[[#This Row],[功能代號]],工作表3!C:C,1,FALSE),"未計SIT測試")</f>
        <v>未計SIT測試</v>
      </c>
      <c r="AX344" s="584" t="s">
        <v>2803</v>
      </c>
    </row>
    <row r="345" spans="3:50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3144</v>
      </c>
      <c r="AM345" s="292" t="s">
        <v>3145</v>
      </c>
      <c r="AN345" s="292" t="str">
        <f>VLOOKUP(功能_33[[#This Row],[功能代號]],需二審tmp!A:A,1,FALSE)</f>
        <v>L5905</v>
      </c>
      <c r="AO345" s="356">
        <v>44526</v>
      </c>
      <c r="AQ345" s="574" t="str">
        <f t="shared" si="33"/>
        <v>5-1</v>
      </c>
      <c r="AR345" s="576" t="str">
        <f t="shared" si="34"/>
        <v/>
      </c>
      <c r="AS345" s="578" t="str">
        <f t="shared" si="35"/>
        <v/>
      </c>
      <c r="AT345" s="580" t="str">
        <f t="shared" si="36"/>
        <v/>
      </c>
      <c r="AU345" s="582" t="str">
        <f t="shared" si="37"/>
        <v/>
      </c>
      <c r="AV345" s="584" t="str">
        <f t="shared" si="38"/>
        <v/>
      </c>
      <c r="AW345" s="662" t="str">
        <f>IFERROR(VLOOKUP(功能_33[[#This Row],[功能代號]],工作表3!C:C,1,FALSE),"未計SIT測試")</f>
        <v>未計SIT測試</v>
      </c>
      <c r="AX345" s="584" t="s">
        <v>2803</v>
      </c>
    </row>
    <row r="346" spans="3:50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L5105</v>
      </c>
      <c r="AO346" s="356">
        <v>44526</v>
      </c>
      <c r="AQ346" s="574" t="str">
        <f t="shared" si="33"/>
        <v>5-1</v>
      </c>
      <c r="AR346" s="576" t="str">
        <f t="shared" si="34"/>
        <v/>
      </c>
      <c r="AS346" s="578" t="str">
        <f t="shared" si="35"/>
        <v/>
      </c>
      <c r="AT346" s="580" t="str">
        <f t="shared" si="36"/>
        <v/>
      </c>
      <c r="AU346" s="582" t="str">
        <f t="shared" si="37"/>
        <v/>
      </c>
      <c r="AV346" s="584" t="str">
        <f t="shared" si="38"/>
        <v/>
      </c>
      <c r="AW346" s="662" t="str">
        <f>IFERROR(VLOOKUP(功能_33[[#This Row],[功能代號]],工作表3!C:C,1,FALSE),"未計SIT測試")</f>
        <v>未計SIT測試</v>
      </c>
      <c r="AX346" s="584" t="s">
        <v>2803</v>
      </c>
    </row>
    <row r="347" spans="3:50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44536</v>
      </c>
      <c r="N347" s="291" t="s">
        <v>7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195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e">
        <f>VLOOKUP(功能_33[[#This Row],[功能代號]],需二審tmp!A:A,1,FALSE)</f>
        <v>#N/A</v>
      </c>
      <c r="AO347" s="356">
        <v>44526</v>
      </c>
      <c r="AQ347" s="574" t="str">
        <f t="shared" si="33"/>
        <v>5-1</v>
      </c>
      <c r="AR347" s="576" t="str">
        <f t="shared" si="34"/>
        <v/>
      </c>
      <c r="AS347" s="578" t="str">
        <f t="shared" si="35"/>
        <v/>
      </c>
      <c r="AT347" s="580" t="str">
        <f t="shared" si="36"/>
        <v/>
      </c>
      <c r="AU347" s="582" t="str">
        <f t="shared" si="37"/>
        <v/>
      </c>
      <c r="AV347" s="584" t="str">
        <f t="shared" si="38"/>
        <v/>
      </c>
      <c r="AW347" s="662" t="str">
        <f>IFERROR(VLOOKUP(功能_33[[#This Row],[功能代號]],工作表3!C:C,1,FALSE),"未計SIT測試")</f>
        <v>未計SIT測試</v>
      </c>
      <c r="AX347" s="584" t="s">
        <v>2803</v>
      </c>
    </row>
    <row r="348" spans="3:50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195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3146</v>
      </c>
      <c r="AM348" s="292" t="s">
        <v>3147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3"/>
        <v>5-1</v>
      </c>
      <c r="AR348" s="576" t="str">
        <f t="shared" si="34"/>
        <v/>
      </c>
      <c r="AS348" s="578" t="str">
        <f t="shared" si="35"/>
        <v/>
      </c>
      <c r="AT348" s="580" t="str">
        <f t="shared" si="36"/>
        <v/>
      </c>
      <c r="AU348" s="582" t="str">
        <f t="shared" si="37"/>
        <v/>
      </c>
      <c r="AV348" s="584" t="str">
        <f t="shared" si="38"/>
        <v/>
      </c>
      <c r="AW348" s="662" t="str">
        <f>IFERROR(VLOOKUP(功能_33[[#This Row],[功能代號]],工作表3!C:C,1,FALSE),"未計SIT測試")</f>
        <v>L5906</v>
      </c>
      <c r="AX348" s="584" t="s">
        <v>2803</v>
      </c>
    </row>
    <row r="349" spans="3:50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ref="AQ349:AQ409" si="39">IF(COUNTA(AC349)=1,LEFT(D349,3),"")</f>
        <v>5-1</v>
      </c>
      <c r="AR349" s="576" t="str">
        <f t="shared" ref="AR349:AR409" si="40">IF(AND(COUNTA(L349)=1,COUNTA(M349)=1,COUNTA(Y349)=1,COUNTA(AB349)=1,COUNTA(AC349)=0),LEFT(D349,3),"")</f>
        <v/>
      </c>
      <c r="AS349" s="578" t="str">
        <f t="shared" ref="AS349:AS409" si="41">IF(AND(COUNTA(L349)=1,COUNTA(M349)=1,COUNTA(Y349)=1,COUNTA(AB349)=0,COUNTA(AC349)=0),LEFT(D349,3),"")</f>
        <v/>
      </c>
      <c r="AT349" s="580" t="str">
        <f t="shared" ref="AT349:AT409" si="42">IF(AND(COUNTA(M349)=0,COUNTA(Y349)=1),LEFT(D349,3),"")</f>
        <v/>
      </c>
      <c r="AU349" s="582" t="str">
        <f t="shared" ref="AU349:AU409" si="43">IF(AND(COUNTA(M349)=1,COUNTA(Y349)=0),LEFT(D349,3),"")</f>
        <v/>
      </c>
      <c r="AV349" s="584" t="str">
        <f t="shared" ref="AV349:AV409" si="44">IF(AND(COUNTA(M349)=0,COUNTA(Y349)=0),LEFT(D349,3),"")</f>
        <v/>
      </c>
      <c r="AW349" s="662" t="str">
        <f>IFERROR(VLOOKUP(功能_33[[#This Row],[功能代號]],工作表3!C:C,1,FALSE),"未計SIT測試")</f>
        <v>L5116</v>
      </c>
      <c r="AX349" s="584" t="s">
        <v>2803</v>
      </c>
    </row>
    <row r="350" spans="3:50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1006</v>
      </c>
      <c r="Y350" s="299">
        <v>44533</v>
      </c>
      <c r="Z350" s="299" t="s">
        <v>195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2976</v>
      </c>
      <c r="AM350" s="291" t="s">
        <v>2976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si="39"/>
        <v>5-1</v>
      </c>
      <c r="AR350" s="576" t="str">
        <f t="shared" si="40"/>
        <v/>
      </c>
      <c r="AS350" s="578" t="str">
        <f t="shared" si="41"/>
        <v/>
      </c>
      <c r="AT350" s="580" t="str">
        <f t="shared" si="42"/>
        <v/>
      </c>
      <c r="AU350" s="582" t="str">
        <f t="shared" si="43"/>
        <v/>
      </c>
      <c r="AV350" s="584" t="str">
        <f t="shared" si="44"/>
        <v/>
      </c>
      <c r="AW350" s="662" t="str">
        <f>IFERROR(VLOOKUP(功能_33[[#This Row],[功能代號]],工作表3!C:C,1,FALSE),"未計SIT測試")</f>
        <v>未計SIT測試</v>
      </c>
      <c r="AX350" s="584" t="s">
        <v>2803</v>
      </c>
    </row>
    <row r="351" spans="3:50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39"/>
        <v>5-1</v>
      </c>
      <c r="AR351" s="576" t="str">
        <f t="shared" si="40"/>
        <v/>
      </c>
      <c r="AS351" s="578" t="str">
        <f t="shared" si="41"/>
        <v/>
      </c>
      <c r="AT351" s="580" t="str">
        <f t="shared" si="42"/>
        <v/>
      </c>
      <c r="AU351" s="582" t="str">
        <f t="shared" si="43"/>
        <v/>
      </c>
      <c r="AV351" s="584" t="str">
        <f t="shared" si="44"/>
        <v/>
      </c>
      <c r="AW351" s="662" t="str">
        <f>IFERROR(VLOOKUP(功能_33[[#This Row],[功能代號]],工作表3!C:C,1,FALSE),"未計SIT測試")</f>
        <v>未計SIT測試</v>
      </c>
      <c r="AX351" s="584" t="s">
        <v>2803</v>
      </c>
    </row>
    <row r="352" spans="3:50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172</v>
      </c>
      <c r="T352" s="291"/>
      <c r="V352" s="291"/>
      <c r="W352" s="291"/>
      <c r="X352" s="292" t="str">
        <f>VLOOKUP(功能_33[[#This Row],[User]],SKL放款!A:G,7,FALSE)</f>
        <v>放款服務課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>
        <v>44550</v>
      </c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陳政皓</v>
      </c>
      <c r="AH352" s="299"/>
      <c r="AI352" s="299"/>
      <c r="AJ352" s="292"/>
      <c r="AK352" s="299"/>
      <c r="AL352" s="303" t="s">
        <v>610</v>
      </c>
      <c r="AM352" s="304" t="s">
        <v>611</v>
      </c>
      <c r="AN352" s="292" t="str">
        <f>VLOOKUP(功能_33[[#This Row],[功能代號]],需二審tmp!A:A,1,FALSE)</f>
        <v>L6703</v>
      </c>
      <c r="AO352" s="356">
        <v>44526</v>
      </c>
      <c r="AQ352" s="574" t="str">
        <f t="shared" si="39"/>
        <v>6-7</v>
      </c>
      <c r="AR352" s="576" t="str">
        <f t="shared" si="40"/>
        <v/>
      </c>
      <c r="AS352" s="578" t="str">
        <f t="shared" si="41"/>
        <v/>
      </c>
      <c r="AT352" s="580" t="str">
        <f t="shared" si="42"/>
        <v/>
      </c>
      <c r="AU352" s="582" t="str">
        <f t="shared" si="43"/>
        <v/>
      </c>
      <c r="AV352" s="584" t="str">
        <f t="shared" si="44"/>
        <v/>
      </c>
      <c r="AW352" s="662" t="str">
        <f>IFERROR(VLOOKUP(功能_33[[#This Row],[功能代號]],工作表3!C:C,1,FALSE),"未計SIT測試")</f>
        <v>L6703</v>
      </c>
      <c r="AX352" s="584" t="s">
        <v>2803</v>
      </c>
    </row>
    <row r="353" spans="3:50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567</v>
      </c>
      <c r="T353" s="291"/>
      <c r="V353" s="291"/>
      <c r="W353" s="291"/>
      <c r="X353" s="292" t="str">
        <f>VLOOKUP(功能_33[[#This Row],[User]],SKL放款!A:G,7,FALSE)</f>
        <v>放款審查課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鄧雪美</v>
      </c>
      <c r="AH353" s="299"/>
      <c r="AI353" s="299"/>
      <c r="AJ353" s="292"/>
      <c r="AK353" s="299"/>
      <c r="AL353" s="303" t="s">
        <v>580</v>
      </c>
      <c r="AM353" s="304" t="s">
        <v>581</v>
      </c>
      <c r="AN353" s="292" t="str">
        <f>VLOOKUP(功能_33[[#This Row],[功能代號]],需二審tmp!A:A,1,FALSE)</f>
        <v>L6704</v>
      </c>
      <c r="AO353" s="356">
        <v>44526</v>
      </c>
      <c r="AQ353" s="574" t="str">
        <f t="shared" si="39"/>
        <v>6-7</v>
      </c>
      <c r="AR353" s="576" t="str">
        <f t="shared" si="40"/>
        <v/>
      </c>
      <c r="AS353" s="578" t="str">
        <f t="shared" si="41"/>
        <v/>
      </c>
      <c r="AT353" s="580" t="str">
        <f t="shared" si="42"/>
        <v/>
      </c>
      <c r="AU353" s="582" t="str">
        <f t="shared" si="43"/>
        <v/>
      </c>
      <c r="AV353" s="584" t="str">
        <f t="shared" si="44"/>
        <v/>
      </c>
      <c r="AW353" s="662" t="str">
        <f>IFERROR(VLOOKUP(功能_33[[#This Row],[功能代號]],工作表3!C:C,1,FALSE),"未計SIT測試")</f>
        <v>L6704</v>
      </c>
      <c r="AX353" s="584" t="s">
        <v>2803</v>
      </c>
    </row>
    <row r="354" spans="3:50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>
        <v>44396</v>
      </c>
      <c r="L354" s="299">
        <v>44396</v>
      </c>
      <c r="M354" s="299">
        <v>44540</v>
      </c>
      <c r="N354" s="291" t="s">
        <v>12</v>
      </c>
      <c r="O354" s="270" t="s">
        <v>3168</v>
      </c>
      <c r="Q354" s="291">
        <v>1</v>
      </c>
      <c r="R354" s="291" t="s">
        <v>1017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44540</v>
      </c>
      <c r="Z354" s="299" t="s">
        <v>133</v>
      </c>
      <c r="AA354" s="282">
        <v>44550</v>
      </c>
      <c r="AB354" s="299">
        <v>44550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61" t="s">
        <v>3171</v>
      </c>
      <c r="AM354" s="641" t="s">
        <v>3172</v>
      </c>
      <c r="AN354" s="292" t="str">
        <f>VLOOKUP(功能_33[[#This Row],[功能代號]],需二審tmp!A:A,1,FALSE)</f>
        <v>L5402</v>
      </c>
      <c r="AQ354" s="574" t="str">
        <f t="shared" si="39"/>
        <v>5-2</v>
      </c>
      <c r="AR354" s="576" t="str">
        <f t="shared" si="40"/>
        <v/>
      </c>
      <c r="AS354" s="578" t="str">
        <f t="shared" si="41"/>
        <v/>
      </c>
      <c r="AT354" s="580" t="str">
        <f t="shared" si="42"/>
        <v/>
      </c>
      <c r="AU354" s="582" t="str">
        <f t="shared" si="43"/>
        <v/>
      </c>
      <c r="AV354" s="584" t="str">
        <f t="shared" si="44"/>
        <v/>
      </c>
      <c r="AW354" s="662" t="str">
        <f>IFERROR(VLOOKUP(功能_33[[#This Row],[功能代號]],工作表3!C:C,1,FALSE),"未計SIT測試")</f>
        <v>L5402</v>
      </c>
      <c r="AX354" s="584" t="s">
        <v>2803</v>
      </c>
    </row>
    <row r="355" spans="3:50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3168</v>
      </c>
      <c r="Q355" s="291">
        <v>1</v>
      </c>
      <c r="R355" s="291" t="s">
        <v>1012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1" t="s">
        <v>3171</v>
      </c>
      <c r="AM355" s="642" t="s">
        <v>3172</v>
      </c>
      <c r="AN355" s="292" t="str">
        <f>VLOOKUP(功能_33[[#This Row],[功能代號]],需二審tmp!A:A,1,FALSE)</f>
        <v>L5021</v>
      </c>
      <c r="AO355" s="356">
        <v>44526</v>
      </c>
      <c r="AQ355" s="574" t="str">
        <f t="shared" si="39"/>
        <v>5-2</v>
      </c>
      <c r="AR355" s="576" t="str">
        <f t="shared" si="40"/>
        <v/>
      </c>
      <c r="AS355" s="578" t="str">
        <f t="shared" si="41"/>
        <v/>
      </c>
      <c r="AT355" s="580" t="str">
        <f t="shared" si="42"/>
        <v/>
      </c>
      <c r="AU355" s="582" t="str">
        <f t="shared" si="43"/>
        <v/>
      </c>
      <c r="AV355" s="584" t="str">
        <f t="shared" si="44"/>
        <v/>
      </c>
      <c r="AW355" s="662" t="str">
        <f>IFERROR(VLOOKUP(功能_33[[#This Row],[功能代號]],工作表3!C:C,1,FALSE),"未計SIT測試")</f>
        <v>L5021</v>
      </c>
      <c r="AX355" s="584" t="s">
        <v>2803</v>
      </c>
    </row>
    <row r="356" spans="3:50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3168</v>
      </c>
      <c r="Q356" s="291">
        <v>1</v>
      </c>
      <c r="R356" s="291" t="s">
        <v>1017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1" t="s">
        <v>3171</v>
      </c>
      <c r="AM356" s="643" t="s">
        <v>3172</v>
      </c>
      <c r="AN356" s="292" t="str">
        <f>VLOOKUP(功能_33[[#This Row],[功能代號]],需二審tmp!A:A,1,FALSE)</f>
        <v>L5401</v>
      </c>
      <c r="AO356" s="356">
        <v>44526</v>
      </c>
      <c r="AQ356" s="574" t="str">
        <f t="shared" si="39"/>
        <v>5-2</v>
      </c>
      <c r="AR356" s="576" t="str">
        <f t="shared" si="40"/>
        <v/>
      </c>
      <c r="AS356" s="578" t="str">
        <f t="shared" si="41"/>
        <v/>
      </c>
      <c r="AT356" s="580" t="str">
        <f t="shared" si="42"/>
        <v/>
      </c>
      <c r="AU356" s="582" t="str">
        <f t="shared" si="43"/>
        <v/>
      </c>
      <c r="AV356" s="584" t="str">
        <f t="shared" si="44"/>
        <v/>
      </c>
      <c r="AW356" s="662" t="str">
        <f>IFERROR(VLOOKUP(功能_33[[#This Row],[功能代號]],工作表3!C:C,1,FALSE),"未計SIT測試")</f>
        <v>L5401</v>
      </c>
      <c r="AX356" s="584" t="s">
        <v>2803</v>
      </c>
    </row>
    <row r="357" spans="3:50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1012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61" t="s">
        <v>3171</v>
      </c>
      <c r="AM357" s="644" t="s">
        <v>3172</v>
      </c>
      <c r="AN357" s="292" t="str">
        <f>VLOOKUP(功能_33[[#This Row],[功能代號]],需二審tmp!A:A,1,FALSE)</f>
        <v>L5023</v>
      </c>
      <c r="AO357" s="356">
        <v>44526</v>
      </c>
      <c r="AQ357" s="574" t="str">
        <f t="shared" si="39"/>
        <v>5-2</v>
      </c>
      <c r="AR357" s="576" t="str">
        <f t="shared" si="40"/>
        <v/>
      </c>
      <c r="AS357" s="578" t="str">
        <f t="shared" si="41"/>
        <v/>
      </c>
      <c r="AT357" s="580" t="str">
        <f t="shared" si="42"/>
        <v/>
      </c>
      <c r="AU357" s="582" t="str">
        <f t="shared" si="43"/>
        <v/>
      </c>
      <c r="AV357" s="584" t="str">
        <f t="shared" si="44"/>
        <v/>
      </c>
      <c r="AW357" s="662" t="str">
        <f>IFERROR(VLOOKUP(功能_33[[#This Row],[功能代號]],工作表3!C:C,1,FALSE),"未計SIT測試")</f>
        <v>L5023</v>
      </c>
      <c r="AX357" s="584" t="s">
        <v>2803</v>
      </c>
    </row>
    <row r="358" spans="3:50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1017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1" t="s">
        <v>3171</v>
      </c>
      <c r="AM358" s="645" t="s">
        <v>3172</v>
      </c>
      <c r="AN358" s="292" t="str">
        <f>VLOOKUP(功能_33[[#This Row],[功能代號]],需二審tmp!A:A,1,FALSE)</f>
        <v>L5406</v>
      </c>
      <c r="AO358" s="356">
        <v>44526</v>
      </c>
      <c r="AQ358" s="574" t="str">
        <f t="shared" si="39"/>
        <v>5-2</v>
      </c>
      <c r="AR358" s="576" t="str">
        <f t="shared" si="40"/>
        <v/>
      </c>
      <c r="AS358" s="578" t="str">
        <f t="shared" si="41"/>
        <v/>
      </c>
      <c r="AT358" s="580" t="str">
        <f t="shared" si="42"/>
        <v/>
      </c>
      <c r="AU358" s="582" t="str">
        <f t="shared" si="43"/>
        <v/>
      </c>
      <c r="AV358" s="584" t="str">
        <f t="shared" si="44"/>
        <v/>
      </c>
      <c r="AW358" s="662" t="str">
        <f>IFERROR(VLOOKUP(功能_33[[#This Row],[功能代號]],工作表3!C:C,1,FALSE),"未計SIT測試")</f>
        <v>L5406</v>
      </c>
      <c r="AX358" s="584" t="s">
        <v>2803</v>
      </c>
    </row>
    <row r="359" spans="3:50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>
        <v>44396</v>
      </c>
      <c r="L359" s="299">
        <v>44396</v>
      </c>
      <c r="M359" s="299">
        <v>44396</v>
      </c>
      <c r="N359" s="291" t="s">
        <v>12</v>
      </c>
      <c r="O359" s="291" t="s">
        <v>3168</v>
      </c>
      <c r="Q359" s="291">
        <v>1</v>
      </c>
      <c r="R359" s="291" t="s">
        <v>1012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195</v>
      </c>
      <c r="AA359" s="299"/>
      <c r="AB359" s="299">
        <v>44396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1" t="s">
        <v>3171</v>
      </c>
      <c r="AM359" s="646" t="s">
        <v>3172</v>
      </c>
      <c r="AN359" s="292" t="e">
        <f>VLOOKUP(功能_33[[#This Row],[功能代號]],需二審tmp!A:A,1,FALSE)</f>
        <v>#N/A</v>
      </c>
      <c r="AO359" s="356">
        <v>44526</v>
      </c>
      <c r="AQ359" s="574" t="str">
        <f t="shared" si="39"/>
        <v>5-2</v>
      </c>
      <c r="AR359" s="576" t="str">
        <f t="shared" si="40"/>
        <v/>
      </c>
      <c r="AS359" s="578" t="str">
        <f t="shared" si="41"/>
        <v/>
      </c>
      <c r="AT359" s="580" t="str">
        <f t="shared" si="42"/>
        <v/>
      </c>
      <c r="AU359" s="582" t="str">
        <f t="shared" si="43"/>
        <v/>
      </c>
      <c r="AV359" s="584" t="str">
        <f t="shared" si="44"/>
        <v/>
      </c>
      <c r="AW359" s="662" t="str">
        <f>IFERROR(VLOOKUP(功能_33[[#This Row],[功能代號]],工作表3!C:C,1,FALSE),"未計SIT測試")</f>
        <v>L5024</v>
      </c>
      <c r="AX359" s="584" t="s">
        <v>2803</v>
      </c>
    </row>
    <row r="360" spans="3:50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>
        <v>44396</v>
      </c>
      <c r="L360" s="299">
        <v>44396</v>
      </c>
      <c r="M360" s="299">
        <v>44533</v>
      </c>
      <c r="N360" s="291" t="s">
        <v>12</v>
      </c>
      <c r="O360" s="270" t="s">
        <v>3168</v>
      </c>
      <c r="Q360" s="291">
        <v>1</v>
      </c>
      <c r="R360" s="291" t="s">
        <v>1017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1" t="s">
        <v>3171</v>
      </c>
      <c r="AM360" s="647" t="s">
        <v>3172</v>
      </c>
      <c r="AN360" s="292" t="str">
        <f>VLOOKUP(功能_33[[#This Row],[功能代號]],需二審tmp!A:A,1,FALSE)</f>
        <v>L5405</v>
      </c>
      <c r="AO360" s="356">
        <v>44526</v>
      </c>
      <c r="AQ360" s="574" t="str">
        <f t="shared" si="39"/>
        <v>5-2</v>
      </c>
      <c r="AR360" s="576" t="str">
        <f t="shared" si="40"/>
        <v/>
      </c>
      <c r="AS360" s="578" t="str">
        <f t="shared" si="41"/>
        <v/>
      </c>
      <c r="AT360" s="580" t="str">
        <f t="shared" si="42"/>
        <v/>
      </c>
      <c r="AU360" s="582" t="str">
        <f t="shared" si="43"/>
        <v/>
      </c>
      <c r="AV360" s="584" t="str">
        <f t="shared" si="44"/>
        <v/>
      </c>
      <c r="AW360" s="662" t="str">
        <f>IFERROR(VLOOKUP(功能_33[[#This Row],[功能代號]],工作表3!C:C,1,FALSE),"未計SIT測試")</f>
        <v>L5405</v>
      </c>
      <c r="AX360" s="584" t="s">
        <v>2803</v>
      </c>
    </row>
    <row r="361" spans="3:50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3168</v>
      </c>
      <c r="Q361" s="291">
        <v>1</v>
      </c>
      <c r="R361" s="291" t="s">
        <v>1012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1" t="s">
        <v>3171</v>
      </c>
      <c r="AM361" s="649" t="s">
        <v>3172</v>
      </c>
      <c r="AN361" s="292" t="str">
        <f>VLOOKUP(功能_33[[#This Row],[功能代號]],需二審tmp!A:A,1,FALSE)</f>
        <v>L5022</v>
      </c>
      <c r="AO361" s="356">
        <v>44526</v>
      </c>
      <c r="AQ361" s="574" t="str">
        <f t="shared" si="39"/>
        <v>5-2</v>
      </c>
      <c r="AR361" s="576" t="str">
        <f t="shared" si="40"/>
        <v/>
      </c>
      <c r="AS361" s="578" t="str">
        <f t="shared" si="41"/>
        <v/>
      </c>
      <c r="AT361" s="580" t="str">
        <f t="shared" si="42"/>
        <v/>
      </c>
      <c r="AU361" s="582" t="str">
        <f t="shared" si="43"/>
        <v/>
      </c>
      <c r="AV361" s="584" t="str">
        <f t="shared" si="44"/>
        <v/>
      </c>
      <c r="AW361" s="662" t="str">
        <f>IFERROR(VLOOKUP(功能_33[[#This Row],[功能代號]],工作表3!C:C,1,FALSE),"未計SIT測試")</f>
        <v>L5022</v>
      </c>
      <c r="AX361" s="584" t="s">
        <v>2803</v>
      </c>
    </row>
    <row r="362" spans="3:50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>
        <v>44397</v>
      </c>
      <c r="L362" s="299">
        <v>44397</v>
      </c>
      <c r="M362" s="299">
        <v>44397</v>
      </c>
      <c r="N362" s="291" t="s">
        <v>12</v>
      </c>
      <c r="O362" s="291" t="s">
        <v>3168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195</v>
      </c>
      <c r="AA362" s="299"/>
      <c r="AB362" s="299">
        <v>44397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/>
      <c r="AL362" s="291" t="s">
        <v>2976</v>
      </c>
      <c r="AN362" s="292" t="e">
        <f>VLOOKUP(功能_33[[#This Row],[功能代號]],需二審tmp!A:A,1,FALSE)</f>
        <v>#N/A</v>
      </c>
      <c r="AO362" s="356">
        <v>44526</v>
      </c>
      <c r="AQ362" s="574" t="str">
        <f t="shared" si="39"/>
        <v>5-2</v>
      </c>
      <c r="AR362" s="576" t="str">
        <f t="shared" si="40"/>
        <v/>
      </c>
      <c r="AS362" s="578" t="str">
        <f t="shared" si="41"/>
        <v/>
      </c>
      <c r="AT362" s="580" t="str">
        <f t="shared" si="42"/>
        <v/>
      </c>
      <c r="AU362" s="582" t="str">
        <f t="shared" si="43"/>
        <v/>
      </c>
      <c r="AV362" s="584" t="str">
        <f t="shared" si="44"/>
        <v/>
      </c>
      <c r="AW362" s="662" t="str">
        <f>IFERROR(VLOOKUP(功能_33[[#This Row],[功能代號]],工作表3!C:C,1,FALSE),"未計SIT測試")</f>
        <v>L5914</v>
      </c>
      <c r="AX362" s="584" t="s">
        <v>2803</v>
      </c>
    </row>
    <row r="363" spans="3:50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>
        <v>44397</v>
      </c>
      <c r="L363" s="299">
        <v>44397</v>
      </c>
      <c r="M363" s="299">
        <v>44533</v>
      </c>
      <c r="N363" s="291" t="s">
        <v>12</v>
      </c>
      <c r="O363" s="270" t="s">
        <v>3168</v>
      </c>
      <c r="Q363" s="291">
        <v>1</v>
      </c>
      <c r="R363" s="291" t="s">
        <v>1017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133</v>
      </c>
      <c r="AA363" s="282">
        <v>44550</v>
      </c>
      <c r="AB363" s="299">
        <v>44550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44397</v>
      </c>
      <c r="AL363" s="661" t="s">
        <v>3171</v>
      </c>
      <c r="AM363" s="649" t="s">
        <v>3172</v>
      </c>
      <c r="AN363" s="292" t="str">
        <f>VLOOKUP(功能_33[[#This Row],[功能代號]],需二審tmp!A:A,1,FALSE)</f>
        <v>L5407</v>
      </c>
      <c r="AO363" s="356">
        <v>44526</v>
      </c>
      <c r="AQ363" s="574" t="str">
        <f t="shared" si="39"/>
        <v>5-2</v>
      </c>
      <c r="AR363" s="576" t="str">
        <f t="shared" si="40"/>
        <v/>
      </c>
      <c r="AS363" s="578" t="str">
        <f t="shared" si="41"/>
        <v/>
      </c>
      <c r="AT363" s="580" t="str">
        <f t="shared" si="42"/>
        <v/>
      </c>
      <c r="AU363" s="582" t="str">
        <f t="shared" si="43"/>
        <v/>
      </c>
      <c r="AV363" s="584" t="str">
        <f t="shared" si="44"/>
        <v/>
      </c>
      <c r="AW363" s="662" t="str">
        <f>IFERROR(VLOOKUP(功能_33[[#This Row],[功能代號]],工作表3!C:C,1,FALSE),"未計SIT測試")</f>
        <v>L5407</v>
      </c>
      <c r="AX363" s="584" t="s">
        <v>2803</v>
      </c>
    </row>
    <row r="364" spans="3:50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9">
        <v>44516</v>
      </c>
      <c r="L364" s="299">
        <v>44467</v>
      </c>
      <c r="M364" s="299">
        <v>44472</v>
      </c>
      <c r="N364" s="291" t="s">
        <v>12</v>
      </c>
      <c r="O364" s="291" t="s">
        <v>567</v>
      </c>
      <c r="T364" s="291"/>
      <c r="V364" s="291"/>
      <c r="W364" s="291"/>
      <c r="X364" s="292" t="str">
        <f>VLOOKUP(功能_33[[#This Row],[User]],SKL放款!A:G,7,FALSE)</f>
        <v>放款審查課</v>
      </c>
      <c r="Y364" s="299">
        <v>44472</v>
      </c>
      <c r="Z364" s="299" t="s">
        <v>133</v>
      </c>
      <c r="AA364" s="282">
        <v>44544</v>
      </c>
      <c r="AB364" s="282">
        <v>44544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鄧雪美</v>
      </c>
      <c r="AH364" s="299"/>
      <c r="AI364" s="299"/>
      <c r="AJ364" s="292"/>
      <c r="AK364" s="299"/>
      <c r="AL364" s="303" t="s">
        <v>580</v>
      </c>
      <c r="AM364" s="304" t="s">
        <v>581</v>
      </c>
      <c r="AN364" s="292" t="str">
        <f>VLOOKUP(功能_33[[#This Row],[功能代號]],需二審tmp!A:A,1,FALSE)</f>
        <v>L6705</v>
      </c>
      <c r="AO364" s="356">
        <v>44526</v>
      </c>
      <c r="AQ364" s="574" t="str">
        <f t="shared" si="39"/>
        <v>6-7</v>
      </c>
      <c r="AR364" s="576" t="str">
        <f t="shared" si="40"/>
        <v/>
      </c>
      <c r="AS364" s="578" t="str">
        <f t="shared" si="41"/>
        <v/>
      </c>
      <c r="AT364" s="580" t="str">
        <f t="shared" si="42"/>
        <v/>
      </c>
      <c r="AU364" s="582" t="str">
        <f t="shared" si="43"/>
        <v/>
      </c>
      <c r="AV364" s="584" t="str">
        <f t="shared" si="44"/>
        <v/>
      </c>
      <c r="AW364" s="662" t="str">
        <f>IFERROR(VLOOKUP(功能_33[[#This Row],[功能代號]],工作表3!C:C,1,FALSE),"未計SIT測試")</f>
        <v>L6705</v>
      </c>
      <c r="AX364" s="584" t="s">
        <v>2803</v>
      </c>
    </row>
    <row r="365" spans="3:50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9">
        <v>44398</v>
      </c>
      <c r="L365" s="299">
        <v>44398</v>
      </c>
      <c r="M365" s="299">
        <v>44533</v>
      </c>
      <c r="N365" s="291" t="s">
        <v>12</v>
      </c>
      <c r="O365" s="270" t="s">
        <v>3168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44533</v>
      </c>
      <c r="Z365" s="299" t="s">
        <v>133</v>
      </c>
      <c r="AA365" s="282">
        <v>44550</v>
      </c>
      <c r="AB365" s="299">
        <v>44550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2976</v>
      </c>
      <c r="AN365" s="292" t="str">
        <f>VLOOKUP(功能_33[[#This Row],[功能代號]],需二審tmp!A:A,1,FALSE)</f>
        <v>L6994</v>
      </c>
      <c r="AO365" s="356">
        <v>44526</v>
      </c>
      <c r="AQ365" s="574" t="str">
        <f t="shared" si="39"/>
        <v>6-7</v>
      </c>
      <c r="AR365" s="576" t="str">
        <f t="shared" si="40"/>
        <v/>
      </c>
      <c r="AS365" s="578" t="str">
        <f t="shared" si="41"/>
        <v/>
      </c>
      <c r="AT365" s="580" t="str">
        <f t="shared" si="42"/>
        <v/>
      </c>
      <c r="AU365" s="582" t="str">
        <f t="shared" si="43"/>
        <v/>
      </c>
      <c r="AV365" s="584" t="str">
        <f t="shared" si="44"/>
        <v/>
      </c>
      <c r="AW365" s="662" t="str">
        <f>IFERROR(VLOOKUP(功能_33[[#This Row],[功能代號]],工作表3!C:C,1,FALSE),"未計SIT測試")</f>
        <v>L6994</v>
      </c>
      <c r="AX365" s="584" t="s">
        <v>1040</v>
      </c>
    </row>
    <row r="366" spans="3:50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9">
        <v>44515</v>
      </c>
      <c r="L366" s="299">
        <v>44466</v>
      </c>
      <c r="M366" s="299">
        <v>44466</v>
      </c>
      <c r="N366" s="291" t="s">
        <v>12</v>
      </c>
      <c r="O366" s="291" t="s">
        <v>11</v>
      </c>
      <c r="T366" s="291"/>
      <c r="V366" s="291"/>
      <c r="W366" s="291"/>
      <c r="X366" s="292" t="str">
        <f>VLOOKUP(功能_33[[#This Row],[User]],SKL放款!A:G,7,FALSE)</f>
        <v>放款服務課</v>
      </c>
      <c r="Y366" s="299">
        <v>44533</v>
      </c>
      <c r="Z366" s="299" t="s">
        <v>195</v>
      </c>
      <c r="AA366" s="299">
        <v>44529</v>
      </c>
      <c r="AB366" s="299">
        <v>44529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蔡珮瑜</v>
      </c>
      <c r="AH366" s="299"/>
      <c r="AI366" s="299"/>
      <c r="AJ366" s="292"/>
      <c r="AK366" s="299"/>
      <c r="AL366" s="303" t="s">
        <v>558</v>
      </c>
      <c r="AM366" s="304" t="s">
        <v>559</v>
      </c>
      <c r="AN366" s="292" t="e">
        <f>VLOOKUP(功能_33[[#This Row],[功能代號]],需二審tmp!A:A,1,FALSE)</f>
        <v>#N/A</v>
      </c>
      <c r="AO366" s="356">
        <v>44526</v>
      </c>
      <c r="AQ366" s="574" t="str">
        <f t="shared" si="39"/>
        <v>6-7</v>
      </c>
      <c r="AR366" s="576" t="str">
        <f t="shared" si="40"/>
        <v/>
      </c>
      <c r="AS366" s="578" t="str">
        <f t="shared" si="41"/>
        <v/>
      </c>
      <c r="AT366" s="580" t="str">
        <f t="shared" si="42"/>
        <v/>
      </c>
      <c r="AU366" s="582" t="str">
        <f t="shared" si="43"/>
        <v/>
      </c>
      <c r="AV366" s="584" t="str">
        <f t="shared" si="44"/>
        <v/>
      </c>
      <c r="AW366" s="662" t="str">
        <f>IFERROR(VLOOKUP(功能_33[[#This Row],[功能代號]],工作表3!C:C,1,FALSE),"未計SIT測試")</f>
        <v>L6707</v>
      </c>
      <c r="AX366" s="584" t="s">
        <v>2803</v>
      </c>
    </row>
    <row r="367" spans="3:50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9">
        <v>44398</v>
      </c>
      <c r="L367" s="299">
        <v>44398</v>
      </c>
      <c r="M367" s="299">
        <v>44536</v>
      </c>
      <c r="N367" s="291" t="s">
        <v>12</v>
      </c>
      <c r="O367" s="270" t="s">
        <v>3168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44536</v>
      </c>
      <c r="Z367" s="299" t="s">
        <v>133</v>
      </c>
      <c r="AA367" s="282">
        <v>44550</v>
      </c>
      <c r="AB367" s="299">
        <v>44550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44398</v>
      </c>
      <c r="AL367" s="291" t="s">
        <v>2976</v>
      </c>
      <c r="AN367" s="292" t="str">
        <f>VLOOKUP(功能_33[[#This Row],[功能代號]],需二審tmp!A:A,1,FALSE)</f>
        <v>L6757</v>
      </c>
      <c r="AO367" s="356">
        <v>44536</v>
      </c>
      <c r="AQ367" s="574" t="str">
        <f t="shared" si="39"/>
        <v>6-7</v>
      </c>
      <c r="AR367" s="576" t="str">
        <f t="shared" si="40"/>
        <v/>
      </c>
      <c r="AS367" s="578" t="str">
        <f t="shared" si="41"/>
        <v/>
      </c>
      <c r="AT367" s="580" t="str">
        <f t="shared" si="42"/>
        <v/>
      </c>
      <c r="AU367" s="582" t="str">
        <f t="shared" si="43"/>
        <v/>
      </c>
      <c r="AV367" s="584" t="str">
        <f t="shared" si="44"/>
        <v/>
      </c>
      <c r="AW367" s="662" t="str">
        <f>IFERROR(VLOOKUP(功能_33[[#This Row],[功能代號]],工作表3!C:C,1,FALSE),"未計SIT測試")</f>
        <v>L6757</v>
      </c>
      <c r="AX367" s="584" t="s">
        <v>1044</v>
      </c>
    </row>
    <row r="368" spans="3:50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9">
        <v>44515</v>
      </c>
      <c r="L368" s="299">
        <v>44466</v>
      </c>
      <c r="M368" s="299">
        <v>44466</v>
      </c>
      <c r="N368" s="291" t="s">
        <v>7</v>
      </c>
      <c r="O368" s="291" t="s">
        <v>11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195</v>
      </c>
      <c r="AA368" s="299">
        <v>44529</v>
      </c>
      <c r="AB368" s="299">
        <v>44529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蔡珮瑜</v>
      </c>
      <c r="AH368" s="299"/>
      <c r="AI368" s="299"/>
      <c r="AJ368" s="292"/>
      <c r="AK368" s="299"/>
      <c r="AL368" s="291" t="s">
        <v>190</v>
      </c>
      <c r="AN368" s="292" t="e">
        <f>VLOOKUP(功能_33[[#This Row],[功能代號]],需二審tmp!A:A,1,FALSE)</f>
        <v>#N/A</v>
      </c>
      <c r="AO368" s="356">
        <v>44526</v>
      </c>
      <c r="AQ368" s="574" t="str">
        <f t="shared" si="39"/>
        <v>6-7</v>
      </c>
      <c r="AR368" s="576" t="str">
        <f t="shared" si="40"/>
        <v/>
      </c>
      <c r="AS368" s="578" t="str">
        <f t="shared" si="41"/>
        <v/>
      </c>
      <c r="AT368" s="580" t="str">
        <f t="shared" si="42"/>
        <v/>
      </c>
      <c r="AU368" s="582" t="str">
        <f t="shared" si="43"/>
        <v/>
      </c>
      <c r="AV368" s="584" t="str">
        <f t="shared" si="44"/>
        <v/>
      </c>
      <c r="AW368" s="662" t="str">
        <f>IFERROR(VLOOKUP(功能_33[[#This Row],[功能代號]],工作表3!C:C,1,FALSE),"未計SIT測試")</f>
        <v>L6708</v>
      </c>
      <c r="AX368" s="584" t="s">
        <v>2803</v>
      </c>
    </row>
    <row r="369" spans="3:50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9">
        <v>44516</v>
      </c>
      <c r="L369" s="299">
        <v>44467</v>
      </c>
      <c r="M369" s="299">
        <v>44467</v>
      </c>
      <c r="N369" s="291" t="s">
        <v>12</v>
      </c>
      <c r="O369" s="291" t="s">
        <v>172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/>
      <c r="AL369" s="303" t="s">
        <v>616</v>
      </c>
      <c r="AM369" s="304" t="s">
        <v>617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39"/>
        <v>6-7</v>
      </c>
      <c r="AR369" s="576" t="str">
        <f t="shared" si="40"/>
        <v/>
      </c>
      <c r="AS369" s="578" t="str">
        <f t="shared" si="41"/>
        <v/>
      </c>
      <c r="AT369" s="580" t="str">
        <f t="shared" si="42"/>
        <v/>
      </c>
      <c r="AU369" s="582" t="str">
        <f t="shared" si="43"/>
        <v/>
      </c>
      <c r="AV369" s="584" t="str">
        <f t="shared" si="44"/>
        <v/>
      </c>
      <c r="AW369" s="662" t="str">
        <f>IFERROR(VLOOKUP(功能_33[[#This Row],[功能代號]],工作表3!C:C,1,FALSE),"未計SIT測試")</f>
        <v>L6709</v>
      </c>
      <c r="AX369" s="584" t="s">
        <v>2803</v>
      </c>
    </row>
    <row r="370" spans="3:50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3168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44533</v>
      </c>
      <c r="Z370" s="299" t="s">
        <v>195</v>
      </c>
      <c r="AA370" s="299"/>
      <c r="AB370" s="299">
        <v>44397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2976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39"/>
        <v>6-7</v>
      </c>
      <c r="AR370" s="576" t="str">
        <f t="shared" si="40"/>
        <v/>
      </c>
      <c r="AS370" s="578" t="str">
        <f t="shared" si="41"/>
        <v/>
      </c>
      <c r="AT370" s="580" t="str">
        <f t="shared" si="42"/>
        <v/>
      </c>
      <c r="AU370" s="582" t="str">
        <f t="shared" si="43"/>
        <v/>
      </c>
      <c r="AV370" s="584" t="str">
        <f t="shared" si="44"/>
        <v/>
      </c>
      <c r="AW370" s="662" t="str">
        <f>IFERROR(VLOOKUP(功能_33[[#This Row],[功能代號]],工作表3!C:C,1,FALSE),"未計SIT測試")</f>
        <v>L6087</v>
      </c>
      <c r="AX370" s="584" t="s">
        <v>2803</v>
      </c>
    </row>
    <row r="371" spans="3:50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9">
        <v>44397</v>
      </c>
      <c r="L371" s="299">
        <v>44397</v>
      </c>
      <c r="M371" s="299">
        <v>44536</v>
      </c>
      <c r="N371" s="291" t="s">
        <v>12</v>
      </c>
      <c r="O371" s="270" t="s">
        <v>3168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44536</v>
      </c>
      <c r="Z371" s="299" t="s">
        <v>133</v>
      </c>
      <c r="AA371" s="282">
        <v>44550</v>
      </c>
      <c r="AB371" s="299">
        <v>44550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str">
        <f>VLOOKUP(功能_33[[#This Row],[功能代號]],需二審tmp!A:A,1,FALSE)</f>
        <v>L6787</v>
      </c>
      <c r="AO371" s="356">
        <v>44536</v>
      </c>
      <c r="AQ371" s="574" t="str">
        <f t="shared" si="39"/>
        <v>6-7</v>
      </c>
      <c r="AR371" s="576" t="str">
        <f t="shared" si="40"/>
        <v/>
      </c>
      <c r="AS371" s="578" t="str">
        <f t="shared" si="41"/>
        <v/>
      </c>
      <c r="AT371" s="580" t="str">
        <f t="shared" si="42"/>
        <v/>
      </c>
      <c r="AU371" s="582" t="str">
        <f t="shared" si="43"/>
        <v/>
      </c>
      <c r="AV371" s="584" t="str">
        <f t="shared" si="44"/>
        <v/>
      </c>
      <c r="AW371" s="662" t="str">
        <f>IFERROR(VLOOKUP(功能_33[[#This Row],[功能代號]],工作表3!C:C,1,FALSE),"未計SIT測試")</f>
        <v>L6787</v>
      </c>
      <c r="AX371" s="584" t="s">
        <v>2803</v>
      </c>
    </row>
    <row r="372" spans="3:50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9">
        <v>44397</v>
      </c>
      <c r="L372" s="299">
        <v>44397</v>
      </c>
      <c r="M372" s="299">
        <v>44537</v>
      </c>
      <c r="N372" s="291" t="s">
        <v>12</v>
      </c>
      <c r="O372" s="291" t="s">
        <v>172</v>
      </c>
      <c r="T372" s="291"/>
      <c r="V372" s="291"/>
      <c r="W372" s="291"/>
      <c r="X372" s="292" t="str">
        <f>VLOOKUP(功能_33[[#This Row],[User]],SKL放款!A:G,7,FALSE)</f>
        <v>放款服務課</v>
      </c>
      <c r="Y372" s="299">
        <v>44537</v>
      </c>
      <c r="Z372" s="299" t="s">
        <v>133</v>
      </c>
      <c r="AA372" s="282">
        <v>44544</v>
      </c>
      <c r="AB372" s="282">
        <v>44544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陳政皓</v>
      </c>
      <c r="AH372" s="299"/>
      <c r="AI372" s="299"/>
      <c r="AJ372" s="292"/>
      <c r="AK372" s="299">
        <v>44397</v>
      </c>
      <c r="AL372" s="291" t="s">
        <v>190</v>
      </c>
      <c r="AN372" s="292" t="str">
        <f>VLOOKUP(功能_33[[#This Row],[功能代號]],需二審tmp!A:A,1,FALSE)</f>
        <v>L6501</v>
      </c>
      <c r="AO372" s="356">
        <v>44526</v>
      </c>
      <c r="AQ372" s="574" t="str">
        <f t="shared" si="39"/>
        <v>6-5</v>
      </c>
      <c r="AR372" s="576" t="str">
        <f t="shared" si="40"/>
        <v/>
      </c>
      <c r="AS372" s="578" t="str">
        <f t="shared" si="41"/>
        <v/>
      </c>
      <c r="AT372" s="580" t="str">
        <f t="shared" si="42"/>
        <v/>
      </c>
      <c r="AU372" s="582" t="str">
        <f t="shared" si="43"/>
        <v/>
      </c>
      <c r="AV372" s="584" t="str">
        <f t="shared" si="44"/>
        <v/>
      </c>
      <c r="AW372" s="662" t="str">
        <f>IFERROR(VLOOKUP(功能_33[[#This Row],[功能代號]],工作表3!C:C,1,FALSE),"未計SIT測試")</f>
        <v>L6501</v>
      </c>
      <c r="AX372" s="584" t="s">
        <v>1054</v>
      </c>
    </row>
    <row r="373" spans="3:50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3168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195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2976</v>
      </c>
      <c r="AN373" s="292" t="e">
        <f>VLOOKUP(功能_33[[#This Row],[功能代號]],需二審tmp!A:A,1,FALSE)</f>
        <v>#N/A</v>
      </c>
      <c r="AO373" s="356">
        <v>44526</v>
      </c>
      <c r="AQ373" s="574" t="str">
        <f t="shared" si="39"/>
        <v>6-5</v>
      </c>
      <c r="AR373" s="576" t="str">
        <f t="shared" si="40"/>
        <v/>
      </c>
      <c r="AS373" s="578" t="str">
        <f t="shared" si="41"/>
        <v/>
      </c>
      <c r="AT373" s="580" t="str">
        <f t="shared" si="42"/>
        <v/>
      </c>
      <c r="AU373" s="582" t="str">
        <f t="shared" si="43"/>
        <v/>
      </c>
      <c r="AV373" s="584" t="str">
        <f t="shared" si="44"/>
        <v/>
      </c>
      <c r="AW373" s="662" t="str">
        <f>IFERROR(VLOOKUP(功能_33[[#This Row],[功能代號]],工作表3!C:C,1,FALSE),"未計SIT測試")</f>
        <v>L650A</v>
      </c>
      <c r="AX373" s="584" t="s">
        <v>2803</v>
      </c>
    </row>
    <row r="374" spans="3:50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3168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39"/>
        <v>6-5</v>
      </c>
      <c r="AR374" s="576" t="str">
        <f t="shared" si="40"/>
        <v/>
      </c>
      <c r="AS374" s="578" t="str">
        <f t="shared" si="41"/>
        <v/>
      </c>
      <c r="AT374" s="580" t="str">
        <f t="shared" si="42"/>
        <v/>
      </c>
      <c r="AU374" s="582" t="str">
        <f t="shared" si="43"/>
        <v/>
      </c>
      <c r="AV374" s="584" t="str">
        <f t="shared" si="44"/>
        <v/>
      </c>
      <c r="AW374" s="662" t="str">
        <f>IFERROR(VLOOKUP(功能_33[[#This Row],[功能代號]],工作表3!C:C,1,FALSE),"未計SIT測試")</f>
        <v>L650B</v>
      </c>
      <c r="AX374" s="584" t="s">
        <v>2803</v>
      </c>
    </row>
    <row r="375" spans="3:50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3168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39"/>
        <v>6-5</v>
      </c>
      <c r="AR375" s="576" t="str">
        <f t="shared" si="40"/>
        <v/>
      </c>
      <c r="AS375" s="578" t="str">
        <f t="shared" si="41"/>
        <v/>
      </c>
      <c r="AT375" s="580" t="str">
        <f t="shared" si="42"/>
        <v/>
      </c>
      <c r="AU375" s="582" t="str">
        <f t="shared" si="43"/>
        <v/>
      </c>
      <c r="AV375" s="584" t="str">
        <f t="shared" si="44"/>
        <v/>
      </c>
      <c r="AW375" s="662" t="str">
        <f>IFERROR(VLOOKUP(功能_33[[#This Row],[功能代號]],工作表3!C:C,1,FALSE),"未計SIT測試")</f>
        <v>L650C</v>
      </c>
      <c r="AX375" s="584" t="s">
        <v>2803</v>
      </c>
    </row>
    <row r="376" spans="3:50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3168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39"/>
        <v>6-5</v>
      </c>
      <c r="AR376" s="576" t="str">
        <f t="shared" si="40"/>
        <v/>
      </c>
      <c r="AS376" s="578" t="str">
        <f t="shared" si="41"/>
        <v/>
      </c>
      <c r="AT376" s="580" t="str">
        <f t="shared" si="42"/>
        <v/>
      </c>
      <c r="AU376" s="582" t="str">
        <f t="shared" si="43"/>
        <v/>
      </c>
      <c r="AV376" s="584" t="str">
        <f t="shared" si="44"/>
        <v/>
      </c>
      <c r="AW376" s="662" t="str">
        <f>IFERROR(VLOOKUP(功能_33[[#This Row],[功能代號]],工作表3!C:C,1,FALSE),"未計SIT測試")</f>
        <v>L650D</v>
      </c>
      <c r="AX376" s="584" t="s">
        <v>2803</v>
      </c>
    </row>
    <row r="377" spans="3:50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>
        <v>44550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2976</v>
      </c>
      <c r="AN377" s="292" t="str">
        <f>VLOOKUP(功能_33[[#This Row],[功能代號]],需二審tmp!A:A,1,FALSE)</f>
        <v>L5051</v>
      </c>
      <c r="AQ377" s="574" t="str">
        <f t="shared" si="39"/>
        <v>5-3</v>
      </c>
      <c r="AR377" s="576" t="str">
        <f t="shared" si="40"/>
        <v/>
      </c>
      <c r="AS377" s="578" t="str">
        <f t="shared" si="41"/>
        <v/>
      </c>
      <c r="AT377" s="580" t="str">
        <f t="shared" si="42"/>
        <v/>
      </c>
      <c r="AU377" s="582" t="str">
        <f t="shared" si="43"/>
        <v/>
      </c>
      <c r="AV377" s="584" t="str">
        <f t="shared" si="44"/>
        <v/>
      </c>
      <c r="AW377" s="662" t="str">
        <f>IFERROR(VLOOKUP(功能_33[[#This Row],[功能代號]],工作表3!C:C,1,FALSE),"未計SIT測試")</f>
        <v>未計SIT測試</v>
      </c>
      <c r="AX377" s="584" t="s">
        <v>2803</v>
      </c>
    </row>
    <row r="378" spans="3:50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3178</v>
      </c>
      <c r="AM378" s="292" t="s">
        <v>3110</v>
      </c>
      <c r="AN378" s="292" t="e">
        <f>VLOOKUP(功能_33[[#This Row],[功能代號]],需二審tmp!A:A,1,FALSE)</f>
        <v>#N/A</v>
      </c>
      <c r="AQ378" s="574" t="str">
        <f t="shared" si="39"/>
        <v>5-3</v>
      </c>
      <c r="AR378" s="576" t="str">
        <f t="shared" si="40"/>
        <v/>
      </c>
      <c r="AS378" s="578" t="str">
        <f t="shared" si="41"/>
        <v/>
      </c>
      <c r="AT378" s="580" t="str">
        <f t="shared" si="42"/>
        <v/>
      </c>
      <c r="AU378" s="582" t="str">
        <f t="shared" si="43"/>
        <v/>
      </c>
      <c r="AV378" s="584" t="str">
        <f t="shared" si="44"/>
        <v/>
      </c>
      <c r="AW378" s="662" t="str">
        <f>IFERROR(VLOOKUP(功能_33[[#This Row],[功能代號]],工作表3!C:C,1,FALSE),"未計SIT測試")</f>
        <v>未計SIT測試</v>
      </c>
      <c r="AX378" s="584" t="s">
        <v>2803</v>
      </c>
    </row>
    <row r="379" spans="3:50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 t="s">
        <v>195</v>
      </c>
      <c r="AA379" s="299"/>
      <c r="AB379" s="299">
        <v>44533</v>
      </c>
      <c r="AC379" s="299">
        <v>44550</v>
      </c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>李珮君</v>
      </c>
      <c r="AH379" s="283"/>
      <c r="AI379" s="283"/>
      <c r="AJ379" s="292"/>
      <c r="AL379" s="291" t="s">
        <v>3174</v>
      </c>
      <c r="AM379" s="292" t="s">
        <v>3175</v>
      </c>
      <c r="AN379" s="292" t="e">
        <f>VLOOKUP(功能_33[[#This Row],[功能代號]],需二審tmp!A:A,1,FALSE)</f>
        <v>#N/A</v>
      </c>
      <c r="AQ379" s="574" t="str">
        <f t="shared" si="39"/>
        <v>5-3</v>
      </c>
      <c r="AR379" s="576" t="str">
        <f t="shared" si="40"/>
        <v/>
      </c>
      <c r="AS379" s="578" t="str">
        <f t="shared" si="41"/>
        <v/>
      </c>
      <c r="AT379" s="580" t="str">
        <f t="shared" si="42"/>
        <v/>
      </c>
      <c r="AU379" s="582" t="str">
        <f t="shared" si="43"/>
        <v/>
      </c>
      <c r="AV379" s="584" t="str">
        <f t="shared" si="44"/>
        <v/>
      </c>
      <c r="AW379" s="662" t="str">
        <f>IFERROR(VLOOKUP(功能_33[[#This Row],[功能代號]],工作表3!C:C,1,FALSE),"未計SIT測試")</f>
        <v>未計SIT測試</v>
      </c>
      <c r="AX379" s="584" t="s">
        <v>2803</v>
      </c>
    </row>
    <row r="380" spans="3:50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44546</v>
      </c>
      <c r="Z380" s="299">
        <v>44533</v>
      </c>
      <c r="AA380" s="299">
        <v>44533</v>
      </c>
      <c r="AB380" s="299">
        <v>44533</v>
      </c>
      <c r="AC380" s="299">
        <v>44550</v>
      </c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2976</v>
      </c>
      <c r="AN380" s="292" t="str">
        <f>VLOOKUP(功能_33[[#This Row],[功能代號]],需二審tmp!A:A,1,FALSE)</f>
        <v>L5052</v>
      </c>
      <c r="AQ380" s="574" t="str">
        <f t="shared" si="39"/>
        <v>5-3</v>
      </c>
      <c r="AR380" s="576" t="str">
        <f t="shared" si="40"/>
        <v/>
      </c>
      <c r="AS380" s="578" t="str">
        <f t="shared" si="41"/>
        <v/>
      </c>
      <c r="AT380" s="580" t="str">
        <f t="shared" si="42"/>
        <v/>
      </c>
      <c r="AU380" s="582" t="str">
        <f t="shared" si="43"/>
        <v/>
      </c>
      <c r="AV380" s="584" t="str">
        <f t="shared" si="44"/>
        <v/>
      </c>
      <c r="AW380" s="662" t="str">
        <f>IFERROR(VLOOKUP(功能_33[[#This Row],[功能代號]],工作表3!C:C,1,FALSE),"未計SIT測試")</f>
        <v>L5052</v>
      </c>
      <c r="AX380" s="584" t="s">
        <v>2803</v>
      </c>
    </row>
    <row r="381" spans="3:50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 t="s">
        <v>3224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3176</v>
      </c>
      <c r="AM381" s="270" t="s">
        <v>1076</v>
      </c>
      <c r="AN381" s="292" t="e">
        <f>VLOOKUP(功能_33[[#This Row],[功能代號]],需二審tmp!A:A,1,FALSE)</f>
        <v>#N/A</v>
      </c>
      <c r="AQ381" s="574" t="str">
        <f t="shared" si="39"/>
        <v>5-3</v>
      </c>
      <c r="AR381" s="576" t="str">
        <f t="shared" si="40"/>
        <v/>
      </c>
      <c r="AS381" s="578" t="str">
        <f t="shared" si="41"/>
        <v/>
      </c>
      <c r="AT381" s="580" t="str">
        <f t="shared" si="42"/>
        <v/>
      </c>
      <c r="AU381" s="582" t="str">
        <f t="shared" si="43"/>
        <v/>
      </c>
      <c r="AV381" s="584" t="str">
        <f t="shared" si="44"/>
        <v/>
      </c>
      <c r="AW381" s="662" t="str">
        <f>IFERROR(VLOOKUP(功能_33[[#This Row],[功能代號]],工作表3!C:C,1,FALSE),"未計SIT測試")</f>
        <v>L5502</v>
      </c>
      <c r="AX381" s="584" t="s">
        <v>2803</v>
      </c>
    </row>
    <row r="382" spans="3:50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195</v>
      </c>
      <c r="AA382" s="299"/>
      <c r="AB382" s="299">
        <v>44533</v>
      </c>
      <c r="AC382" s="299">
        <v>44550</v>
      </c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2976</v>
      </c>
      <c r="AM382" s="270"/>
      <c r="AN382" s="292" t="e">
        <f>VLOOKUP(功能_33[[#This Row],[功能代號]],需二審tmp!A:A,1,FALSE)</f>
        <v>#N/A</v>
      </c>
      <c r="AQ382" s="574" t="str">
        <f t="shared" si="39"/>
        <v>5-3</v>
      </c>
      <c r="AR382" s="576" t="str">
        <f t="shared" si="40"/>
        <v/>
      </c>
      <c r="AS382" s="578" t="str">
        <f t="shared" si="41"/>
        <v/>
      </c>
      <c r="AT382" s="580" t="str">
        <f t="shared" si="42"/>
        <v/>
      </c>
      <c r="AU382" s="582" t="str">
        <f t="shared" si="43"/>
        <v/>
      </c>
      <c r="AV382" s="584" t="str">
        <f t="shared" si="44"/>
        <v/>
      </c>
      <c r="AW382" s="662" t="str">
        <f>IFERROR(VLOOKUP(功能_33[[#This Row],[功能代號]],工作表3!C:C,1,FALSE),"未計SIT測試")</f>
        <v>未計SIT測試</v>
      </c>
      <c r="AX382" s="584" t="s">
        <v>2803</v>
      </c>
    </row>
    <row r="383" spans="3:50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3177</v>
      </c>
      <c r="AM383" s="270" t="s">
        <v>1080</v>
      </c>
      <c r="AN383" s="292" t="e">
        <f>VLOOKUP(功能_33[[#This Row],[功能代號]],需二審tmp!A:A,1,FALSE)</f>
        <v>#N/A</v>
      </c>
      <c r="AQ383" s="574" t="str">
        <f t="shared" si="39"/>
        <v>5-3</v>
      </c>
      <c r="AR383" s="576" t="str">
        <f t="shared" si="40"/>
        <v/>
      </c>
      <c r="AS383" s="578" t="str">
        <f t="shared" si="41"/>
        <v/>
      </c>
      <c r="AT383" s="580" t="str">
        <f t="shared" si="42"/>
        <v/>
      </c>
      <c r="AU383" s="582" t="str">
        <f t="shared" si="43"/>
        <v/>
      </c>
      <c r="AV383" s="584" t="str">
        <f t="shared" si="44"/>
        <v/>
      </c>
      <c r="AW383" s="662" t="str">
        <f>IFERROR(VLOOKUP(功能_33[[#This Row],[功能代號]],工作表3!C:C,1,FALSE),"未計SIT測試")</f>
        <v>未計SIT測試</v>
      </c>
      <c r="AX383" s="584" t="s">
        <v>2803</v>
      </c>
    </row>
    <row r="384" spans="3:50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>
        <v>44517</v>
      </c>
      <c r="L384" s="299">
        <v>44518</v>
      </c>
      <c r="M384" s="299">
        <v>44547</v>
      </c>
      <c r="N384" s="291" t="s">
        <v>12</v>
      </c>
      <c r="O384" s="270" t="s">
        <v>3168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44546</v>
      </c>
      <c r="Z384" s="299" t="s">
        <v>133</v>
      </c>
      <c r="AA384" s="282">
        <v>44550</v>
      </c>
      <c r="AB384" s="299">
        <v>44550</v>
      </c>
      <c r="AC384" s="299">
        <v>44550</v>
      </c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>
        <v>44398</v>
      </c>
      <c r="AL384" s="291" t="s">
        <v>2976</v>
      </c>
      <c r="AN384" s="292" t="str">
        <f>VLOOKUP(功能_33[[#This Row],[功能代號]],需二審tmp!A:A,1,FALSE)</f>
        <v>L5500</v>
      </c>
      <c r="AQ384" s="574" t="str">
        <f t="shared" si="39"/>
        <v>5-3</v>
      </c>
      <c r="AR384" s="576" t="str">
        <f t="shared" si="40"/>
        <v/>
      </c>
      <c r="AS384" s="578" t="str">
        <f t="shared" si="41"/>
        <v/>
      </c>
      <c r="AT384" s="580" t="str">
        <f t="shared" si="42"/>
        <v/>
      </c>
      <c r="AU384" s="582" t="str">
        <f t="shared" si="43"/>
        <v/>
      </c>
      <c r="AV384" s="584" t="str">
        <f t="shared" si="44"/>
        <v/>
      </c>
      <c r="AW384" s="662" t="str">
        <f>IFERROR(VLOOKUP(功能_33[[#This Row],[功能代號]],工作表3!C:C,1,FALSE),"未計SIT測試")</f>
        <v>未計SIT測試</v>
      </c>
      <c r="AX384" s="584" t="s">
        <v>2803</v>
      </c>
    </row>
    <row r="385" spans="3:50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>
        <v>44518</v>
      </c>
      <c r="L385" s="299">
        <v>44518</v>
      </c>
      <c r="M385" s="299">
        <v>44547</v>
      </c>
      <c r="N385" s="291" t="s">
        <v>12</v>
      </c>
      <c r="O385" s="291" t="s">
        <v>3168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44533</v>
      </c>
      <c r="Z385" s="299" t="s">
        <v>195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/>
      <c r="AL385" s="291" t="s">
        <v>2976</v>
      </c>
      <c r="AN385" s="292" t="e">
        <f>VLOOKUP(功能_33[[#This Row],[功能代號]],需二審tmp!A:A,1,FALSE)</f>
        <v>#N/A</v>
      </c>
      <c r="AQ385" s="574" t="str">
        <f t="shared" si="39"/>
        <v>5-3</v>
      </c>
      <c r="AR385" s="576" t="str">
        <f t="shared" si="40"/>
        <v/>
      </c>
      <c r="AS385" s="578" t="str">
        <f t="shared" si="41"/>
        <v/>
      </c>
      <c r="AT385" s="580" t="str">
        <f t="shared" si="42"/>
        <v/>
      </c>
      <c r="AU385" s="582" t="str">
        <f t="shared" si="43"/>
        <v/>
      </c>
      <c r="AV385" s="584" t="str">
        <f t="shared" si="44"/>
        <v/>
      </c>
      <c r="AW385" s="662" t="str">
        <f>IFERROR(VLOOKUP(功能_33[[#This Row],[功能代號]],工作表3!C:C,1,FALSE),"未計SIT測試")</f>
        <v>未計SIT測試</v>
      </c>
      <c r="AX385" s="584" t="s">
        <v>2803</v>
      </c>
    </row>
    <row r="386" spans="3:50" ht="13.5" x14ac:dyDescent="0.3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39"/>
        <v>5-3</v>
      </c>
      <c r="AR386" s="576" t="str">
        <f t="shared" si="40"/>
        <v/>
      </c>
      <c r="AS386" s="578" t="str">
        <f t="shared" si="41"/>
        <v/>
      </c>
      <c r="AT386" s="580" t="str">
        <f t="shared" si="42"/>
        <v/>
      </c>
      <c r="AU386" s="582" t="str">
        <f t="shared" si="43"/>
        <v/>
      </c>
      <c r="AV386" s="584" t="str">
        <f t="shared" si="44"/>
        <v/>
      </c>
      <c r="AW386" s="662" t="str">
        <f>IFERROR(VLOOKUP(功能_33[[#This Row],[功能代號]],工作表3!C:C,1,FALSE),"未計SIT測試")</f>
        <v>未計SIT測試</v>
      </c>
      <c r="AX386" s="584" t="s">
        <v>2803</v>
      </c>
    </row>
    <row r="387" spans="3:50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39"/>
        <v>5-3</v>
      </c>
      <c r="AR387" s="576" t="str">
        <f t="shared" si="40"/>
        <v/>
      </c>
      <c r="AS387" s="578" t="str">
        <f t="shared" si="41"/>
        <v/>
      </c>
      <c r="AT387" s="580" t="str">
        <f t="shared" si="42"/>
        <v/>
      </c>
      <c r="AU387" s="582" t="str">
        <f t="shared" si="43"/>
        <v/>
      </c>
      <c r="AV387" s="584" t="str">
        <f t="shared" si="44"/>
        <v/>
      </c>
      <c r="AW387" s="662" t="str">
        <f>IFERROR(VLOOKUP(功能_33[[#This Row],[功能代號]],工作表3!C:C,1,FALSE),"未計SIT測試")</f>
        <v>未計SIT測試</v>
      </c>
      <c r="AX387" s="584" t="s">
        <v>2803</v>
      </c>
    </row>
    <row r="388" spans="3:50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39"/>
        <v>5-3</v>
      </c>
      <c r="AR388" s="576" t="str">
        <f t="shared" si="40"/>
        <v/>
      </c>
      <c r="AS388" s="578" t="str">
        <f t="shared" si="41"/>
        <v/>
      </c>
      <c r="AT388" s="580" t="str">
        <f t="shared" si="42"/>
        <v/>
      </c>
      <c r="AU388" s="582" t="str">
        <f t="shared" si="43"/>
        <v/>
      </c>
      <c r="AV388" s="584" t="str">
        <f t="shared" si="44"/>
        <v/>
      </c>
      <c r="AW388" s="662" t="str">
        <f>IFERROR(VLOOKUP(功能_33[[#This Row],[功能代號]],工作表3!C:C,1,FALSE),"未計SIT測試")</f>
        <v>未計SIT測試</v>
      </c>
      <c r="AX388" s="584" t="s">
        <v>2803</v>
      </c>
    </row>
    <row r="389" spans="3:50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3168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195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39"/>
        <v>5-3</v>
      </c>
      <c r="AR389" s="576" t="str">
        <f t="shared" si="40"/>
        <v/>
      </c>
      <c r="AS389" s="578" t="str">
        <f t="shared" si="41"/>
        <v/>
      </c>
      <c r="AT389" s="580" t="str">
        <f t="shared" si="42"/>
        <v/>
      </c>
      <c r="AU389" s="582" t="str">
        <f t="shared" si="43"/>
        <v/>
      </c>
      <c r="AV389" s="584" t="str">
        <f t="shared" si="44"/>
        <v/>
      </c>
      <c r="AW389" s="662" t="str">
        <f>IFERROR(VLOOKUP(功能_33[[#This Row],[功能代號]],工作表3!C:C,1,FALSE),"未計SIT測試")</f>
        <v>未計SIT測試</v>
      </c>
      <c r="AX389" s="584" t="s">
        <v>2803</v>
      </c>
    </row>
    <row r="390" spans="3:50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3168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39"/>
        <v>5-3</v>
      </c>
      <c r="AR390" s="576" t="str">
        <f t="shared" si="40"/>
        <v/>
      </c>
      <c r="AS390" s="578" t="str">
        <f t="shared" si="41"/>
        <v/>
      </c>
      <c r="AT390" s="580" t="str">
        <f t="shared" si="42"/>
        <v/>
      </c>
      <c r="AU390" s="582" t="str">
        <f t="shared" si="43"/>
        <v/>
      </c>
      <c r="AV390" s="584" t="str">
        <f t="shared" si="44"/>
        <v/>
      </c>
      <c r="AW390" s="662" t="str">
        <f>IFERROR(VLOOKUP(功能_33[[#This Row],[功能代號]],工作表3!C:C,1,FALSE),"未計SIT測試")</f>
        <v>未計SIT測試</v>
      </c>
      <c r="AX390" s="584" t="s">
        <v>2803</v>
      </c>
    </row>
    <row r="391" spans="3:50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3168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39"/>
        <v>5-3</v>
      </c>
      <c r="AR391" s="576" t="str">
        <f t="shared" si="40"/>
        <v/>
      </c>
      <c r="AS391" s="578" t="str">
        <f t="shared" si="41"/>
        <v/>
      </c>
      <c r="AT391" s="580" t="str">
        <f t="shared" si="42"/>
        <v/>
      </c>
      <c r="AU391" s="582" t="str">
        <f t="shared" si="43"/>
        <v/>
      </c>
      <c r="AV391" s="584" t="str">
        <f t="shared" si="44"/>
        <v/>
      </c>
      <c r="AW391" s="662" t="str">
        <f>IFERROR(VLOOKUP(功能_33[[#This Row],[功能代號]],工作表3!C:C,1,FALSE),"未計SIT測試")</f>
        <v>未計SIT測試</v>
      </c>
      <c r="AX391" s="584" t="s">
        <v>2803</v>
      </c>
    </row>
    <row r="392" spans="3:50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3168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2733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1" t="s">
        <v>3171</v>
      </c>
      <c r="AM392" s="649" t="s">
        <v>3172</v>
      </c>
      <c r="AN392" s="292" t="e">
        <f>VLOOKUP(功能_33[[#This Row],[功能代號]],需二審tmp!A:A,1,FALSE)</f>
        <v>#N/A</v>
      </c>
      <c r="AO392" s="356">
        <v>44533</v>
      </c>
      <c r="AQ392" s="574" t="str">
        <f t="shared" si="39"/>
        <v>5-2</v>
      </c>
      <c r="AR392" s="576" t="str">
        <f t="shared" si="40"/>
        <v/>
      </c>
      <c r="AS392" s="578" t="str">
        <f t="shared" si="41"/>
        <v/>
      </c>
      <c r="AT392" s="580" t="str">
        <f t="shared" si="42"/>
        <v/>
      </c>
      <c r="AU392" s="582" t="str">
        <f t="shared" si="43"/>
        <v/>
      </c>
      <c r="AV392" s="584" t="str">
        <f t="shared" si="44"/>
        <v/>
      </c>
      <c r="AW392" s="662" t="str">
        <f>IFERROR(VLOOKUP(功能_33[[#This Row],[功能代號]],工作表3!C:C,1,FALSE),"未計SIT測試")</f>
        <v>L5910</v>
      </c>
      <c r="AX392" s="584" t="s">
        <v>2803</v>
      </c>
    </row>
    <row r="393" spans="3:50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3168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1" t="s">
        <v>3171</v>
      </c>
      <c r="AM393" s="648" t="s">
        <v>3172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39"/>
        <v>5-2</v>
      </c>
      <c r="AR393" s="576" t="str">
        <f t="shared" si="40"/>
        <v/>
      </c>
      <c r="AS393" s="578" t="str">
        <f t="shared" si="41"/>
        <v/>
      </c>
      <c r="AT393" s="580" t="str">
        <f t="shared" si="42"/>
        <v/>
      </c>
      <c r="AU393" s="582" t="str">
        <f t="shared" si="43"/>
        <v/>
      </c>
      <c r="AV393" s="584" t="str">
        <f t="shared" si="44"/>
        <v/>
      </c>
      <c r="AW393" s="662" t="str">
        <f>IFERROR(VLOOKUP(功能_33[[#This Row],[功能代號]],工作表3!C:C,1,FALSE),"未計SIT測試")</f>
        <v>L5912</v>
      </c>
      <c r="AX393" s="584" t="s">
        <v>2803</v>
      </c>
    </row>
    <row r="394" spans="3:50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2958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>
        <v>44491</v>
      </c>
      <c r="AL394" s="291" t="s">
        <v>190</v>
      </c>
      <c r="AN394" s="292" t="str">
        <f>VLOOKUP(功能_33[[#This Row],[功能代號]],需二審tmp!A:A,1,FALSE)</f>
        <v>L6042</v>
      </c>
      <c r="AQ394" s="574" t="str">
        <f t="shared" si="39"/>
        <v>6-4</v>
      </c>
      <c r="AR394" s="576" t="str">
        <f t="shared" si="40"/>
        <v/>
      </c>
      <c r="AS394" s="578" t="str">
        <f t="shared" si="41"/>
        <v/>
      </c>
      <c r="AT394" s="580" t="str">
        <f t="shared" si="42"/>
        <v/>
      </c>
      <c r="AU394" s="582" t="str">
        <f t="shared" si="43"/>
        <v/>
      </c>
      <c r="AV394" s="584" t="str">
        <f t="shared" si="44"/>
        <v/>
      </c>
      <c r="AW394" s="662" t="str">
        <f>IFERROR(VLOOKUP(功能_33[[#This Row],[功能代號]],工作表3!C:C,1,FALSE),"未計SIT測試")</f>
        <v>L6042</v>
      </c>
      <c r="AX394" s="584" t="s">
        <v>2803</v>
      </c>
    </row>
    <row r="395" spans="3:50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str">
        <f>VLOOKUP(功能_33[[#This Row],[功能代號]],需二審tmp!A:A,1,FALSE)</f>
        <v>L6402</v>
      </c>
      <c r="AQ395" s="574" t="str">
        <f t="shared" si="39"/>
        <v>6-4</v>
      </c>
      <c r="AR395" s="576" t="str">
        <f t="shared" si="40"/>
        <v/>
      </c>
      <c r="AS395" s="578" t="str">
        <f t="shared" si="41"/>
        <v/>
      </c>
      <c r="AT395" s="580" t="str">
        <f t="shared" si="42"/>
        <v/>
      </c>
      <c r="AU395" s="582" t="str">
        <f t="shared" si="43"/>
        <v/>
      </c>
      <c r="AV395" s="584" t="str">
        <f t="shared" si="44"/>
        <v/>
      </c>
      <c r="AW395" s="662" t="str">
        <f>IFERROR(VLOOKUP(功能_33[[#This Row],[功能代號]],工作表3!C:C,1,FALSE),"未計SIT測試")</f>
        <v>L6402</v>
      </c>
      <c r="AX395" s="584" t="s">
        <v>2803</v>
      </c>
    </row>
    <row r="396" spans="3:50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2926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4" t="str">
        <f t="shared" si="39"/>
        <v>6-4</v>
      </c>
      <c r="AR396" s="576" t="str">
        <f t="shared" si="40"/>
        <v/>
      </c>
      <c r="AS396" s="578" t="str">
        <f t="shared" si="41"/>
        <v/>
      </c>
      <c r="AT396" s="580" t="str">
        <f t="shared" si="42"/>
        <v/>
      </c>
      <c r="AU396" s="582" t="str">
        <f t="shared" si="43"/>
        <v/>
      </c>
      <c r="AV396" s="584" t="str">
        <f t="shared" si="44"/>
        <v/>
      </c>
      <c r="AW396" s="662" t="str">
        <f>IFERROR(VLOOKUP(功能_33[[#This Row],[功能代號]],工作表3!C:C,1,FALSE),"未計SIT測試")</f>
        <v>L6043</v>
      </c>
      <c r="AX396" s="584" t="s">
        <v>2803</v>
      </c>
    </row>
    <row r="397" spans="3:50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39"/>
        <v>6-4</v>
      </c>
      <c r="AR397" s="576" t="str">
        <f t="shared" si="40"/>
        <v/>
      </c>
      <c r="AS397" s="578" t="str">
        <f t="shared" si="41"/>
        <v/>
      </c>
      <c r="AT397" s="580" t="str">
        <f t="shared" si="42"/>
        <v/>
      </c>
      <c r="AU397" s="582" t="str">
        <f t="shared" si="43"/>
        <v/>
      </c>
      <c r="AV397" s="584" t="str">
        <f t="shared" si="44"/>
        <v/>
      </c>
      <c r="AW397" s="662" t="str">
        <f>IFERROR(VLOOKUP(功能_33[[#This Row],[功能代號]],工作表3!C:C,1,FALSE),"未計SIT測試")</f>
        <v>L6403</v>
      </c>
      <c r="AX397" s="584" t="s">
        <v>2803</v>
      </c>
    </row>
    <row r="398" spans="3:50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9">
        <v>44397</v>
      </c>
      <c r="L398" s="299">
        <v>44397</v>
      </c>
      <c r="M398" s="299">
        <v>44402</v>
      </c>
      <c r="N398" s="291" t="s">
        <v>8</v>
      </c>
      <c r="O398" s="270" t="s">
        <v>3168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>
        <v>44550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44397</v>
      </c>
      <c r="AL398" s="291" t="s">
        <v>190</v>
      </c>
      <c r="AN398" s="292" t="str">
        <f>VLOOKUP(功能_33[[#This Row],[功能代號]],需二審tmp!A:A,1,FALSE)</f>
        <v>L6751</v>
      </c>
      <c r="AO398" s="356">
        <v>44526</v>
      </c>
      <c r="AQ398" s="574" t="str">
        <f t="shared" si="39"/>
        <v>6-7</v>
      </c>
      <c r="AR398" s="576" t="str">
        <f t="shared" si="40"/>
        <v/>
      </c>
      <c r="AS398" s="578" t="str">
        <f t="shared" si="41"/>
        <v/>
      </c>
      <c r="AT398" s="580" t="str">
        <f t="shared" si="42"/>
        <v/>
      </c>
      <c r="AU398" s="582" t="str">
        <f t="shared" si="43"/>
        <v/>
      </c>
      <c r="AV398" s="584" t="str">
        <f t="shared" si="44"/>
        <v/>
      </c>
      <c r="AW398" s="662" t="str">
        <f>IFERROR(VLOOKUP(功能_33[[#This Row],[功能代號]],工作表3!C:C,1,FALSE),"未計SIT測試")</f>
        <v>L6751</v>
      </c>
      <c r="AX398" s="584" t="s">
        <v>1048</v>
      </c>
    </row>
    <row r="399" spans="3:50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9">
        <v>44396</v>
      </c>
      <c r="L399" s="299">
        <v>44396</v>
      </c>
      <c r="M399" s="299">
        <v>44402</v>
      </c>
      <c r="N399" s="291" t="s">
        <v>12</v>
      </c>
      <c r="O399" s="270" t="s">
        <v>3168</v>
      </c>
      <c r="Q399" s="291">
        <v>1</v>
      </c>
      <c r="R399" s="291" t="s">
        <v>1017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44396</v>
      </c>
      <c r="AL399" s="303" t="s">
        <v>1013</v>
      </c>
      <c r="AM399" s="304" t="s">
        <v>1014</v>
      </c>
      <c r="AN399" s="292" t="str">
        <f>VLOOKUP(功能_33[[#This Row],[功能代號]],需二審tmp!A:A,1,FALSE)</f>
        <v>L6752</v>
      </c>
      <c r="AO399" s="356">
        <v>44526</v>
      </c>
      <c r="AQ399" s="574" t="str">
        <f t="shared" si="39"/>
        <v>6-7</v>
      </c>
      <c r="AR399" s="576" t="str">
        <f t="shared" si="40"/>
        <v/>
      </c>
      <c r="AS399" s="578" t="str">
        <f t="shared" si="41"/>
        <v/>
      </c>
      <c r="AT399" s="580" t="str">
        <f t="shared" si="42"/>
        <v/>
      </c>
      <c r="AU399" s="582" t="str">
        <f t="shared" si="43"/>
        <v/>
      </c>
      <c r="AV399" s="584" t="str">
        <f t="shared" si="44"/>
        <v/>
      </c>
      <c r="AW399" s="662" t="str">
        <f>IFERROR(VLOOKUP(功能_33[[#This Row],[功能代號]],工作表3!C:C,1,FALSE),"未計SIT測試")</f>
        <v>L6752</v>
      </c>
      <c r="AX399" s="584" t="s">
        <v>1015</v>
      </c>
    </row>
    <row r="400" spans="3:50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2958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L6041</v>
      </c>
      <c r="AQ400" s="574" t="str">
        <f t="shared" si="39"/>
        <v>6-4</v>
      </c>
      <c r="AR400" s="576" t="str">
        <f t="shared" si="40"/>
        <v/>
      </c>
      <c r="AS400" s="578" t="str">
        <f t="shared" si="41"/>
        <v/>
      </c>
      <c r="AT400" s="580" t="str">
        <f t="shared" si="42"/>
        <v/>
      </c>
      <c r="AU400" s="582" t="str">
        <f t="shared" si="43"/>
        <v/>
      </c>
      <c r="AV400" s="584" t="str">
        <f t="shared" si="44"/>
        <v/>
      </c>
      <c r="AW400" s="662" t="str">
        <f>IFERROR(VLOOKUP(功能_33[[#This Row],[功能代號]],工作表3!C:C,1,FALSE),"未計SIT測試")</f>
        <v>L6041</v>
      </c>
      <c r="AX400" s="584" t="s">
        <v>2803</v>
      </c>
    </row>
    <row r="401" spans="1:50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9">
        <v>44529</v>
      </c>
      <c r="L401" s="299">
        <v>44520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 t="s">
        <v>3243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L6401</v>
      </c>
      <c r="AQ401" s="574" t="str">
        <f t="shared" si="39"/>
        <v>6-4</v>
      </c>
      <c r="AR401" s="576" t="str">
        <f t="shared" si="40"/>
        <v/>
      </c>
      <c r="AS401" s="578" t="str">
        <f t="shared" si="41"/>
        <v/>
      </c>
      <c r="AT401" s="580" t="str">
        <f t="shared" si="42"/>
        <v/>
      </c>
      <c r="AU401" s="582" t="str">
        <f t="shared" si="43"/>
        <v/>
      </c>
      <c r="AV401" s="584" t="str">
        <f t="shared" si="44"/>
        <v/>
      </c>
      <c r="AW401" s="662" t="str">
        <f>IFERROR(VLOOKUP(功能_33[[#This Row],[功能代號]],工作表3!C:C,1,FALSE),"未計SIT測試")</f>
        <v>L6401</v>
      </c>
      <c r="AX401" s="584" t="s">
        <v>2803</v>
      </c>
    </row>
    <row r="402" spans="1:50" ht="13.5" x14ac:dyDescent="0.3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423" t="str">
        <f>VLOOKUP(功能_33[[#This Row],[User]],SKL放款!A:G,7,FALSE)</f>
        <v>放款服務課</v>
      </c>
      <c r="Y402" s="299">
        <v>44533</v>
      </c>
      <c r="Z402" s="299" t="s">
        <v>2791</v>
      </c>
      <c r="AA402" s="299" t="s">
        <v>2958</v>
      </c>
      <c r="AB402" s="299">
        <v>44544</v>
      </c>
      <c r="AC402" s="299">
        <v>44550</v>
      </c>
      <c r="AD402" s="283"/>
      <c r="AE402" s="283"/>
      <c r="AF402" s="283"/>
      <c r="AG402" s="283" t="str">
        <f>IFERROR(IF(VLOOKUP(功能_33[[#This Row],[功能代號]],E:Q,11,FALSE)=0,"",VLOOKUP(功能_33[[#This Row],[功能代號]],E:Q,11,FALSE)),"")</f>
        <v>陳政皓</v>
      </c>
      <c r="AH402" s="283"/>
      <c r="AI402" s="283"/>
      <c r="AJ402" s="423"/>
      <c r="AL402" s="291" t="s">
        <v>190</v>
      </c>
      <c r="AM402" s="423" t="e">
        <f>VLOOKUP(功能_33[[#This Row],[功能代號]],'[4]20211001'!$A:$J,9,FALSE)</f>
        <v>#N/A</v>
      </c>
      <c r="AN402" s="423" t="e">
        <f>VLOOKUP(功能_33[[#This Row],[功能代號]],需二審tmp!A:A,1,FALSE)</f>
        <v>#N/A</v>
      </c>
      <c r="AQ402" s="635" t="str">
        <f>IF(COUNTA(AC402)=1,LEFT(D402,3),"")</f>
        <v>6-4</v>
      </c>
      <c r="AR402" s="576" t="str">
        <f>IF(AND(COUNTA(L402)=1,COUNTA(M402)=1,COUNTA(Y402)=1,COUNTA(AB402)=1,COUNTA(AC402)=0),LEFT(D402,3),"")</f>
        <v/>
      </c>
      <c r="AS402" s="578" t="str">
        <f>IF(AND(COUNTA(L402)=1,COUNTA(M402)=1,COUNTA(Y402)=1,COUNTA(AB402)=0,COUNTA(AC402)=0),LEFT(D402,3),"")</f>
        <v/>
      </c>
      <c r="AT402" s="580" t="str">
        <f>IF(AND(COUNTA(M402)=0,COUNTA(Y402)=1),LEFT(D402,3),"")</f>
        <v/>
      </c>
      <c r="AU402" s="582" t="str">
        <f>IF(AND(COUNTA(M402)=1,COUNTA(Y402)=0),LEFT(D402,3),"")</f>
        <v/>
      </c>
      <c r="AV402" s="584" t="str">
        <f>IF(AND(COUNTA(M402)=0,COUNTA(Y402)=0),LEFT(D402,3),"")</f>
        <v/>
      </c>
      <c r="AW402" s="662" t="str">
        <f>IFERROR(VLOOKUP(功能_33[[#This Row],[功能代號]],工作表3!C:C,1,FALSE),"未計SIT測試")</f>
        <v>L6943</v>
      </c>
      <c r="AX402" s="584" t="s">
        <v>2803</v>
      </c>
    </row>
    <row r="403" spans="1:50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9">
        <v>44529</v>
      </c>
      <c r="L403" s="299">
        <v>44529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2926</v>
      </c>
      <c r="AA403" s="299">
        <v>44533</v>
      </c>
      <c r="AB403" s="299">
        <v>44533</v>
      </c>
      <c r="AC403" s="299">
        <v>44550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4" t="str">
        <f t="shared" si="39"/>
        <v>6-1</v>
      </c>
      <c r="AR403" s="576" t="str">
        <f t="shared" si="40"/>
        <v/>
      </c>
      <c r="AS403" s="578" t="str">
        <f t="shared" si="41"/>
        <v/>
      </c>
      <c r="AT403" s="580" t="str">
        <f t="shared" si="42"/>
        <v/>
      </c>
      <c r="AU403" s="582" t="str">
        <f t="shared" si="43"/>
        <v/>
      </c>
      <c r="AV403" s="584" t="str">
        <f t="shared" si="44"/>
        <v/>
      </c>
      <c r="AW403" s="662" t="str">
        <f>IFERROR(VLOOKUP(功能_33[[#This Row],[功能代號]],工作表3!C:C,1,FALSE),"未計SIT測試")</f>
        <v>L6104</v>
      </c>
      <c r="AX403" s="584" t="s">
        <v>2803</v>
      </c>
    </row>
    <row r="404" spans="1:50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11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 t="s">
        <v>2958</v>
      </c>
      <c r="AB404" s="299">
        <v>44544</v>
      </c>
      <c r="AC404" s="299" t="s">
        <v>3243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蔡珮瑜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39"/>
        <v>6-4</v>
      </c>
      <c r="AR404" s="576" t="str">
        <f t="shared" si="40"/>
        <v/>
      </c>
      <c r="AS404" s="578" t="str">
        <f t="shared" si="41"/>
        <v/>
      </c>
      <c r="AT404" s="580" t="str">
        <f t="shared" si="42"/>
        <v/>
      </c>
      <c r="AU404" s="582" t="str">
        <f t="shared" si="43"/>
        <v/>
      </c>
      <c r="AV404" s="584" t="str">
        <f t="shared" si="44"/>
        <v/>
      </c>
      <c r="AW404" s="662" t="str">
        <f>IFERROR(VLOOKUP(功能_33[[#This Row],[功能代號]],工作表3!C:C,1,FALSE),"未計SIT測試")</f>
        <v>L6044</v>
      </c>
      <c r="AX404" s="584" t="s">
        <v>2803</v>
      </c>
    </row>
    <row r="405" spans="1:50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133</v>
      </c>
      <c r="AA405" s="299" t="s">
        <v>2958</v>
      </c>
      <c r="AB405" s="299">
        <v>44544</v>
      </c>
      <c r="AC405" s="299">
        <v>44544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陳政皓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39"/>
        <v>6-4</v>
      </c>
      <c r="AR405" s="576" t="str">
        <f t="shared" si="40"/>
        <v/>
      </c>
      <c r="AS405" s="578" t="str">
        <f t="shared" si="41"/>
        <v/>
      </c>
      <c r="AT405" s="580" t="str">
        <f t="shared" si="42"/>
        <v/>
      </c>
      <c r="AU405" s="582" t="str">
        <f t="shared" si="43"/>
        <v/>
      </c>
      <c r="AV405" s="584" t="str">
        <f t="shared" si="44"/>
        <v/>
      </c>
      <c r="AW405" s="662" t="str">
        <f>IFERROR(VLOOKUP(功能_33[[#This Row],[功能代號]],工作表3!C:C,1,FALSE),"未計SIT測試")</f>
        <v>L6932</v>
      </c>
      <c r="AX405" s="584" t="s">
        <v>2803</v>
      </c>
    </row>
    <row r="406" spans="1:50" ht="13.5" x14ac:dyDescent="0.3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Q406" s="299">
        <v>44533</v>
      </c>
      <c r="R406" s="299" t="s">
        <v>133</v>
      </c>
      <c r="S406" s="299" t="s">
        <v>2958</v>
      </c>
      <c r="T406" s="299">
        <v>44544</v>
      </c>
      <c r="U406" s="299">
        <v>44544</v>
      </c>
      <c r="V406" s="291" t="s">
        <v>190</v>
      </c>
      <c r="X406" s="292" t="e">
        <v>#N/A</v>
      </c>
      <c r="Y406" s="299">
        <v>44544</v>
      </c>
      <c r="Z406" s="299" t="s">
        <v>2926</v>
      </c>
      <c r="AA406" s="299" t="s">
        <v>2958</v>
      </c>
      <c r="AB406" s="299">
        <v>44544</v>
      </c>
      <c r="AC406" s="299">
        <v>44544</v>
      </c>
      <c r="AD406" s="283"/>
      <c r="AE406" s="283"/>
      <c r="AF406" s="283"/>
      <c r="AG406" s="283" t="str">
        <f>IFERROR(IF(VLOOKUP(功能_33[[#This Row],[功能代號]],E:Q,11,FALSE)=0,"",VLOOKUP(功能_33[[#This Row],[功能代號]],E:Q,11,FALSE)),"")</f>
        <v>陳政皓</v>
      </c>
      <c r="AH406" s="283"/>
      <c r="AI406" s="283"/>
      <c r="AJ406" s="423"/>
      <c r="AL406" s="291" t="s">
        <v>190</v>
      </c>
      <c r="AM406" s="423"/>
      <c r="AN406" s="423" t="e">
        <f>VLOOKUP(功能_33[[#This Row],[功能代號]],需二審tmp!A:A,1,FALSE)</f>
        <v>#N/A</v>
      </c>
      <c r="AQ406" s="635" t="str">
        <f t="shared" si="39"/>
        <v>6-4</v>
      </c>
      <c r="AR406" s="576" t="str">
        <f t="shared" si="40"/>
        <v/>
      </c>
      <c r="AS406" s="578" t="str">
        <f t="shared" si="41"/>
        <v/>
      </c>
      <c r="AT406" s="580" t="str">
        <f t="shared" si="42"/>
        <v/>
      </c>
      <c r="AU406" s="582" t="str">
        <f t="shared" si="43"/>
        <v/>
      </c>
      <c r="AV406" s="584" t="str">
        <f t="shared" si="44"/>
        <v/>
      </c>
      <c r="AW406" s="662" t="str">
        <f>IFERROR(VLOOKUP(功能_33[[#This Row],[功能代號]],工作表3!C:C,1,FALSE),"未計SIT測試")</f>
        <v>L6933</v>
      </c>
      <c r="AX406" s="584" t="s">
        <v>2803</v>
      </c>
    </row>
    <row r="407" spans="1:50" ht="13.5" x14ac:dyDescent="0.3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5" t="str">
        <f t="shared" si="39"/>
        <v>6-4</v>
      </c>
      <c r="AR407" s="576" t="str">
        <f t="shared" si="40"/>
        <v/>
      </c>
      <c r="AS407" s="578" t="str">
        <f t="shared" si="41"/>
        <v/>
      </c>
      <c r="AT407" s="580" t="str">
        <f t="shared" si="42"/>
        <v/>
      </c>
      <c r="AU407" s="582" t="str">
        <f t="shared" si="43"/>
        <v/>
      </c>
      <c r="AV407" s="584" t="str">
        <f t="shared" si="44"/>
        <v/>
      </c>
      <c r="AW407" s="662" t="str">
        <f>IFERROR(VLOOKUP(功能_33[[#This Row],[功能代號]],工作表3!C:C,1,FALSE),"未計SIT測試")</f>
        <v>L6934</v>
      </c>
      <c r="AX407" s="584" t="s">
        <v>2803</v>
      </c>
    </row>
    <row r="408" spans="1:50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9">
        <v>44398</v>
      </c>
      <c r="L408" s="299">
        <v>44398</v>
      </c>
      <c r="M408" s="299">
        <v>44402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44402</v>
      </c>
      <c r="Z408" s="299" t="s">
        <v>133</v>
      </c>
      <c r="AA408" s="282">
        <v>44544</v>
      </c>
      <c r="AB408" s="282">
        <v>44544</v>
      </c>
      <c r="AC408" s="299">
        <v>44550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>
        <v>44398</v>
      </c>
      <c r="AL408" s="291" t="s">
        <v>190</v>
      </c>
      <c r="AN408" s="292" t="str">
        <f>VLOOKUP(功能_33[[#This Row],[功能代號]],需二審tmp!A:A,1,FALSE)</f>
        <v>L6754</v>
      </c>
      <c r="AO408" s="356">
        <v>44526</v>
      </c>
      <c r="AQ408" s="574" t="str">
        <f t="shared" si="39"/>
        <v>6-7</v>
      </c>
      <c r="AR408" s="576" t="str">
        <f t="shared" si="40"/>
        <v/>
      </c>
      <c r="AS408" s="578" t="str">
        <f t="shared" si="41"/>
        <v/>
      </c>
      <c r="AT408" s="580" t="str">
        <f t="shared" si="42"/>
        <v/>
      </c>
      <c r="AU408" s="582" t="str">
        <f t="shared" si="43"/>
        <v/>
      </c>
      <c r="AV408" s="584" t="str">
        <f t="shared" si="44"/>
        <v/>
      </c>
      <c r="AW408" s="662" t="str">
        <f>IFERROR(VLOOKUP(功能_33[[#This Row],[功能代號]],工作表3!C:C,1,FALSE),"未計SIT測試")</f>
        <v>L6754</v>
      </c>
      <c r="AX408" s="584" t="s">
        <v>1042</v>
      </c>
    </row>
    <row r="409" spans="1:50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9">
        <v>44515</v>
      </c>
      <c r="L409" s="299">
        <v>44466</v>
      </c>
      <c r="M409" s="299">
        <f>IFERROR(IF(VLOOKUP(功能_33[[#This Row],[功能代號]],討論項目!A:H,8,FALSE)=0,"",VLOOKUP(功能_33[[#This Row],[功能代號]],討論項目!A:H,8,FALSE)),"")</f>
        <v>44475</v>
      </c>
      <c r="N409" s="291" t="s">
        <v>12</v>
      </c>
      <c r="O409" s="291" t="s">
        <v>13</v>
      </c>
      <c r="P409" s="270" t="s">
        <v>535</v>
      </c>
      <c r="T409" s="291"/>
      <c r="V409" s="291"/>
      <c r="W409" s="291"/>
      <c r="X409" s="292" t="str">
        <f>VLOOKUP(功能_33[[#This Row],[User]],SKL放款!A:G,7,FALSE)</f>
        <v>放款推展課</v>
      </c>
      <c r="Y409" s="299">
        <v>44533</v>
      </c>
      <c r="Z409" s="299">
        <v>44533</v>
      </c>
      <c r="AA409" s="299">
        <v>44533</v>
      </c>
      <c r="AB409" s="299">
        <v>44533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李珮君</v>
      </c>
      <c r="AH409" s="299"/>
      <c r="AI409" s="299"/>
      <c r="AJ409" s="292"/>
      <c r="AK409" s="299"/>
      <c r="AL409" s="303" t="s">
        <v>536</v>
      </c>
      <c r="AM409" s="304" t="s">
        <v>537</v>
      </c>
      <c r="AN409" s="292" t="str">
        <f>VLOOKUP(功能_33[[#This Row],[功能代號]],需二審tmp!A:A,1,FALSE)</f>
        <v>L6755</v>
      </c>
      <c r="AO409" s="356">
        <v>44526</v>
      </c>
      <c r="AQ409" s="574" t="str">
        <f t="shared" si="39"/>
        <v>6-7</v>
      </c>
      <c r="AR409" s="576" t="str">
        <f t="shared" si="40"/>
        <v/>
      </c>
      <c r="AS409" s="578" t="str">
        <f t="shared" si="41"/>
        <v/>
      </c>
      <c r="AT409" s="580" t="str">
        <f t="shared" si="42"/>
        <v/>
      </c>
      <c r="AU409" s="582" t="str">
        <f t="shared" si="43"/>
        <v/>
      </c>
      <c r="AV409" s="584" t="str">
        <f t="shared" si="44"/>
        <v/>
      </c>
      <c r="AW409" s="662" t="str">
        <f>IFERROR(VLOOKUP(功能_33[[#This Row],[功能代號]],工作表3!C:C,1,FALSE),"未計SIT測試")</f>
        <v>L6755</v>
      </c>
      <c r="AX409" s="584" t="s">
        <v>2803</v>
      </c>
    </row>
    <row r="410" spans="1:50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9">
        <v>44529</v>
      </c>
      <c r="L410" s="299">
        <v>44533</v>
      </c>
      <c r="M410" s="299">
        <v>44533</v>
      </c>
      <c r="N410" s="291" t="s">
        <v>12</v>
      </c>
      <c r="O410" s="291" t="s">
        <v>172</v>
      </c>
      <c r="T410" s="291"/>
      <c r="V410" s="291"/>
      <c r="W410" s="291"/>
      <c r="X410" s="292" t="str">
        <f>VLOOKUP(功能_33[[#This Row],[User]],SKL放款!A:G,7,FALSE)</f>
        <v>放款服務課</v>
      </c>
      <c r="Y410" s="299">
        <v>44533</v>
      </c>
      <c r="Z410" s="299" t="s">
        <v>2926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陳政皓</v>
      </c>
      <c r="AH410" s="299"/>
      <c r="AI410" s="299"/>
      <c r="AJ410" s="292"/>
      <c r="AK410" s="299"/>
      <c r="AL410" s="291" t="s">
        <v>190</v>
      </c>
      <c r="AN410" s="292" t="e">
        <f>VLOOKUP(功能_33[[#This Row],[功能代號]],需二審tmp!A:A,1,FALSE)</f>
        <v>#N/A</v>
      </c>
      <c r="AQ410" s="574" t="str">
        <f t="shared" ref="AQ410:AQ458" si="45">IF(COUNTA(AC410)=1,LEFT(D410,3),"")</f>
        <v>6-1</v>
      </c>
      <c r="AR410" s="576" t="str">
        <f t="shared" ref="AR410:AR458" si="46">IF(AND(COUNTA(L410)=1,COUNTA(M410)=1,COUNTA(Y410)=1,COUNTA(AB410)=1,COUNTA(AC410)=0),LEFT(D410,3),"")</f>
        <v/>
      </c>
      <c r="AS410" s="578" t="str">
        <f t="shared" ref="AS410:AS458" si="47">IF(AND(COUNTA(L410)=1,COUNTA(M410)=1,COUNTA(Y410)=1,COUNTA(AB410)=0,COUNTA(AC410)=0),LEFT(D410,3),"")</f>
        <v/>
      </c>
      <c r="AT410" s="580" t="str">
        <f t="shared" ref="AT410:AT458" si="48">IF(AND(COUNTA(M410)=0,COUNTA(Y410)=1),LEFT(D410,3),"")</f>
        <v/>
      </c>
      <c r="AU410" s="582" t="str">
        <f t="shared" ref="AU410:AU458" si="49">IF(AND(COUNTA(M410)=1,COUNTA(Y410)=0),LEFT(D410,3),"")</f>
        <v/>
      </c>
      <c r="AV410" s="584" t="str">
        <f t="shared" ref="AV410:AV458" si="50">IF(AND(COUNTA(M410)=0,COUNTA(Y410)=0),LEFT(D410,3),"")</f>
        <v/>
      </c>
      <c r="AW410" s="662" t="str">
        <f>IFERROR(VLOOKUP(功能_33[[#This Row],[功能代號]],工作表3!C:C,1,FALSE),"未計SIT測試")</f>
        <v>L6103</v>
      </c>
      <c r="AX410" s="584" t="s">
        <v>2803</v>
      </c>
    </row>
    <row r="411" spans="1:50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3054</v>
      </c>
      <c r="AM411" s="292" t="s">
        <v>3169</v>
      </c>
      <c r="AN411" s="292" t="str">
        <f>VLOOKUP(功能_33[[#This Row],[功能代號]],需二審tmp!A:A,1,FALSE)</f>
        <v>L8030</v>
      </c>
      <c r="AO411" s="356">
        <v>44533</v>
      </c>
      <c r="AQ411" s="574" t="str">
        <f t="shared" si="45"/>
        <v>8-3</v>
      </c>
      <c r="AR411" s="576" t="str">
        <f t="shared" si="46"/>
        <v/>
      </c>
      <c r="AS411" s="578" t="str">
        <f t="shared" si="47"/>
        <v/>
      </c>
      <c r="AT411" s="580" t="str">
        <f t="shared" si="48"/>
        <v/>
      </c>
      <c r="AU411" s="582" t="str">
        <f t="shared" si="49"/>
        <v/>
      </c>
      <c r="AV411" s="584" t="str">
        <f t="shared" si="50"/>
        <v/>
      </c>
      <c r="AW411" s="662" t="str">
        <f>IFERROR(VLOOKUP(功能_33[[#This Row],[功能代號]],工作表3!C:C,1,FALSE),"未計SIT測試")</f>
        <v>未計SIT測試</v>
      </c>
      <c r="AX411" s="584" t="s">
        <v>2803</v>
      </c>
    </row>
    <row r="412" spans="1:50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195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2976</v>
      </c>
      <c r="AN412" s="292" t="e">
        <f>VLOOKUP(功能_33[[#This Row],[功能代號]],需二審tmp!A:A,1,FALSE)</f>
        <v>#N/A</v>
      </c>
      <c r="AO412" s="356">
        <v>44533</v>
      </c>
      <c r="AQ412" s="574" t="str">
        <f t="shared" si="45"/>
        <v>8-3</v>
      </c>
      <c r="AR412" s="576" t="str">
        <f t="shared" si="46"/>
        <v/>
      </c>
      <c r="AS412" s="578" t="str">
        <f t="shared" si="47"/>
        <v/>
      </c>
      <c r="AT412" s="580" t="str">
        <f t="shared" si="48"/>
        <v/>
      </c>
      <c r="AU412" s="582" t="str">
        <f t="shared" si="49"/>
        <v/>
      </c>
      <c r="AV412" s="584" t="str">
        <f t="shared" si="50"/>
        <v/>
      </c>
      <c r="AW412" s="662" t="str">
        <f>IFERROR(VLOOKUP(功能_33[[#This Row],[功能代號]],工作表3!C:C,1,FALSE),"未計SIT測試")</f>
        <v>未計SIT測試</v>
      </c>
      <c r="AX412" s="584" t="s">
        <v>2803</v>
      </c>
    </row>
    <row r="413" spans="1:50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133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str">
        <f>VLOOKUP(功能_33[[#This Row],[功能代號]],需二審tmp!A:A,1,FALSE)</f>
        <v>L8032</v>
      </c>
      <c r="AO413" s="356">
        <v>44533</v>
      </c>
      <c r="AQ413" s="574" t="str">
        <f t="shared" si="45"/>
        <v>8-3</v>
      </c>
      <c r="AR413" s="576" t="str">
        <f t="shared" si="46"/>
        <v/>
      </c>
      <c r="AS413" s="578" t="str">
        <f t="shared" si="47"/>
        <v/>
      </c>
      <c r="AT413" s="580" t="str">
        <f t="shared" si="48"/>
        <v/>
      </c>
      <c r="AU413" s="582" t="str">
        <f t="shared" si="49"/>
        <v/>
      </c>
      <c r="AV413" s="584" t="str">
        <f t="shared" si="50"/>
        <v/>
      </c>
      <c r="AW413" s="662" t="str">
        <f>IFERROR(VLOOKUP(功能_33[[#This Row],[功能代號]],工作表3!C:C,1,FALSE),"未計SIT測試")</f>
        <v>未計SIT測試</v>
      </c>
      <c r="AX413" s="584" t="s">
        <v>2803</v>
      </c>
    </row>
    <row r="414" spans="1:50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195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e">
        <f>VLOOKUP(功能_33[[#This Row],[功能代號]],需二審tmp!A:A,1,FALSE)</f>
        <v>#N/A</v>
      </c>
      <c r="AO414" s="356">
        <v>44533</v>
      </c>
      <c r="AQ414" s="574" t="str">
        <f t="shared" si="45"/>
        <v>8-3</v>
      </c>
      <c r="AR414" s="576" t="str">
        <f t="shared" si="46"/>
        <v/>
      </c>
      <c r="AS414" s="578" t="str">
        <f t="shared" si="47"/>
        <v/>
      </c>
      <c r="AT414" s="580" t="str">
        <f t="shared" si="48"/>
        <v/>
      </c>
      <c r="AU414" s="582" t="str">
        <f t="shared" si="49"/>
        <v/>
      </c>
      <c r="AV414" s="584" t="str">
        <f t="shared" si="50"/>
        <v/>
      </c>
      <c r="AW414" s="662" t="str">
        <f>IFERROR(VLOOKUP(功能_33[[#This Row],[功能代號]],工作表3!C:C,1,FALSE),"未計SIT測試")</f>
        <v>未計SIT測試</v>
      </c>
      <c r="AX414" s="584" t="s">
        <v>2803</v>
      </c>
    </row>
    <row r="415" spans="1:50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45"/>
        <v>8-3</v>
      </c>
      <c r="AR415" s="576" t="str">
        <f t="shared" si="46"/>
        <v/>
      </c>
      <c r="AS415" s="578" t="str">
        <f t="shared" si="47"/>
        <v/>
      </c>
      <c r="AT415" s="580" t="str">
        <f t="shared" si="48"/>
        <v/>
      </c>
      <c r="AU415" s="582" t="str">
        <f t="shared" si="49"/>
        <v/>
      </c>
      <c r="AV415" s="584" t="str">
        <f t="shared" si="50"/>
        <v/>
      </c>
      <c r="AW415" s="662" t="str">
        <f>IFERROR(VLOOKUP(功能_33[[#This Row],[功能代號]],工作表3!C:C,1,FALSE),"未計SIT測試")</f>
        <v>未計SIT測試</v>
      </c>
      <c r="AX415" s="584" t="s">
        <v>2803</v>
      </c>
    </row>
    <row r="416" spans="1:50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45"/>
        <v>8-3</v>
      </c>
      <c r="AR416" s="576" t="str">
        <f t="shared" si="46"/>
        <v/>
      </c>
      <c r="AS416" s="578" t="str">
        <f t="shared" si="47"/>
        <v/>
      </c>
      <c r="AT416" s="580" t="str">
        <f t="shared" si="48"/>
        <v/>
      </c>
      <c r="AU416" s="582" t="str">
        <f t="shared" si="49"/>
        <v/>
      </c>
      <c r="AV416" s="584" t="str">
        <f t="shared" si="50"/>
        <v/>
      </c>
      <c r="AW416" s="662" t="str">
        <f>IFERROR(VLOOKUP(功能_33[[#This Row],[功能代號]],工作表3!C:C,1,FALSE),"未計SIT測試")</f>
        <v>未計SIT測試</v>
      </c>
      <c r="AX416" s="584" t="s">
        <v>2803</v>
      </c>
    </row>
    <row r="417" spans="3:50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45"/>
        <v>8-3</v>
      </c>
      <c r="AR417" s="576" t="str">
        <f t="shared" si="46"/>
        <v/>
      </c>
      <c r="AS417" s="578" t="str">
        <f t="shared" si="47"/>
        <v/>
      </c>
      <c r="AT417" s="580" t="str">
        <f t="shared" si="48"/>
        <v/>
      </c>
      <c r="AU417" s="582" t="str">
        <f t="shared" si="49"/>
        <v/>
      </c>
      <c r="AV417" s="584" t="str">
        <f t="shared" si="50"/>
        <v/>
      </c>
      <c r="AW417" s="662" t="str">
        <f>IFERROR(VLOOKUP(功能_33[[#This Row],[功能代號]],工作表3!C:C,1,FALSE),"未計SIT測試")</f>
        <v>未計SIT測試</v>
      </c>
      <c r="AX417" s="584" t="s">
        <v>2803</v>
      </c>
    </row>
    <row r="418" spans="3:50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45"/>
        <v>8-3</v>
      </c>
      <c r="AR418" s="576" t="str">
        <f t="shared" si="46"/>
        <v/>
      </c>
      <c r="AS418" s="578" t="str">
        <f t="shared" si="47"/>
        <v/>
      </c>
      <c r="AT418" s="580" t="str">
        <f t="shared" si="48"/>
        <v/>
      </c>
      <c r="AU418" s="582" t="str">
        <f t="shared" si="49"/>
        <v/>
      </c>
      <c r="AV418" s="584" t="str">
        <f t="shared" si="50"/>
        <v/>
      </c>
      <c r="AW418" s="662" t="str">
        <f>IFERROR(VLOOKUP(功能_33[[#This Row],[功能代號]],工作表3!C:C,1,FALSE),"未計SIT測試")</f>
        <v>未計SIT測試</v>
      </c>
      <c r="AX418" s="584" t="s">
        <v>2803</v>
      </c>
    </row>
    <row r="419" spans="3:50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>
        <v>44515</v>
      </c>
      <c r="L419" s="299">
        <v>44517</v>
      </c>
      <c r="M419" s="299">
        <v>44533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133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str">
        <f>VLOOKUP(功能_33[[#This Row],[功能代號]],需二審tmp!A:A,1,FALSE)</f>
        <v>L8038</v>
      </c>
      <c r="AO419" s="356">
        <v>44533</v>
      </c>
      <c r="AQ419" s="574" t="str">
        <f t="shared" si="45"/>
        <v>8-3</v>
      </c>
      <c r="AR419" s="576" t="str">
        <f t="shared" si="46"/>
        <v/>
      </c>
      <c r="AS419" s="578" t="str">
        <f t="shared" si="47"/>
        <v/>
      </c>
      <c r="AT419" s="580" t="str">
        <f t="shared" si="48"/>
        <v/>
      </c>
      <c r="AU419" s="582" t="str">
        <f t="shared" si="49"/>
        <v/>
      </c>
      <c r="AV419" s="584" t="str">
        <f t="shared" si="50"/>
        <v/>
      </c>
      <c r="AW419" s="662" t="str">
        <f>IFERROR(VLOOKUP(功能_33[[#This Row],[功能代號]],工作表3!C:C,1,FALSE),"未計SIT測試")</f>
        <v>未計SIT測試</v>
      </c>
      <c r="AX419" s="584" t="s">
        <v>2803</v>
      </c>
    </row>
    <row r="420" spans="3:50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L8039</v>
      </c>
      <c r="AO420" s="356">
        <v>44533</v>
      </c>
      <c r="AQ420" s="574" t="str">
        <f t="shared" si="45"/>
        <v>8-3</v>
      </c>
      <c r="AR420" s="576" t="str">
        <f t="shared" si="46"/>
        <v/>
      </c>
      <c r="AS420" s="578" t="str">
        <f t="shared" si="47"/>
        <v/>
      </c>
      <c r="AT420" s="580" t="str">
        <f t="shared" si="48"/>
        <v/>
      </c>
      <c r="AU420" s="582" t="str">
        <f t="shared" si="49"/>
        <v/>
      </c>
      <c r="AV420" s="584" t="str">
        <f t="shared" si="50"/>
        <v/>
      </c>
      <c r="AW420" s="662" t="str">
        <f>IFERROR(VLOOKUP(功能_33[[#This Row],[功能代號]],工作表3!C:C,1,FALSE),"未計SIT測試")</f>
        <v>未計SIT測試</v>
      </c>
      <c r="AX420" s="584" t="s">
        <v>2803</v>
      </c>
    </row>
    <row r="421" spans="3:50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>
        <v>44515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195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e">
        <f>VLOOKUP(功能_33[[#This Row],[功能代號]],需二審tmp!A:A,1,FALSE)</f>
        <v>#N/A</v>
      </c>
      <c r="AO421" s="356">
        <v>44533</v>
      </c>
      <c r="AQ421" s="574" t="str">
        <f t="shared" si="45"/>
        <v>8-3</v>
      </c>
      <c r="AR421" s="576" t="str">
        <f t="shared" si="46"/>
        <v/>
      </c>
      <c r="AS421" s="578" t="str">
        <f t="shared" si="47"/>
        <v/>
      </c>
      <c r="AT421" s="580" t="str">
        <f t="shared" si="48"/>
        <v/>
      </c>
      <c r="AU421" s="582" t="str">
        <f t="shared" si="49"/>
        <v/>
      </c>
      <c r="AV421" s="584" t="str">
        <f t="shared" si="50"/>
        <v/>
      </c>
      <c r="AW421" s="662" t="str">
        <f>IFERROR(VLOOKUP(功能_33[[#This Row],[功能代號]],工作表3!C:C,1,FALSE),"未計SIT測試")</f>
        <v>未計SIT測試</v>
      </c>
      <c r="AX421" s="584" t="s">
        <v>2803</v>
      </c>
    </row>
    <row r="422" spans="3:50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45"/>
        <v>8-3</v>
      </c>
      <c r="AR422" s="576" t="str">
        <f t="shared" si="46"/>
        <v/>
      </c>
      <c r="AS422" s="578" t="str">
        <f t="shared" si="47"/>
        <v/>
      </c>
      <c r="AT422" s="580" t="str">
        <f t="shared" si="48"/>
        <v/>
      </c>
      <c r="AU422" s="582" t="str">
        <f t="shared" si="49"/>
        <v/>
      </c>
      <c r="AV422" s="584" t="str">
        <f t="shared" si="50"/>
        <v/>
      </c>
      <c r="AW422" s="662" t="str">
        <f>IFERROR(VLOOKUP(功能_33[[#This Row],[功能代號]],工作表3!C:C,1,FALSE),"未計SIT測試")</f>
        <v>未計SIT測試</v>
      </c>
      <c r="AX422" s="584" t="s">
        <v>2803</v>
      </c>
    </row>
    <row r="423" spans="3:50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45"/>
        <v>8-3</v>
      </c>
      <c r="AR423" s="576" t="str">
        <f t="shared" si="46"/>
        <v/>
      </c>
      <c r="AS423" s="578" t="str">
        <f t="shared" si="47"/>
        <v/>
      </c>
      <c r="AT423" s="580" t="str">
        <f t="shared" si="48"/>
        <v/>
      </c>
      <c r="AU423" s="582" t="str">
        <f t="shared" si="49"/>
        <v/>
      </c>
      <c r="AV423" s="584" t="str">
        <f t="shared" si="50"/>
        <v/>
      </c>
      <c r="AW423" s="662" t="str">
        <f>IFERROR(VLOOKUP(功能_33[[#This Row],[功能代號]],工作表3!C:C,1,FALSE),"未計SIT測試")</f>
        <v>未計SIT測試</v>
      </c>
      <c r="AX423" s="584" t="s">
        <v>2803</v>
      </c>
    </row>
    <row r="424" spans="3:50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45"/>
        <v>8-3</v>
      </c>
      <c r="AR424" s="576" t="str">
        <f t="shared" si="46"/>
        <v/>
      </c>
      <c r="AS424" s="578" t="str">
        <f t="shared" si="47"/>
        <v/>
      </c>
      <c r="AT424" s="580" t="str">
        <f t="shared" si="48"/>
        <v/>
      </c>
      <c r="AU424" s="582" t="str">
        <f t="shared" si="49"/>
        <v/>
      </c>
      <c r="AV424" s="584" t="str">
        <f t="shared" si="50"/>
        <v/>
      </c>
      <c r="AW424" s="662" t="str">
        <f>IFERROR(VLOOKUP(功能_33[[#This Row],[功能代號]],工作表3!C:C,1,FALSE),"未計SIT測試")</f>
        <v>未計SIT測試</v>
      </c>
      <c r="AX424" s="584" t="s">
        <v>2803</v>
      </c>
    </row>
    <row r="425" spans="3:50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45"/>
        <v>8-3</v>
      </c>
      <c r="AR425" s="576" t="str">
        <f t="shared" si="46"/>
        <v/>
      </c>
      <c r="AS425" s="578" t="str">
        <f t="shared" si="47"/>
        <v/>
      </c>
      <c r="AT425" s="580" t="str">
        <f t="shared" si="48"/>
        <v/>
      </c>
      <c r="AU425" s="582" t="str">
        <f t="shared" si="49"/>
        <v/>
      </c>
      <c r="AV425" s="584" t="str">
        <f t="shared" si="50"/>
        <v/>
      </c>
      <c r="AW425" s="662" t="str">
        <f>IFERROR(VLOOKUP(功能_33[[#This Row],[功能代號]],工作表3!C:C,1,FALSE),"未計SIT測試")</f>
        <v>未計SIT測試</v>
      </c>
      <c r="AX425" s="584" t="s">
        <v>2803</v>
      </c>
    </row>
    <row r="426" spans="3:50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45"/>
        <v>8-3</v>
      </c>
      <c r="AR426" s="576" t="str">
        <f t="shared" si="46"/>
        <v/>
      </c>
      <c r="AS426" s="578" t="str">
        <f t="shared" si="47"/>
        <v/>
      </c>
      <c r="AT426" s="580" t="str">
        <f t="shared" si="48"/>
        <v/>
      </c>
      <c r="AU426" s="582" t="str">
        <f t="shared" si="49"/>
        <v/>
      </c>
      <c r="AV426" s="584" t="str">
        <f t="shared" si="50"/>
        <v/>
      </c>
      <c r="AW426" s="662" t="str">
        <f>IFERROR(VLOOKUP(功能_33[[#This Row],[功能代號]],工作表3!C:C,1,FALSE),"未計SIT測試")</f>
        <v>未計SIT測試</v>
      </c>
      <c r="AX426" s="584" t="s">
        <v>2803</v>
      </c>
    </row>
    <row r="427" spans="3:50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45"/>
        <v>8-3</v>
      </c>
      <c r="AR427" s="576" t="str">
        <f t="shared" si="46"/>
        <v/>
      </c>
      <c r="AS427" s="578" t="str">
        <f t="shared" si="47"/>
        <v/>
      </c>
      <c r="AT427" s="580" t="str">
        <f t="shared" si="48"/>
        <v/>
      </c>
      <c r="AU427" s="582" t="str">
        <f t="shared" si="49"/>
        <v/>
      </c>
      <c r="AV427" s="584" t="str">
        <f t="shared" si="50"/>
        <v/>
      </c>
      <c r="AW427" s="662" t="str">
        <f>IFERROR(VLOOKUP(功能_33[[#This Row],[功能代號]],工作表3!C:C,1,FALSE),"未計SIT測試")</f>
        <v>未計SIT測試</v>
      </c>
      <c r="AX427" s="584" t="s">
        <v>2803</v>
      </c>
    </row>
    <row r="428" spans="3:50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45"/>
        <v>8-3</v>
      </c>
      <c r="AR428" s="576" t="str">
        <f t="shared" si="46"/>
        <v/>
      </c>
      <c r="AS428" s="578" t="str">
        <f t="shared" si="47"/>
        <v/>
      </c>
      <c r="AT428" s="580" t="str">
        <f t="shared" si="48"/>
        <v/>
      </c>
      <c r="AU428" s="582" t="str">
        <f t="shared" si="49"/>
        <v/>
      </c>
      <c r="AV428" s="584" t="str">
        <f t="shared" si="50"/>
        <v/>
      </c>
      <c r="AW428" s="662" t="str">
        <f>IFERROR(VLOOKUP(功能_33[[#This Row],[功能代號]],工作表3!C:C,1,FALSE),"未計SIT測試")</f>
        <v>未計SIT測試</v>
      </c>
      <c r="AX428" s="584" t="s">
        <v>2803</v>
      </c>
    </row>
    <row r="429" spans="3:50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45"/>
        <v>8-3</v>
      </c>
      <c r="AR429" s="576" t="str">
        <f t="shared" si="46"/>
        <v/>
      </c>
      <c r="AS429" s="578" t="str">
        <f t="shared" si="47"/>
        <v/>
      </c>
      <c r="AT429" s="580" t="str">
        <f t="shared" si="48"/>
        <v/>
      </c>
      <c r="AU429" s="582" t="str">
        <f t="shared" si="49"/>
        <v/>
      </c>
      <c r="AV429" s="584" t="str">
        <f t="shared" si="50"/>
        <v/>
      </c>
      <c r="AW429" s="662" t="str">
        <f>IFERROR(VLOOKUP(功能_33[[#This Row],[功能代號]],工作表3!C:C,1,FALSE),"未計SIT測試")</f>
        <v>未計SIT測試</v>
      </c>
      <c r="AX429" s="584" t="s">
        <v>2803</v>
      </c>
    </row>
    <row r="430" spans="3:50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45"/>
        <v>8-3</v>
      </c>
      <c r="AR430" s="576" t="str">
        <f t="shared" si="46"/>
        <v/>
      </c>
      <c r="AS430" s="578" t="str">
        <f t="shared" si="47"/>
        <v/>
      </c>
      <c r="AT430" s="580" t="str">
        <f t="shared" si="48"/>
        <v/>
      </c>
      <c r="AU430" s="582" t="str">
        <f t="shared" si="49"/>
        <v/>
      </c>
      <c r="AV430" s="584" t="str">
        <f t="shared" si="50"/>
        <v/>
      </c>
      <c r="AW430" s="662" t="str">
        <f>IFERROR(VLOOKUP(功能_33[[#This Row],[功能代號]],工作表3!C:C,1,FALSE),"未計SIT測試")</f>
        <v>未計SIT測試</v>
      </c>
      <c r="AX430" s="584" t="s">
        <v>2803</v>
      </c>
    </row>
    <row r="431" spans="3:50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45"/>
        <v>8-3</v>
      </c>
      <c r="AR431" s="576" t="str">
        <f t="shared" si="46"/>
        <v/>
      </c>
      <c r="AS431" s="578" t="str">
        <f t="shared" si="47"/>
        <v/>
      </c>
      <c r="AT431" s="580" t="str">
        <f t="shared" si="48"/>
        <v/>
      </c>
      <c r="AU431" s="582" t="str">
        <f t="shared" si="49"/>
        <v/>
      </c>
      <c r="AV431" s="584" t="str">
        <f t="shared" si="50"/>
        <v/>
      </c>
      <c r="AW431" s="662" t="str">
        <f>IFERROR(VLOOKUP(功能_33[[#This Row],[功能代號]],工作表3!C:C,1,FALSE),"未計SIT測試")</f>
        <v>未計SIT測試</v>
      </c>
      <c r="AX431" s="584" t="s">
        <v>2803</v>
      </c>
    </row>
    <row r="432" spans="3:50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45"/>
        <v>8-3</v>
      </c>
      <c r="AR432" s="576" t="str">
        <f t="shared" si="46"/>
        <v/>
      </c>
      <c r="AS432" s="578" t="str">
        <f t="shared" si="47"/>
        <v/>
      </c>
      <c r="AT432" s="580" t="str">
        <f t="shared" si="48"/>
        <v/>
      </c>
      <c r="AU432" s="582" t="str">
        <f t="shared" si="49"/>
        <v/>
      </c>
      <c r="AV432" s="584" t="str">
        <f t="shared" si="50"/>
        <v/>
      </c>
      <c r="AW432" s="662" t="str">
        <f>IFERROR(VLOOKUP(功能_33[[#This Row],[功能代號]],工作表3!C:C,1,FALSE),"未計SIT測試")</f>
        <v>未計SIT測試</v>
      </c>
      <c r="AX432" s="584" t="s">
        <v>2803</v>
      </c>
    </row>
    <row r="433" spans="3:50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45"/>
        <v>8-3</v>
      </c>
      <c r="AR433" s="576" t="str">
        <f t="shared" si="46"/>
        <v/>
      </c>
      <c r="AS433" s="578" t="str">
        <f t="shared" si="47"/>
        <v/>
      </c>
      <c r="AT433" s="580" t="str">
        <f t="shared" si="48"/>
        <v/>
      </c>
      <c r="AU433" s="582" t="str">
        <f t="shared" si="49"/>
        <v/>
      </c>
      <c r="AV433" s="584" t="str">
        <f t="shared" si="50"/>
        <v/>
      </c>
      <c r="AW433" s="662" t="str">
        <f>IFERROR(VLOOKUP(功能_33[[#This Row],[功能代號]],工作表3!C:C,1,FALSE),"未計SIT測試")</f>
        <v>未計SIT測試</v>
      </c>
      <c r="AX433" s="584" t="s">
        <v>2803</v>
      </c>
    </row>
    <row r="434" spans="3:50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45"/>
        <v>8-3</v>
      </c>
      <c r="AR434" s="576" t="str">
        <f t="shared" si="46"/>
        <v/>
      </c>
      <c r="AS434" s="578" t="str">
        <f t="shared" si="47"/>
        <v/>
      </c>
      <c r="AT434" s="580" t="str">
        <f t="shared" si="48"/>
        <v/>
      </c>
      <c r="AU434" s="582" t="str">
        <f t="shared" si="49"/>
        <v/>
      </c>
      <c r="AV434" s="584" t="str">
        <f t="shared" si="50"/>
        <v/>
      </c>
      <c r="AW434" s="662" t="str">
        <f>IFERROR(VLOOKUP(功能_33[[#This Row],[功能代號]],工作表3!C:C,1,FALSE),"未計SIT測試")</f>
        <v>未計SIT測試</v>
      </c>
      <c r="AX434" s="584" t="s">
        <v>2803</v>
      </c>
    </row>
    <row r="435" spans="3:50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45"/>
        <v>8-3</v>
      </c>
      <c r="AR435" s="576" t="str">
        <f t="shared" si="46"/>
        <v/>
      </c>
      <c r="AS435" s="578" t="str">
        <f t="shared" si="47"/>
        <v/>
      </c>
      <c r="AT435" s="580" t="str">
        <f t="shared" si="48"/>
        <v/>
      </c>
      <c r="AU435" s="582" t="str">
        <f t="shared" si="49"/>
        <v/>
      </c>
      <c r="AV435" s="584" t="str">
        <f t="shared" si="50"/>
        <v/>
      </c>
      <c r="AW435" s="662" t="str">
        <f>IFERROR(VLOOKUP(功能_33[[#This Row],[功能代號]],工作表3!C:C,1,FALSE),"未計SIT測試")</f>
        <v>未計SIT測試</v>
      </c>
      <c r="AX435" s="584" t="s">
        <v>2803</v>
      </c>
    </row>
    <row r="436" spans="3:50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45"/>
        <v>8-3</v>
      </c>
      <c r="AR436" s="576" t="str">
        <f t="shared" si="46"/>
        <v/>
      </c>
      <c r="AS436" s="578" t="str">
        <f t="shared" si="47"/>
        <v/>
      </c>
      <c r="AT436" s="580" t="str">
        <f t="shared" si="48"/>
        <v/>
      </c>
      <c r="AU436" s="582" t="str">
        <f t="shared" si="49"/>
        <v/>
      </c>
      <c r="AV436" s="584" t="str">
        <f t="shared" si="50"/>
        <v/>
      </c>
      <c r="AW436" s="662" t="str">
        <f>IFERROR(VLOOKUP(功能_33[[#This Row],[功能代號]],工作表3!C:C,1,FALSE),"未計SIT測試")</f>
        <v>未計SIT測試</v>
      </c>
      <c r="AX436" s="584" t="s">
        <v>2803</v>
      </c>
    </row>
    <row r="437" spans="3:50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45"/>
        <v>8-3</v>
      </c>
      <c r="AR437" s="576" t="str">
        <f t="shared" si="46"/>
        <v/>
      </c>
      <c r="AS437" s="578" t="str">
        <f t="shared" si="47"/>
        <v/>
      </c>
      <c r="AT437" s="580" t="str">
        <f t="shared" si="48"/>
        <v/>
      </c>
      <c r="AU437" s="582" t="str">
        <f t="shared" si="49"/>
        <v/>
      </c>
      <c r="AV437" s="584" t="str">
        <f t="shared" si="50"/>
        <v/>
      </c>
      <c r="AW437" s="662" t="str">
        <f>IFERROR(VLOOKUP(功能_33[[#This Row],[功能代號]],工作表3!C:C,1,FALSE),"未計SIT測試")</f>
        <v>未計SIT測試</v>
      </c>
      <c r="AX437" s="584" t="s">
        <v>2803</v>
      </c>
    </row>
    <row r="438" spans="3:50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45"/>
        <v>8-3</v>
      </c>
      <c r="AR438" s="576" t="str">
        <f t="shared" si="46"/>
        <v/>
      </c>
      <c r="AS438" s="578" t="str">
        <f t="shared" si="47"/>
        <v/>
      </c>
      <c r="AT438" s="580" t="str">
        <f t="shared" si="48"/>
        <v/>
      </c>
      <c r="AU438" s="582" t="str">
        <f t="shared" si="49"/>
        <v/>
      </c>
      <c r="AV438" s="584" t="str">
        <f t="shared" si="50"/>
        <v/>
      </c>
      <c r="AW438" s="662" t="str">
        <f>IFERROR(VLOOKUP(功能_33[[#This Row],[功能代號]],工作表3!C:C,1,FALSE),"未計SIT測試")</f>
        <v>未計SIT測試</v>
      </c>
      <c r="AX438" s="584" t="s">
        <v>2803</v>
      </c>
    </row>
    <row r="439" spans="3:50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45"/>
        <v>8-3</v>
      </c>
      <c r="AR439" s="576" t="str">
        <f t="shared" si="46"/>
        <v/>
      </c>
      <c r="AS439" s="578" t="str">
        <f t="shared" si="47"/>
        <v/>
      </c>
      <c r="AT439" s="580" t="str">
        <f t="shared" si="48"/>
        <v/>
      </c>
      <c r="AU439" s="582" t="str">
        <f t="shared" si="49"/>
        <v/>
      </c>
      <c r="AV439" s="584" t="str">
        <f t="shared" si="50"/>
        <v/>
      </c>
      <c r="AW439" s="662" t="str">
        <f>IFERROR(VLOOKUP(功能_33[[#This Row],[功能代號]],工作表3!C:C,1,FALSE),"未計SIT測試")</f>
        <v>未計SIT測試</v>
      </c>
      <c r="AX439" s="584" t="s">
        <v>2803</v>
      </c>
    </row>
    <row r="440" spans="3:50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45"/>
        <v>8-3</v>
      </c>
      <c r="AR440" s="576" t="str">
        <f t="shared" si="46"/>
        <v/>
      </c>
      <c r="AS440" s="578" t="str">
        <f t="shared" si="47"/>
        <v/>
      </c>
      <c r="AT440" s="580" t="str">
        <f t="shared" si="48"/>
        <v/>
      </c>
      <c r="AU440" s="582" t="str">
        <f t="shared" si="49"/>
        <v/>
      </c>
      <c r="AV440" s="584" t="str">
        <f t="shared" si="50"/>
        <v/>
      </c>
      <c r="AW440" s="662" t="str">
        <f>IFERROR(VLOOKUP(功能_33[[#This Row],[功能代號]],工作表3!C:C,1,FALSE),"未計SIT測試")</f>
        <v>未計SIT測試</v>
      </c>
      <c r="AX440" s="584" t="s">
        <v>2803</v>
      </c>
    </row>
    <row r="441" spans="3:50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45"/>
        <v>8-3</v>
      </c>
      <c r="AR441" s="576" t="str">
        <f t="shared" si="46"/>
        <v/>
      </c>
      <c r="AS441" s="578" t="str">
        <f t="shared" si="47"/>
        <v/>
      </c>
      <c r="AT441" s="580" t="str">
        <f t="shared" si="48"/>
        <v/>
      </c>
      <c r="AU441" s="582" t="str">
        <f t="shared" si="49"/>
        <v/>
      </c>
      <c r="AV441" s="584" t="str">
        <f t="shared" si="50"/>
        <v/>
      </c>
      <c r="AW441" s="662" t="str">
        <f>IFERROR(VLOOKUP(功能_33[[#This Row],[功能代號]],工作表3!C:C,1,FALSE),"未計SIT測試")</f>
        <v>未計SIT測試</v>
      </c>
      <c r="AX441" s="584" t="s">
        <v>2803</v>
      </c>
    </row>
    <row r="442" spans="3:50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45"/>
        <v>8-3</v>
      </c>
      <c r="AR442" s="576" t="str">
        <f t="shared" si="46"/>
        <v/>
      </c>
      <c r="AS442" s="578" t="str">
        <f t="shared" si="47"/>
        <v/>
      </c>
      <c r="AT442" s="580" t="str">
        <f t="shared" si="48"/>
        <v/>
      </c>
      <c r="AU442" s="582" t="str">
        <f t="shared" si="49"/>
        <v/>
      </c>
      <c r="AV442" s="584" t="str">
        <f t="shared" si="50"/>
        <v/>
      </c>
      <c r="AW442" s="662" t="str">
        <f>IFERROR(VLOOKUP(功能_33[[#This Row],[功能代號]],工作表3!C:C,1,FALSE),"未計SIT測試")</f>
        <v>未計SIT測試</v>
      </c>
      <c r="AX442" s="584" t="s">
        <v>2803</v>
      </c>
    </row>
    <row r="443" spans="3:50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>
        <v>44519</v>
      </c>
      <c r="L443" s="299">
        <v>44517</v>
      </c>
      <c r="M443" s="299">
        <v>44533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133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str">
        <f>VLOOKUP(功能_33[[#This Row],[功能代號]],需二審tmp!A:A,1,FALSE)</f>
        <v>L8062</v>
      </c>
      <c r="AO443" s="356">
        <v>44533</v>
      </c>
      <c r="AQ443" s="574" t="str">
        <f t="shared" si="45"/>
        <v>8-3</v>
      </c>
      <c r="AR443" s="576" t="str">
        <f t="shared" si="46"/>
        <v/>
      </c>
      <c r="AS443" s="578" t="str">
        <f t="shared" si="47"/>
        <v/>
      </c>
      <c r="AT443" s="580" t="str">
        <f t="shared" si="48"/>
        <v/>
      </c>
      <c r="AU443" s="582" t="str">
        <f t="shared" si="49"/>
        <v/>
      </c>
      <c r="AV443" s="584" t="str">
        <f t="shared" si="50"/>
        <v/>
      </c>
      <c r="AW443" s="662" t="str">
        <f>IFERROR(VLOOKUP(功能_33[[#This Row],[功能代號]],工作表3!C:C,1,FALSE),"未計SIT測試")</f>
        <v>未計SIT測試</v>
      </c>
      <c r="AX443" s="584" t="s">
        <v>2803</v>
      </c>
    </row>
    <row r="444" spans="3:50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195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e">
        <f>VLOOKUP(功能_33[[#This Row],[功能代號]],需二審tmp!A:A,1,FALSE)</f>
        <v>#N/A</v>
      </c>
      <c r="AO444" s="356">
        <v>44533</v>
      </c>
      <c r="AQ444" s="574" t="str">
        <f t="shared" si="45"/>
        <v>8-3</v>
      </c>
      <c r="AR444" s="576" t="str">
        <f t="shared" si="46"/>
        <v/>
      </c>
      <c r="AS444" s="578" t="str">
        <f t="shared" si="47"/>
        <v/>
      </c>
      <c r="AT444" s="580" t="str">
        <f t="shared" si="48"/>
        <v/>
      </c>
      <c r="AU444" s="582" t="str">
        <f t="shared" si="49"/>
        <v/>
      </c>
      <c r="AV444" s="584" t="str">
        <f t="shared" si="50"/>
        <v/>
      </c>
      <c r="AW444" s="662" t="str">
        <f>IFERROR(VLOOKUP(功能_33[[#This Row],[功能代號]],工作表3!C:C,1,FALSE),"未計SIT測試")</f>
        <v>未計SIT測試</v>
      </c>
      <c r="AX444" s="584" t="s">
        <v>2803</v>
      </c>
    </row>
    <row r="445" spans="3:50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45"/>
        <v>8-3</v>
      </c>
      <c r="AR445" s="576" t="str">
        <f t="shared" si="46"/>
        <v/>
      </c>
      <c r="AS445" s="578" t="str">
        <f t="shared" si="47"/>
        <v/>
      </c>
      <c r="AT445" s="580" t="str">
        <f t="shared" si="48"/>
        <v/>
      </c>
      <c r="AU445" s="582" t="str">
        <f t="shared" si="49"/>
        <v/>
      </c>
      <c r="AV445" s="584" t="str">
        <f t="shared" si="50"/>
        <v/>
      </c>
      <c r="AW445" s="662" t="str">
        <f>IFERROR(VLOOKUP(功能_33[[#This Row],[功能代號]],工作表3!C:C,1,FALSE),"未計SIT測試")</f>
        <v>未計SIT測試</v>
      </c>
      <c r="AX445" s="584" t="s">
        <v>2803</v>
      </c>
    </row>
    <row r="446" spans="3:50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45"/>
        <v>8-3</v>
      </c>
      <c r="AR446" s="576" t="str">
        <f t="shared" si="46"/>
        <v/>
      </c>
      <c r="AS446" s="578" t="str">
        <f t="shared" si="47"/>
        <v/>
      </c>
      <c r="AT446" s="580" t="str">
        <f t="shared" si="48"/>
        <v/>
      </c>
      <c r="AU446" s="582" t="str">
        <f t="shared" si="49"/>
        <v/>
      </c>
      <c r="AV446" s="584" t="str">
        <f t="shared" si="50"/>
        <v/>
      </c>
      <c r="AW446" s="662" t="str">
        <f>IFERROR(VLOOKUP(功能_33[[#This Row],[功能代號]],工作表3!C:C,1,FALSE),"未計SIT測試")</f>
        <v>未計SIT測試</v>
      </c>
      <c r="AX446" s="584" t="s">
        <v>2803</v>
      </c>
    </row>
    <row r="447" spans="3:50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45"/>
        <v>8-3</v>
      </c>
      <c r="AR447" s="576" t="str">
        <f t="shared" si="46"/>
        <v/>
      </c>
      <c r="AS447" s="578" t="str">
        <f t="shared" si="47"/>
        <v/>
      </c>
      <c r="AT447" s="580" t="str">
        <f t="shared" si="48"/>
        <v/>
      </c>
      <c r="AU447" s="582" t="str">
        <f t="shared" si="49"/>
        <v/>
      </c>
      <c r="AV447" s="584" t="str">
        <f t="shared" si="50"/>
        <v/>
      </c>
      <c r="AW447" s="662" t="str">
        <f>IFERROR(VLOOKUP(功能_33[[#This Row],[功能代號]],工作表3!C:C,1,FALSE),"未計SIT測試")</f>
        <v>未計SIT測試</v>
      </c>
      <c r="AX447" s="584" t="s">
        <v>2803</v>
      </c>
    </row>
    <row r="448" spans="3:50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45"/>
        <v>8-3</v>
      </c>
      <c r="AR448" s="576" t="str">
        <f t="shared" si="46"/>
        <v/>
      </c>
      <c r="AS448" s="578" t="str">
        <f t="shared" si="47"/>
        <v/>
      </c>
      <c r="AT448" s="580" t="str">
        <f t="shared" si="48"/>
        <v/>
      </c>
      <c r="AU448" s="582" t="str">
        <f t="shared" si="49"/>
        <v/>
      </c>
      <c r="AV448" s="584" t="str">
        <f t="shared" si="50"/>
        <v/>
      </c>
      <c r="AW448" s="662" t="str">
        <f>IFERROR(VLOOKUP(功能_33[[#This Row],[功能代號]],工作表3!C:C,1,FALSE),"未計SIT測試")</f>
        <v>未計SIT測試</v>
      </c>
      <c r="AX448" s="584" t="s">
        <v>2803</v>
      </c>
    </row>
    <row r="449" spans="3:50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2733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3054</v>
      </c>
      <c r="AM449" s="292" t="s">
        <v>3169</v>
      </c>
      <c r="AN449" s="292" t="e">
        <f>VLOOKUP(功能_33[[#This Row],[功能代號]],需二審tmp!A:A,1,FALSE)</f>
        <v>#N/A</v>
      </c>
      <c r="AQ449" s="574" t="str">
        <f t="shared" si="45"/>
        <v>8-3</v>
      </c>
      <c r="AR449" s="576" t="str">
        <f t="shared" si="46"/>
        <v/>
      </c>
      <c r="AS449" s="578" t="str">
        <f t="shared" si="47"/>
        <v/>
      </c>
      <c r="AT449" s="580" t="str">
        <f t="shared" si="48"/>
        <v/>
      </c>
      <c r="AU449" s="582" t="str">
        <f t="shared" si="49"/>
        <v/>
      </c>
      <c r="AV449" s="584" t="str">
        <f t="shared" si="50"/>
        <v/>
      </c>
      <c r="AW449" s="662" t="str">
        <f>IFERROR(VLOOKUP(功能_33[[#This Row],[功能代號]],工作表3!C:C,1,FALSE),"未計SIT測試")</f>
        <v>未計SIT測試</v>
      </c>
      <c r="AX449" s="584" t="s">
        <v>2803</v>
      </c>
    </row>
    <row r="450" spans="3:50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3169</v>
      </c>
      <c r="AN450" s="292" t="e">
        <f>VLOOKUP(功能_33[[#This Row],[功能代號]],需二審tmp!A:A,1,FALSE)</f>
        <v>#N/A</v>
      </c>
      <c r="AQ450" s="574" t="str">
        <f t="shared" si="45"/>
        <v>8-3</v>
      </c>
      <c r="AR450" s="576" t="str">
        <f t="shared" si="46"/>
        <v/>
      </c>
      <c r="AS450" s="578" t="str">
        <f t="shared" si="47"/>
        <v/>
      </c>
      <c r="AT450" s="580" t="str">
        <f t="shared" si="48"/>
        <v/>
      </c>
      <c r="AU450" s="582" t="str">
        <f t="shared" si="49"/>
        <v/>
      </c>
      <c r="AV450" s="584" t="str">
        <f t="shared" si="50"/>
        <v/>
      </c>
      <c r="AW450" s="662" t="str">
        <f>IFERROR(VLOOKUP(功能_33[[#This Row],[功能代號]],工作表3!C:C,1,FALSE),"未計SIT測試")</f>
        <v>未計SIT測試</v>
      </c>
      <c r="AX450" s="584" t="s">
        <v>2803</v>
      </c>
    </row>
    <row r="451" spans="3:50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3169</v>
      </c>
      <c r="AN451" s="292" t="e">
        <f>VLOOKUP(功能_33[[#This Row],[功能代號]],需二審tmp!A:A,1,FALSE)</f>
        <v>#N/A</v>
      </c>
      <c r="AQ451" s="574" t="str">
        <f t="shared" si="45"/>
        <v>8-3</v>
      </c>
      <c r="AR451" s="576" t="str">
        <f t="shared" si="46"/>
        <v/>
      </c>
      <c r="AS451" s="578" t="str">
        <f t="shared" si="47"/>
        <v/>
      </c>
      <c r="AT451" s="580" t="str">
        <f t="shared" si="48"/>
        <v/>
      </c>
      <c r="AU451" s="582" t="str">
        <f t="shared" si="49"/>
        <v/>
      </c>
      <c r="AV451" s="584" t="str">
        <f t="shared" si="50"/>
        <v/>
      </c>
      <c r="AW451" s="662" t="str">
        <f>IFERROR(VLOOKUP(功能_33[[#This Row],[功能代號]],工作表3!C:C,1,FALSE),"未計SIT測試")</f>
        <v>未計SIT測試</v>
      </c>
      <c r="AX451" s="584" t="s">
        <v>2803</v>
      </c>
    </row>
    <row r="452" spans="3:50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3169</v>
      </c>
      <c r="AN452" s="292" t="e">
        <f>VLOOKUP(功能_33[[#This Row],[功能代號]],需二審tmp!A:A,1,FALSE)</f>
        <v>#N/A</v>
      </c>
      <c r="AQ452" s="574" t="str">
        <f t="shared" si="45"/>
        <v>8-3</v>
      </c>
      <c r="AR452" s="576" t="str">
        <f t="shared" si="46"/>
        <v/>
      </c>
      <c r="AS452" s="578" t="str">
        <f t="shared" si="47"/>
        <v/>
      </c>
      <c r="AT452" s="580" t="str">
        <f t="shared" si="48"/>
        <v/>
      </c>
      <c r="AU452" s="582" t="str">
        <f t="shared" si="49"/>
        <v/>
      </c>
      <c r="AV452" s="584" t="str">
        <f t="shared" si="50"/>
        <v/>
      </c>
      <c r="AW452" s="662" t="str">
        <f>IFERROR(VLOOKUP(功能_33[[#This Row],[功能代號]],工作表3!C:C,1,FALSE),"未計SIT測試")</f>
        <v>未計SIT測試</v>
      </c>
      <c r="AX452" s="584" t="s">
        <v>2803</v>
      </c>
    </row>
    <row r="453" spans="3:50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3169</v>
      </c>
      <c r="AN453" s="292" t="e">
        <f>VLOOKUP(功能_33[[#This Row],[功能代號]],需二審tmp!A:A,1,FALSE)</f>
        <v>#N/A</v>
      </c>
      <c r="AQ453" s="574" t="str">
        <f t="shared" si="45"/>
        <v>8-3</v>
      </c>
      <c r="AR453" s="576" t="str">
        <f t="shared" si="46"/>
        <v/>
      </c>
      <c r="AS453" s="578" t="str">
        <f t="shared" si="47"/>
        <v/>
      </c>
      <c r="AT453" s="580" t="str">
        <f t="shared" si="48"/>
        <v/>
      </c>
      <c r="AU453" s="582" t="str">
        <f t="shared" si="49"/>
        <v/>
      </c>
      <c r="AV453" s="584" t="str">
        <f t="shared" si="50"/>
        <v/>
      </c>
      <c r="AW453" s="662" t="str">
        <f>IFERROR(VLOOKUP(功能_33[[#This Row],[功能代號]],工作表3!C:C,1,FALSE),"未計SIT測試")</f>
        <v>未計SIT測試</v>
      </c>
      <c r="AX453" s="584" t="s">
        <v>2803</v>
      </c>
    </row>
    <row r="454" spans="3:50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3169</v>
      </c>
      <c r="AN454" s="292" t="e">
        <f>VLOOKUP(功能_33[[#This Row],[功能代號]],需二審tmp!A:A,1,FALSE)</f>
        <v>#N/A</v>
      </c>
      <c r="AQ454" s="574" t="str">
        <f t="shared" si="45"/>
        <v>8-3</v>
      </c>
      <c r="AR454" s="576" t="str">
        <f t="shared" si="46"/>
        <v/>
      </c>
      <c r="AS454" s="578" t="str">
        <f t="shared" si="47"/>
        <v/>
      </c>
      <c r="AT454" s="580" t="str">
        <f t="shared" si="48"/>
        <v/>
      </c>
      <c r="AU454" s="582" t="str">
        <f t="shared" si="49"/>
        <v/>
      </c>
      <c r="AV454" s="584" t="str">
        <f t="shared" si="50"/>
        <v/>
      </c>
      <c r="AW454" s="662" t="str">
        <f>IFERROR(VLOOKUP(功能_33[[#This Row],[功能代號]],工作表3!C:C,1,FALSE),"未計SIT測試")</f>
        <v>未計SIT測試</v>
      </c>
      <c r="AX454" s="584" t="s">
        <v>2803</v>
      </c>
    </row>
    <row r="455" spans="3:50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3169</v>
      </c>
      <c r="AN455" s="292" t="e">
        <f>VLOOKUP(功能_33[[#This Row],[功能代號]],需二審tmp!A:A,1,FALSE)</f>
        <v>#N/A</v>
      </c>
      <c r="AQ455" s="574" t="str">
        <f t="shared" si="45"/>
        <v>8-3</v>
      </c>
      <c r="AR455" s="576" t="str">
        <f t="shared" si="46"/>
        <v/>
      </c>
      <c r="AS455" s="578" t="str">
        <f t="shared" si="47"/>
        <v/>
      </c>
      <c r="AT455" s="580" t="str">
        <f t="shared" si="48"/>
        <v/>
      </c>
      <c r="AU455" s="582" t="str">
        <f t="shared" si="49"/>
        <v/>
      </c>
      <c r="AV455" s="584" t="str">
        <f t="shared" si="50"/>
        <v/>
      </c>
      <c r="AW455" s="662" t="str">
        <f>IFERROR(VLOOKUP(功能_33[[#This Row],[功能代號]],工作表3!C:C,1,FALSE),"未計SIT測試")</f>
        <v>未計SIT測試</v>
      </c>
      <c r="AX455" s="584" t="s">
        <v>2803</v>
      </c>
    </row>
    <row r="456" spans="3:50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3169</v>
      </c>
      <c r="AN456" s="292" t="e">
        <f>VLOOKUP(功能_33[[#This Row],[功能代號]],需二審tmp!A:A,1,FALSE)</f>
        <v>#N/A</v>
      </c>
      <c r="AQ456" s="574" t="str">
        <f t="shared" si="45"/>
        <v>8-3</v>
      </c>
      <c r="AR456" s="576" t="str">
        <f t="shared" si="46"/>
        <v/>
      </c>
      <c r="AS456" s="578" t="str">
        <f t="shared" si="47"/>
        <v/>
      </c>
      <c r="AT456" s="580" t="str">
        <f t="shared" si="48"/>
        <v/>
      </c>
      <c r="AU456" s="582" t="str">
        <f t="shared" si="49"/>
        <v/>
      </c>
      <c r="AV456" s="584" t="str">
        <f t="shared" si="50"/>
        <v/>
      </c>
      <c r="AW456" s="662" t="str">
        <f>IFERROR(VLOOKUP(功能_33[[#This Row],[功能代號]],工作表3!C:C,1,FALSE),"未計SIT測試")</f>
        <v>未計SIT測試</v>
      </c>
      <c r="AX456" s="584" t="s">
        <v>2803</v>
      </c>
    </row>
    <row r="457" spans="3:50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3169</v>
      </c>
      <c r="AN457" s="292" t="e">
        <f>VLOOKUP(功能_33[[#This Row],[功能代號]],需二審tmp!A:A,1,FALSE)</f>
        <v>#N/A</v>
      </c>
      <c r="AQ457" s="574" t="str">
        <f t="shared" si="45"/>
        <v>8-3</v>
      </c>
      <c r="AR457" s="576" t="str">
        <f t="shared" si="46"/>
        <v/>
      </c>
      <c r="AS457" s="578" t="str">
        <f t="shared" si="47"/>
        <v/>
      </c>
      <c r="AT457" s="580" t="str">
        <f t="shared" si="48"/>
        <v/>
      </c>
      <c r="AU457" s="582" t="str">
        <f t="shared" si="49"/>
        <v/>
      </c>
      <c r="AV457" s="584" t="str">
        <f t="shared" si="50"/>
        <v/>
      </c>
      <c r="AW457" s="662" t="str">
        <f>IFERROR(VLOOKUP(功能_33[[#This Row],[功能代號]],工作表3!C:C,1,FALSE),"未計SIT測試")</f>
        <v>未計SIT測試</v>
      </c>
      <c r="AX457" s="584" t="s">
        <v>2803</v>
      </c>
    </row>
    <row r="458" spans="3:50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3169</v>
      </c>
      <c r="AN458" s="292" t="e">
        <f>VLOOKUP(功能_33[[#This Row],[功能代號]],需二審tmp!A:A,1,FALSE)</f>
        <v>#N/A</v>
      </c>
      <c r="AQ458" s="574" t="str">
        <f t="shared" si="45"/>
        <v>8-3</v>
      </c>
      <c r="AR458" s="576" t="str">
        <f t="shared" si="46"/>
        <v/>
      </c>
      <c r="AS458" s="578" t="str">
        <f t="shared" si="47"/>
        <v/>
      </c>
      <c r="AT458" s="580" t="str">
        <f t="shared" si="48"/>
        <v/>
      </c>
      <c r="AU458" s="582" t="str">
        <f t="shared" si="49"/>
        <v/>
      </c>
      <c r="AV458" s="584" t="str">
        <f t="shared" si="50"/>
        <v/>
      </c>
      <c r="AW458" s="662" t="str">
        <f>IFERROR(VLOOKUP(功能_33[[#This Row],[功能代號]],工作表3!C:C,1,FALSE),"未計SIT測試")</f>
        <v>未計SIT測試</v>
      </c>
      <c r="AX458" s="584" t="s">
        <v>2803</v>
      </c>
    </row>
    <row r="459" spans="3:50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3169</v>
      </c>
      <c r="AN459" s="292" t="e">
        <f>VLOOKUP(功能_33[[#This Row],[功能代號]],需二審tmp!A:A,1,FALSE)</f>
        <v>#N/A</v>
      </c>
      <c r="AQ459" s="574" t="str">
        <f t="shared" ref="AQ459:AQ522" si="51">IF(COUNTA(AC459)=1,LEFT(D459,3),"")</f>
        <v>8-3</v>
      </c>
      <c r="AR459" s="576" t="str">
        <f t="shared" ref="AR459:AR522" si="52">IF(AND(COUNTA(L459)=1,COUNTA(M459)=1,COUNTA(Y459)=1,COUNTA(AB459)=1,COUNTA(AC459)=0),LEFT(D459,3),"")</f>
        <v/>
      </c>
      <c r="AS459" s="578" t="str">
        <f t="shared" ref="AS459:AS522" si="53">IF(AND(COUNTA(L459)=1,COUNTA(M459)=1,COUNTA(Y459)=1,COUNTA(AB459)=0,COUNTA(AC459)=0),LEFT(D459,3),"")</f>
        <v/>
      </c>
      <c r="AT459" s="580" t="str">
        <f t="shared" ref="AT459:AT522" si="54">IF(AND(COUNTA(M459)=0,COUNTA(Y459)=1),LEFT(D459,3),"")</f>
        <v/>
      </c>
      <c r="AU459" s="582" t="str">
        <f t="shared" ref="AU459:AU522" si="55">IF(AND(COUNTA(M459)=1,COUNTA(Y459)=0),LEFT(D459,3),"")</f>
        <v/>
      </c>
      <c r="AV459" s="584" t="str">
        <f t="shared" ref="AV459:AV522" si="56">IF(AND(COUNTA(M459)=0,COUNTA(Y459)=0),LEFT(D459,3),"")</f>
        <v/>
      </c>
      <c r="AW459" s="662" t="str">
        <f>IFERROR(VLOOKUP(功能_33[[#This Row],[功能代號]],工作表3!C:C,1,FALSE),"未計SIT測試")</f>
        <v>未計SIT測試</v>
      </c>
      <c r="AX459" s="584" t="s">
        <v>2803</v>
      </c>
    </row>
    <row r="460" spans="3:50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3169</v>
      </c>
      <c r="AN460" s="292" t="e">
        <f>VLOOKUP(功能_33[[#This Row],[功能代號]],需二審tmp!A:A,1,FALSE)</f>
        <v>#N/A</v>
      </c>
      <c r="AQ460" s="574" t="str">
        <f t="shared" si="51"/>
        <v>8-3</v>
      </c>
      <c r="AR460" s="576" t="str">
        <f t="shared" si="52"/>
        <v/>
      </c>
      <c r="AS460" s="578" t="str">
        <f t="shared" si="53"/>
        <v/>
      </c>
      <c r="AT460" s="580" t="str">
        <f t="shared" si="54"/>
        <v/>
      </c>
      <c r="AU460" s="582" t="str">
        <f t="shared" si="55"/>
        <v/>
      </c>
      <c r="AV460" s="584" t="str">
        <f t="shared" si="56"/>
        <v/>
      </c>
      <c r="AW460" s="662" t="str">
        <f>IFERROR(VLOOKUP(功能_33[[#This Row],[功能代號]],工作表3!C:C,1,FALSE),"未計SIT測試")</f>
        <v>未計SIT測試</v>
      </c>
      <c r="AX460" s="584" t="s">
        <v>2803</v>
      </c>
    </row>
    <row r="461" spans="3:50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3169</v>
      </c>
      <c r="AN461" s="292" t="e">
        <f>VLOOKUP(功能_33[[#This Row],[功能代號]],需二審tmp!A:A,1,FALSE)</f>
        <v>#N/A</v>
      </c>
      <c r="AQ461" s="574" t="str">
        <f t="shared" si="51"/>
        <v>8-3</v>
      </c>
      <c r="AR461" s="576" t="str">
        <f t="shared" si="52"/>
        <v/>
      </c>
      <c r="AS461" s="578" t="str">
        <f t="shared" si="53"/>
        <v/>
      </c>
      <c r="AT461" s="580" t="str">
        <f t="shared" si="54"/>
        <v/>
      </c>
      <c r="AU461" s="582" t="str">
        <f t="shared" si="55"/>
        <v/>
      </c>
      <c r="AV461" s="584" t="str">
        <f t="shared" si="56"/>
        <v/>
      </c>
      <c r="AW461" s="662" t="str">
        <f>IFERROR(VLOOKUP(功能_33[[#This Row],[功能代號]],工作表3!C:C,1,FALSE),"未計SIT測試")</f>
        <v>未計SIT測試</v>
      </c>
      <c r="AX461" s="584" t="s">
        <v>2803</v>
      </c>
    </row>
    <row r="462" spans="3:50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3169</v>
      </c>
      <c r="AN462" s="292" t="e">
        <f>VLOOKUP(功能_33[[#This Row],[功能代號]],需二審tmp!A:A,1,FALSE)</f>
        <v>#N/A</v>
      </c>
      <c r="AQ462" s="574" t="str">
        <f t="shared" si="51"/>
        <v>8-3</v>
      </c>
      <c r="AR462" s="576" t="str">
        <f t="shared" si="52"/>
        <v/>
      </c>
      <c r="AS462" s="578" t="str">
        <f t="shared" si="53"/>
        <v/>
      </c>
      <c r="AT462" s="580" t="str">
        <f t="shared" si="54"/>
        <v/>
      </c>
      <c r="AU462" s="582" t="str">
        <f t="shared" si="55"/>
        <v/>
      </c>
      <c r="AV462" s="584" t="str">
        <f t="shared" si="56"/>
        <v/>
      </c>
      <c r="AW462" s="662" t="str">
        <f>IFERROR(VLOOKUP(功能_33[[#This Row],[功能代號]],工作表3!C:C,1,FALSE),"未計SIT測試")</f>
        <v>未計SIT測試</v>
      </c>
      <c r="AX462" s="584" t="s">
        <v>2803</v>
      </c>
    </row>
    <row r="463" spans="3:50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3169</v>
      </c>
      <c r="AN463" s="292" t="e">
        <f>VLOOKUP(功能_33[[#This Row],[功能代號]],需二審tmp!A:A,1,FALSE)</f>
        <v>#N/A</v>
      </c>
      <c r="AQ463" s="574" t="str">
        <f t="shared" si="51"/>
        <v>8-3</v>
      </c>
      <c r="AR463" s="576" t="str">
        <f t="shared" si="52"/>
        <v/>
      </c>
      <c r="AS463" s="578" t="str">
        <f t="shared" si="53"/>
        <v/>
      </c>
      <c r="AT463" s="580" t="str">
        <f t="shared" si="54"/>
        <v/>
      </c>
      <c r="AU463" s="582" t="str">
        <f t="shared" si="55"/>
        <v/>
      </c>
      <c r="AV463" s="584" t="str">
        <f t="shared" si="56"/>
        <v/>
      </c>
      <c r="AW463" s="662" t="str">
        <f>IFERROR(VLOOKUP(功能_33[[#This Row],[功能代號]],工作表3!C:C,1,FALSE),"未計SIT測試")</f>
        <v>未計SIT測試</v>
      </c>
      <c r="AX463" s="584" t="s">
        <v>2803</v>
      </c>
    </row>
    <row r="464" spans="3:50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3169</v>
      </c>
      <c r="AN464" s="292" t="e">
        <f>VLOOKUP(功能_33[[#This Row],[功能代號]],需二審tmp!A:A,1,FALSE)</f>
        <v>#N/A</v>
      </c>
      <c r="AQ464" s="574" t="str">
        <f t="shared" si="51"/>
        <v>8-3</v>
      </c>
      <c r="AR464" s="576" t="str">
        <f t="shared" si="52"/>
        <v/>
      </c>
      <c r="AS464" s="578" t="str">
        <f t="shared" si="53"/>
        <v/>
      </c>
      <c r="AT464" s="580" t="str">
        <f t="shared" si="54"/>
        <v/>
      </c>
      <c r="AU464" s="582" t="str">
        <f t="shared" si="55"/>
        <v/>
      </c>
      <c r="AV464" s="584" t="str">
        <f t="shared" si="56"/>
        <v/>
      </c>
      <c r="AW464" s="662" t="str">
        <f>IFERROR(VLOOKUP(功能_33[[#This Row],[功能代號]],工作表3!C:C,1,FALSE),"未計SIT測試")</f>
        <v>未計SIT測試</v>
      </c>
      <c r="AX464" s="584" t="s">
        <v>2803</v>
      </c>
    </row>
    <row r="465" spans="3:50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3169</v>
      </c>
      <c r="AN465" s="292" t="e">
        <f>VLOOKUP(功能_33[[#This Row],[功能代號]],需二審tmp!A:A,1,FALSE)</f>
        <v>#N/A</v>
      </c>
      <c r="AQ465" s="574" t="str">
        <f t="shared" si="51"/>
        <v>8-3</v>
      </c>
      <c r="AR465" s="576" t="str">
        <f t="shared" si="52"/>
        <v/>
      </c>
      <c r="AS465" s="578" t="str">
        <f t="shared" si="53"/>
        <v/>
      </c>
      <c r="AT465" s="580" t="str">
        <f t="shared" si="54"/>
        <v/>
      </c>
      <c r="AU465" s="582" t="str">
        <f t="shared" si="55"/>
        <v/>
      </c>
      <c r="AV465" s="584" t="str">
        <f t="shared" si="56"/>
        <v/>
      </c>
      <c r="AW465" s="662" t="str">
        <f>IFERROR(VLOOKUP(功能_33[[#This Row],[功能代號]],工作表3!C:C,1,FALSE),"未計SIT測試")</f>
        <v>未計SIT測試</v>
      </c>
      <c r="AX465" s="584" t="s">
        <v>2803</v>
      </c>
    </row>
    <row r="466" spans="3:50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3169</v>
      </c>
      <c r="AN466" s="292" t="e">
        <f>VLOOKUP(功能_33[[#This Row],[功能代號]],需二審tmp!A:A,1,FALSE)</f>
        <v>#N/A</v>
      </c>
      <c r="AQ466" s="574" t="str">
        <f t="shared" si="51"/>
        <v>8-3</v>
      </c>
      <c r="AR466" s="576" t="str">
        <f t="shared" si="52"/>
        <v/>
      </c>
      <c r="AS466" s="578" t="str">
        <f t="shared" si="53"/>
        <v/>
      </c>
      <c r="AT466" s="580" t="str">
        <f t="shared" si="54"/>
        <v/>
      </c>
      <c r="AU466" s="582" t="str">
        <f t="shared" si="55"/>
        <v/>
      </c>
      <c r="AV466" s="584" t="str">
        <f t="shared" si="56"/>
        <v/>
      </c>
      <c r="AW466" s="662" t="str">
        <f>IFERROR(VLOOKUP(功能_33[[#This Row],[功能代號]],工作表3!C:C,1,FALSE),"未計SIT測試")</f>
        <v>未計SIT測試</v>
      </c>
      <c r="AX466" s="584" t="s">
        <v>2803</v>
      </c>
    </row>
    <row r="467" spans="3:50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3169</v>
      </c>
      <c r="AN467" s="292" t="e">
        <f>VLOOKUP(功能_33[[#This Row],[功能代號]],需二審tmp!A:A,1,FALSE)</f>
        <v>#N/A</v>
      </c>
      <c r="AQ467" s="574" t="str">
        <f t="shared" si="51"/>
        <v>8-3</v>
      </c>
      <c r="AR467" s="576" t="str">
        <f t="shared" si="52"/>
        <v/>
      </c>
      <c r="AS467" s="578" t="str">
        <f t="shared" si="53"/>
        <v/>
      </c>
      <c r="AT467" s="580" t="str">
        <f t="shared" si="54"/>
        <v/>
      </c>
      <c r="AU467" s="582" t="str">
        <f t="shared" si="55"/>
        <v/>
      </c>
      <c r="AV467" s="584" t="str">
        <f t="shared" si="56"/>
        <v/>
      </c>
      <c r="AW467" s="662" t="str">
        <f>IFERROR(VLOOKUP(功能_33[[#This Row],[功能代號]],工作表3!C:C,1,FALSE),"未計SIT測試")</f>
        <v>未計SIT測試</v>
      </c>
      <c r="AX467" s="584" t="s">
        <v>2803</v>
      </c>
    </row>
    <row r="468" spans="3:50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3169</v>
      </c>
      <c r="AN468" s="292" t="e">
        <f>VLOOKUP(功能_33[[#This Row],[功能代號]],需二審tmp!A:A,1,FALSE)</f>
        <v>#N/A</v>
      </c>
      <c r="AQ468" s="574" t="str">
        <f t="shared" si="51"/>
        <v>8-3</v>
      </c>
      <c r="AR468" s="576" t="str">
        <f t="shared" si="52"/>
        <v/>
      </c>
      <c r="AS468" s="578" t="str">
        <f t="shared" si="53"/>
        <v/>
      </c>
      <c r="AT468" s="580" t="str">
        <f t="shared" si="54"/>
        <v/>
      </c>
      <c r="AU468" s="582" t="str">
        <f t="shared" si="55"/>
        <v/>
      </c>
      <c r="AV468" s="584" t="str">
        <f t="shared" si="56"/>
        <v/>
      </c>
      <c r="AW468" s="662" t="str">
        <f>IFERROR(VLOOKUP(功能_33[[#This Row],[功能代號]],工作表3!C:C,1,FALSE),"未計SIT測試")</f>
        <v>未計SIT測試</v>
      </c>
      <c r="AX468" s="584" t="s">
        <v>2803</v>
      </c>
    </row>
    <row r="469" spans="3:50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3169</v>
      </c>
      <c r="AN469" s="292" t="e">
        <f>VLOOKUP(功能_33[[#This Row],[功能代號]],需二審tmp!A:A,1,FALSE)</f>
        <v>#N/A</v>
      </c>
      <c r="AQ469" s="574" t="str">
        <f t="shared" si="51"/>
        <v>8-3</v>
      </c>
      <c r="AR469" s="576" t="str">
        <f t="shared" si="52"/>
        <v/>
      </c>
      <c r="AS469" s="578" t="str">
        <f t="shared" si="53"/>
        <v/>
      </c>
      <c r="AT469" s="580" t="str">
        <f t="shared" si="54"/>
        <v/>
      </c>
      <c r="AU469" s="582" t="str">
        <f t="shared" si="55"/>
        <v/>
      </c>
      <c r="AV469" s="584" t="str">
        <f t="shared" si="56"/>
        <v/>
      </c>
      <c r="AW469" s="662" t="str">
        <f>IFERROR(VLOOKUP(功能_33[[#This Row],[功能代號]],工作表3!C:C,1,FALSE),"未計SIT測試")</f>
        <v>未計SIT測試</v>
      </c>
      <c r="AX469" s="584" t="s">
        <v>2803</v>
      </c>
    </row>
    <row r="470" spans="3:50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3169</v>
      </c>
      <c r="AN470" s="292" t="e">
        <f>VLOOKUP(功能_33[[#This Row],[功能代號]],需二審tmp!A:A,1,FALSE)</f>
        <v>#N/A</v>
      </c>
      <c r="AQ470" s="574" t="str">
        <f t="shared" si="51"/>
        <v>8-3</v>
      </c>
      <c r="AR470" s="576" t="str">
        <f t="shared" si="52"/>
        <v/>
      </c>
      <c r="AS470" s="578" t="str">
        <f t="shared" si="53"/>
        <v/>
      </c>
      <c r="AT470" s="580" t="str">
        <f t="shared" si="54"/>
        <v/>
      </c>
      <c r="AU470" s="582" t="str">
        <f t="shared" si="55"/>
        <v/>
      </c>
      <c r="AV470" s="584" t="str">
        <f t="shared" si="56"/>
        <v/>
      </c>
      <c r="AW470" s="662" t="str">
        <f>IFERROR(VLOOKUP(功能_33[[#This Row],[功能代號]],工作表3!C:C,1,FALSE),"未計SIT測試")</f>
        <v>未計SIT測試</v>
      </c>
      <c r="AX470" s="584" t="s">
        <v>2803</v>
      </c>
    </row>
    <row r="471" spans="3:50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3169</v>
      </c>
      <c r="AN471" s="292" t="e">
        <f>VLOOKUP(功能_33[[#This Row],[功能代號]],需二審tmp!A:A,1,FALSE)</f>
        <v>#N/A</v>
      </c>
      <c r="AQ471" s="574" t="str">
        <f t="shared" si="51"/>
        <v>8-3</v>
      </c>
      <c r="AR471" s="576" t="str">
        <f t="shared" si="52"/>
        <v/>
      </c>
      <c r="AS471" s="578" t="str">
        <f t="shared" si="53"/>
        <v/>
      </c>
      <c r="AT471" s="580" t="str">
        <f t="shared" si="54"/>
        <v/>
      </c>
      <c r="AU471" s="582" t="str">
        <f t="shared" si="55"/>
        <v/>
      </c>
      <c r="AV471" s="584" t="str">
        <f t="shared" si="56"/>
        <v/>
      </c>
      <c r="AW471" s="662" t="str">
        <f>IFERROR(VLOOKUP(功能_33[[#This Row],[功能代號]],工作表3!C:C,1,FALSE),"未計SIT測試")</f>
        <v>未計SIT測試</v>
      </c>
      <c r="AX471" s="584" t="s">
        <v>2803</v>
      </c>
    </row>
    <row r="472" spans="3:50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3169</v>
      </c>
      <c r="AN472" s="292" t="e">
        <f>VLOOKUP(功能_33[[#This Row],[功能代號]],需二審tmp!A:A,1,FALSE)</f>
        <v>#N/A</v>
      </c>
      <c r="AQ472" s="574" t="str">
        <f t="shared" si="51"/>
        <v>8-3</v>
      </c>
      <c r="AR472" s="576" t="str">
        <f t="shared" si="52"/>
        <v/>
      </c>
      <c r="AS472" s="578" t="str">
        <f t="shared" si="53"/>
        <v/>
      </c>
      <c r="AT472" s="580" t="str">
        <f t="shared" si="54"/>
        <v/>
      </c>
      <c r="AU472" s="582" t="str">
        <f t="shared" si="55"/>
        <v/>
      </c>
      <c r="AV472" s="584" t="str">
        <f t="shared" si="56"/>
        <v/>
      </c>
      <c r="AW472" s="662" t="str">
        <f>IFERROR(VLOOKUP(功能_33[[#This Row],[功能代號]],工作表3!C:C,1,FALSE),"未計SIT測試")</f>
        <v>未計SIT測試</v>
      </c>
      <c r="AX472" s="584" t="s">
        <v>2803</v>
      </c>
    </row>
    <row r="473" spans="3:50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3169</v>
      </c>
      <c r="AN473" s="292" t="e">
        <f>VLOOKUP(功能_33[[#This Row],[功能代號]],需二審tmp!A:A,1,FALSE)</f>
        <v>#N/A</v>
      </c>
      <c r="AQ473" s="574" t="str">
        <f t="shared" si="51"/>
        <v>8-3</v>
      </c>
      <c r="AR473" s="576" t="str">
        <f t="shared" si="52"/>
        <v/>
      </c>
      <c r="AS473" s="578" t="str">
        <f t="shared" si="53"/>
        <v/>
      </c>
      <c r="AT473" s="580" t="str">
        <f t="shared" si="54"/>
        <v/>
      </c>
      <c r="AU473" s="582" t="str">
        <f t="shared" si="55"/>
        <v/>
      </c>
      <c r="AV473" s="584" t="str">
        <f t="shared" si="56"/>
        <v/>
      </c>
      <c r="AW473" s="662" t="str">
        <f>IFERROR(VLOOKUP(功能_33[[#This Row],[功能代號]],工作表3!C:C,1,FALSE),"未計SIT測試")</f>
        <v>未計SIT測試</v>
      </c>
      <c r="AX473" s="584" t="s">
        <v>2803</v>
      </c>
    </row>
    <row r="474" spans="3:50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3169</v>
      </c>
      <c r="AN474" s="292" t="e">
        <f>VLOOKUP(功能_33[[#This Row],[功能代號]],需二審tmp!A:A,1,FALSE)</f>
        <v>#N/A</v>
      </c>
      <c r="AQ474" s="574" t="str">
        <f t="shared" si="51"/>
        <v>8-3</v>
      </c>
      <c r="AR474" s="576" t="str">
        <f t="shared" si="52"/>
        <v/>
      </c>
      <c r="AS474" s="578" t="str">
        <f t="shared" si="53"/>
        <v/>
      </c>
      <c r="AT474" s="580" t="str">
        <f t="shared" si="54"/>
        <v/>
      </c>
      <c r="AU474" s="582" t="str">
        <f t="shared" si="55"/>
        <v/>
      </c>
      <c r="AV474" s="584" t="str">
        <f t="shared" si="56"/>
        <v/>
      </c>
      <c r="AW474" s="662" t="str">
        <f>IFERROR(VLOOKUP(功能_33[[#This Row],[功能代號]],工作表3!C:C,1,FALSE),"未計SIT測試")</f>
        <v>未計SIT測試</v>
      </c>
      <c r="AX474" s="584" t="s">
        <v>2803</v>
      </c>
    </row>
    <row r="475" spans="3:50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3169</v>
      </c>
      <c r="AN475" s="292" t="e">
        <f>VLOOKUP(功能_33[[#This Row],[功能代號]],需二審tmp!A:A,1,FALSE)</f>
        <v>#N/A</v>
      </c>
      <c r="AQ475" s="574" t="str">
        <f t="shared" si="51"/>
        <v>8-3</v>
      </c>
      <c r="AR475" s="576" t="str">
        <f t="shared" si="52"/>
        <v/>
      </c>
      <c r="AS475" s="578" t="str">
        <f t="shared" si="53"/>
        <v/>
      </c>
      <c r="AT475" s="580" t="str">
        <f t="shared" si="54"/>
        <v/>
      </c>
      <c r="AU475" s="582" t="str">
        <f t="shared" si="55"/>
        <v/>
      </c>
      <c r="AV475" s="584" t="str">
        <f t="shared" si="56"/>
        <v/>
      </c>
      <c r="AW475" s="662" t="str">
        <f>IFERROR(VLOOKUP(功能_33[[#This Row],[功能代號]],工作表3!C:C,1,FALSE),"未計SIT測試")</f>
        <v>未計SIT測試</v>
      </c>
      <c r="AX475" s="584" t="s">
        <v>2803</v>
      </c>
    </row>
    <row r="476" spans="3:50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3169</v>
      </c>
      <c r="AN476" s="292" t="e">
        <f>VLOOKUP(功能_33[[#This Row],[功能代號]],需二審tmp!A:A,1,FALSE)</f>
        <v>#N/A</v>
      </c>
      <c r="AQ476" s="574" t="str">
        <f t="shared" si="51"/>
        <v>8-3</v>
      </c>
      <c r="AR476" s="576" t="str">
        <f t="shared" si="52"/>
        <v/>
      </c>
      <c r="AS476" s="578" t="str">
        <f t="shared" si="53"/>
        <v/>
      </c>
      <c r="AT476" s="580" t="str">
        <f t="shared" si="54"/>
        <v/>
      </c>
      <c r="AU476" s="582" t="str">
        <f t="shared" si="55"/>
        <v/>
      </c>
      <c r="AV476" s="584" t="str">
        <f t="shared" si="56"/>
        <v/>
      </c>
      <c r="AW476" s="662" t="str">
        <f>IFERROR(VLOOKUP(功能_33[[#This Row],[功能代號]],工作表3!C:C,1,FALSE),"未計SIT測試")</f>
        <v>未計SIT測試</v>
      </c>
      <c r="AX476" s="584" t="s">
        <v>2803</v>
      </c>
    </row>
    <row r="477" spans="3:50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3169</v>
      </c>
      <c r="AN477" s="292" t="e">
        <f>VLOOKUP(功能_33[[#This Row],[功能代號]],需二審tmp!A:A,1,FALSE)</f>
        <v>#N/A</v>
      </c>
      <c r="AQ477" s="574" t="str">
        <f t="shared" si="51"/>
        <v>8-3</v>
      </c>
      <c r="AR477" s="576" t="str">
        <f t="shared" si="52"/>
        <v/>
      </c>
      <c r="AS477" s="578" t="str">
        <f t="shared" si="53"/>
        <v/>
      </c>
      <c r="AT477" s="580" t="str">
        <f t="shared" si="54"/>
        <v/>
      </c>
      <c r="AU477" s="582" t="str">
        <f t="shared" si="55"/>
        <v/>
      </c>
      <c r="AV477" s="584" t="str">
        <f t="shared" si="56"/>
        <v/>
      </c>
      <c r="AW477" s="662" t="str">
        <f>IFERROR(VLOOKUP(功能_33[[#This Row],[功能代號]],工作表3!C:C,1,FALSE),"未計SIT測試")</f>
        <v>未計SIT測試</v>
      </c>
      <c r="AX477" s="584" t="s">
        <v>2803</v>
      </c>
    </row>
    <row r="478" spans="3:50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3169</v>
      </c>
      <c r="AN478" s="292" t="e">
        <f>VLOOKUP(功能_33[[#This Row],[功能代號]],需二審tmp!A:A,1,FALSE)</f>
        <v>#N/A</v>
      </c>
      <c r="AQ478" s="574" t="str">
        <f t="shared" si="51"/>
        <v>8-3</v>
      </c>
      <c r="AR478" s="576" t="str">
        <f t="shared" si="52"/>
        <v/>
      </c>
      <c r="AS478" s="578" t="str">
        <f t="shared" si="53"/>
        <v/>
      </c>
      <c r="AT478" s="580" t="str">
        <f t="shared" si="54"/>
        <v/>
      </c>
      <c r="AU478" s="582" t="str">
        <f t="shared" si="55"/>
        <v/>
      </c>
      <c r="AV478" s="584" t="str">
        <f t="shared" si="56"/>
        <v/>
      </c>
      <c r="AW478" s="662" t="str">
        <f>IFERROR(VLOOKUP(功能_33[[#This Row],[功能代號]],工作表3!C:C,1,FALSE),"未計SIT測試")</f>
        <v>未計SIT測試</v>
      </c>
      <c r="AX478" s="584" t="s">
        <v>2803</v>
      </c>
    </row>
    <row r="479" spans="3:50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3169</v>
      </c>
      <c r="AN479" s="292" t="e">
        <f>VLOOKUP(功能_33[[#This Row],[功能代號]],需二審tmp!A:A,1,FALSE)</f>
        <v>#N/A</v>
      </c>
      <c r="AQ479" s="574" t="str">
        <f t="shared" si="51"/>
        <v>8-3</v>
      </c>
      <c r="AR479" s="576" t="str">
        <f t="shared" si="52"/>
        <v/>
      </c>
      <c r="AS479" s="578" t="str">
        <f t="shared" si="53"/>
        <v/>
      </c>
      <c r="AT479" s="580" t="str">
        <f t="shared" si="54"/>
        <v/>
      </c>
      <c r="AU479" s="582" t="str">
        <f t="shared" si="55"/>
        <v/>
      </c>
      <c r="AV479" s="584" t="str">
        <f t="shared" si="56"/>
        <v/>
      </c>
      <c r="AW479" s="662" t="str">
        <f>IFERROR(VLOOKUP(功能_33[[#This Row],[功能代號]],工作表3!C:C,1,FALSE),"未計SIT測試")</f>
        <v>未計SIT測試</v>
      </c>
      <c r="AX479" s="584" t="s">
        <v>2803</v>
      </c>
    </row>
    <row r="480" spans="3:50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3169</v>
      </c>
      <c r="AN480" s="292" t="e">
        <f>VLOOKUP(功能_33[[#This Row],[功能代號]],需二審tmp!A:A,1,FALSE)</f>
        <v>#N/A</v>
      </c>
      <c r="AQ480" s="574" t="str">
        <f t="shared" si="51"/>
        <v>8-3</v>
      </c>
      <c r="AR480" s="576" t="str">
        <f t="shared" si="52"/>
        <v/>
      </c>
      <c r="AS480" s="578" t="str">
        <f t="shared" si="53"/>
        <v/>
      </c>
      <c r="AT480" s="580" t="str">
        <f t="shared" si="54"/>
        <v/>
      </c>
      <c r="AU480" s="582" t="str">
        <f t="shared" si="55"/>
        <v/>
      </c>
      <c r="AV480" s="584" t="str">
        <f t="shared" si="56"/>
        <v/>
      </c>
      <c r="AW480" s="662" t="str">
        <f>IFERROR(VLOOKUP(功能_33[[#This Row],[功能代號]],工作表3!C:C,1,FALSE),"未計SIT測試")</f>
        <v>未計SIT測試</v>
      </c>
      <c r="AX480" s="584" t="s">
        <v>2803</v>
      </c>
    </row>
    <row r="481" spans="3:50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3169</v>
      </c>
      <c r="AN481" s="292" t="e">
        <f>VLOOKUP(功能_33[[#This Row],[功能代號]],需二審tmp!A:A,1,FALSE)</f>
        <v>#N/A</v>
      </c>
      <c r="AQ481" s="574" t="str">
        <f t="shared" si="51"/>
        <v>8-3</v>
      </c>
      <c r="AR481" s="576" t="str">
        <f t="shared" si="52"/>
        <v/>
      </c>
      <c r="AS481" s="578" t="str">
        <f t="shared" si="53"/>
        <v/>
      </c>
      <c r="AT481" s="580" t="str">
        <f t="shared" si="54"/>
        <v/>
      </c>
      <c r="AU481" s="582" t="str">
        <f t="shared" si="55"/>
        <v/>
      </c>
      <c r="AV481" s="584" t="str">
        <f t="shared" si="56"/>
        <v/>
      </c>
      <c r="AW481" s="662" t="str">
        <f>IFERROR(VLOOKUP(功能_33[[#This Row],[功能代號]],工作表3!C:C,1,FALSE),"未計SIT測試")</f>
        <v>未計SIT測試</v>
      </c>
      <c r="AX481" s="584" t="s">
        <v>2803</v>
      </c>
    </row>
    <row r="482" spans="3:50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3169</v>
      </c>
      <c r="AN482" s="292" t="e">
        <f>VLOOKUP(功能_33[[#This Row],[功能代號]],需二審tmp!A:A,1,FALSE)</f>
        <v>#N/A</v>
      </c>
      <c r="AQ482" s="574" t="str">
        <f t="shared" si="51"/>
        <v>8-3</v>
      </c>
      <c r="AR482" s="576" t="str">
        <f t="shared" si="52"/>
        <v/>
      </c>
      <c r="AS482" s="578" t="str">
        <f t="shared" si="53"/>
        <v/>
      </c>
      <c r="AT482" s="580" t="str">
        <f t="shared" si="54"/>
        <v/>
      </c>
      <c r="AU482" s="582" t="str">
        <f t="shared" si="55"/>
        <v/>
      </c>
      <c r="AV482" s="584" t="str">
        <f t="shared" si="56"/>
        <v/>
      </c>
      <c r="AW482" s="662" t="str">
        <f>IFERROR(VLOOKUP(功能_33[[#This Row],[功能代號]],工作表3!C:C,1,FALSE),"未計SIT測試")</f>
        <v>未計SIT測試</v>
      </c>
      <c r="AX482" s="584" t="s">
        <v>2803</v>
      </c>
    </row>
    <row r="483" spans="3:50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3169</v>
      </c>
      <c r="AN483" s="292" t="e">
        <f>VLOOKUP(功能_33[[#This Row],[功能代號]],需二審tmp!A:A,1,FALSE)</f>
        <v>#N/A</v>
      </c>
      <c r="AQ483" s="574" t="str">
        <f t="shared" si="51"/>
        <v>8-3</v>
      </c>
      <c r="AR483" s="576" t="str">
        <f t="shared" si="52"/>
        <v/>
      </c>
      <c r="AS483" s="578" t="str">
        <f t="shared" si="53"/>
        <v/>
      </c>
      <c r="AT483" s="580" t="str">
        <f t="shared" si="54"/>
        <v/>
      </c>
      <c r="AU483" s="582" t="str">
        <f t="shared" si="55"/>
        <v/>
      </c>
      <c r="AV483" s="584" t="str">
        <f t="shared" si="56"/>
        <v/>
      </c>
      <c r="AW483" s="662" t="str">
        <f>IFERROR(VLOOKUP(功能_33[[#This Row],[功能代號]],工作表3!C:C,1,FALSE),"未計SIT測試")</f>
        <v>未計SIT測試</v>
      </c>
      <c r="AX483" s="584" t="s">
        <v>2803</v>
      </c>
    </row>
    <row r="484" spans="3:50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3169</v>
      </c>
      <c r="AN484" s="292" t="str">
        <f>VLOOKUP(功能_33[[#This Row],[功能代號]],需二審tmp!A:A,1,FALSE)</f>
        <v>L8336</v>
      </c>
      <c r="AQ484" s="574" t="str">
        <f t="shared" si="51"/>
        <v>8-3</v>
      </c>
      <c r="AR484" s="576" t="str">
        <f t="shared" si="52"/>
        <v/>
      </c>
      <c r="AS484" s="578" t="str">
        <f t="shared" si="53"/>
        <v/>
      </c>
      <c r="AT484" s="580" t="str">
        <f t="shared" si="54"/>
        <v/>
      </c>
      <c r="AU484" s="582" t="str">
        <f t="shared" si="55"/>
        <v/>
      </c>
      <c r="AV484" s="584" t="str">
        <f t="shared" si="56"/>
        <v/>
      </c>
      <c r="AW484" s="662" t="str">
        <f>IFERROR(VLOOKUP(功能_33[[#This Row],[功能代號]],工作表3!C:C,1,FALSE),"未計SIT測試")</f>
        <v>未計SIT測試</v>
      </c>
      <c r="AX484" s="584" t="s">
        <v>2803</v>
      </c>
    </row>
    <row r="485" spans="3:50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3169</v>
      </c>
      <c r="AN485" s="292" t="e">
        <f>VLOOKUP(功能_33[[#This Row],[功能代號]],需二審tmp!A:A,1,FALSE)</f>
        <v>#N/A</v>
      </c>
      <c r="AQ485" s="574" t="str">
        <f t="shared" si="51"/>
        <v>8-3</v>
      </c>
      <c r="AR485" s="576" t="str">
        <f t="shared" si="52"/>
        <v/>
      </c>
      <c r="AS485" s="578" t="str">
        <f t="shared" si="53"/>
        <v/>
      </c>
      <c r="AT485" s="580" t="str">
        <f t="shared" si="54"/>
        <v/>
      </c>
      <c r="AU485" s="582" t="str">
        <f t="shared" si="55"/>
        <v/>
      </c>
      <c r="AV485" s="584" t="str">
        <f t="shared" si="56"/>
        <v/>
      </c>
      <c r="AW485" s="662" t="str">
        <f>IFERROR(VLOOKUP(功能_33[[#This Row],[功能代號]],工作表3!C:C,1,FALSE),"未計SIT測試")</f>
        <v>未計SIT測試</v>
      </c>
      <c r="AX485" s="584" t="s">
        <v>2803</v>
      </c>
    </row>
    <row r="486" spans="3:50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195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3170</v>
      </c>
      <c r="AN486" s="292" t="e">
        <f>VLOOKUP(功能_33[[#This Row],[功能代號]],需二審tmp!A:A,1,FALSE)</f>
        <v>#N/A</v>
      </c>
      <c r="AO486" s="356">
        <v>44533</v>
      </c>
      <c r="AQ486" s="574" t="str">
        <f t="shared" si="51"/>
        <v>8-3</v>
      </c>
      <c r="AR486" s="576" t="str">
        <f t="shared" si="52"/>
        <v/>
      </c>
      <c r="AS486" s="578" t="str">
        <f t="shared" si="53"/>
        <v/>
      </c>
      <c r="AT486" s="580" t="str">
        <f t="shared" si="54"/>
        <v/>
      </c>
      <c r="AU486" s="582" t="str">
        <f t="shared" si="55"/>
        <v/>
      </c>
      <c r="AV486" s="584" t="str">
        <f t="shared" si="56"/>
        <v/>
      </c>
      <c r="AW486" s="662" t="str">
        <f>IFERROR(VLOOKUP(功能_33[[#This Row],[功能代號]],工作表3!C:C,1,FALSE),"未計SIT測試")</f>
        <v>未計SIT測試</v>
      </c>
      <c r="AX486" s="584" t="s">
        <v>2803</v>
      </c>
    </row>
    <row r="487" spans="3:50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3170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51"/>
        <v>8-3</v>
      </c>
      <c r="AR487" s="576" t="str">
        <f t="shared" si="52"/>
        <v/>
      </c>
      <c r="AS487" s="578" t="str">
        <f t="shared" si="53"/>
        <v/>
      </c>
      <c r="AT487" s="580" t="str">
        <f t="shared" si="54"/>
        <v/>
      </c>
      <c r="AU487" s="582" t="str">
        <f t="shared" si="55"/>
        <v/>
      </c>
      <c r="AV487" s="584" t="str">
        <f t="shared" si="56"/>
        <v/>
      </c>
      <c r="AW487" s="662" t="str">
        <f>IFERROR(VLOOKUP(功能_33[[#This Row],[功能代號]],工作表3!C:C,1,FALSE),"未計SIT測試")</f>
        <v>未計SIT測試</v>
      </c>
      <c r="AX487" s="584" t="s">
        <v>2803</v>
      </c>
    </row>
    <row r="488" spans="3:50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3170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51"/>
        <v>8-3</v>
      </c>
      <c r="AR488" s="576" t="str">
        <f t="shared" si="52"/>
        <v/>
      </c>
      <c r="AS488" s="578" t="str">
        <f t="shared" si="53"/>
        <v/>
      </c>
      <c r="AT488" s="580" t="str">
        <f t="shared" si="54"/>
        <v/>
      </c>
      <c r="AU488" s="582" t="str">
        <f t="shared" si="55"/>
        <v/>
      </c>
      <c r="AV488" s="584" t="str">
        <f t="shared" si="56"/>
        <v/>
      </c>
      <c r="AW488" s="662" t="str">
        <f>IFERROR(VLOOKUP(功能_33[[#This Row],[功能代號]],工作表3!C:C,1,FALSE),"未計SIT測試")</f>
        <v>未計SIT測試</v>
      </c>
      <c r="AX488" s="584" t="s">
        <v>2803</v>
      </c>
    </row>
    <row r="489" spans="3:50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3170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51"/>
        <v>8-3</v>
      </c>
      <c r="AR489" s="576" t="str">
        <f t="shared" si="52"/>
        <v/>
      </c>
      <c r="AS489" s="578" t="str">
        <f t="shared" si="53"/>
        <v/>
      </c>
      <c r="AT489" s="580" t="str">
        <f t="shared" si="54"/>
        <v/>
      </c>
      <c r="AU489" s="582" t="str">
        <f t="shared" si="55"/>
        <v/>
      </c>
      <c r="AV489" s="584" t="str">
        <f t="shared" si="56"/>
        <v/>
      </c>
      <c r="AW489" s="662" t="str">
        <f>IFERROR(VLOOKUP(功能_33[[#This Row],[功能代號]],工作表3!C:C,1,FALSE),"未計SIT測試")</f>
        <v>未計SIT測試</v>
      </c>
      <c r="AX489" s="584" t="s">
        <v>2803</v>
      </c>
    </row>
    <row r="490" spans="3:50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3170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51"/>
        <v>8-3</v>
      </c>
      <c r="AR490" s="576" t="str">
        <f t="shared" si="52"/>
        <v/>
      </c>
      <c r="AS490" s="578" t="str">
        <f t="shared" si="53"/>
        <v/>
      </c>
      <c r="AT490" s="580" t="str">
        <f t="shared" si="54"/>
        <v/>
      </c>
      <c r="AU490" s="582" t="str">
        <f t="shared" si="55"/>
        <v/>
      </c>
      <c r="AV490" s="584" t="str">
        <f t="shared" si="56"/>
        <v/>
      </c>
      <c r="AW490" s="662" t="str">
        <f>IFERROR(VLOOKUP(功能_33[[#This Row],[功能代號]],工作表3!C:C,1,FALSE),"未計SIT測試")</f>
        <v>未計SIT測試</v>
      </c>
      <c r="AX490" s="584" t="s">
        <v>2803</v>
      </c>
    </row>
    <row r="491" spans="3:50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3170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51"/>
        <v>8-3</v>
      </c>
      <c r="AR491" s="576" t="str">
        <f t="shared" si="52"/>
        <v/>
      </c>
      <c r="AS491" s="578" t="str">
        <f t="shared" si="53"/>
        <v/>
      </c>
      <c r="AT491" s="580" t="str">
        <f t="shared" si="54"/>
        <v/>
      </c>
      <c r="AU491" s="582" t="str">
        <f t="shared" si="55"/>
        <v/>
      </c>
      <c r="AV491" s="584" t="str">
        <f t="shared" si="56"/>
        <v/>
      </c>
      <c r="AW491" s="662" t="str">
        <f>IFERROR(VLOOKUP(功能_33[[#This Row],[功能代號]],工作表3!C:C,1,FALSE),"未計SIT測試")</f>
        <v>未計SIT測試</v>
      </c>
      <c r="AX491" s="584" t="s">
        <v>2803</v>
      </c>
    </row>
    <row r="492" spans="3:50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3170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51"/>
        <v>8-3</v>
      </c>
      <c r="AR492" s="576" t="str">
        <f t="shared" si="52"/>
        <v/>
      </c>
      <c r="AS492" s="578" t="str">
        <f t="shared" si="53"/>
        <v/>
      </c>
      <c r="AT492" s="580" t="str">
        <f t="shared" si="54"/>
        <v/>
      </c>
      <c r="AU492" s="582" t="str">
        <f t="shared" si="55"/>
        <v/>
      </c>
      <c r="AV492" s="584" t="str">
        <f t="shared" si="56"/>
        <v/>
      </c>
      <c r="AW492" s="662" t="str">
        <f>IFERROR(VLOOKUP(功能_33[[#This Row],[功能代號]],工作表3!C:C,1,FALSE),"未計SIT測試")</f>
        <v>未計SIT測試</v>
      </c>
      <c r="AX492" s="584" t="s">
        <v>2803</v>
      </c>
    </row>
    <row r="493" spans="3:50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3170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51"/>
        <v>8-3</v>
      </c>
      <c r="AR493" s="576" t="str">
        <f t="shared" si="52"/>
        <v/>
      </c>
      <c r="AS493" s="578" t="str">
        <f t="shared" si="53"/>
        <v/>
      </c>
      <c r="AT493" s="580" t="str">
        <f t="shared" si="54"/>
        <v/>
      </c>
      <c r="AU493" s="582" t="str">
        <f t="shared" si="55"/>
        <v/>
      </c>
      <c r="AV493" s="584" t="str">
        <f t="shared" si="56"/>
        <v/>
      </c>
      <c r="AW493" s="662" t="str">
        <f>IFERROR(VLOOKUP(功能_33[[#This Row],[功能代號]],工作表3!C:C,1,FALSE),"未計SIT測試")</f>
        <v>未計SIT測試</v>
      </c>
      <c r="AX493" s="584" t="s">
        <v>2803</v>
      </c>
    </row>
    <row r="494" spans="3:50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3170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51"/>
        <v>8-3</v>
      </c>
      <c r="AR494" s="576" t="str">
        <f t="shared" si="52"/>
        <v/>
      </c>
      <c r="AS494" s="578" t="str">
        <f t="shared" si="53"/>
        <v/>
      </c>
      <c r="AT494" s="580" t="str">
        <f t="shared" si="54"/>
        <v/>
      </c>
      <c r="AU494" s="582" t="str">
        <f t="shared" si="55"/>
        <v/>
      </c>
      <c r="AV494" s="584" t="str">
        <f t="shared" si="56"/>
        <v/>
      </c>
      <c r="AW494" s="662" t="str">
        <f>IFERROR(VLOOKUP(功能_33[[#This Row],[功能代號]],工作表3!C:C,1,FALSE),"未計SIT測試")</f>
        <v>未計SIT測試</v>
      </c>
      <c r="AX494" s="584" t="s">
        <v>2803</v>
      </c>
    </row>
    <row r="495" spans="3:50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3170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51"/>
        <v>8-3</v>
      </c>
      <c r="AR495" s="576" t="str">
        <f t="shared" si="52"/>
        <v/>
      </c>
      <c r="AS495" s="578" t="str">
        <f t="shared" si="53"/>
        <v/>
      </c>
      <c r="AT495" s="580" t="str">
        <f t="shared" si="54"/>
        <v/>
      </c>
      <c r="AU495" s="582" t="str">
        <f t="shared" si="55"/>
        <v/>
      </c>
      <c r="AV495" s="584" t="str">
        <f t="shared" si="56"/>
        <v/>
      </c>
      <c r="AW495" s="662" t="str">
        <f>IFERROR(VLOOKUP(功能_33[[#This Row],[功能代號]],工作表3!C:C,1,FALSE),"未計SIT測試")</f>
        <v>未計SIT測試</v>
      </c>
      <c r="AX495" s="584" t="s">
        <v>2803</v>
      </c>
    </row>
    <row r="496" spans="3:50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3170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51"/>
        <v>8-3</v>
      </c>
      <c r="AR496" s="576" t="str">
        <f t="shared" si="52"/>
        <v/>
      </c>
      <c r="AS496" s="578" t="str">
        <f t="shared" si="53"/>
        <v/>
      </c>
      <c r="AT496" s="580" t="str">
        <f t="shared" si="54"/>
        <v/>
      </c>
      <c r="AU496" s="582" t="str">
        <f t="shared" si="55"/>
        <v/>
      </c>
      <c r="AV496" s="584" t="str">
        <f t="shared" si="56"/>
        <v/>
      </c>
      <c r="AW496" s="662" t="str">
        <f>IFERROR(VLOOKUP(功能_33[[#This Row],[功能代號]],工作表3!C:C,1,FALSE),"未計SIT測試")</f>
        <v>未計SIT測試</v>
      </c>
      <c r="AX496" s="584" t="s">
        <v>2803</v>
      </c>
    </row>
    <row r="497" spans="3:50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3170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51"/>
        <v>8-3</v>
      </c>
      <c r="AR497" s="576" t="str">
        <f t="shared" si="52"/>
        <v/>
      </c>
      <c r="AS497" s="578" t="str">
        <f t="shared" si="53"/>
        <v/>
      </c>
      <c r="AT497" s="580" t="str">
        <f t="shared" si="54"/>
        <v/>
      </c>
      <c r="AU497" s="582" t="str">
        <f t="shared" si="55"/>
        <v/>
      </c>
      <c r="AV497" s="584" t="str">
        <f t="shared" si="56"/>
        <v/>
      </c>
      <c r="AW497" s="662" t="str">
        <f>IFERROR(VLOOKUP(功能_33[[#This Row],[功能代號]],工作表3!C:C,1,FALSE),"未計SIT測試")</f>
        <v>未計SIT測試</v>
      </c>
      <c r="AX497" s="584" t="s">
        <v>2803</v>
      </c>
    </row>
    <row r="498" spans="3:50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3170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51"/>
        <v>8-3</v>
      </c>
      <c r="AR498" s="576" t="str">
        <f t="shared" si="52"/>
        <v/>
      </c>
      <c r="AS498" s="578" t="str">
        <f t="shared" si="53"/>
        <v/>
      </c>
      <c r="AT498" s="580" t="str">
        <f t="shared" si="54"/>
        <v/>
      </c>
      <c r="AU498" s="582" t="str">
        <f t="shared" si="55"/>
        <v/>
      </c>
      <c r="AV498" s="584" t="str">
        <f t="shared" si="56"/>
        <v/>
      </c>
      <c r="AW498" s="662" t="str">
        <f>IFERROR(VLOOKUP(功能_33[[#This Row],[功能代號]],工作表3!C:C,1,FALSE),"未計SIT測試")</f>
        <v>未計SIT測試</v>
      </c>
      <c r="AX498" s="584" t="s">
        <v>2803</v>
      </c>
    </row>
    <row r="499" spans="3:50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3170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51"/>
        <v>8-3</v>
      </c>
      <c r="AR499" s="576" t="str">
        <f t="shared" si="52"/>
        <v/>
      </c>
      <c r="AS499" s="578" t="str">
        <f t="shared" si="53"/>
        <v/>
      </c>
      <c r="AT499" s="580" t="str">
        <f t="shared" si="54"/>
        <v/>
      </c>
      <c r="AU499" s="582" t="str">
        <f t="shared" si="55"/>
        <v/>
      </c>
      <c r="AV499" s="584" t="str">
        <f t="shared" si="56"/>
        <v/>
      </c>
      <c r="AW499" s="662" t="str">
        <f>IFERROR(VLOOKUP(功能_33[[#This Row],[功能代號]],工作表3!C:C,1,FALSE),"未計SIT測試")</f>
        <v>未計SIT測試</v>
      </c>
      <c r="AX499" s="584" t="s">
        <v>2803</v>
      </c>
    </row>
    <row r="500" spans="3:50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3170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51"/>
        <v>8-3</v>
      </c>
      <c r="AR500" s="576" t="str">
        <f t="shared" si="52"/>
        <v/>
      </c>
      <c r="AS500" s="578" t="str">
        <f t="shared" si="53"/>
        <v/>
      </c>
      <c r="AT500" s="580" t="str">
        <f t="shared" si="54"/>
        <v/>
      </c>
      <c r="AU500" s="582" t="str">
        <f t="shared" si="55"/>
        <v/>
      </c>
      <c r="AV500" s="584" t="str">
        <f t="shared" si="56"/>
        <v/>
      </c>
      <c r="AW500" s="662" t="str">
        <f>IFERROR(VLOOKUP(功能_33[[#This Row],[功能代號]],工作表3!C:C,1,FALSE),"未計SIT測試")</f>
        <v>未計SIT測試</v>
      </c>
      <c r="AX500" s="584" t="s">
        <v>2803</v>
      </c>
    </row>
    <row r="501" spans="3:50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3170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51"/>
        <v>8-3</v>
      </c>
      <c r="AR501" s="576" t="str">
        <f t="shared" si="52"/>
        <v/>
      </c>
      <c r="AS501" s="578" t="str">
        <f t="shared" si="53"/>
        <v/>
      </c>
      <c r="AT501" s="580" t="str">
        <f t="shared" si="54"/>
        <v/>
      </c>
      <c r="AU501" s="582" t="str">
        <f t="shared" si="55"/>
        <v/>
      </c>
      <c r="AV501" s="584" t="str">
        <f t="shared" si="56"/>
        <v/>
      </c>
      <c r="AW501" s="662" t="str">
        <f>IFERROR(VLOOKUP(功能_33[[#This Row],[功能代號]],工作表3!C:C,1,FALSE),"未計SIT測試")</f>
        <v>未計SIT測試</v>
      </c>
      <c r="AX501" s="584" t="s">
        <v>2803</v>
      </c>
    </row>
    <row r="502" spans="3:50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3170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51"/>
        <v>8-3</v>
      </c>
      <c r="AR502" s="576" t="str">
        <f t="shared" si="52"/>
        <v/>
      </c>
      <c r="AS502" s="578" t="str">
        <f t="shared" si="53"/>
        <v/>
      </c>
      <c r="AT502" s="580" t="str">
        <f t="shared" si="54"/>
        <v/>
      </c>
      <c r="AU502" s="582" t="str">
        <f t="shared" si="55"/>
        <v/>
      </c>
      <c r="AV502" s="584" t="str">
        <f t="shared" si="56"/>
        <v/>
      </c>
      <c r="AW502" s="662" t="str">
        <f>IFERROR(VLOOKUP(功能_33[[#This Row],[功能代號]],工作表3!C:C,1,FALSE),"未計SIT測試")</f>
        <v>未計SIT測試</v>
      </c>
      <c r="AX502" s="584" t="s">
        <v>2803</v>
      </c>
    </row>
    <row r="503" spans="3:50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3170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51"/>
        <v>8-3</v>
      </c>
      <c r="AR503" s="576" t="str">
        <f t="shared" si="52"/>
        <v/>
      </c>
      <c r="AS503" s="578" t="str">
        <f t="shared" si="53"/>
        <v/>
      </c>
      <c r="AT503" s="580" t="str">
        <f t="shared" si="54"/>
        <v/>
      </c>
      <c r="AU503" s="582" t="str">
        <f t="shared" si="55"/>
        <v/>
      </c>
      <c r="AV503" s="584" t="str">
        <f t="shared" si="56"/>
        <v/>
      </c>
      <c r="AW503" s="662" t="str">
        <f>IFERROR(VLOOKUP(功能_33[[#This Row],[功能代號]],工作表3!C:C,1,FALSE),"未計SIT測試")</f>
        <v>未計SIT測試</v>
      </c>
      <c r="AX503" s="584" t="s">
        <v>2803</v>
      </c>
    </row>
    <row r="504" spans="3:50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3170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51"/>
        <v>8-3</v>
      </c>
      <c r="AR504" s="576" t="str">
        <f t="shared" si="52"/>
        <v/>
      </c>
      <c r="AS504" s="578" t="str">
        <f t="shared" si="53"/>
        <v/>
      </c>
      <c r="AT504" s="580" t="str">
        <f t="shared" si="54"/>
        <v/>
      </c>
      <c r="AU504" s="582" t="str">
        <f t="shared" si="55"/>
        <v/>
      </c>
      <c r="AV504" s="584" t="str">
        <f t="shared" si="56"/>
        <v/>
      </c>
      <c r="AW504" s="662" t="str">
        <f>IFERROR(VLOOKUP(功能_33[[#This Row],[功能代號]],工作表3!C:C,1,FALSE),"未計SIT測試")</f>
        <v>未計SIT測試</v>
      </c>
      <c r="AX504" s="584" t="s">
        <v>2803</v>
      </c>
    </row>
    <row r="505" spans="3:50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3170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51"/>
        <v>8-3</v>
      </c>
      <c r="AR505" s="576" t="str">
        <f t="shared" si="52"/>
        <v/>
      </c>
      <c r="AS505" s="578" t="str">
        <f t="shared" si="53"/>
        <v/>
      </c>
      <c r="AT505" s="580" t="str">
        <f t="shared" si="54"/>
        <v/>
      </c>
      <c r="AU505" s="582" t="str">
        <f t="shared" si="55"/>
        <v/>
      </c>
      <c r="AV505" s="584" t="str">
        <f t="shared" si="56"/>
        <v/>
      </c>
      <c r="AW505" s="662" t="str">
        <f>IFERROR(VLOOKUP(功能_33[[#This Row],[功能代號]],工作表3!C:C,1,FALSE),"未計SIT測試")</f>
        <v>未計SIT測試</v>
      </c>
      <c r="AX505" s="584" t="s">
        <v>2803</v>
      </c>
    </row>
    <row r="506" spans="3:50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3170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51"/>
        <v>8-3</v>
      </c>
      <c r="AR506" s="576" t="str">
        <f t="shared" si="52"/>
        <v/>
      </c>
      <c r="AS506" s="578" t="str">
        <f t="shared" si="53"/>
        <v/>
      </c>
      <c r="AT506" s="580" t="str">
        <f t="shared" si="54"/>
        <v/>
      </c>
      <c r="AU506" s="582" t="str">
        <f t="shared" si="55"/>
        <v/>
      </c>
      <c r="AV506" s="584" t="str">
        <f t="shared" si="56"/>
        <v/>
      </c>
      <c r="AW506" s="662" t="str">
        <f>IFERROR(VLOOKUP(功能_33[[#This Row],[功能代號]],工作表3!C:C,1,FALSE),"未計SIT測試")</f>
        <v>未計SIT測試</v>
      </c>
      <c r="AX506" s="584" t="s">
        <v>2803</v>
      </c>
    </row>
    <row r="507" spans="3:50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3170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51"/>
        <v>8-3</v>
      </c>
      <c r="AR507" s="576" t="str">
        <f t="shared" si="52"/>
        <v/>
      </c>
      <c r="AS507" s="578" t="str">
        <f t="shared" si="53"/>
        <v/>
      </c>
      <c r="AT507" s="580" t="str">
        <f t="shared" si="54"/>
        <v/>
      </c>
      <c r="AU507" s="582" t="str">
        <f t="shared" si="55"/>
        <v/>
      </c>
      <c r="AV507" s="584" t="str">
        <f t="shared" si="56"/>
        <v/>
      </c>
      <c r="AW507" s="662" t="str">
        <f>IFERROR(VLOOKUP(功能_33[[#This Row],[功能代號]],工作表3!C:C,1,FALSE),"未計SIT測試")</f>
        <v>未計SIT測試</v>
      </c>
      <c r="AX507" s="584" t="s">
        <v>2803</v>
      </c>
    </row>
    <row r="508" spans="3:50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3170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51"/>
        <v>8-3</v>
      </c>
      <c r="AR508" s="576" t="str">
        <f t="shared" si="52"/>
        <v/>
      </c>
      <c r="AS508" s="578" t="str">
        <f t="shared" si="53"/>
        <v/>
      </c>
      <c r="AT508" s="580" t="str">
        <f t="shared" si="54"/>
        <v/>
      </c>
      <c r="AU508" s="582" t="str">
        <f t="shared" si="55"/>
        <v/>
      </c>
      <c r="AV508" s="584" t="str">
        <f t="shared" si="56"/>
        <v/>
      </c>
      <c r="AW508" s="662" t="str">
        <f>IFERROR(VLOOKUP(功能_33[[#This Row],[功能代號]],工作表3!C:C,1,FALSE),"未計SIT測試")</f>
        <v>未計SIT測試</v>
      </c>
      <c r="AX508" s="584" t="s">
        <v>2803</v>
      </c>
    </row>
    <row r="509" spans="3:50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3170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51"/>
        <v>8-3</v>
      </c>
      <c r="AR509" s="576" t="str">
        <f t="shared" si="52"/>
        <v/>
      </c>
      <c r="AS509" s="578" t="str">
        <f t="shared" si="53"/>
        <v/>
      </c>
      <c r="AT509" s="580" t="str">
        <f t="shared" si="54"/>
        <v/>
      </c>
      <c r="AU509" s="582" t="str">
        <f t="shared" si="55"/>
        <v/>
      </c>
      <c r="AV509" s="584" t="str">
        <f t="shared" si="56"/>
        <v/>
      </c>
      <c r="AW509" s="662" t="str">
        <f>IFERROR(VLOOKUP(功能_33[[#This Row],[功能代號]],工作表3!C:C,1,FALSE),"未計SIT測試")</f>
        <v>未計SIT測試</v>
      </c>
      <c r="AX509" s="584" t="s">
        <v>2803</v>
      </c>
    </row>
    <row r="510" spans="3:50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3170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51"/>
        <v>8-3</v>
      </c>
      <c r="AR510" s="576" t="str">
        <f t="shared" si="52"/>
        <v/>
      </c>
      <c r="AS510" s="578" t="str">
        <f t="shared" si="53"/>
        <v/>
      </c>
      <c r="AT510" s="580" t="str">
        <f t="shared" si="54"/>
        <v/>
      </c>
      <c r="AU510" s="582" t="str">
        <f t="shared" si="55"/>
        <v/>
      </c>
      <c r="AV510" s="584" t="str">
        <f t="shared" si="56"/>
        <v/>
      </c>
      <c r="AW510" s="662" t="str">
        <f>IFERROR(VLOOKUP(功能_33[[#This Row],[功能代號]],工作表3!C:C,1,FALSE),"未計SIT測試")</f>
        <v>未計SIT測試</v>
      </c>
      <c r="AX510" s="584" t="s">
        <v>2803</v>
      </c>
    </row>
    <row r="511" spans="3:50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3170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51"/>
        <v>8-3</v>
      </c>
      <c r="AR511" s="576" t="str">
        <f t="shared" si="52"/>
        <v/>
      </c>
      <c r="AS511" s="578" t="str">
        <f t="shared" si="53"/>
        <v/>
      </c>
      <c r="AT511" s="580" t="str">
        <f t="shared" si="54"/>
        <v/>
      </c>
      <c r="AU511" s="582" t="str">
        <f t="shared" si="55"/>
        <v/>
      </c>
      <c r="AV511" s="584" t="str">
        <f t="shared" si="56"/>
        <v/>
      </c>
      <c r="AW511" s="662" t="str">
        <f>IFERROR(VLOOKUP(功能_33[[#This Row],[功能代號]],工作表3!C:C,1,FALSE),"未計SIT測試")</f>
        <v>未計SIT測試</v>
      </c>
      <c r="AX511" s="584" t="s">
        <v>2803</v>
      </c>
    </row>
    <row r="512" spans="3:50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3170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51"/>
        <v>8-3</v>
      </c>
      <c r="AR512" s="576" t="str">
        <f t="shared" si="52"/>
        <v/>
      </c>
      <c r="AS512" s="578" t="str">
        <f t="shared" si="53"/>
        <v/>
      </c>
      <c r="AT512" s="580" t="str">
        <f t="shared" si="54"/>
        <v/>
      </c>
      <c r="AU512" s="582" t="str">
        <f t="shared" si="55"/>
        <v/>
      </c>
      <c r="AV512" s="584" t="str">
        <f t="shared" si="56"/>
        <v/>
      </c>
      <c r="AW512" s="662" t="str">
        <f>IFERROR(VLOOKUP(功能_33[[#This Row],[功能代號]],工作表3!C:C,1,FALSE),"未計SIT測試")</f>
        <v>未計SIT測試</v>
      </c>
      <c r="AX512" s="584" t="s">
        <v>2803</v>
      </c>
    </row>
    <row r="513" spans="3:50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3170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51"/>
        <v>8-3</v>
      </c>
      <c r="AR513" s="576" t="str">
        <f t="shared" si="52"/>
        <v/>
      </c>
      <c r="AS513" s="578" t="str">
        <f t="shared" si="53"/>
        <v/>
      </c>
      <c r="AT513" s="580" t="str">
        <f t="shared" si="54"/>
        <v/>
      </c>
      <c r="AU513" s="582" t="str">
        <f t="shared" si="55"/>
        <v/>
      </c>
      <c r="AV513" s="584" t="str">
        <f t="shared" si="56"/>
        <v/>
      </c>
      <c r="AW513" s="662" t="str">
        <f>IFERROR(VLOOKUP(功能_33[[#This Row],[功能代號]],工作表3!C:C,1,FALSE),"未計SIT測試")</f>
        <v>未計SIT測試</v>
      </c>
      <c r="AX513" s="584" t="s">
        <v>2803</v>
      </c>
    </row>
    <row r="514" spans="3:50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3170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51"/>
        <v>8-3</v>
      </c>
      <c r="AR514" s="576" t="str">
        <f t="shared" si="52"/>
        <v/>
      </c>
      <c r="AS514" s="578" t="str">
        <f t="shared" si="53"/>
        <v/>
      </c>
      <c r="AT514" s="580" t="str">
        <f t="shared" si="54"/>
        <v/>
      </c>
      <c r="AU514" s="582" t="str">
        <f t="shared" si="55"/>
        <v/>
      </c>
      <c r="AV514" s="584" t="str">
        <f t="shared" si="56"/>
        <v/>
      </c>
      <c r="AW514" s="662" t="str">
        <f>IFERROR(VLOOKUP(功能_33[[#This Row],[功能代號]],工作表3!C:C,1,FALSE),"未計SIT測試")</f>
        <v>未計SIT測試</v>
      </c>
      <c r="AX514" s="584" t="s">
        <v>2803</v>
      </c>
    </row>
    <row r="515" spans="3:50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3170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51"/>
        <v>8-3</v>
      </c>
      <c r="AR515" s="576" t="str">
        <f t="shared" si="52"/>
        <v/>
      </c>
      <c r="AS515" s="578" t="str">
        <f t="shared" si="53"/>
        <v/>
      </c>
      <c r="AT515" s="580" t="str">
        <f t="shared" si="54"/>
        <v/>
      </c>
      <c r="AU515" s="582" t="str">
        <f t="shared" si="55"/>
        <v/>
      </c>
      <c r="AV515" s="584" t="str">
        <f t="shared" si="56"/>
        <v/>
      </c>
      <c r="AW515" s="662" t="str">
        <f>IFERROR(VLOOKUP(功能_33[[#This Row],[功能代號]],工作表3!C:C,1,FALSE),"未計SIT測試")</f>
        <v>未計SIT測試</v>
      </c>
      <c r="AX515" s="584" t="s">
        <v>2803</v>
      </c>
    </row>
    <row r="516" spans="3:50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3170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51"/>
        <v>8-3</v>
      </c>
      <c r="AR516" s="576" t="str">
        <f t="shared" si="52"/>
        <v/>
      </c>
      <c r="AS516" s="578" t="str">
        <f t="shared" si="53"/>
        <v/>
      </c>
      <c r="AT516" s="580" t="str">
        <f t="shared" si="54"/>
        <v/>
      </c>
      <c r="AU516" s="582" t="str">
        <f t="shared" si="55"/>
        <v/>
      </c>
      <c r="AV516" s="584" t="str">
        <f t="shared" si="56"/>
        <v/>
      </c>
      <c r="AW516" s="662" t="str">
        <f>IFERROR(VLOOKUP(功能_33[[#This Row],[功能代號]],工作表3!C:C,1,FALSE),"未計SIT測試")</f>
        <v>未計SIT測試</v>
      </c>
      <c r="AX516" s="584" t="s">
        <v>2803</v>
      </c>
    </row>
    <row r="517" spans="3:50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3170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51"/>
        <v>8-3</v>
      </c>
      <c r="AR517" s="576" t="str">
        <f t="shared" si="52"/>
        <v/>
      </c>
      <c r="AS517" s="578" t="str">
        <f t="shared" si="53"/>
        <v/>
      </c>
      <c r="AT517" s="580" t="str">
        <f t="shared" si="54"/>
        <v/>
      </c>
      <c r="AU517" s="582" t="str">
        <f t="shared" si="55"/>
        <v/>
      </c>
      <c r="AV517" s="584" t="str">
        <f t="shared" si="56"/>
        <v/>
      </c>
      <c r="AW517" s="662" t="str">
        <f>IFERROR(VLOOKUP(功能_33[[#This Row],[功能代號]],工作表3!C:C,1,FALSE),"未計SIT測試")</f>
        <v>未計SIT測試</v>
      </c>
      <c r="AX517" s="584" t="s">
        <v>2803</v>
      </c>
    </row>
    <row r="518" spans="3:50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3170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51"/>
        <v>8-3</v>
      </c>
      <c r="AR518" s="576" t="str">
        <f t="shared" si="52"/>
        <v/>
      </c>
      <c r="AS518" s="578" t="str">
        <f t="shared" si="53"/>
        <v/>
      </c>
      <c r="AT518" s="580" t="str">
        <f t="shared" si="54"/>
        <v/>
      </c>
      <c r="AU518" s="582" t="str">
        <f t="shared" si="55"/>
        <v/>
      </c>
      <c r="AV518" s="584" t="str">
        <f t="shared" si="56"/>
        <v/>
      </c>
      <c r="AW518" s="662" t="str">
        <f>IFERROR(VLOOKUP(功能_33[[#This Row],[功能代號]],工作表3!C:C,1,FALSE),"未計SIT測試")</f>
        <v>未計SIT測試</v>
      </c>
      <c r="AX518" s="584" t="s">
        <v>2803</v>
      </c>
    </row>
    <row r="519" spans="3:50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3170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51"/>
        <v>8-3</v>
      </c>
      <c r="AR519" s="576" t="str">
        <f t="shared" si="52"/>
        <v/>
      </c>
      <c r="AS519" s="578" t="str">
        <f t="shared" si="53"/>
        <v/>
      </c>
      <c r="AT519" s="580" t="str">
        <f t="shared" si="54"/>
        <v/>
      </c>
      <c r="AU519" s="582" t="str">
        <f t="shared" si="55"/>
        <v/>
      </c>
      <c r="AV519" s="584" t="str">
        <f t="shared" si="56"/>
        <v/>
      </c>
      <c r="AW519" s="662" t="str">
        <f>IFERROR(VLOOKUP(功能_33[[#This Row],[功能代號]],工作表3!C:C,1,FALSE),"未計SIT測試")</f>
        <v>未計SIT測試</v>
      </c>
      <c r="AX519" s="584" t="s">
        <v>2803</v>
      </c>
    </row>
    <row r="520" spans="3:50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3170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51"/>
        <v>8-3</v>
      </c>
      <c r="AR520" s="576" t="str">
        <f t="shared" si="52"/>
        <v/>
      </c>
      <c r="AS520" s="578" t="str">
        <f t="shared" si="53"/>
        <v/>
      </c>
      <c r="AT520" s="580" t="str">
        <f t="shared" si="54"/>
        <v/>
      </c>
      <c r="AU520" s="582" t="str">
        <f t="shared" si="55"/>
        <v/>
      </c>
      <c r="AV520" s="584" t="str">
        <f t="shared" si="56"/>
        <v/>
      </c>
      <c r="AW520" s="662" t="str">
        <f>IFERROR(VLOOKUP(功能_33[[#This Row],[功能代號]],工作表3!C:C,1,FALSE),"未計SIT測試")</f>
        <v>未計SIT測試</v>
      </c>
      <c r="AX520" s="584" t="s">
        <v>2803</v>
      </c>
    </row>
    <row r="521" spans="3:50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3170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51"/>
        <v>8-3</v>
      </c>
      <c r="AR521" s="576" t="str">
        <f t="shared" si="52"/>
        <v/>
      </c>
      <c r="AS521" s="578" t="str">
        <f t="shared" si="53"/>
        <v/>
      </c>
      <c r="AT521" s="580" t="str">
        <f t="shared" si="54"/>
        <v/>
      </c>
      <c r="AU521" s="582" t="str">
        <f t="shared" si="55"/>
        <v/>
      </c>
      <c r="AV521" s="584" t="str">
        <f t="shared" si="56"/>
        <v/>
      </c>
      <c r="AW521" s="662" t="str">
        <f>IFERROR(VLOOKUP(功能_33[[#This Row],[功能代號]],工作表3!C:C,1,FALSE),"未計SIT測試")</f>
        <v>未計SIT測試</v>
      </c>
      <c r="AX521" s="584" t="s">
        <v>2803</v>
      </c>
    </row>
    <row r="522" spans="3:50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3170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51"/>
        <v>8-3</v>
      </c>
      <c r="AR522" s="576" t="str">
        <f t="shared" si="52"/>
        <v/>
      </c>
      <c r="AS522" s="578" t="str">
        <f t="shared" si="53"/>
        <v/>
      </c>
      <c r="AT522" s="580" t="str">
        <f t="shared" si="54"/>
        <v/>
      </c>
      <c r="AU522" s="582" t="str">
        <f t="shared" si="55"/>
        <v/>
      </c>
      <c r="AV522" s="584" t="str">
        <f t="shared" si="56"/>
        <v/>
      </c>
      <c r="AW522" s="662" t="str">
        <f>IFERROR(VLOOKUP(功能_33[[#This Row],[功能代號]],工作表3!C:C,1,FALSE),"未計SIT測試")</f>
        <v>未計SIT測試</v>
      </c>
      <c r="AX522" s="584" t="s">
        <v>2803</v>
      </c>
    </row>
    <row r="523" spans="3:50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>
        <v>44524</v>
      </c>
      <c r="L523" s="299">
        <v>44525</v>
      </c>
      <c r="M523" s="299">
        <v>44533</v>
      </c>
      <c r="N523" s="291" t="str">
        <f>VLOOKUP(功能_33[[#This Row],[功能代號]],[5]外部輸出入介面!$C:$F,4,FALSE)</f>
        <v>林清河</v>
      </c>
      <c r="O523" s="291" t="s">
        <v>21</v>
      </c>
      <c r="P523" s="291"/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程慧娟</v>
      </c>
      <c r="AH523" s="299"/>
      <c r="AI523" s="299"/>
      <c r="AJ523" s="292"/>
      <c r="AL523" s="291" t="s">
        <v>3054</v>
      </c>
      <c r="AM523" s="292" t="s">
        <v>3142</v>
      </c>
      <c r="AN523" s="292" t="e">
        <f>VLOOKUP(功能_33[[#This Row],[功能代號]],需二審tmp!A:A,1,FALSE)</f>
        <v>#N/A</v>
      </c>
      <c r="AO523" s="356">
        <v>44526</v>
      </c>
      <c r="AQ523" s="574" t="str">
        <f t="shared" ref="AQ523:AQ545" si="57">IF(COUNTA(AC523)=1,LEFT(D523,3),"")</f>
        <v>8-5</v>
      </c>
      <c r="AR523" s="576" t="str">
        <f t="shared" ref="AR523:AR545" si="58">IF(AND(COUNTA(L523)=1,COUNTA(M523)=1,COUNTA(Y523)=1,COUNTA(AB523)=1,COUNTA(AC523)=0),LEFT(D523,3),"")</f>
        <v/>
      </c>
      <c r="AS523" s="578" t="str">
        <f t="shared" ref="AS523:AS545" si="59">IF(AND(COUNTA(L523)=1,COUNTA(M523)=1,COUNTA(Y523)=1,COUNTA(AB523)=0,COUNTA(AC523)=0),LEFT(D523,3),"")</f>
        <v/>
      </c>
      <c r="AT523" s="580" t="str">
        <f t="shared" ref="AT523:AT545" si="60">IF(AND(COUNTA(M523)=0,COUNTA(Y523)=1),LEFT(D523,3),"")</f>
        <v/>
      </c>
      <c r="AU523" s="582" t="str">
        <f t="shared" ref="AU523:AU545" si="61">IF(AND(COUNTA(M523)=1,COUNTA(Y523)=0),LEFT(D523,3),"")</f>
        <v/>
      </c>
      <c r="AV523" s="584" t="str">
        <f t="shared" ref="AV523:AV545" si="62">IF(AND(COUNTA(M523)=0,COUNTA(Y523)=0),LEFT(D523,3),"")</f>
        <v/>
      </c>
      <c r="AW523" s="662" t="str">
        <f>IFERROR(VLOOKUP(功能_33[[#This Row],[功能代號]],工作表3!C:C,1,FALSE),"未計SIT測試")</f>
        <v>未計SIT測試</v>
      </c>
      <c r="AX523" s="584" t="s">
        <v>2803</v>
      </c>
    </row>
    <row r="524" spans="3:50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si="57"/>
        <v>8-5</v>
      </c>
      <c r="AR524" s="576" t="str">
        <f t="shared" si="58"/>
        <v/>
      </c>
      <c r="AS524" s="578" t="str">
        <f t="shared" si="59"/>
        <v/>
      </c>
      <c r="AT524" s="580" t="str">
        <f t="shared" si="60"/>
        <v/>
      </c>
      <c r="AU524" s="582" t="str">
        <f t="shared" si="61"/>
        <v/>
      </c>
      <c r="AV524" s="584" t="str">
        <f t="shared" si="62"/>
        <v/>
      </c>
      <c r="AW524" s="662" t="str">
        <f>IFERROR(VLOOKUP(功能_33[[#This Row],[功能代號]],工作表3!C:C,1,FALSE),"未計SIT測試")</f>
        <v>未計SIT測試</v>
      </c>
      <c r="AX524" s="584" t="s">
        <v>2803</v>
      </c>
    </row>
    <row r="525" spans="3:50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">
        <v>7</v>
      </c>
      <c r="O525" s="291" t="s">
        <v>25</v>
      </c>
      <c r="P525" s="291" t="s">
        <v>21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邱怡婷</v>
      </c>
      <c r="AH525" s="299"/>
      <c r="AI525" s="299"/>
      <c r="AJ525" s="292"/>
      <c r="AL525" s="291" t="s">
        <v>3054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57"/>
        <v>8-5</v>
      </c>
      <c r="AR525" s="576" t="str">
        <f t="shared" si="58"/>
        <v/>
      </c>
      <c r="AS525" s="578" t="str">
        <f t="shared" si="59"/>
        <v/>
      </c>
      <c r="AT525" s="580" t="str">
        <f t="shared" si="60"/>
        <v/>
      </c>
      <c r="AU525" s="582" t="str">
        <f t="shared" si="61"/>
        <v/>
      </c>
      <c r="AV525" s="584" t="str">
        <f t="shared" si="62"/>
        <v/>
      </c>
      <c r="AW525" s="662" t="str">
        <f>IFERROR(VLOOKUP(功能_33[[#This Row],[功能代號]],工作表3!C:C,1,FALSE),"未計SIT測試")</f>
        <v>未計SIT測試</v>
      </c>
      <c r="AX525" s="584" t="s">
        <v>2803</v>
      </c>
    </row>
    <row r="526" spans="3:50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>
        <v>44524</v>
      </c>
      <c r="L526" s="299">
        <v>44525</v>
      </c>
      <c r="M526" s="299">
        <v>44529</v>
      </c>
      <c r="N526" s="291" t="str">
        <f>VLOOKUP(功能_33[[#This Row],[功能代號]],[5]外部輸出入介面!$C:$F,4,FALSE)</f>
        <v>林清河</v>
      </c>
      <c r="O526" s="291" t="s">
        <v>567</v>
      </c>
      <c r="T526" s="291"/>
      <c r="V526" s="291"/>
      <c r="W526" s="291"/>
      <c r="X526" s="292" t="str">
        <f>VLOOKUP(功能_33[[#This Row],[User]],SKL放款!A:G,7,FALSE)</f>
        <v>放款審查課</v>
      </c>
      <c r="Y526" s="299">
        <v>44529</v>
      </c>
      <c r="Z526" s="299" t="s">
        <v>133</v>
      </c>
      <c r="AA526" s="282">
        <v>44544</v>
      </c>
      <c r="AB526" s="299">
        <v>44544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鄧雪美</v>
      </c>
      <c r="AH526" s="299"/>
      <c r="AI526" s="299"/>
      <c r="AJ526" s="292"/>
      <c r="AL526" s="308" t="s">
        <v>3153</v>
      </c>
      <c r="AM526" s="632" t="s">
        <v>3149</v>
      </c>
      <c r="AN526" s="292" t="str">
        <f>VLOOKUP(功能_33[[#This Row],[功能代號]],需二審tmp!A:A,1,FALSE)</f>
        <v>L8401</v>
      </c>
      <c r="AO526" s="356">
        <v>44526</v>
      </c>
      <c r="AQ526" s="574" t="str">
        <f t="shared" si="57"/>
        <v>8-4</v>
      </c>
      <c r="AR526" s="576" t="str">
        <f t="shared" si="58"/>
        <v/>
      </c>
      <c r="AS526" s="578" t="str">
        <f t="shared" si="59"/>
        <v/>
      </c>
      <c r="AT526" s="580" t="str">
        <f t="shared" si="60"/>
        <v/>
      </c>
      <c r="AU526" s="582" t="str">
        <f t="shared" si="61"/>
        <v/>
      </c>
      <c r="AV526" s="584" t="str">
        <f t="shared" si="62"/>
        <v/>
      </c>
      <c r="AW526" s="662" t="str">
        <f>IFERROR(VLOOKUP(功能_33[[#This Row],[功能代號]],工作表3!C:C,1,FALSE),"未計SIT測試")</f>
        <v>未計SIT測試</v>
      </c>
      <c r="AX526" s="584" t="s">
        <v>2803</v>
      </c>
    </row>
    <row r="527" spans="3:50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3152</v>
      </c>
      <c r="AM527" s="632" t="s">
        <v>3150</v>
      </c>
      <c r="AN527" s="292" t="str">
        <f>VLOOKUP(功能_33[[#This Row],[功能代號]],需二審tmp!A:A,1,FALSE)</f>
        <v>L8402</v>
      </c>
      <c r="AO527" s="356">
        <v>44526</v>
      </c>
      <c r="AQ527" s="574" t="str">
        <f t="shared" si="57"/>
        <v>8-4</v>
      </c>
      <c r="AR527" s="576" t="str">
        <f t="shared" si="58"/>
        <v/>
      </c>
      <c r="AS527" s="578" t="str">
        <f t="shared" si="59"/>
        <v/>
      </c>
      <c r="AT527" s="580" t="str">
        <f t="shared" si="60"/>
        <v/>
      </c>
      <c r="AU527" s="582" t="str">
        <f t="shared" si="61"/>
        <v/>
      </c>
      <c r="AV527" s="584" t="str">
        <f t="shared" si="62"/>
        <v/>
      </c>
      <c r="AW527" s="662" t="str">
        <f>IFERROR(VLOOKUP(功能_33[[#This Row],[功能代號]],工作表3!C:C,1,FALSE),"未計SIT測試")</f>
        <v>未計SIT測試</v>
      </c>
      <c r="AX527" s="584" t="s">
        <v>2803</v>
      </c>
    </row>
    <row r="528" spans="3:50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2736</v>
      </c>
      <c r="AM528" s="292" t="s">
        <v>2737</v>
      </c>
      <c r="AN528" s="292" t="e">
        <f>VLOOKUP(功能_33[[#This Row],[功能代號]],需二審tmp!A:A,1,FALSE)</f>
        <v>#N/A</v>
      </c>
      <c r="AQ528" s="574" t="str">
        <f t="shared" si="57"/>
        <v>7-2</v>
      </c>
      <c r="AR528" s="576" t="str">
        <f t="shared" si="58"/>
        <v/>
      </c>
      <c r="AS528" s="578" t="str">
        <f t="shared" si="59"/>
        <v/>
      </c>
      <c r="AT528" s="580" t="str">
        <f t="shared" si="60"/>
        <v/>
      </c>
      <c r="AU528" s="582" t="str">
        <f t="shared" si="61"/>
        <v/>
      </c>
      <c r="AV528" s="584" t="str">
        <f t="shared" si="62"/>
        <v/>
      </c>
      <c r="AW528" s="662" t="str">
        <f>IFERROR(VLOOKUP(功能_33[[#This Row],[功能代號]],工作表3!C:C,1,FALSE),"未計SIT測試")</f>
        <v>未計SIT測試</v>
      </c>
      <c r="AX528" s="584" t="s">
        <v>2803</v>
      </c>
    </row>
    <row r="529" spans="1:50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2733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str">
        <f>VLOOKUP(功能_33[[#This Row],[功能代號]],需二審tmp!A:A,1,FALSE)</f>
        <v>L7202</v>
      </c>
      <c r="AQ529" s="574" t="str">
        <f t="shared" si="57"/>
        <v>7-2</v>
      </c>
      <c r="AR529" s="576" t="str">
        <f t="shared" si="58"/>
        <v/>
      </c>
      <c r="AS529" s="578" t="str">
        <f t="shared" si="59"/>
        <v/>
      </c>
      <c r="AT529" s="580" t="str">
        <f t="shared" si="60"/>
        <v/>
      </c>
      <c r="AU529" s="582" t="str">
        <f t="shared" si="61"/>
        <v/>
      </c>
      <c r="AV529" s="584" t="str">
        <f t="shared" si="62"/>
        <v/>
      </c>
      <c r="AW529" s="662" t="str">
        <f>IFERROR(VLOOKUP(功能_33[[#This Row],[功能代號]],工作表3!C:C,1,FALSE),"未計SIT測試")</f>
        <v>未計SIT測試</v>
      </c>
      <c r="AX529" s="584" t="s">
        <v>2803</v>
      </c>
    </row>
    <row r="530" spans="1:50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/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2738</v>
      </c>
      <c r="AM530" s="292" t="s">
        <v>2739</v>
      </c>
      <c r="AN530" s="292" t="e">
        <f>VLOOKUP(功能_33[[#This Row],[功能代號]],需二審tmp!A:A,1,FALSE)</f>
        <v>#N/A</v>
      </c>
      <c r="AQ530" s="574" t="str">
        <f t="shared" si="57"/>
        <v>7-2</v>
      </c>
      <c r="AR530" s="576" t="str">
        <f t="shared" si="58"/>
        <v/>
      </c>
      <c r="AS530" s="578" t="str">
        <f t="shared" si="59"/>
        <v/>
      </c>
      <c r="AT530" s="580" t="str">
        <f t="shared" si="60"/>
        <v/>
      </c>
      <c r="AU530" s="582" t="str">
        <f t="shared" si="61"/>
        <v/>
      </c>
      <c r="AV530" s="584" t="str">
        <f t="shared" si="62"/>
        <v/>
      </c>
      <c r="AW530" s="662" t="str">
        <f>IFERROR(VLOOKUP(功能_33[[#This Row],[功能代號]],工作表3!C:C,1,FALSE),"未計SIT測試")</f>
        <v>未計SIT測試</v>
      </c>
      <c r="AX530" s="584" t="s">
        <v>2803</v>
      </c>
    </row>
    <row r="531" spans="1:50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2733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str">
        <f>VLOOKUP(功能_33[[#This Row],[功能代號]],需二審tmp!A:A,1,FALSE)</f>
        <v>L7210</v>
      </c>
      <c r="AQ531" s="574" t="str">
        <f t="shared" si="57"/>
        <v>7-2</v>
      </c>
      <c r="AR531" s="576" t="str">
        <f t="shared" si="58"/>
        <v/>
      </c>
      <c r="AS531" s="578" t="str">
        <f t="shared" si="59"/>
        <v/>
      </c>
      <c r="AT531" s="580" t="str">
        <f t="shared" si="60"/>
        <v/>
      </c>
      <c r="AU531" s="582" t="str">
        <f t="shared" si="61"/>
        <v/>
      </c>
      <c r="AV531" s="584" t="str">
        <f t="shared" si="62"/>
        <v/>
      </c>
      <c r="AW531" s="662" t="str">
        <f>IFERROR(VLOOKUP(功能_33[[#This Row],[功能代號]],工作表3!C:C,1,FALSE),"未計SIT測試")</f>
        <v>未計SIT測試</v>
      </c>
      <c r="AX531" s="584" t="s">
        <v>2803</v>
      </c>
    </row>
    <row r="532" spans="1:50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2740</v>
      </c>
      <c r="AM532" s="292" t="s">
        <v>2741</v>
      </c>
      <c r="AN532" s="292" t="str">
        <f>VLOOKUP(功能_33[[#This Row],[功能代號]],需二審tmp!A:A,1,FALSE)</f>
        <v>L7904</v>
      </c>
      <c r="AO532" s="356">
        <v>44533</v>
      </c>
      <c r="AQ532" s="574" t="str">
        <f t="shared" si="57"/>
        <v>7-2</v>
      </c>
      <c r="AR532" s="576" t="str">
        <f t="shared" si="58"/>
        <v/>
      </c>
      <c r="AS532" s="578" t="str">
        <f t="shared" si="59"/>
        <v/>
      </c>
      <c r="AT532" s="580" t="str">
        <f t="shared" si="60"/>
        <v/>
      </c>
      <c r="AU532" s="582" t="str">
        <f t="shared" si="61"/>
        <v/>
      </c>
      <c r="AV532" s="584" t="str">
        <f t="shared" si="62"/>
        <v/>
      </c>
      <c r="AW532" s="662" t="str">
        <f>IFERROR(VLOOKUP(功能_33[[#This Row],[功能代號]],工作表3!C:C,1,FALSE),"未計SIT測試")</f>
        <v>未計SIT測試</v>
      </c>
      <c r="AX532" s="584" t="s">
        <v>2803</v>
      </c>
    </row>
    <row r="533" spans="1:50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>
        <v>44530</v>
      </c>
      <c r="L533" s="299">
        <v>44530</v>
      </c>
      <c r="M533" s="299">
        <v>44536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44536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L7204</v>
      </c>
      <c r="AQ533" s="574" t="str">
        <f t="shared" si="57"/>
        <v>7-2</v>
      </c>
      <c r="AR533" s="576" t="str">
        <f t="shared" si="58"/>
        <v/>
      </c>
      <c r="AS533" s="578" t="str">
        <f t="shared" si="59"/>
        <v/>
      </c>
      <c r="AT533" s="580" t="str">
        <f t="shared" si="60"/>
        <v/>
      </c>
      <c r="AU533" s="582" t="str">
        <f t="shared" si="61"/>
        <v/>
      </c>
      <c r="AV533" s="584" t="str">
        <f t="shared" si="62"/>
        <v/>
      </c>
      <c r="AW533" s="662" t="str">
        <f>IFERROR(VLOOKUP(功能_33[[#This Row],[功能代號]],工作表3!C:C,1,FALSE),"未計SIT測試")</f>
        <v>未計SIT測試</v>
      </c>
      <c r="AX533" s="584" t="s">
        <v>2803</v>
      </c>
    </row>
    <row r="534" spans="1:50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>
        <v>44530</v>
      </c>
      <c r="L534" s="299">
        <v>44530</v>
      </c>
      <c r="M534" s="299">
        <f>IFERROR(IF(VLOOKUP(功能_33[[#This Row],[功能代號]],討論項目!A:H,8,FALSE)=0,"",VLOOKUP(功能_33[[#This Row],[功能代號]],討論項目!A:H,8,FALSE)),"")</f>
        <v>44533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蔡珮瑜</v>
      </c>
      <c r="P534" s="270" t="s">
        <v>3052</v>
      </c>
      <c r="T534" s="291"/>
      <c r="V534" s="291"/>
      <c r="W534" s="291"/>
      <c r="X534" s="292" t="str">
        <f>VLOOKUP(功能_33[[#This Row],[User]],SKL放款!A:G,7,FALSE)</f>
        <v>放款服務課</v>
      </c>
      <c r="Y534" s="299">
        <v>44533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2742</v>
      </c>
      <c r="AM534" s="292" t="s">
        <v>2743</v>
      </c>
      <c r="AN534" s="292" t="str">
        <f>VLOOKUP(功能_33[[#This Row],[功能代號]],需二審tmp!A:A,1,FALSE)</f>
        <v>L7203</v>
      </c>
      <c r="AO534" s="356">
        <v>44533</v>
      </c>
      <c r="AQ534" s="574" t="str">
        <f t="shared" si="57"/>
        <v>7-2</v>
      </c>
      <c r="AR534" s="576" t="str">
        <f t="shared" si="58"/>
        <v/>
      </c>
      <c r="AS534" s="578" t="str">
        <f t="shared" si="59"/>
        <v/>
      </c>
      <c r="AT534" s="580" t="str">
        <f t="shared" si="60"/>
        <v/>
      </c>
      <c r="AU534" s="582" t="str">
        <f t="shared" si="61"/>
        <v/>
      </c>
      <c r="AV534" s="584" t="str">
        <f t="shared" si="62"/>
        <v/>
      </c>
      <c r="AW534" s="662" t="str">
        <f>IFERROR(VLOOKUP(功能_33[[#This Row],[功能代號]],工作表3!C:C,1,FALSE),"未計SIT測試")</f>
        <v>未計SIT測試</v>
      </c>
      <c r="AX534" s="584" t="s">
        <v>2803</v>
      </c>
    </row>
    <row r="535" spans="1:50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張舜雯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放款管理課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張舜雯</v>
      </c>
      <c r="AH535" s="299"/>
      <c r="AI535" s="299"/>
      <c r="AJ535" s="292"/>
      <c r="AL535" s="308" t="s">
        <v>2744</v>
      </c>
      <c r="AM535" s="219" t="s">
        <v>2745</v>
      </c>
      <c r="AN535" s="292" t="str">
        <f>VLOOKUP(功能_33[[#This Row],[功能代號]],需二審tmp!A:A,1,FALSE)</f>
        <v>L7901</v>
      </c>
      <c r="AO535" s="356">
        <v>44533</v>
      </c>
      <c r="AQ535" s="574" t="str">
        <f t="shared" si="57"/>
        <v>7-2</v>
      </c>
      <c r="AR535" s="576" t="str">
        <f t="shared" si="58"/>
        <v/>
      </c>
      <c r="AS535" s="578" t="str">
        <f t="shared" si="59"/>
        <v/>
      </c>
      <c r="AT535" s="580" t="str">
        <f t="shared" si="60"/>
        <v/>
      </c>
      <c r="AU535" s="582" t="str">
        <f t="shared" si="61"/>
        <v/>
      </c>
      <c r="AV535" s="584" t="str">
        <f t="shared" si="62"/>
        <v/>
      </c>
      <c r="AW535" s="662" t="str">
        <f>IFERROR(VLOOKUP(功能_33[[#This Row],[功能代號]],工作表3!C:C,1,FALSE),"未計SIT測試")</f>
        <v>未計SIT測試</v>
      </c>
      <c r="AX535" s="584" t="s">
        <v>2803</v>
      </c>
    </row>
    <row r="536" spans="1:50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20">
        <v>44530</v>
      </c>
      <c r="L536" s="220">
        <v>44530</v>
      </c>
      <c r="M536" s="228">
        <v>44546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蔡珮瑜</v>
      </c>
      <c r="P536" s="270" t="s">
        <v>3141</v>
      </c>
      <c r="T536" s="291"/>
      <c r="V536" s="291"/>
      <c r="W536" s="291"/>
      <c r="X536" s="292" t="str">
        <f>VLOOKUP(功能_33[[#This Row],[User]],SKL放款!A:G,7,FALSE)</f>
        <v>放款服務課</v>
      </c>
      <c r="Y536" s="228">
        <v>44546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蔡珮瑜</v>
      </c>
      <c r="AH536" s="299"/>
      <c r="AI536" s="299"/>
      <c r="AJ536" s="292"/>
      <c r="AL536" s="308" t="s">
        <v>2746</v>
      </c>
      <c r="AM536" s="219" t="s">
        <v>2747</v>
      </c>
      <c r="AN536" s="292" t="str">
        <f>VLOOKUP(功能_33[[#This Row],[功能代號]],需二審tmp!A:A,1,FALSE)</f>
        <v>L7902</v>
      </c>
      <c r="AQ536" s="574" t="str">
        <f t="shared" si="57"/>
        <v>7-2</v>
      </c>
      <c r="AR536" s="576" t="str">
        <f t="shared" si="58"/>
        <v/>
      </c>
      <c r="AS536" s="578" t="str">
        <f t="shared" si="59"/>
        <v/>
      </c>
      <c r="AT536" s="580" t="str">
        <f t="shared" si="60"/>
        <v/>
      </c>
      <c r="AU536" s="582" t="str">
        <f t="shared" si="61"/>
        <v/>
      </c>
      <c r="AV536" s="584" t="str">
        <f t="shared" si="62"/>
        <v/>
      </c>
      <c r="AW536" s="662" t="str">
        <f>IFERROR(VLOOKUP(功能_33[[#This Row],[功能代號]],工作表3!C:C,1,FALSE),"未計SIT測試")</f>
        <v>未計SIT測試</v>
      </c>
      <c r="AX536" s="584" t="s">
        <v>2803</v>
      </c>
    </row>
    <row r="537" spans="1:50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>
        <v>44524</v>
      </c>
      <c r="L537" s="299">
        <v>44526</v>
      </c>
      <c r="M537" s="299">
        <v>44536</v>
      </c>
      <c r="N537" s="291" t="s">
        <v>10</v>
      </c>
      <c r="O537" s="291" t="s">
        <v>28</v>
      </c>
      <c r="T537" s="291"/>
      <c r="V537" s="291"/>
      <c r="W537" s="291"/>
      <c r="X537" s="292" t="str">
        <f>VLOOKUP(功能_33[[#This Row],[User]],SKL放款!A:G,7,FALSE)</f>
        <v>放款審查課</v>
      </c>
      <c r="Y537" s="299">
        <v>44533</v>
      </c>
      <c r="Z537" s="299" t="s">
        <v>2926</v>
      </c>
      <c r="AA537" s="299">
        <v>44524</v>
      </c>
      <c r="AB537" s="299">
        <v>44526</v>
      </c>
      <c r="AC537" s="299">
        <v>44544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施美娟</v>
      </c>
      <c r="AH537" s="299"/>
      <c r="AI537" s="299"/>
      <c r="AJ537" s="292"/>
      <c r="AL537" s="291" t="s">
        <v>190</v>
      </c>
      <c r="AN537" s="292" t="e">
        <f>VLOOKUP(功能_33[[#This Row],[功能代號]],需二審tmp!A:A,1,FALSE)</f>
        <v>#N/A</v>
      </c>
      <c r="AO537" s="356">
        <v>44533</v>
      </c>
      <c r="AQ537" s="574" t="str">
        <f t="shared" si="57"/>
        <v>7-1</v>
      </c>
      <c r="AR537" s="576" t="str">
        <f t="shared" si="58"/>
        <v/>
      </c>
      <c r="AS537" s="578" t="str">
        <f t="shared" si="59"/>
        <v/>
      </c>
      <c r="AT537" s="580" t="str">
        <f t="shared" si="60"/>
        <v/>
      </c>
      <c r="AU537" s="582" t="str">
        <f t="shared" si="61"/>
        <v/>
      </c>
      <c r="AV537" s="584" t="str">
        <f t="shared" si="62"/>
        <v/>
      </c>
      <c r="AW537" s="662" t="str">
        <f>IFERROR(VLOOKUP(功能_33[[#This Row],[功能代號]],工作表3!C:C,1,FALSE),"未計SIT測試")</f>
        <v>未計SIT測試</v>
      </c>
      <c r="AX537" s="584" t="s">
        <v>2803</v>
      </c>
    </row>
    <row r="538" spans="1:50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3179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2926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2976</v>
      </c>
      <c r="AN538" s="292" t="e">
        <f>VLOOKUP(功能_33[[#This Row],[功能代號]],需二審tmp!A:A,1,FALSE)</f>
        <v>#N/A</v>
      </c>
      <c r="AQ538" s="574" t="str">
        <f t="shared" si="57"/>
        <v>LC.</v>
      </c>
      <c r="AR538" s="576" t="str">
        <f t="shared" si="58"/>
        <v/>
      </c>
      <c r="AS538" s="578" t="str">
        <f t="shared" si="59"/>
        <v/>
      </c>
      <c r="AT538" s="580" t="str">
        <f t="shared" si="60"/>
        <v/>
      </c>
      <c r="AU538" s="582" t="str">
        <f t="shared" si="61"/>
        <v/>
      </c>
      <c r="AV538" s="584" t="str">
        <f t="shared" si="62"/>
        <v/>
      </c>
      <c r="AW538" s="662" t="str">
        <f>IFERROR(VLOOKUP(功能_33[[#This Row],[功能代號]],工作表3!C:C,1,FALSE),"未計SIT測試")</f>
        <v>LC001</v>
      </c>
      <c r="AX538" s="584" t="s">
        <v>2803</v>
      </c>
    </row>
    <row r="539" spans="1:50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3179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57"/>
        <v>LC.</v>
      </c>
      <c r="AR539" s="576" t="str">
        <f t="shared" si="58"/>
        <v/>
      </c>
      <c r="AS539" s="578" t="str">
        <f t="shared" si="59"/>
        <v/>
      </c>
      <c r="AT539" s="580" t="str">
        <f t="shared" si="60"/>
        <v/>
      </c>
      <c r="AU539" s="582" t="str">
        <f t="shared" si="61"/>
        <v/>
      </c>
      <c r="AV539" s="584" t="str">
        <f t="shared" si="62"/>
        <v/>
      </c>
      <c r="AW539" s="662" t="str">
        <f>IFERROR(VLOOKUP(功能_33[[#This Row],[功能代號]],工作表3!C:C,1,FALSE),"未計SIT測試")</f>
        <v>LC002</v>
      </c>
      <c r="AX539" s="584" t="s">
        <v>2803</v>
      </c>
    </row>
    <row r="540" spans="1:50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3179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2733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str">
        <f>VLOOKUP(功能_33[[#This Row],[功能代號]],需二審tmp!A:A,1,FALSE)</f>
        <v>LC003</v>
      </c>
      <c r="AQ540" s="574" t="str">
        <f t="shared" si="57"/>
        <v>LC.</v>
      </c>
      <c r="AR540" s="576" t="str">
        <f t="shared" si="58"/>
        <v/>
      </c>
      <c r="AS540" s="578" t="str">
        <f t="shared" si="59"/>
        <v/>
      </c>
      <c r="AT540" s="580" t="str">
        <f t="shared" si="60"/>
        <v/>
      </c>
      <c r="AU540" s="582" t="str">
        <f t="shared" si="61"/>
        <v/>
      </c>
      <c r="AV540" s="584" t="str">
        <f t="shared" si="62"/>
        <v/>
      </c>
      <c r="AW540" s="662" t="str">
        <f>IFERROR(VLOOKUP(功能_33[[#This Row],[功能代號]],工作表3!C:C,1,FALSE),"未計SIT測試")</f>
        <v>LC003</v>
      </c>
      <c r="AX540" s="584" t="s">
        <v>2803</v>
      </c>
    </row>
    <row r="541" spans="1:50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3179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2926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e">
        <f>VLOOKUP(功能_33[[#This Row],[功能代號]],需二審tmp!A:A,1,FALSE)</f>
        <v>#N/A</v>
      </c>
      <c r="AQ541" s="574" t="str">
        <f t="shared" si="57"/>
        <v>LC.</v>
      </c>
      <c r="AR541" s="576" t="str">
        <f t="shared" si="58"/>
        <v/>
      </c>
      <c r="AS541" s="578" t="str">
        <f t="shared" si="59"/>
        <v/>
      </c>
      <c r="AT541" s="580" t="str">
        <f t="shared" si="60"/>
        <v/>
      </c>
      <c r="AU541" s="582" t="str">
        <f t="shared" si="61"/>
        <v/>
      </c>
      <c r="AV541" s="584" t="str">
        <f t="shared" si="62"/>
        <v/>
      </c>
      <c r="AW541" s="662" t="str">
        <f>IFERROR(VLOOKUP(功能_33[[#This Row],[功能代號]],工作表3!C:C,1,FALSE),"未計SIT測試")</f>
        <v>未計SIT測試</v>
      </c>
      <c r="AX541" s="584" t="s">
        <v>2803</v>
      </c>
    </row>
    <row r="542" spans="1:50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3179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57"/>
        <v>LC.</v>
      </c>
      <c r="AR542" s="576" t="str">
        <f t="shared" si="58"/>
        <v/>
      </c>
      <c r="AS542" s="578" t="str">
        <f t="shared" si="59"/>
        <v/>
      </c>
      <c r="AT542" s="580" t="str">
        <f t="shared" si="60"/>
        <v/>
      </c>
      <c r="AU542" s="582" t="str">
        <f t="shared" si="61"/>
        <v/>
      </c>
      <c r="AV542" s="584" t="str">
        <f t="shared" si="62"/>
        <v/>
      </c>
      <c r="AW542" s="662" t="str">
        <f>IFERROR(VLOOKUP(功能_33[[#This Row],[功能代號]],工作表3!C:C,1,FALSE),"未計SIT測試")</f>
        <v>LC005</v>
      </c>
      <c r="AX542" s="584" t="s">
        <v>2803</v>
      </c>
    </row>
    <row r="543" spans="1:50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3179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2733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str">
        <f>VLOOKUP(功能_33[[#This Row],[功能代號]],需二審tmp!A:A,1,FALSE)</f>
        <v>LC009</v>
      </c>
      <c r="AQ543" s="574" t="str">
        <f t="shared" si="57"/>
        <v>LC.</v>
      </c>
      <c r="AR543" s="576" t="str">
        <f t="shared" si="58"/>
        <v/>
      </c>
      <c r="AS543" s="578" t="str">
        <f t="shared" si="59"/>
        <v/>
      </c>
      <c r="AT543" s="580" t="str">
        <f t="shared" si="60"/>
        <v/>
      </c>
      <c r="AU543" s="582" t="str">
        <f t="shared" si="61"/>
        <v/>
      </c>
      <c r="AV543" s="584" t="str">
        <f t="shared" si="62"/>
        <v/>
      </c>
      <c r="AW543" s="662" t="str">
        <f>IFERROR(VLOOKUP(功能_33[[#This Row],[功能代號]],工作表3!C:C,1,FALSE),"未計SIT測試")</f>
        <v>LC009</v>
      </c>
      <c r="AX543" s="584" t="s">
        <v>2803</v>
      </c>
    </row>
    <row r="544" spans="1:50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22">
        <v>44533</v>
      </c>
      <c r="L544" s="299">
        <v>44533</v>
      </c>
      <c r="M544" s="299">
        <v>44545</v>
      </c>
      <c r="N544" s="291" t="s">
        <v>7</v>
      </c>
      <c r="O544" s="291" t="s">
        <v>3179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2926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e">
        <f>VLOOKUP(功能_33[[#This Row],[功能代號]],需二審tmp!A:A,1,FALSE)</f>
        <v>#N/A</v>
      </c>
      <c r="AQ544" s="574" t="str">
        <f t="shared" si="57"/>
        <v>LC.</v>
      </c>
      <c r="AR544" s="576" t="str">
        <f t="shared" si="58"/>
        <v/>
      </c>
      <c r="AS544" s="578" t="str">
        <f t="shared" si="59"/>
        <v/>
      </c>
      <c r="AT544" s="580" t="str">
        <f t="shared" si="60"/>
        <v/>
      </c>
      <c r="AU544" s="582" t="str">
        <f t="shared" si="61"/>
        <v/>
      </c>
      <c r="AV544" s="584" t="str">
        <f t="shared" si="62"/>
        <v/>
      </c>
      <c r="AW544" s="662" t="str">
        <f>IFERROR(VLOOKUP(功能_33[[#This Row],[功能代號]],工作表3!C:C,1,FALSE),"未計SIT測試")</f>
        <v>未計SIT測試</v>
      </c>
      <c r="AX544" s="584" t="s">
        <v>2803</v>
      </c>
    </row>
    <row r="545" spans="1:50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>
        <v>44533</v>
      </c>
      <c r="L545" s="299">
        <v>44533</v>
      </c>
      <c r="M545" s="299">
        <v>44545</v>
      </c>
      <c r="N545" s="291" t="s">
        <v>7</v>
      </c>
      <c r="O545" s="291" t="s">
        <v>3179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2733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str">
        <f>VLOOKUP(功能_33[[#This Row],[功能代號]],需二審tmp!A:A,1,FALSE)</f>
        <v>LC011</v>
      </c>
      <c r="AQ545" s="574" t="str">
        <f t="shared" si="57"/>
        <v>LC.</v>
      </c>
      <c r="AR545" s="576" t="str">
        <f t="shared" si="58"/>
        <v/>
      </c>
      <c r="AS545" s="578" t="str">
        <f t="shared" si="59"/>
        <v/>
      </c>
      <c r="AT545" s="580" t="str">
        <f t="shared" si="60"/>
        <v/>
      </c>
      <c r="AU545" s="582" t="str">
        <f t="shared" si="61"/>
        <v/>
      </c>
      <c r="AV545" s="584" t="str">
        <f t="shared" si="62"/>
        <v/>
      </c>
      <c r="AW545" s="662" t="str">
        <f>IFERROR(VLOOKUP(功能_33[[#This Row],[功能代號]],工作表3!C:C,1,FALSE),"未計SIT測試")</f>
        <v>LC011</v>
      </c>
      <c r="AX545" s="584" t="s">
        <v>2803</v>
      </c>
    </row>
    <row r="546" spans="1:50" ht="13.5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3179</v>
      </c>
      <c r="T546" s="291"/>
      <c r="V546" s="291"/>
      <c r="W546" s="291"/>
      <c r="X546" s="423" t="str">
        <f>VLOOKUP(功能_33[[#This Row],[User]],SKL放款!A:G,7,FALSE)</f>
        <v>放款服務課</v>
      </c>
      <c r="Y546" s="299">
        <v>44545</v>
      </c>
      <c r="Z546" s="299" t="s">
        <v>2791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3"/>
      <c r="AL546" s="291" t="s">
        <v>2976</v>
      </c>
      <c r="AM546" s="423"/>
      <c r="AN546" s="423" t="e">
        <f>VLOOKUP(功能_33[[#This Row],[功能代號]],需二審tmp!A:A,1,FALSE)</f>
        <v>#N/A</v>
      </c>
      <c r="AQ546" s="635" t="str">
        <f>IF(COUNTA(AC546)=1,LEFT(D546,3),"")</f>
        <v>LC.</v>
      </c>
      <c r="AR546" s="576" t="str">
        <f>IF(AND(COUNTA(L546)=1,COUNTA(M546)=1,COUNTA(Y546)=1,COUNTA(AB546)=1,COUNTA(AC546)=0),LEFT(D546,3),"")</f>
        <v/>
      </c>
      <c r="AS546" s="578" t="str">
        <f>IF(AND(COUNTA(L546)=1,COUNTA(M546)=1,COUNTA(Y546)=1,COUNTA(AB546)=0,COUNTA(AC546)=0),LEFT(D546,3),"")</f>
        <v/>
      </c>
      <c r="AT546" s="580" t="str">
        <f>IF(AND(COUNTA(M546)=0,COUNTA(Y546)=1),LEFT(D546,3),"")</f>
        <v/>
      </c>
      <c r="AU546" s="582" t="str">
        <f>IF(AND(COUNTA(M546)=1,COUNTA(Y546)=0),LEFT(D546,3),"")</f>
        <v/>
      </c>
      <c r="AV546" s="584" t="str">
        <f>IF(AND(COUNTA(M546)=0,COUNTA(Y546)=0),LEFT(D546,3),"")</f>
        <v/>
      </c>
      <c r="AW546" s="662" t="str">
        <f>IFERROR(VLOOKUP(功能_33[[#This Row],[功能代號]],工作表3!C:C,1,FALSE),"未計SIT測試")</f>
        <v>未計SIT測試</v>
      </c>
      <c r="AX546" s="584" t="s">
        <v>2803</v>
      </c>
    </row>
    <row r="547" spans="1:50" ht="13.5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3179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5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62" t="str">
        <f>IFERROR(VLOOKUP(功能_33[[#This Row],[功能代號]],工作表3!C:C,1,FALSE),"未計SIT測試")</f>
        <v>未計SIT測試</v>
      </c>
      <c r="AX547" s="584" t="s">
        <v>2803</v>
      </c>
    </row>
    <row r="548" spans="1:50" ht="13.5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3179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5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62" t="str">
        <f>IFERROR(VLOOKUP(功能_33[[#This Row],[功能代號]],工作表3!C:C,1,FALSE),"未計SIT測試")</f>
        <v>未計SIT測試</v>
      </c>
      <c r="AX548" s="584" t="s">
        <v>2803</v>
      </c>
    </row>
    <row r="549" spans="1:50" ht="13.5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3179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5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62" t="str">
        <f>IFERROR(VLOOKUP(功能_33[[#This Row],[功能代號]],工作表3!C:C,1,FALSE),"未計SIT測試")</f>
        <v>未計SIT測試</v>
      </c>
      <c r="AX549" s="584" t="s">
        <v>2803</v>
      </c>
    </row>
    <row r="550" spans="1:50" s="504" customFormat="1" x14ac:dyDescent="0.3">
      <c r="A550" s="605"/>
      <c r="C550" s="505"/>
      <c r="D550" s="506"/>
      <c r="F550" s="507"/>
      <c r="G550" s="507"/>
      <c r="I550" s="507"/>
      <c r="J550" s="508"/>
      <c r="K550" s="505"/>
      <c r="L550" s="509"/>
      <c r="M550" s="505"/>
      <c r="P550" s="510"/>
      <c r="Q550" s="505"/>
      <c r="R550" s="505"/>
      <c r="S550" s="505"/>
      <c r="T550" s="509"/>
      <c r="U550" s="505"/>
      <c r="Y550" s="505"/>
      <c r="Z550" s="505"/>
      <c r="AE550" s="511"/>
      <c r="AF550" s="512"/>
      <c r="AH550" s="507"/>
      <c r="AI550" s="507"/>
      <c r="AJ550" s="507"/>
      <c r="AK550" s="513"/>
      <c r="AL550" s="505"/>
      <c r="AO550" s="503"/>
      <c r="AP550" s="503"/>
    </row>
    <row r="551" spans="1:50" ht="13.5" x14ac:dyDescent="0.3">
      <c r="A551" s="299"/>
      <c r="D551" s="292"/>
      <c r="F551" s="292"/>
      <c r="G551" s="292"/>
      <c r="I551" s="292"/>
      <c r="J551" s="298"/>
      <c r="L551" s="291"/>
      <c r="T551" s="291"/>
      <c r="AH551" s="292"/>
      <c r="AI551" s="292"/>
      <c r="AJ551" s="292"/>
      <c r="AQ551" s="636">
        <f t="shared" ref="AQ551:AV551" si="63">COUNTIF(AQ2:AQ549,"&gt;&lt;")</f>
        <v>548</v>
      </c>
      <c r="AR551" s="498">
        <f t="shared" si="63"/>
        <v>0</v>
      </c>
      <c r="AS551" s="498">
        <f t="shared" si="63"/>
        <v>0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</row>
    <row r="552" spans="1:50" x14ac:dyDescent="0.3">
      <c r="AV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C292"/>
  <sheetViews>
    <sheetView topLeftCell="A235" workbookViewId="0">
      <selection activeCell="C1" sqref="C1:C292"/>
    </sheetView>
  </sheetViews>
  <sheetFormatPr defaultRowHeight="14.5" x14ac:dyDescent="0.3"/>
  <sheetData>
    <row r="1" spans="3:3" x14ac:dyDescent="0.3">
      <c r="C1" s="293" t="s">
        <v>134</v>
      </c>
    </row>
    <row r="2" spans="3:3" x14ac:dyDescent="0.3">
      <c r="C2" s="293" t="s">
        <v>140</v>
      </c>
    </row>
    <row r="3" spans="3:3" x14ac:dyDescent="0.3">
      <c r="C3" s="293" t="s">
        <v>144</v>
      </c>
    </row>
    <row r="4" spans="3:3" x14ac:dyDescent="0.3">
      <c r="C4" s="293" t="s">
        <v>147</v>
      </c>
    </row>
    <row r="5" spans="3:3" x14ac:dyDescent="0.3">
      <c r="C5" s="293" t="s">
        <v>151</v>
      </c>
    </row>
    <row r="6" spans="3:3" x14ac:dyDescent="0.3">
      <c r="C6" s="293" t="s">
        <v>164</v>
      </c>
    </row>
    <row r="7" spans="3:3" x14ac:dyDescent="0.3">
      <c r="C7" s="293" t="s">
        <v>184</v>
      </c>
    </row>
    <row r="8" spans="3:3" x14ac:dyDescent="0.3">
      <c r="C8" s="293" t="s">
        <v>175</v>
      </c>
    </row>
    <row r="9" spans="3:3" x14ac:dyDescent="0.3">
      <c r="C9" s="293" t="s">
        <v>177</v>
      </c>
    </row>
    <row r="10" spans="3:3" x14ac:dyDescent="0.3">
      <c r="C10" s="293" t="s">
        <v>153</v>
      </c>
    </row>
    <row r="11" spans="3:3" x14ac:dyDescent="0.3">
      <c r="C11" s="293" t="s">
        <v>157</v>
      </c>
    </row>
    <row r="12" spans="3:3" x14ac:dyDescent="0.3">
      <c r="C12" s="293" t="s">
        <v>161</v>
      </c>
    </row>
    <row r="13" spans="3:3" x14ac:dyDescent="0.3">
      <c r="C13" s="293" t="s">
        <v>179</v>
      </c>
    </row>
    <row r="14" spans="3:3" x14ac:dyDescent="0.3">
      <c r="C14" s="293" t="s">
        <v>170</v>
      </c>
    </row>
    <row r="15" spans="3:3" x14ac:dyDescent="0.3">
      <c r="C15" s="293" t="s">
        <v>187</v>
      </c>
    </row>
    <row r="16" spans="3:3" x14ac:dyDescent="0.3">
      <c r="C16" s="293" t="s">
        <v>166</v>
      </c>
    </row>
    <row r="17" spans="3:3" x14ac:dyDescent="0.3">
      <c r="C17" s="293" t="s">
        <v>191</v>
      </c>
    </row>
    <row r="18" spans="3:3" x14ac:dyDescent="0.3">
      <c r="C18" s="293" t="s">
        <v>201</v>
      </c>
    </row>
    <row r="19" spans="3:3" x14ac:dyDescent="0.3">
      <c r="C19" s="293" t="s">
        <v>215</v>
      </c>
    </row>
    <row r="20" spans="3:3" x14ac:dyDescent="0.3">
      <c r="C20" s="293" t="s">
        <v>221</v>
      </c>
    </row>
    <row r="21" spans="3:3" x14ac:dyDescent="0.3">
      <c r="C21" s="293" t="s">
        <v>284</v>
      </c>
    </row>
    <row r="22" spans="3:3" x14ac:dyDescent="0.3">
      <c r="C22" s="293" t="s">
        <v>244</v>
      </c>
    </row>
    <row r="23" spans="3:3" x14ac:dyDescent="0.3">
      <c r="C23" s="293" t="s">
        <v>224</v>
      </c>
    </row>
    <row r="24" spans="3:3" x14ac:dyDescent="0.3">
      <c r="C24" s="293" t="s">
        <v>256</v>
      </c>
    </row>
    <row r="25" spans="3:3" x14ac:dyDescent="0.3">
      <c r="C25" s="293" t="s">
        <v>864</v>
      </c>
    </row>
    <row r="26" spans="3:3" x14ac:dyDescent="0.3">
      <c r="C26" s="293" t="s">
        <v>854</v>
      </c>
    </row>
    <row r="27" spans="3:3" x14ac:dyDescent="0.3">
      <c r="C27" s="293" t="s">
        <v>850</v>
      </c>
    </row>
    <row r="28" spans="3:3" x14ac:dyDescent="0.3">
      <c r="C28" s="293" t="s">
        <v>261</v>
      </c>
    </row>
    <row r="29" spans="3:3" x14ac:dyDescent="0.3">
      <c r="C29" s="293" t="s">
        <v>883</v>
      </c>
    </row>
    <row r="30" spans="3:3" x14ac:dyDescent="0.3">
      <c r="C30" s="293" t="s">
        <v>337</v>
      </c>
    </row>
    <row r="31" spans="3:3" x14ac:dyDescent="0.3">
      <c r="C31" s="293" t="s">
        <v>347</v>
      </c>
    </row>
    <row r="32" spans="3:3" x14ac:dyDescent="0.3">
      <c r="C32" s="293" t="s">
        <v>305</v>
      </c>
    </row>
    <row r="33" spans="3:3" x14ac:dyDescent="0.3">
      <c r="C33" s="293" t="s">
        <v>877</v>
      </c>
    </row>
    <row r="34" spans="3:3" x14ac:dyDescent="0.3">
      <c r="C34" s="293" t="s">
        <v>732</v>
      </c>
    </row>
    <row r="35" spans="3:3" x14ac:dyDescent="0.3">
      <c r="C35" s="293" t="s">
        <v>199</v>
      </c>
    </row>
    <row r="36" spans="3:3" x14ac:dyDescent="0.3">
      <c r="C36" s="293" t="s">
        <v>205</v>
      </c>
    </row>
    <row r="37" spans="3:3" x14ac:dyDescent="0.3">
      <c r="C37" s="293" t="s">
        <v>212</v>
      </c>
    </row>
    <row r="38" spans="3:3" x14ac:dyDescent="0.3">
      <c r="C38" s="293" t="s">
        <v>246</v>
      </c>
    </row>
    <row r="39" spans="3:3" x14ac:dyDescent="0.3">
      <c r="C39" s="293" t="s">
        <v>209</v>
      </c>
    </row>
    <row r="40" spans="3:3" x14ac:dyDescent="0.3">
      <c r="C40" s="293" t="s">
        <v>207</v>
      </c>
    </row>
    <row r="41" spans="3:3" x14ac:dyDescent="0.3">
      <c r="C41" s="293" t="s">
        <v>218</v>
      </c>
    </row>
    <row r="42" spans="3:3" x14ac:dyDescent="0.3">
      <c r="C42" s="293" t="s">
        <v>258</v>
      </c>
    </row>
    <row r="43" spans="3:3" x14ac:dyDescent="0.3">
      <c r="C43" s="293" t="s">
        <v>869</v>
      </c>
    </row>
    <row r="44" spans="3:3" x14ac:dyDescent="0.3">
      <c r="C44" s="293" t="s">
        <v>228</v>
      </c>
    </row>
    <row r="45" spans="3:3" x14ac:dyDescent="0.3">
      <c r="C45" s="293" t="s">
        <v>858</v>
      </c>
    </row>
    <row r="46" spans="3:3" x14ac:dyDescent="0.3">
      <c r="C46" s="293" t="s">
        <v>860</v>
      </c>
    </row>
    <row r="47" spans="3:3" x14ac:dyDescent="0.3">
      <c r="C47" s="293" t="s">
        <v>263</v>
      </c>
    </row>
    <row r="48" spans="3:3" x14ac:dyDescent="0.3">
      <c r="C48" s="293" t="s">
        <v>288</v>
      </c>
    </row>
    <row r="49" spans="3:3" x14ac:dyDescent="0.3">
      <c r="C49" s="293" t="s">
        <v>292</v>
      </c>
    </row>
    <row r="50" spans="3:3" x14ac:dyDescent="0.3">
      <c r="C50" s="293" t="s">
        <v>297</v>
      </c>
    </row>
    <row r="51" spans="3:3" x14ac:dyDescent="0.3">
      <c r="C51" s="293" t="s">
        <v>271</v>
      </c>
    </row>
    <row r="52" spans="3:3" x14ac:dyDescent="0.3">
      <c r="C52" s="293" t="s">
        <v>273</v>
      </c>
    </row>
    <row r="53" spans="3:3" x14ac:dyDescent="0.3">
      <c r="C53" s="293" t="s">
        <v>286</v>
      </c>
    </row>
    <row r="54" spans="3:3" x14ac:dyDescent="0.3">
      <c r="C54" s="293" t="s">
        <v>282</v>
      </c>
    </row>
    <row r="55" spans="3:3" x14ac:dyDescent="0.3">
      <c r="C55" s="293" t="s">
        <v>885</v>
      </c>
    </row>
    <row r="56" spans="3:3" x14ac:dyDescent="0.3">
      <c r="C56" s="293" t="s">
        <v>340</v>
      </c>
    </row>
    <row r="57" spans="3:3" x14ac:dyDescent="0.3">
      <c r="C57" s="293" t="s">
        <v>735</v>
      </c>
    </row>
    <row r="58" spans="3:3" x14ac:dyDescent="0.3">
      <c r="C58" s="293" t="s">
        <v>738</v>
      </c>
    </row>
    <row r="59" spans="3:3" x14ac:dyDescent="0.3">
      <c r="C59" s="293" t="s">
        <v>729</v>
      </c>
    </row>
    <row r="60" spans="3:3" x14ac:dyDescent="0.3">
      <c r="C60" s="293" t="s">
        <v>3315</v>
      </c>
    </row>
    <row r="61" spans="3:3" x14ac:dyDescent="0.3">
      <c r="C61" s="293" t="s">
        <v>747</v>
      </c>
    </row>
    <row r="62" spans="3:3" x14ac:dyDescent="0.3">
      <c r="C62" s="293" t="s">
        <v>750</v>
      </c>
    </row>
    <row r="63" spans="3:3" x14ac:dyDescent="0.3">
      <c r="C63" s="293" t="s">
        <v>753</v>
      </c>
    </row>
    <row r="64" spans="3:3" x14ac:dyDescent="0.3">
      <c r="C64" s="293" t="s">
        <v>301</v>
      </c>
    </row>
    <row r="65" spans="3:3" x14ac:dyDescent="0.3">
      <c r="C65" s="293" t="s">
        <v>880</v>
      </c>
    </row>
    <row r="66" spans="3:3" x14ac:dyDescent="0.3">
      <c r="C66" s="293" t="s">
        <v>241</v>
      </c>
    </row>
    <row r="67" spans="3:3" x14ac:dyDescent="0.3">
      <c r="C67" s="293" t="s">
        <v>230</v>
      </c>
    </row>
    <row r="68" spans="3:3" x14ac:dyDescent="0.3">
      <c r="C68" s="293" t="s">
        <v>872</v>
      </c>
    </row>
    <row r="69" spans="3:3" x14ac:dyDescent="0.3">
      <c r="C69" s="293" t="s">
        <v>268</v>
      </c>
    </row>
    <row r="70" spans="3:3" x14ac:dyDescent="0.3">
      <c r="C70" s="293" t="s">
        <v>290</v>
      </c>
    </row>
    <row r="71" spans="3:3" x14ac:dyDescent="0.3">
      <c r="C71" s="293" t="s">
        <v>295</v>
      </c>
    </row>
    <row r="72" spans="3:3" x14ac:dyDescent="0.3">
      <c r="C72" s="293" t="s">
        <v>299</v>
      </c>
    </row>
    <row r="73" spans="3:3" x14ac:dyDescent="0.3">
      <c r="C73" s="293" t="s">
        <v>275</v>
      </c>
    </row>
    <row r="74" spans="3:3" x14ac:dyDescent="0.3">
      <c r="C74" s="293" t="s">
        <v>278</v>
      </c>
    </row>
    <row r="75" spans="3:3" x14ac:dyDescent="0.3">
      <c r="C75" s="293" t="s">
        <v>280</v>
      </c>
    </row>
    <row r="76" spans="3:3" x14ac:dyDescent="0.3">
      <c r="C76" s="293" t="s">
        <v>248</v>
      </c>
    </row>
    <row r="77" spans="3:3" x14ac:dyDescent="0.3">
      <c r="C77" s="293" t="s">
        <v>238</v>
      </c>
    </row>
    <row r="78" spans="3:3" x14ac:dyDescent="0.3">
      <c r="C78" s="293" t="s">
        <v>741</v>
      </c>
    </row>
    <row r="79" spans="3:3" x14ac:dyDescent="0.3">
      <c r="C79" s="293" t="s">
        <v>744</v>
      </c>
    </row>
    <row r="80" spans="3:3" x14ac:dyDescent="0.3">
      <c r="C80" s="293" t="s">
        <v>875</v>
      </c>
    </row>
    <row r="81" spans="3:3" x14ac:dyDescent="0.3">
      <c r="C81" s="293" t="s">
        <v>335</v>
      </c>
    </row>
    <row r="82" spans="3:3" x14ac:dyDescent="0.3">
      <c r="C82" s="293" t="s">
        <v>330</v>
      </c>
    </row>
    <row r="83" spans="3:3" x14ac:dyDescent="0.3">
      <c r="C83" s="293" t="s">
        <v>318</v>
      </c>
    </row>
    <row r="84" spans="3:3" x14ac:dyDescent="0.3">
      <c r="C84" s="293" t="s">
        <v>357</v>
      </c>
    </row>
    <row r="85" spans="3:3" x14ac:dyDescent="0.3">
      <c r="C85" s="293" t="s">
        <v>422</v>
      </c>
    </row>
    <row r="86" spans="3:3" x14ac:dyDescent="0.3">
      <c r="C86" s="293" t="s">
        <v>425</v>
      </c>
    </row>
    <row r="87" spans="3:3" x14ac:dyDescent="0.3">
      <c r="C87" s="293" t="s">
        <v>326</v>
      </c>
    </row>
    <row r="88" spans="3:3" x14ac:dyDescent="0.3">
      <c r="C88" s="293" t="s">
        <v>320</v>
      </c>
    </row>
    <row r="89" spans="3:3" x14ac:dyDescent="0.3">
      <c r="C89" s="293" t="s">
        <v>322</v>
      </c>
    </row>
    <row r="90" spans="3:3" x14ac:dyDescent="0.3">
      <c r="C90" s="293" t="s">
        <v>399</v>
      </c>
    </row>
    <row r="91" spans="3:3" x14ac:dyDescent="0.3">
      <c r="C91" s="293" t="s">
        <v>402</v>
      </c>
    </row>
    <row r="92" spans="3:3" x14ac:dyDescent="0.3">
      <c r="C92" s="293" t="s">
        <v>713</v>
      </c>
    </row>
    <row r="93" spans="3:3" x14ac:dyDescent="0.3">
      <c r="C93" s="293" t="s">
        <v>362</v>
      </c>
    </row>
    <row r="94" spans="3:3" x14ac:dyDescent="0.3">
      <c r="C94" s="293" t="s">
        <v>308</v>
      </c>
    </row>
    <row r="95" spans="3:3" x14ac:dyDescent="0.3">
      <c r="C95" s="293" t="s">
        <v>354</v>
      </c>
    </row>
    <row r="96" spans="3:3" x14ac:dyDescent="0.3">
      <c r="C96" s="293" t="s">
        <v>672</v>
      </c>
    </row>
    <row r="97" spans="3:3" x14ac:dyDescent="0.3">
      <c r="C97" s="293" t="s">
        <v>333</v>
      </c>
    </row>
    <row r="98" spans="3:3" x14ac:dyDescent="0.3">
      <c r="C98" s="293" t="s">
        <v>687</v>
      </c>
    </row>
    <row r="99" spans="3:3" x14ac:dyDescent="0.3">
      <c r="C99" s="293" t="s">
        <v>359</v>
      </c>
    </row>
    <row r="100" spans="3:3" x14ac:dyDescent="0.3">
      <c r="C100" s="293" t="s">
        <v>427</v>
      </c>
    </row>
    <row r="101" spans="3:3" x14ac:dyDescent="0.3">
      <c r="C101" s="293" t="s">
        <v>371</v>
      </c>
    </row>
    <row r="102" spans="3:3" x14ac:dyDescent="0.3">
      <c r="C102" s="293" t="s">
        <v>647</v>
      </c>
    </row>
    <row r="103" spans="3:3" x14ac:dyDescent="0.3">
      <c r="C103" s="293" t="s">
        <v>840</v>
      </c>
    </row>
    <row r="104" spans="3:3" x14ac:dyDescent="0.3">
      <c r="C104" s="293" t="s">
        <v>829</v>
      </c>
    </row>
    <row r="105" spans="3:3" x14ac:dyDescent="0.3">
      <c r="C105" s="293" t="s">
        <v>383</v>
      </c>
    </row>
    <row r="106" spans="3:3" x14ac:dyDescent="0.3">
      <c r="C106" s="293" t="s">
        <v>395</v>
      </c>
    </row>
    <row r="107" spans="3:3" x14ac:dyDescent="0.3">
      <c r="C107" s="293" t="s">
        <v>379</v>
      </c>
    </row>
    <row r="108" spans="3:3" x14ac:dyDescent="0.3">
      <c r="C108" s="293" t="s">
        <v>391</v>
      </c>
    </row>
    <row r="109" spans="3:3" x14ac:dyDescent="0.3">
      <c r="C109" s="293" t="s">
        <v>440</v>
      </c>
    </row>
    <row r="110" spans="3:3" x14ac:dyDescent="0.3">
      <c r="C110" s="293" t="s">
        <v>369</v>
      </c>
    </row>
    <row r="111" spans="3:3" x14ac:dyDescent="0.3">
      <c r="C111" s="293" t="s">
        <v>405</v>
      </c>
    </row>
    <row r="112" spans="3:3" x14ac:dyDescent="0.3">
      <c r="C112" s="293" t="s">
        <v>408</v>
      </c>
    </row>
    <row r="113" spans="3:3" x14ac:dyDescent="0.3">
      <c r="C113" s="293" t="s">
        <v>637</v>
      </c>
    </row>
    <row r="114" spans="3:3" x14ac:dyDescent="0.3">
      <c r="C114" s="293" t="s">
        <v>679</v>
      </c>
    </row>
    <row r="115" spans="3:3" x14ac:dyDescent="0.3">
      <c r="C115" s="293" t="s">
        <v>660</v>
      </c>
    </row>
    <row r="116" spans="3:3" x14ac:dyDescent="0.3">
      <c r="C116" s="293" t="s">
        <v>662</v>
      </c>
    </row>
    <row r="117" spans="3:3" x14ac:dyDescent="0.3">
      <c r="C117" s="293" t="s">
        <v>645</v>
      </c>
    </row>
    <row r="118" spans="3:3" x14ac:dyDescent="0.3">
      <c r="C118" s="293" t="s">
        <v>650</v>
      </c>
    </row>
    <row r="119" spans="3:3" x14ac:dyDescent="0.3">
      <c r="C119" s="293" t="s">
        <v>652</v>
      </c>
    </row>
    <row r="120" spans="3:3" x14ac:dyDescent="0.3">
      <c r="C120" s="293" t="s">
        <v>675</v>
      </c>
    </row>
    <row r="121" spans="3:3" x14ac:dyDescent="0.3">
      <c r="C121" s="293" t="s">
        <v>3316</v>
      </c>
    </row>
    <row r="122" spans="3:3" x14ac:dyDescent="0.3">
      <c r="C122" s="293" t="s">
        <v>827</v>
      </c>
    </row>
    <row r="123" spans="3:3" x14ac:dyDescent="0.3">
      <c r="C123" s="293" t="s">
        <v>831</v>
      </c>
    </row>
    <row r="124" spans="3:3" x14ac:dyDescent="0.3">
      <c r="C124" s="293" t="s">
        <v>825</v>
      </c>
    </row>
    <row r="125" spans="3:3" x14ac:dyDescent="0.3">
      <c r="C125" s="293" t="s">
        <v>833</v>
      </c>
    </row>
    <row r="126" spans="3:3" x14ac:dyDescent="0.3">
      <c r="C126" s="293" t="s">
        <v>381</v>
      </c>
    </row>
    <row r="127" spans="3:3" x14ac:dyDescent="0.3">
      <c r="C127" s="293" t="s">
        <v>393</v>
      </c>
    </row>
    <row r="128" spans="3:3" x14ac:dyDescent="0.3">
      <c r="C128" s="293" t="s">
        <v>385</v>
      </c>
    </row>
    <row r="129" spans="3:3" x14ac:dyDescent="0.3">
      <c r="C129" s="293" t="s">
        <v>466</v>
      </c>
    </row>
    <row r="130" spans="3:3" x14ac:dyDescent="0.3">
      <c r="C130" s="293" t="s">
        <v>472</v>
      </c>
    </row>
    <row r="131" spans="3:3" x14ac:dyDescent="0.3">
      <c r="C131" s="293" t="s">
        <v>474</v>
      </c>
    </row>
    <row r="132" spans="3:3" x14ac:dyDescent="0.3">
      <c r="C132" s="293" t="s">
        <v>476</v>
      </c>
    </row>
    <row r="133" spans="3:3" x14ac:dyDescent="0.3">
      <c r="C133" s="293" t="s">
        <v>664</v>
      </c>
    </row>
    <row r="134" spans="3:3" x14ac:dyDescent="0.3">
      <c r="C134" s="293" t="s">
        <v>666</v>
      </c>
    </row>
    <row r="135" spans="3:3" x14ac:dyDescent="0.3">
      <c r="C135" s="293" t="s">
        <v>444</v>
      </c>
    </row>
    <row r="136" spans="3:3" x14ac:dyDescent="0.3">
      <c r="C136" s="293" t="s">
        <v>446</v>
      </c>
    </row>
    <row r="137" spans="3:3" x14ac:dyDescent="0.3">
      <c r="C137" s="293" t="s">
        <v>450</v>
      </c>
    </row>
    <row r="138" spans="3:3" x14ac:dyDescent="0.3">
      <c r="C138" s="293" t="s">
        <v>452</v>
      </c>
    </row>
    <row r="139" spans="3:3" x14ac:dyDescent="0.3">
      <c r="C139" s="293" t="s">
        <v>757</v>
      </c>
    </row>
    <row r="140" spans="3:3" x14ac:dyDescent="0.3">
      <c r="C140" s="293" t="s">
        <v>759</v>
      </c>
    </row>
    <row r="141" spans="3:3" x14ac:dyDescent="0.3">
      <c r="C141" s="293" t="s">
        <v>761</v>
      </c>
    </row>
    <row r="142" spans="3:3" x14ac:dyDescent="0.3">
      <c r="C142" s="293" t="s">
        <v>763</v>
      </c>
    </row>
    <row r="143" spans="3:3" x14ac:dyDescent="0.3">
      <c r="C143" s="293" t="s">
        <v>442</v>
      </c>
    </row>
    <row r="144" spans="3:3" x14ac:dyDescent="0.3">
      <c r="C144" s="293" t="s">
        <v>448</v>
      </c>
    </row>
    <row r="145" spans="3:3" x14ac:dyDescent="0.3">
      <c r="C145" s="293" t="s">
        <v>420</v>
      </c>
    </row>
    <row r="146" spans="3:3" x14ac:dyDescent="0.3">
      <c r="C146" s="293" t="s">
        <v>683</v>
      </c>
    </row>
    <row r="147" spans="3:3" x14ac:dyDescent="0.3">
      <c r="C147" s="293" t="s">
        <v>685</v>
      </c>
    </row>
    <row r="148" spans="3:3" x14ac:dyDescent="0.3">
      <c r="C148" s="293" t="s">
        <v>838</v>
      </c>
    </row>
    <row r="149" spans="3:3" x14ac:dyDescent="0.3">
      <c r="C149" s="293" t="s">
        <v>373</v>
      </c>
    </row>
    <row r="150" spans="3:3" x14ac:dyDescent="0.3">
      <c r="C150" s="293" t="s">
        <v>654</v>
      </c>
    </row>
    <row r="151" spans="3:3" x14ac:dyDescent="0.3">
      <c r="C151" s="293" t="s">
        <v>677</v>
      </c>
    </row>
    <row r="152" spans="3:3" x14ac:dyDescent="0.3">
      <c r="C152" s="293" t="s">
        <v>411</v>
      </c>
    </row>
    <row r="153" spans="3:3" x14ac:dyDescent="0.3">
      <c r="C153" s="293" t="s">
        <v>413</v>
      </c>
    </row>
    <row r="154" spans="3:3" x14ac:dyDescent="0.3">
      <c r="C154" s="293" t="s">
        <v>656</v>
      </c>
    </row>
    <row r="155" spans="3:3" x14ac:dyDescent="0.3">
      <c r="C155" s="293" t="s">
        <v>681</v>
      </c>
    </row>
    <row r="156" spans="3:3" x14ac:dyDescent="0.3">
      <c r="C156" s="293" t="s">
        <v>658</v>
      </c>
    </row>
    <row r="157" spans="3:3" x14ac:dyDescent="0.3">
      <c r="C157" s="293" t="s">
        <v>836</v>
      </c>
    </row>
    <row r="158" spans="3:3" x14ac:dyDescent="0.3">
      <c r="C158" s="293" t="s">
        <v>387</v>
      </c>
    </row>
    <row r="159" spans="3:3" x14ac:dyDescent="0.3">
      <c r="C159" s="293" t="s">
        <v>389</v>
      </c>
    </row>
    <row r="160" spans="3:3" x14ac:dyDescent="0.3">
      <c r="C160" s="293" t="s">
        <v>397</v>
      </c>
    </row>
    <row r="161" spans="3:3" x14ac:dyDescent="0.3">
      <c r="C161" s="293" t="s">
        <v>469</v>
      </c>
    </row>
    <row r="162" spans="3:3" x14ac:dyDescent="0.3">
      <c r="C162" s="293" t="s">
        <v>457</v>
      </c>
    </row>
    <row r="163" spans="3:3" x14ac:dyDescent="0.3">
      <c r="C163" s="293" t="s">
        <v>459</v>
      </c>
    </row>
    <row r="164" spans="3:3" x14ac:dyDescent="0.3">
      <c r="C164" s="293" t="s">
        <v>454</v>
      </c>
    </row>
    <row r="165" spans="3:3" x14ac:dyDescent="0.3">
      <c r="C165" s="293" t="s">
        <v>461</v>
      </c>
    </row>
    <row r="166" spans="3:3" x14ac:dyDescent="0.3">
      <c r="C166" s="293" t="s">
        <v>463</v>
      </c>
    </row>
    <row r="167" spans="3:3" x14ac:dyDescent="0.3">
      <c r="C167" s="293" t="s">
        <v>765</v>
      </c>
    </row>
    <row r="168" spans="3:3" x14ac:dyDescent="0.3">
      <c r="C168" s="293" t="s">
        <v>1020</v>
      </c>
    </row>
    <row r="169" spans="3:3" x14ac:dyDescent="0.3">
      <c r="C169" s="293" t="s">
        <v>1032</v>
      </c>
    </row>
    <row r="170" spans="3:3" x14ac:dyDescent="0.3">
      <c r="C170" s="293" t="s">
        <v>1024</v>
      </c>
    </row>
    <row r="171" spans="3:3" x14ac:dyDescent="0.3">
      <c r="C171" s="293" t="s">
        <v>1028</v>
      </c>
    </row>
    <row r="172" spans="3:3" x14ac:dyDescent="0.3">
      <c r="C172" s="293" t="s">
        <v>1073</v>
      </c>
    </row>
    <row r="173" spans="3:3" x14ac:dyDescent="0.3">
      <c r="C173" s="293" t="s">
        <v>973</v>
      </c>
    </row>
    <row r="174" spans="3:3" x14ac:dyDescent="0.3">
      <c r="C174" s="293" t="s">
        <v>980</v>
      </c>
    </row>
    <row r="175" spans="3:3" x14ac:dyDescent="0.3">
      <c r="C175" s="293" t="s">
        <v>1000</v>
      </c>
    </row>
    <row r="176" spans="3:3" x14ac:dyDescent="0.3">
      <c r="C176" s="293" t="s">
        <v>1022</v>
      </c>
    </row>
    <row r="177" spans="3:3" x14ac:dyDescent="0.3">
      <c r="C177" s="293" t="s">
        <v>1018</v>
      </c>
    </row>
    <row r="178" spans="3:3" x14ac:dyDescent="0.3">
      <c r="C178" s="293" t="s">
        <v>1030</v>
      </c>
    </row>
    <row r="179" spans="3:3" x14ac:dyDescent="0.3">
      <c r="C179" s="293" t="s">
        <v>1026</v>
      </c>
    </row>
    <row r="180" spans="3:3" x14ac:dyDescent="0.3">
      <c r="C180" s="293" t="s">
        <v>1036</v>
      </c>
    </row>
    <row r="181" spans="3:3" x14ac:dyDescent="0.3">
      <c r="C181" s="293" t="s">
        <v>1075</v>
      </c>
    </row>
    <row r="182" spans="3:3" x14ac:dyDescent="0.3">
      <c r="C182" s="293" t="s">
        <v>969</v>
      </c>
    </row>
    <row r="183" spans="3:3" x14ac:dyDescent="0.3">
      <c r="C183" s="293" t="s">
        <v>976</v>
      </c>
    </row>
    <row r="184" spans="3:3" x14ac:dyDescent="0.3">
      <c r="C184" s="293" t="s">
        <v>998</v>
      </c>
    </row>
    <row r="185" spans="3:3" x14ac:dyDescent="0.3">
      <c r="C185" s="293" t="s">
        <v>1099</v>
      </c>
    </row>
    <row r="186" spans="3:3" x14ac:dyDescent="0.3">
      <c r="C186" s="293" t="s">
        <v>1101</v>
      </c>
    </row>
    <row r="187" spans="3:3" x14ac:dyDescent="0.3">
      <c r="C187" s="293" t="s">
        <v>1034</v>
      </c>
    </row>
    <row r="188" spans="3:3" x14ac:dyDescent="0.3">
      <c r="C188" s="293" t="s">
        <v>375</v>
      </c>
    </row>
    <row r="189" spans="3:3" x14ac:dyDescent="0.3">
      <c r="C189" s="293" t="s">
        <v>349</v>
      </c>
    </row>
    <row r="190" spans="3:3" x14ac:dyDescent="0.3">
      <c r="C190" s="293" t="s">
        <v>3300</v>
      </c>
    </row>
    <row r="191" spans="3:3" x14ac:dyDescent="0.3">
      <c r="C191" s="293" t="s">
        <v>542</v>
      </c>
    </row>
    <row r="192" spans="3:3" x14ac:dyDescent="0.3">
      <c r="C192" s="293" t="s">
        <v>842</v>
      </c>
    </row>
    <row r="193" spans="3:3" x14ac:dyDescent="0.3">
      <c r="C193" s="293" t="s">
        <v>844</v>
      </c>
    </row>
    <row r="194" spans="3:3" x14ac:dyDescent="0.3">
      <c r="C194" s="293" t="s">
        <v>1122</v>
      </c>
    </row>
    <row r="195" spans="3:3" x14ac:dyDescent="0.3">
      <c r="C195" s="293" t="s">
        <v>1103</v>
      </c>
    </row>
    <row r="196" spans="3:3" x14ac:dyDescent="0.3">
      <c r="C196" s="293" t="s">
        <v>1111</v>
      </c>
    </row>
    <row r="197" spans="3:3" x14ac:dyDescent="0.3">
      <c r="C197" s="293" t="s">
        <v>1128</v>
      </c>
    </row>
    <row r="198" spans="3:3" x14ac:dyDescent="0.3">
      <c r="C198" s="293" t="s">
        <v>620</v>
      </c>
    </row>
    <row r="199" spans="3:3" x14ac:dyDescent="0.3">
      <c r="C199" s="293" t="s">
        <v>550</v>
      </c>
    </row>
    <row r="200" spans="3:3" x14ac:dyDescent="0.3">
      <c r="C200" s="293" t="s">
        <v>583</v>
      </c>
    </row>
    <row r="201" spans="3:3" x14ac:dyDescent="0.3">
      <c r="C201" s="293" t="s">
        <v>565</v>
      </c>
    </row>
    <row r="202" spans="3:3" x14ac:dyDescent="0.3">
      <c r="C202" s="293" t="s">
        <v>546</v>
      </c>
    </row>
    <row r="203" spans="3:3" x14ac:dyDescent="0.3">
      <c r="C203" s="293" t="s">
        <v>592</v>
      </c>
    </row>
    <row r="204" spans="3:3" x14ac:dyDescent="0.3">
      <c r="C204" s="293" t="s">
        <v>597</v>
      </c>
    </row>
    <row r="205" spans="3:3" x14ac:dyDescent="0.3">
      <c r="C205" s="293" t="s">
        <v>572</v>
      </c>
    </row>
    <row r="206" spans="3:3" x14ac:dyDescent="0.3">
      <c r="C206" s="293" t="s">
        <v>1107</v>
      </c>
    </row>
    <row r="207" spans="3:3" x14ac:dyDescent="0.3">
      <c r="C207" s="293" t="s">
        <v>3317</v>
      </c>
    </row>
    <row r="208" spans="3:3" x14ac:dyDescent="0.3">
      <c r="C208" s="293" t="s">
        <v>233</v>
      </c>
    </row>
    <row r="209" spans="3:3" x14ac:dyDescent="0.3">
      <c r="C209" s="293" t="s">
        <v>603</v>
      </c>
    </row>
    <row r="210" spans="3:3" x14ac:dyDescent="0.3">
      <c r="C210" s="293" t="s">
        <v>1117</v>
      </c>
    </row>
    <row r="211" spans="3:3" x14ac:dyDescent="0.3">
      <c r="C211" s="293" t="s">
        <v>608</v>
      </c>
    </row>
    <row r="212" spans="3:3" x14ac:dyDescent="0.3">
      <c r="C212" s="293" t="s">
        <v>588</v>
      </c>
    </row>
    <row r="213" spans="3:3" x14ac:dyDescent="0.3">
      <c r="C213" s="293" t="s">
        <v>578</v>
      </c>
    </row>
    <row r="214" spans="3:3" x14ac:dyDescent="0.3">
      <c r="C214" s="293" t="s">
        <v>556</v>
      </c>
    </row>
    <row r="215" spans="3:3" x14ac:dyDescent="0.3">
      <c r="C215" s="293" t="s">
        <v>561</v>
      </c>
    </row>
    <row r="216" spans="3:3" x14ac:dyDescent="0.3">
      <c r="C216" s="293" t="s">
        <v>614</v>
      </c>
    </row>
    <row r="217" spans="3:3" x14ac:dyDescent="0.3">
      <c r="C217" s="293" t="s">
        <v>1046</v>
      </c>
    </row>
    <row r="218" spans="3:3" x14ac:dyDescent="0.3">
      <c r="C218" s="293" t="s">
        <v>1010</v>
      </c>
    </row>
    <row r="219" spans="3:3" x14ac:dyDescent="0.3">
      <c r="C219" s="293" t="s">
        <v>1038</v>
      </c>
    </row>
    <row r="220" spans="3:3" x14ac:dyDescent="0.3">
      <c r="C220" s="293" t="s">
        <v>533</v>
      </c>
    </row>
    <row r="221" spans="3:3" x14ac:dyDescent="0.3">
      <c r="C221" s="293" t="s">
        <v>540</v>
      </c>
    </row>
    <row r="222" spans="3:3" x14ac:dyDescent="0.3">
      <c r="C222" s="293" t="s">
        <v>1050</v>
      </c>
    </row>
    <row r="223" spans="3:3" x14ac:dyDescent="0.3">
      <c r="C223" s="293" t="s">
        <v>3302</v>
      </c>
    </row>
    <row r="224" spans="3:3" x14ac:dyDescent="0.3">
      <c r="C224" s="293" t="s">
        <v>415</v>
      </c>
    </row>
    <row r="225" spans="3:3" x14ac:dyDescent="0.3">
      <c r="C225" s="293" t="s">
        <v>1115</v>
      </c>
    </row>
    <row r="226" spans="3:3" x14ac:dyDescent="0.3">
      <c r="C226" s="293" t="s">
        <v>1126</v>
      </c>
    </row>
    <row r="227" spans="3:3" x14ac:dyDescent="0.3">
      <c r="C227" s="293" t="s">
        <v>780</v>
      </c>
    </row>
    <row r="228" spans="3:3" x14ac:dyDescent="0.3">
      <c r="C228" s="293" t="s">
        <v>352</v>
      </c>
    </row>
    <row r="229" spans="3:3" x14ac:dyDescent="0.3">
      <c r="C229" s="293" t="s">
        <v>3301</v>
      </c>
    </row>
    <row r="230" spans="3:3" x14ac:dyDescent="0.3">
      <c r="C230" s="293" t="s">
        <v>846</v>
      </c>
    </row>
    <row r="231" spans="3:3" x14ac:dyDescent="0.3">
      <c r="C231" s="293" t="s">
        <v>848</v>
      </c>
    </row>
    <row r="232" spans="3:3" x14ac:dyDescent="0.3">
      <c r="C232" s="293" t="s">
        <v>544</v>
      </c>
    </row>
    <row r="233" spans="3:3" x14ac:dyDescent="0.3">
      <c r="C233" s="293" t="s">
        <v>1124</v>
      </c>
    </row>
    <row r="234" spans="3:3" x14ac:dyDescent="0.3">
      <c r="C234" s="293" t="s">
        <v>1105</v>
      </c>
    </row>
    <row r="235" spans="3:3" x14ac:dyDescent="0.3">
      <c r="C235" s="293" t="s">
        <v>1113</v>
      </c>
    </row>
    <row r="236" spans="3:3" x14ac:dyDescent="0.3">
      <c r="C236" s="293" t="s">
        <v>1054</v>
      </c>
    </row>
    <row r="237" spans="3:3" x14ac:dyDescent="0.3">
      <c r="C237" s="293" t="s">
        <v>622</v>
      </c>
    </row>
    <row r="238" spans="3:3" x14ac:dyDescent="0.3">
      <c r="C238" s="293" t="s">
        <v>1056</v>
      </c>
    </row>
    <row r="239" spans="3:3" x14ac:dyDescent="0.3">
      <c r="C239" s="293" t="s">
        <v>1059</v>
      </c>
    </row>
    <row r="240" spans="3:3" x14ac:dyDescent="0.3">
      <c r="C240" s="293" t="s">
        <v>1062</v>
      </c>
    </row>
    <row r="241" spans="3:3" x14ac:dyDescent="0.3">
      <c r="C241" s="293" t="s">
        <v>1064</v>
      </c>
    </row>
    <row r="242" spans="3:3" x14ac:dyDescent="0.3">
      <c r="C242" s="293" t="s">
        <v>554</v>
      </c>
    </row>
    <row r="243" spans="3:3" x14ac:dyDescent="0.3">
      <c r="C243" s="293" t="s">
        <v>587</v>
      </c>
    </row>
    <row r="244" spans="3:3" x14ac:dyDescent="0.3">
      <c r="C244" s="293" t="s">
        <v>570</v>
      </c>
    </row>
    <row r="245" spans="3:3" x14ac:dyDescent="0.3">
      <c r="C245" s="293" t="s">
        <v>548</v>
      </c>
    </row>
    <row r="246" spans="3:3" x14ac:dyDescent="0.3">
      <c r="C246" s="293" t="s">
        <v>596</v>
      </c>
    </row>
    <row r="247" spans="3:3" x14ac:dyDescent="0.3">
      <c r="C247" s="293" t="s">
        <v>601</v>
      </c>
    </row>
    <row r="248" spans="3:3" x14ac:dyDescent="0.3">
      <c r="C248" s="293" t="s">
        <v>576</v>
      </c>
    </row>
    <row r="249" spans="3:3" x14ac:dyDescent="0.3">
      <c r="C249" s="293" t="s">
        <v>1109</v>
      </c>
    </row>
    <row r="250" spans="3:3" x14ac:dyDescent="0.3">
      <c r="C250" s="293" t="s">
        <v>236</v>
      </c>
    </row>
    <row r="251" spans="3:3" x14ac:dyDescent="0.3">
      <c r="C251" s="293" t="s">
        <v>607</v>
      </c>
    </row>
    <row r="252" spans="3:3" x14ac:dyDescent="0.3">
      <c r="C252" s="293" t="s">
        <v>1121</v>
      </c>
    </row>
    <row r="253" spans="3:3" x14ac:dyDescent="0.3">
      <c r="C253" s="293" t="s">
        <v>612</v>
      </c>
    </row>
    <row r="254" spans="3:3" x14ac:dyDescent="0.3">
      <c r="C254" s="293" t="s">
        <v>590</v>
      </c>
    </row>
    <row r="255" spans="3:3" x14ac:dyDescent="0.3">
      <c r="C255" s="293" t="s">
        <v>582</v>
      </c>
    </row>
    <row r="256" spans="3:3" x14ac:dyDescent="0.3">
      <c r="C256" s="293" t="s">
        <v>560</v>
      </c>
    </row>
    <row r="257" spans="3:3" x14ac:dyDescent="0.3">
      <c r="C257" s="293" t="s">
        <v>563</v>
      </c>
    </row>
    <row r="258" spans="3:3" x14ac:dyDescent="0.3">
      <c r="C258" s="293" t="s">
        <v>618</v>
      </c>
    </row>
    <row r="259" spans="3:3" x14ac:dyDescent="0.3">
      <c r="C259" s="293" t="s">
        <v>1048</v>
      </c>
    </row>
    <row r="260" spans="3:3" x14ac:dyDescent="0.3">
      <c r="C260" s="293" t="s">
        <v>1015</v>
      </c>
    </row>
    <row r="261" spans="3:3" x14ac:dyDescent="0.3">
      <c r="C261" s="293" t="s">
        <v>1042</v>
      </c>
    </row>
    <row r="262" spans="3:3" x14ac:dyDescent="0.3">
      <c r="C262" s="293" t="s">
        <v>538</v>
      </c>
    </row>
    <row r="263" spans="3:3" x14ac:dyDescent="0.3">
      <c r="C263" s="293" t="s">
        <v>1044</v>
      </c>
    </row>
    <row r="264" spans="3:3" x14ac:dyDescent="0.3">
      <c r="C264" s="293" t="s">
        <v>1052</v>
      </c>
    </row>
    <row r="265" spans="3:3" x14ac:dyDescent="0.3">
      <c r="C265" s="293" t="s">
        <v>784</v>
      </c>
    </row>
    <row r="266" spans="3:3" x14ac:dyDescent="0.3">
      <c r="C266" s="293" t="s">
        <v>786</v>
      </c>
    </row>
    <row r="267" spans="3:3" x14ac:dyDescent="0.3">
      <c r="C267" s="293" t="s">
        <v>788</v>
      </c>
    </row>
    <row r="268" spans="3:3" x14ac:dyDescent="0.3">
      <c r="C268" s="293" t="s">
        <v>790</v>
      </c>
    </row>
    <row r="269" spans="3:3" x14ac:dyDescent="0.3">
      <c r="C269" s="293" t="s">
        <v>792</v>
      </c>
    </row>
    <row r="270" spans="3:3" x14ac:dyDescent="0.3">
      <c r="C270" s="293" t="s">
        <v>795</v>
      </c>
    </row>
    <row r="271" spans="3:3" x14ac:dyDescent="0.3">
      <c r="C271" s="293" t="s">
        <v>797</v>
      </c>
    </row>
    <row r="272" spans="3:3" x14ac:dyDescent="0.3">
      <c r="C272" s="293" t="s">
        <v>799</v>
      </c>
    </row>
    <row r="273" spans="3:3" x14ac:dyDescent="0.3">
      <c r="C273" s="293" t="s">
        <v>1130</v>
      </c>
    </row>
    <row r="274" spans="3:3" x14ac:dyDescent="0.3">
      <c r="C274" s="293" t="s">
        <v>3303</v>
      </c>
    </row>
    <row r="275" spans="3:3" x14ac:dyDescent="0.3">
      <c r="C275" s="293" t="s">
        <v>3304</v>
      </c>
    </row>
    <row r="276" spans="3:3" x14ac:dyDescent="0.3">
      <c r="C276" s="293" t="s">
        <v>3246</v>
      </c>
    </row>
    <row r="277" spans="3:3" x14ac:dyDescent="0.3">
      <c r="C277" s="293" t="s">
        <v>767</v>
      </c>
    </row>
    <row r="278" spans="3:3" x14ac:dyDescent="0.3">
      <c r="C278" s="293" t="s">
        <v>324</v>
      </c>
    </row>
    <row r="279" spans="3:3" x14ac:dyDescent="0.3">
      <c r="C279" s="293" t="s">
        <v>1814</v>
      </c>
    </row>
    <row r="280" spans="3:3" x14ac:dyDescent="0.3">
      <c r="C280" s="293" t="s">
        <v>1040</v>
      </c>
    </row>
    <row r="281" spans="3:3" x14ac:dyDescent="0.3">
      <c r="C281" s="293" t="s">
        <v>919</v>
      </c>
    </row>
    <row r="282" spans="3:3" x14ac:dyDescent="0.3">
      <c r="C282" s="293" t="s">
        <v>922</v>
      </c>
    </row>
    <row r="283" spans="3:3" x14ac:dyDescent="0.3">
      <c r="C283" s="293" t="s">
        <v>312</v>
      </c>
    </row>
    <row r="284" spans="3:3" x14ac:dyDescent="0.3">
      <c r="C284" s="293" t="s">
        <v>1391</v>
      </c>
    </row>
    <row r="285" spans="3:3" x14ac:dyDescent="0.3">
      <c r="C285" s="293" t="s">
        <v>1394</v>
      </c>
    </row>
    <row r="286" spans="3:3" x14ac:dyDescent="0.3">
      <c r="C286" s="293" t="s">
        <v>1397</v>
      </c>
    </row>
    <row r="287" spans="3:3" x14ac:dyDescent="0.3">
      <c r="C287" s="293" t="s">
        <v>1402</v>
      </c>
    </row>
    <row r="288" spans="3:3" x14ac:dyDescent="0.3">
      <c r="C288" s="293" t="s">
        <v>1404</v>
      </c>
    </row>
    <row r="289" spans="3:3" x14ac:dyDescent="0.3">
      <c r="C289" s="293" t="s">
        <v>1408</v>
      </c>
    </row>
    <row r="290" spans="3:3" x14ac:dyDescent="0.3">
      <c r="C290" s="293" t="s">
        <v>3318</v>
      </c>
    </row>
    <row r="291" spans="3:3" x14ac:dyDescent="0.3">
      <c r="C291" s="293" t="s">
        <v>3319</v>
      </c>
    </row>
    <row r="292" spans="3:3" x14ac:dyDescent="0.3">
      <c r="C292" s="293" t="s">
        <v>3320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3306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6" t="s">
        <v>1476</v>
      </c>
      <c r="B1" s="689" t="s">
        <v>1477</v>
      </c>
      <c r="C1" s="689" t="s">
        <v>1478</v>
      </c>
      <c r="D1" s="689" t="s">
        <v>1479</v>
      </c>
      <c r="E1" s="686" t="s">
        <v>1480</v>
      </c>
      <c r="F1" s="693" t="s">
        <v>1481</v>
      </c>
      <c r="G1" s="693" t="s">
        <v>1482</v>
      </c>
      <c r="H1" s="274" t="s">
        <v>110</v>
      </c>
      <c r="I1" s="686" t="s">
        <v>1483</v>
      </c>
      <c r="J1" s="686" t="s">
        <v>1484</v>
      </c>
      <c r="K1" s="694"/>
      <c r="L1" s="694"/>
      <c r="M1" s="694"/>
      <c r="N1" s="695"/>
      <c r="O1" s="274"/>
      <c r="P1" s="686" t="s">
        <v>1485</v>
      </c>
    </row>
    <row r="2" spans="1:16" x14ac:dyDescent="0.3">
      <c r="A2" s="687"/>
      <c r="B2" s="690"/>
      <c r="C2" s="687"/>
      <c r="D2" s="687"/>
      <c r="E2" s="687"/>
      <c r="F2" s="687"/>
      <c r="G2" s="687"/>
      <c r="H2" s="276" t="s">
        <v>1482</v>
      </c>
      <c r="I2" s="687"/>
      <c r="J2" s="692" t="s">
        <v>1486</v>
      </c>
      <c r="K2" s="692" t="s">
        <v>1487</v>
      </c>
      <c r="L2" s="696" t="s">
        <v>1488</v>
      </c>
      <c r="M2" s="697"/>
      <c r="N2" s="697"/>
      <c r="O2" s="698"/>
      <c r="P2" s="687"/>
    </row>
    <row r="3" spans="1:16" x14ac:dyDescent="0.3">
      <c r="A3" s="688"/>
      <c r="B3" s="691"/>
      <c r="C3" s="688"/>
      <c r="D3" s="688"/>
      <c r="E3" s="688"/>
      <c r="F3" s="688"/>
      <c r="G3" s="688"/>
      <c r="H3" s="275"/>
      <c r="I3" s="688"/>
      <c r="J3" s="688"/>
      <c r="K3" s="688"/>
      <c r="L3" s="314" t="s">
        <v>1489</v>
      </c>
      <c r="M3" s="161" t="s">
        <v>1490</v>
      </c>
      <c r="N3" s="161" t="s">
        <v>1491</v>
      </c>
      <c r="O3" s="162" t="s">
        <v>1492</v>
      </c>
      <c r="P3" s="688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3258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3256</v>
      </c>
      <c r="B391" s="69" t="s">
        <v>1883</v>
      </c>
      <c r="C391" s="315">
        <v>1</v>
      </c>
      <c r="D391" s="217" t="s">
        <v>3257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3248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3254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3255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3255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3255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3254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3255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3255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3254</v>
      </c>
    </row>
    <row r="610" spans="1:9" ht="58.25" customHeight="1" x14ac:dyDescent="0.3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3246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3246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3245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3247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3262</v>
      </c>
      <c r="F1" s="119" t="s">
        <v>3261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3264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3264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3285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3286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3287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3290</v>
      </c>
      <c r="I29" s="81">
        <v>44432</v>
      </c>
      <c r="J29" s="102" t="s">
        <v>3289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3270</v>
      </c>
      <c r="D31" s="159" t="s">
        <v>3281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3295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3284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3274</v>
      </c>
      <c r="I32" s="82" t="s">
        <v>3274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3288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3263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3272</v>
      </c>
      <c r="D39" s="675" t="s">
        <v>193</v>
      </c>
      <c r="E39" s="89" t="str">
        <f t="shared" ref="E39:E40" si="1">IFERROR(MID(C39,FIND("L",C39),5),"")</f>
        <v/>
      </c>
      <c r="F39" s="89" t="s">
        <v>3273</v>
      </c>
      <c r="G39" s="71">
        <v>44560</v>
      </c>
      <c r="H39" s="80" t="s">
        <v>3293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3279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3280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3276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3273</v>
      </c>
      <c r="G48" s="71">
        <v>44469</v>
      </c>
      <c r="H48" s="80" t="s">
        <v>3277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3282</v>
      </c>
      <c r="D49" s="675" t="s">
        <v>9</v>
      </c>
      <c r="E49" s="89" t="str">
        <f t="shared" si="3"/>
        <v/>
      </c>
      <c r="F49" s="89" t="s">
        <v>3278</v>
      </c>
      <c r="G49" s="71">
        <v>44449</v>
      </c>
      <c r="H49" s="80" t="s">
        <v>3292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3275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3294</v>
      </c>
      <c r="D53" s="89" t="s">
        <v>193</v>
      </c>
      <c r="E53" s="89" t="str">
        <f t="shared" si="4"/>
        <v/>
      </c>
      <c r="F53" s="89" t="s">
        <v>3273</v>
      </c>
      <c r="G53" s="71">
        <v>44469</v>
      </c>
      <c r="H53" s="233" t="s">
        <v>3313</v>
      </c>
    </row>
    <row r="54" spans="1:10" ht="40.5" x14ac:dyDescent="0.3">
      <c r="A54" s="81">
        <v>44455</v>
      </c>
      <c r="B54" s="89">
        <v>1</v>
      </c>
      <c r="C54" s="78" t="s">
        <v>3291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3296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3267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3298</v>
      </c>
      <c r="D62" s="126" t="s">
        <v>3299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3297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3265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3266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3268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3269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3260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3259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3271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3283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10" style="294" bestFit="1" customWidth="1"/>
    <col min="17" max="17" width="9.5" style="294" bestFit="1" customWidth="1"/>
    <col min="18" max="18" width="5.796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55" t="s">
        <v>2372</v>
      </c>
      <c r="B3" s="655" t="s">
        <v>82</v>
      </c>
    </row>
    <row r="4" spans="1:18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8" t="s">
        <v>2376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 x14ac:dyDescent="0.35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 x14ac:dyDescent="0.35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 x14ac:dyDescent="0.35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 x14ac:dyDescent="0.35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0.10036496350364964</v>
      </c>
      <c r="H22" s="388">
        <f>COUNTIF(URS確認!M:M,"&lt;"&amp;A22+1)/C22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0.10036496350364964</v>
      </c>
      <c r="H23" s="389">
        <f>COUNTIF(URS確認!M:M,"&lt;"&amp;A23+1)/C23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0.10036496350364964</v>
      </c>
      <c r="H24" s="389">
        <f>COUNTIF(URS確認!M:M,"&lt;"&amp;A24+1)/C24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0.10036496350364964</v>
      </c>
      <c r="H25" s="390">
        <f>COUNTIF(URS確認!M:M,"&lt;"&amp;A25+1)/C25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0.13002364066193853</v>
      </c>
      <c r="H26" s="391">
        <f>COUNTIF(URS確認!M:M,"&lt;"&amp;A26+1)/C26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0.15130023640661938</v>
      </c>
      <c r="H27" s="390">
        <f>COUNTIF(URS確認!M:M,"&lt;"&amp;A27+1)/C27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0.16548463356973994</v>
      </c>
      <c r="H28" s="318">
        <f>COUNTIF(URS確認!M:M,"&lt;"&amp;A28+1)/C28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0.17966903073286053</v>
      </c>
      <c r="H29" s="318">
        <f>COUNTIF(URS確認!M:M,"&lt;"&amp;A29+1)/C29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0.18912529550827423</v>
      </c>
      <c r="H30" s="318">
        <f>COUNTIF(URS確認!M:M,"&lt;"&amp;A30+1)/C30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0.19858156028368795</v>
      </c>
      <c r="H31" s="339">
        <f>COUNTIF(URS確認!M:M,"&lt;"&amp;A31+1)/C31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0.21040189125295508</v>
      </c>
      <c r="H32" s="392">
        <f>COUNTIF(URS確認!M:M,"&lt;"&amp;A32+1)/C32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0.21985815602836881</v>
      </c>
      <c r="H33" s="318">
        <f>COUNTIF(URS確認!M:M,"&lt;"&amp;A33+1)/C33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0.22695035460992907</v>
      </c>
      <c r="H34" s="318">
        <f>COUNTIF(URS確認!M:M,"&lt;"&amp;A34+1)/C34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0.24349881796690306</v>
      </c>
      <c r="H35" s="393">
        <f>COUNTIF(URS確認!M:M,"&lt;"&amp;A35+1)/C35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0.25531914893617019</v>
      </c>
      <c r="H36" s="394">
        <f>COUNTIF(URS確認!M:M,"&lt;"&amp;A36+1)/C36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0.28132387706855794</v>
      </c>
      <c r="H37" s="395">
        <f>COUNTIF(URS確認!M:M,"&lt;"&amp;A37+1)/C37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0.34515366430260047</v>
      </c>
      <c r="H38" s="395">
        <f>COUNTIF(URS確認!M:M,"&lt;"&amp;A38+1)/C38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0.38534278959810875</v>
      </c>
      <c r="H39" s="339">
        <f>COUNTIF(URS確認!M:M,"&lt;"&amp;A39+1)/C39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0.45626477541371158</v>
      </c>
      <c r="H40" s="339">
        <f>COUNTIF(URS確認!M:M,"&lt;"&amp;A40+1)/C40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COUNTIF(URS確認!K:K,"&lt;"&amp;A41+1)</f>
        <v>220</v>
      </c>
      <c r="E41" s="83">
        <f>COUNTIF(URS確認!M:M,"&lt;"&amp;A41+1)</f>
        <v>126</v>
      </c>
      <c r="F41" s="83">
        <f t="shared" si="0"/>
        <v>94</v>
      </c>
      <c r="G41" s="339">
        <f>COUNTIF(URS確認!K:K,"&lt;"&amp;A41+1)/C41</f>
        <v>0.52009456264775411</v>
      </c>
      <c r="H41" s="339">
        <f>COUNTIF(URS確認!M:M,"&lt;"&amp;A41+1)/C41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COUNTIF(URS確認!K:K,"&lt;"&amp;A42+1)</f>
        <v>229</v>
      </c>
      <c r="E42" s="83">
        <f>COUNTIF(URS確認!M:M,"&lt;"&amp;A42+1)</f>
        <v>138</v>
      </c>
      <c r="F42" s="83">
        <f t="shared" si="0"/>
        <v>91</v>
      </c>
      <c r="G42" s="339">
        <f>COUNTIF(URS確認!K:K,"&lt;"&amp;A42+1)/C42</f>
        <v>0.54137115839243499</v>
      </c>
      <c r="H42" s="339">
        <f>COUNTIF(URS確認!M:M,"&lt;"&amp;A42+1)/C42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COUNTIF(URS確認!$L$34:$L$86,"&lt;"&amp;A47+1)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COUNTIF(URS確認!$L$34:$L$86,"&lt;"&amp;A48+1)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COUNTIF(URS確認!$L$34:$L$86,"&lt;"&amp;A49+1)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COUNTIF(URS確認!$L$34:$L$86,"&lt;"&amp;A50+1)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COUNTIF(URS確認!$L$34:$L$86,"&lt;"&amp;A51+1)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COUNTIF(URS確認!$L$34:$L$86,"&lt;"&amp;A52+1)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COUNTIF(URS確認!$L$34:$L$86,"&lt;"&amp;A53+1)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COUNTIF(URS確認!$L$34:$L$86,"&lt;"&amp;A54+1)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COUNTIF(URS確認!$L$34:$L$86,"&lt;"&amp;A55+1)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COUNTIF(URS確認!$L$34:$L$86,"&lt;"&amp;A56+1)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COUNTIF(URS確認!$L$87:$L$525,"&lt;"&amp;A60+1)-23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COUNTIF(URS確認!$L$87:$L$525,"&lt;"&amp;A61+1)-23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COUNTIF(URS確認!$L$87:$L$525,"&lt;"&amp;A62+1)-23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COUNTIF(URS確認!$L$87:$L$525,"&lt;"&amp;A63+1)-23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COUNTIF(URS確認!$L$87:$L$525,"&lt;"&amp;A64+1)-23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COUNTIF(URS確認!$L$87:$L$525,"&lt;"&amp;A65+1)-23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COUNTIF(URS確認!$L$87:$L$525,"&lt;"&amp;A66+1)-23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COUNTIF(URS確認!$L$87:$L$525,"&lt;"&amp;A67+1)-23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COUNTIF(URS確認!$L$87:$L$525,"&lt;"&amp;A68+1)-23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COUNTIF(URS確認!$L$87:$L$525,"&lt;"&amp;A69+1)-23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COUNTIF(URS確認!$L$87:$L$525,"&lt;"&amp;A70+1)-23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COUNTIF(URS確認!$L$87:$L$525,"&lt;"&amp;A71+1)-23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COUNTIF(URS確認!$L$87:$L$525,"&lt;"&amp;A72+1)-23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COUNTIF(URS確認!$L$87:$L$525,"&lt;"&amp;A73+1)-23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工作表3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2021-12-29T07:33:14Z</dcterms:modified>
</cp:coreProperties>
</file>