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SKL_SVN\iTX\Other\"/>
    </mc:Choice>
  </mc:AlternateContent>
  <xr:revisionPtr revIDLastSave="0" documentId="13_ncr:1_{6DF89E6F-CE79-4391-BCE2-2816B7C82F3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X月" sheetId="2" r:id="rId1"/>
    <sheet name="X月 (2)" sheetId="5" r:id="rId2"/>
    <sheet name="X月 (千元)" sheetId="4" r:id="rId3"/>
  </sheets>
  <externalReferences>
    <externalReference r:id="rId4"/>
  </externalReferences>
  <definedNames>
    <definedName name="_xlnm.Database" localSheetId="0">#REF!</definedName>
    <definedName name="_xlnm.Database" localSheetId="1">#REF!</definedName>
    <definedName name="_xlnm.Database" localSheetId="2">#REF!</definedName>
    <definedName name="_xlnm.Database">#REF!</definedName>
    <definedName name="OLE_LINK1" localSheetId="0">X月!$C$56</definedName>
    <definedName name="OLE_LINK1" localSheetId="1">'X月 (2)'!$C$56</definedName>
    <definedName name="OLE_LINK1" localSheetId="2">'X月 (千元)'!#REF!</definedName>
    <definedName name="_xlnm.Print_Area" localSheetId="0">X月!$A$1:$G$51</definedName>
    <definedName name="_xlnm.Print_Area" localSheetId="1">'X月 (2)'!$A$1:$G$53</definedName>
    <definedName name="_xlnm.Print_Area" localSheetId="2">'X月 (千元)'!$A$1:$G$57</definedName>
    <definedName name="新" localSheetId="1">#REF!</definedName>
    <definedName name="新">#REF!</definedName>
  </definedNames>
  <calcPr calcId="181029"/>
</workbook>
</file>

<file path=xl/calcChain.xml><?xml version="1.0" encoding="utf-8"?>
<calcChain xmlns="http://schemas.openxmlformats.org/spreadsheetml/2006/main">
  <c r="G36" i="2" l="1"/>
  <c r="G35" i="2"/>
  <c r="G34" i="2"/>
  <c r="G31" i="2"/>
  <c r="G30" i="2"/>
  <c r="B29" i="2"/>
  <c r="D36" i="2"/>
  <c r="D35" i="2"/>
  <c r="D34" i="2"/>
  <c r="D31" i="2"/>
  <c r="E31" i="2"/>
  <c r="E32" i="2"/>
  <c r="D30" i="2"/>
  <c r="E30" i="2"/>
  <c r="B33" i="2"/>
  <c r="F53" i="5"/>
  <c r="D53" i="5"/>
  <c r="B53" i="5"/>
  <c r="B52" i="5"/>
  <c r="L38" i="5"/>
  <c r="F38" i="5" s="1"/>
  <c r="H38" i="5"/>
  <c r="B38" i="5"/>
  <c r="F52" i="5" s="1"/>
  <c r="F37" i="5"/>
  <c r="B37" i="5"/>
  <c r="M36" i="5"/>
  <c r="N36" i="5" s="1"/>
  <c r="G36" i="5" s="1"/>
  <c r="J36" i="5"/>
  <c r="F36" i="5"/>
  <c r="B36" i="5"/>
  <c r="K36" i="5" s="1"/>
  <c r="D36" i="5" s="1"/>
  <c r="M35" i="5"/>
  <c r="N35" i="5" s="1"/>
  <c r="J35" i="5"/>
  <c r="F35" i="5"/>
  <c r="B35" i="5"/>
  <c r="M34" i="5"/>
  <c r="J34" i="5"/>
  <c r="F34" i="5"/>
  <c r="B34" i="5"/>
  <c r="J33" i="5"/>
  <c r="F33" i="5"/>
  <c r="B33" i="5"/>
  <c r="F32" i="5"/>
  <c r="E32" i="5"/>
  <c r="B32" i="5"/>
  <c r="M31" i="5"/>
  <c r="J31" i="5"/>
  <c r="F31" i="5"/>
  <c r="E31" i="5"/>
  <c r="B31" i="5"/>
  <c r="M30" i="5"/>
  <c r="N30" i="5" s="1"/>
  <c r="G30" i="5" s="1"/>
  <c r="J30" i="5"/>
  <c r="E34" i="5" s="1"/>
  <c r="F30" i="5"/>
  <c r="E30" i="5"/>
  <c r="B30" i="5"/>
  <c r="K30" i="5" s="1"/>
  <c r="D30" i="5" s="1"/>
  <c r="F29" i="5"/>
  <c r="E29" i="5"/>
  <c r="B29" i="5"/>
  <c r="H18" i="5"/>
  <c r="E10" i="5"/>
  <c r="I11" i="5" s="1"/>
  <c r="D10" i="5"/>
  <c r="C10" i="5"/>
  <c r="J37" i="5" s="1"/>
  <c r="B10" i="5"/>
  <c r="F9" i="5"/>
  <c r="I9" i="5" s="1"/>
  <c r="J8" i="5"/>
  <c r="K8" i="5" s="1"/>
  <c r="I8" i="5"/>
  <c r="F8" i="5"/>
  <c r="L7" i="5"/>
  <c r="F7" i="5"/>
  <c r="I18" i="5" s="1"/>
  <c r="F18" i="5" s="1"/>
  <c r="L6" i="5"/>
  <c r="F6" i="5"/>
  <c r="N34" i="5" l="1"/>
  <c r="G34" i="5" s="1"/>
  <c r="K35" i="5"/>
  <c r="D35" i="5" s="1"/>
  <c r="D52" i="5"/>
  <c r="K34" i="5"/>
  <c r="D34" i="5" s="1"/>
  <c r="M33" i="5"/>
  <c r="N33" i="5" s="1"/>
  <c r="F10" i="5"/>
  <c r="M37" i="5"/>
  <c r="N37" i="5" s="1"/>
  <c r="G37" i="5" s="1"/>
  <c r="K37" i="5"/>
  <c r="D37" i="5" s="1"/>
  <c r="K31" i="5"/>
  <c r="D31" i="5" s="1"/>
  <c r="G33" i="5"/>
  <c r="E35" i="5"/>
  <c r="N31" i="5"/>
  <c r="G31" i="5" s="1"/>
  <c r="K33" i="5"/>
  <c r="D33" i="5" s="1"/>
  <c r="G35" i="5"/>
  <c r="I17" i="5"/>
  <c r="I19" i="5"/>
  <c r="G9" i="5"/>
  <c r="B18" i="5"/>
  <c r="I20" i="5"/>
  <c r="F20" i="5" s="1"/>
  <c r="M36" i="2"/>
  <c r="J36" i="2"/>
  <c r="M35" i="2"/>
  <c r="J35" i="2"/>
  <c r="M34" i="2"/>
  <c r="J34" i="2"/>
  <c r="F33" i="2"/>
  <c r="F38" i="2" s="1"/>
  <c r="M31" i="2"/>
  <c r="J31" i="2"/>
  <c r="E35" i="2" s="1"/>
  <c r="M30" i="2"/>
  <c r="J30" i="2"/>
  <c r="E34" i="2" s="1"/>
  <c r="F29" i="2"/>
  <c r="F45" i="4"/>
  <c r="B53" i="2"/>
  <c r="G10" i="5" l="1"/>
  <c r="M32" i="5"/>
  <c r="J32" i="5"/>
  <c r="L38" i="2"/>
  <c r="H38" i="2"/>
  <c r="E36" i="5" l="1"/>
  <c r="K32" i="5"/>
  <c r="D32" i="5"/>
  <c r="N32" i="5"/>
  <c r="G32" i="5"/>
  <c r="B23" i="5"/>
  <c r="J29" i="5"/>
  <c r="H13" i="5"/>
  <c r="I10" i="5"/>
  <c r="H19" i="5"/>
  <c r="M29" i="5"/>
  <c r="H17" i="5"/>
  <c r="F15" i="5"/>
  <c r="G54" i="4"/>
  <c r="G46" i="4"/>
  <c r="G47" i="4"/>
  <c r="G48" i="4"/>
  <c r="G49" i="4"/>
  <c r="G50" i="4"/>
  <c r="G51" i="4"/>
  <c r="G52" i="4"/>
  <c r="G53" i="4"/>
  <c r="G55" i="4"/>
  <c r="G45" i="4"/>
  <c r="F51" i="4"/>
  <c r="D46" i="4"/>
  <c r="D47" i="4"/>
  <c r="D48" i="4"/>
  <c r="D49" i="4"/>
  <c r="D50" i="4"/>
  <c r="D51" i="4"/>
  <c r="D52" i="4"/>
  <c r="D53" i="4"/>
  <c r="D45" i="4"/>
  <c r="B48" i="4"/>
  <c r="B49" i="4"/>
  <c r="B50" i="4"/>
  <c r="B51" i="4"/>
  <c r="B52" i="4"/>
  <c r="B53" i="4"/>
  <c r="B46" i="4"/>
  <c r="B47" i="4"/>
  <c r="B45" i="4"/>
  <c r="A46" i="4"/>
  <c r="A47" i="4"/>
  <c r="A48" i="4"/>
  <c r="A49" i="4"/>
  <c r="A50" i="4"/>
  <c r="A51" i="4"/>
  <c r="A52" i="4"/>
  <c r="A53" i="4"/>
  <c r="A54" i="4"/>
  <c r="A45" i="4"/>
  <c r="F46" i="4"/>
  <c r="F47" i="4"/>
  <c r="F48" i="4"/>
  <c r="F49" i="4"/>
  <c r="F50" i="4"/>
  <c r="F52" i="4"/>
  <c r="F53" i="4"/>
  <c r="F7" i="2"/>
  <c r="I20" i="2" s="1"/>
  <c r="F8" i="2"/>
  <c r="F9" i="2"/>
  <c r="G9" i="2" s="1"/>
  <c r="F6" i="2"/>
  <c r="D10" i="2"/>
  <c r="D7" i="4"/>
  <c r="G8" i="4"/>
  <c r="L6" i="2"/>
  <c r="L7" i="2"/>
  <c r="J8" i="2"/>
  <c r="H18" i="2"/>
  <c r="B33" i="4"/>
  <c r="C10" i="2"/>
  <c r="A55" i="4"/>
  <c r="F27" i="4"/>
  <c r="B27" i="4"/>
  <c r="G25" i="4"/>
  <c r="F25" i="4"/>
  <c r="E9" i="4"/>
  <c r="F9" i="4" s="1"/>
  <c r="E8" i="4"/>
  <c r="F8" i="4" s="1"/>
  <c r="G7" i="4"/>
  <c r="E7" i="4"/>
  <c r="C7" i="4"/>
  <c r="B7" i="4"/>
  <c r="G6" i="4"/>
  <c r="E6" i="4"/>
  <c r="D6" i="4"/>
  <c r="C6" i="4"/>
  <c r="B6" i="4"/>
  <c r="D2" i="4"/>
  <c r="B10" i="2"/>
  <c r="E10" i="2"/>
  <c r="B20" i="4"/>
  <c r="F24" i="4"/>
  <c r="G24" i="4"/>
  <c r="E29" i="2"/>
  <c r="F30" i="4"/>
  <c r="B30" i="4"/>
  <c r="F31" i="4"/>
  <c r="B32" i="4"/>
  <c r="F32" i="4"/>
  <c r="F35" i="4"/>
  <c r="F37" i="4"/>
  <c r="B37" i="4"/>
  <c r="G33" i="2" l="1"/>
  <c r="J33" i="2"/>
  <c r="D33" i="2"/>
  <c r="M33" i="2"/>
  <c r="G9" i="4"/>
  <c r="G10" i="4" s="1"/>
  <c r="G32" i="2"/>
  <c r="D32" i="2"/>
  <c r="J32" i="2"/>
  <c r="E36" i="2" s="1"/>
  <c r="M32" i="2"/>
  <c r="N32" i="2" s="1"/>
  <c r="G37" i="2"/>
  <c r="D37" i="2"/>
  <c r="J37" i="2"/>
  <c r="K37" i="2" s="1"/>
  <c r="M37" i="2"/>
  <c r="E33" i="5"/>
  <c r="K29" i="5"/>
  <c r="D29" i="5"/>
  <c r="E37" i="5"/>
  <c r="I25" i="5"/>
  <c r="B16" i="5"/>
  <c r="J38" i="5"/>
  <c r="D38" i="5" s="1"/>
  <c r="M38" i="5"/>
  <c r="G38" i="5" s="1"/>
  <c r="J18" i="5"/>
  <c r="F17" i="5"/>
  <c r="N29" i="5"/>
  <c r="G29" i="5" s="1"/>
  <c r="J20" i="5"/>
  <c r="F19" i="5"/>
  <c r="F10" i="2"/>
  <c r="B18" i="2" s="1"/>
  <c r="N34" i="2"/>
  <c r="G34" i="4" s="1"/>
  <c r="N35" i="2"/>
  <c r="G35" i="4" s="1"/>
  <c r="K34" i="2"/>
  <c r="D34" i="4" s="1"/>
  <c r="N31" i="2"/>
  <c r="G31" i="4" s="1"/>
  <c r="B10" i="4"/>
  <c r="N30" i="2"/>
  <c r="I9" i="2"/>
  <c r="I18" i="2"/>
  <c r="F18" i="2" s="1"/>
  <c r="F18" i="4" s="1"/>
  <c r="I11" i="2"/>
  <c r="K8" i="2"/>
  <c r="I8" i="2"/>
  <c r="K30" i="2"/>
  <c r="D30" i="4" s="1"/>
  <c r="K33" i="2"/>
  <c r="B31" i="4"/>
  <c r="N37" i="2"/>
  <c r="B36" i="4"/>
  <c r="B35" i="4"/>
  <c r="B34" i="4"/>
  <c r="F34" i="4"/>
  <c r="D10" i="4"/>
  <c r="E10" i="4"/>
  <c r="F20" i="2"/>
  <c r="F20" i="4" s="1"/>
  <c r="F7" i="4"/>
  <c r="C10" i="4"/>
  <c r="F6" i="4"/>
  <c r="D54" i="4"/>
  <c r="G10" i="2"/>
  <c r="F29" i="4"/>
  <c r="B52" i="2"/>
  <c r="D55" i="4"/>
  <c r="D37" i="4" l="1"/>
  <c r="K32" i="2"/>
  <c r="G29" i="2"/>
  <c r="D29" i="2"/>
  <c r="M29" i="2"/>
  <c r="N29" i="2" s="1"/>
  <c r="J29" i="2"/>
  <c r="E37" i="2" s="1"/>
  <c r="K36" i="2"/>
  <c r="D36" i="4" s="1"/>
  <c r="N36" i="2"/>
  <c r="G36" i="4" s="1"/>
  <c r="K35" i="2"/>
  <c r="D35" i="4" s="1"/>
  <c r="G37" i="4"/>
  <c r="D33" i="4"/>
  <c r="K31" i="2"/>
  <c r="D31" i="4" s="1"/>
  <c r="I17" i="2"/>
  <c r="I19" i="2"/>
  <c r="F33" i="4"/>
  <c r="I10" i="2"/>
  <c r="H19" i="2"/>
  <c r="J20" i="2" s="1"/>
  <c r="H17" i="2"/>
  <c r="J18" i="2" s="1"/>
  <c r="H13" i="2"/>
  <c r="F36" i="4"/>
  <c r="B29" i="4"/>
  <c r="F10" i="4"/>
  <c r="F15" i="4" s="1"/>
  <c r="D58" i="4"/>
  <c r="D59" i="4"/>
  <c r="G32" i="4"/>
  <c r="D53" i="2"/>
  <c r="D52" i="2"/>
  <c r="B23" i="2"/>
  <c r="B16" i="2" s="1"/>
  <c r="B55" i="4"/>
  <c r="B58" i="4" s="1"/>
  <c r="D32" i="4"/>
  <c r="G30" i="4"/>
  <c r="F15" i="2"/>
  <c r="G38" i="2" s="1"/>
  <c r="K29" i="2" l="1"/>
  <c r="F53" i="2"/>
  <c r="F54" i="4"/>
  <c r="B54" i="4"/>
  <c r="N33" i="2"/>
  <c r="G33" i="4" s="1"/>
  <c r="B23" i="4"/>
  <c r="B16" i="4" s="1"/>
  <c r="I25" i="2"/>
  <c r="F19" i="2"/>
  <c r="F19" i="4" s="1"/>
  <c r="J38" i="2"/>
  <c r="M38" i="2"/>
  <c r="G38" i="4" s="1"/>
  <c r="F17" i="2"/>
  <c r="F17" i="4" s="1"/>
  <c r="B18" i="4"/>
  <c r="B59" i="4"/>
  <c r="G29" i="4"/>
  <c r="F55" i="4"/>
  <c r="E33" i="2"/>
  <c r="D29" i="4"/>
  <c r="F59" i="4" l="1"/>
  <c r="F38" i="4" l="1"/>
  <c r="B38" i="2"/>
  <c r="D38" i="2" s="1"/>
  <c r="D38" i="4" s="1"/>
  <c r="B38" i="4" l="1"/>
  <c r="F58" i="4" s="1"/>
  <c r="F5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A220762620</author>
    <author>放款部放款管理課唐偉傑</author>
  </authors>
  <commentList>
    <comment ref="H8" authorId="0" shapeId="0" xr:uid="{00000000-0006-0000-0000-000001000000}">
      <text>
        <r>
          <rPr>
            <b/>
            <sz val="11"/>
            <color indexed="81"/>
            <rFont val="新細明體"/>
            <family val="1"/>
            <charset val="136"/>
          </rPr>
          <t>溢折價</t>
        </r>
      </text>
    </comment>
    <comment ref="J8" authorId="0" shapeId="0" xr:uid="{00000000-0006-0000-0000-000002000000}">
      <text>
        <r>
          <rPr>
            <b/>
            <sz val="11"/>
            <color indexed="81"/>
            <rFont val="新細明體"/>
            <family val="1"/>
            <charset val="136"/>
          </rPr>
          <t>催收款項-溢折價</t>
        </r>
      </text>
    </comment>
    <comment ref="H9" authorId="0" shapeId="0" xr:uid="{00000000-0006-0000-0000-000003000000}">
      <text>
        <r>
          <rPr>
            <b/>
            <sz val="11"/>
            <color indexed="81"/>
            <rFont val="新細明體"/>
            <family val="1"/>
            <charset val="136"/>
          </rPr>
          <t>催收費用</t>
        </r>
      </text>
    </comment>
    <comment ref="D10" authorId="1" shapeId="0" xr:uid="{00000000-0006-0000-0000-000004000000}">
      <text>
        <r>
          <rPr>
            <b/>
            <sz val="12"/>
            <color indexed="81"/>
            <rFont val="細明體"/>
            <family val="3"/>
            <charset val="136"/>
          </rPr>
          <t>要依</t>
        </r>
        <r>
          <rPr>
            <b/>
            <sz val="12"/>
            <color indexed="81"/>
            <rFont val="Tahoma"/>
            <family val="2"/>
          </rPr>
          <t>1+8</t>
        </r>
        <r>
          <rPr>
            <b/>
            <sz val="12"/>
            <color indexed="81"/>
            <rFont val="細明體"/>
            <family val="3"/>
            <charset val="136"/>
          </rPr>
          <t>的數字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0" authorId="0" shapeId="0" xr:uid="{00000000-0006-0000-0000-000005000000}">
      <text>
        <r>
          <rPr>
            <b/>
            <sz val="12"/>
            <color indexed="81"/>
            <rFont val="新細明體"/>
            <family val="1"/>
            <charset val="136"/>
          </rPr>
          <t>放款總額</t>
        </r>
      </text>
    </comment>
    <comment ref="H11" authorId="0" shapeId="0" xr:uid="{00000000-0006-0000-0000-000006000000}">
      <text>
        <r>
          <rPr>
            <b/>
            <sz val="14"/>
            <color indexed="81"/>
            <rFont val="新細明體"/>
            <family val="1"/>
            <charset val="136"/>
          </rPr>
          <t>催收款</t>
        </r>
      </text>
    </comment>
    <comment ref="H25" authorId="0" shapeId="0" xr:uid="{00000000-0006-0000-0000-000007000000}">
      <text>
        <r>
          <rPr>
            <b/>
            <sz val="11"/>
            <color indexed="81"/>
            <rFont val="新細明體"/>
            <family val="1"/>
            <charset val="136"/>
          </rPr>
          <t>總放款餘額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A220762620</author>
    <author>放款部放款管理課唐偉傑</author>
  </authors>
  <commentList>
    <comment ref="H8" authorId="0" shapeId="0" xr:uid="{00000000-0006-0000-0100-000001000000}">
      <text>
        <r>
          <rPr>
            <b/>
            <sz val="11"/>
            <color indexed="81"/>
            <rFont val="新細明體"/>
            <family val="1"/>
            <charset val="136"/>
          </rPr>
          <t>溢折價</t>
        </r>
      </text>
    </comment>
    <comment ref="J8" authorId="0" shapeId="0" xr:uid="{00000000-0006-0000-0100-000002000000}">
      <text>
        <r>
          <rPr>
            <b/>
            <sz val="11"/>
            <color indexed="81"/>
            <rFont val="新細明體"/>
            <family val="1"/>
            <charset val="136"/>
          </rPr>
          <t>催收款項-溢折價</t>
        </r>
      </text>
    </comment>
    <comment ref="H9" authorId="0" shapeId="0" xr:uid="{00000000-0006-0000-0100-000003000000}">
      <text>
        <r>
          <rPr>
            <b/>
            <sz val="11"/>
            <color indexed="81"/>
            <rFont val="新細明體"/>
            <family val="1"/>
            <charset val="136"/>
          </rPr>
          <t>催收費用</t>
        </r>
      </text>
    </comment>
    <comment ref="D10" authorId="1" shapeId="0" xr:uid="{00000000-0006-0000-0100-000004000000}">
      <text>
        <r>
          <rPr>
            <b/>
            <sz val="12"/>
            <color indexed="81"/>
            <rFont val="細明體"/>
            <family val="3"/>
            <charset val="136"/>
          </rPr>
          <t>要依</t>
        </r>
        <r>
          <rPr>
            <b/>
            <sz val="12"/>
            <color indexed="81"/>
            <rFont val="Tahoma"/>
            <family val="2"/>
          </rPr>
          <t>1+8</t>
        </r>
        <r>
          <rPr>
            <b/>
            <sz val="12"/>
            <color indexed="81"/>
            <rFont val="細明體"/>
            <family val="3"/>
            <charset val="136"/>
          </rPr>
          <t>的數字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0" authorId="0" shapeId="0" xr:uid="{00000000-0006-0000-0100-000005000000}">
      <text>
        <r>
          <rPr>
            <b/>
            <sz val="12"/>
            <color indexed="81"/>
            <rFont val="新細明體"/>
            <family val="1"/>
            <charset val="136"/>
          </rPr>
          <t>放款總額</t>
        </r>
      </text>
    </comment>
    <comment ref="H11" authorId="0" shapeId="0" xr:uid="{00000000-0006-0000-0100-000006000000}">
      <text>
        <r>
          <rPr>
            <b/>
            <sz val="14"/>
            <color indexed="81"/>
            <rFont val="新細明體"/>
            <family val="1"/>
            <charset val="136"/>
          </rPr>
          <t>催收款</t>
        </r>
      </text>
    </comment>
    <comment ref="H25" authorId="0" shapeId="0" xr:uid="{00000000-0006-0000-0100-000007000000}">
      <text>
        <r>
          <rPr>
            <b/>
            <sz val="11"/>
            <color indexed="81"/>
            <rFont val="新細明體"/>
            <family val="1"/>
            <charset val="136"/>
          </rPr>
          <t>總放款餘額</t>
        </r>
      </text>
    </comment>
  </commentList>
</comments>
</file>

<file path=xl/sharedStrings.xml><?xml version="1.0" encoding="utf-8"?>
<sst xmlns="http://schemas.openxmlformats.org/spreadsheetml/2006/main" count="240" uniqueCount="90">
  <si>
    <t>上季</t>
    <phoneticPr fontId="1" type="noConversion"/>
  </si>
  <si>
    <t>上月</t>
    <phoneticPr fontId="1" type="noConversion"/>
  </si>
  <si>
    <t xml:space="preserve"> 99 / Q4</t>
    <phoneticPr fontId="1" type="noConversion"/>
  </si>
  <si>
    <t xml:space="preserve"> 98 / Q4</t>
    <phoneticPr fontId="1" type="noConversion"/>
  </si>
  <si>
    <t xml:space="preserve"> 97 / Q4</t>
    <phoneticPr fontId="1" type="noConversion"/>
  </si>
  <si>
    <t xml:space="preserve"> 96 / Q4</t>
    <phoneticPr fontId="1" type="noConversion"/>
  </si>
  <si>
    <r>
      <rPr>
        <b/>
        <sz val="13"/>
        <rFont val="標楷體"/>
        <family val="4"/>
        <charset val="136"/>
      </rPr>
      <t>當年度轉呆金額</t>
    </r>
    <phoneticPr fontId="1" type="noConversion"/>
  </si>
  <si>
    <r>
      <rPr>
        <b/>
        <sz val="13"/>
        <rFont val="標楷體"/>
        <family val="4"/>
        <charset val="136"/>
      </rPr>
      <t>逾放比</t>
    </r>
    <phoneticPr fontId="1" type="noConversion"/>
  </si>
  <si>
    <t>逾放總額</t>
    <phoneticPr fontId="1" type="noConversion"/>
  </si>
  <si>
    <t>放款餘額(含催收款)</t>
  </si>
  <si>
    <r>
      <rPr>
        <b/>
        <sz val="13"/>
        <rFont val="標楷體"/>
        <family val="4"/>
        <charset val="136"/>
      </rPr>
      <t>年</t>
    </r>
    <r>
      <rPr>
        <b/>
        <sz val="13"/>
        <rFont val="Arial"/>
        <family val="2"/>
      </rPr>
      <t xml:space="preserve">  </t>
    </r>
    <r>
      <rPr>
        <b/>
        <sz val="13"/>
        <rFont val="標楷體"/>
        <family val="4"/>
        <charset val="136"/>
      </rPr>
      <t>份</t>
    </r>
    <phoneticPr fontId="1" type="noConversion"/>
  </si>
  <si>
    <t>單位：千元</t>
    <phoneticPr fontId="1" type="noConversion"/>
  </si>
  <si>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歷年逾放明細</t>
    </r>
    <phoneticPr fontId="1" type="noConversion"/>
  </si>
  <si>
    <t>逾放比</t>
    <phoneticPr fontId="1" type="noConversion"/>
  </si>
  <si>
    <t>‧逾放比</t>
    <phoneticPr fontId="1" type="noConversion"/>
  </si>
  <si>
    <r>
      <t>逾</t>
    </r>
    <r>
      <rPr>
        <sz val="13"/>
        <color indexed="16"/>
        <rFont val="Arial"/>
        <family val="2"/>
      </rPr>
      <t>4-6</t>
    </r>
    <r>
      <rPr>
        <sz val="13"/>
        <color indexed="16"/>
        <rFont val="標楷體"/>
        <family val="4"/>
      </rPr>
      <t>期</t>
    </r>
    <phoneticPr fontId="1" type="noConversion"/>
  </si>
  <si>
    <r>
      <rPr>
        <b/>
        <sz val="13"/>
        <rFont val="標楷體"/>
        <family val="4"/>
        <charset val="136"/>
      </rPr>
      <t>‧逾</t>
    </r>
    <r>
      <rPr>
        <b/>
        <sz val="13"/>
        <rFont val="Arial"/>
        <family val="2"/>
      </rPr>
      <t xml:space="preserve"> 3~6 </t>
    </r>
    <r>
      <rPr>
        <b/>
        <sz val="13"/>
        <rFont val="標楷體"/>
        <family val="4"/>
        <charset val="136"/>
      </rPr>
      <t>期</t>
    </r>
    <phoneticPr fontId="1" type="noConversion"/>
  </si>
  <si>
    <r>
      <t>溢折價</t>
    </r>
    <r>
      <rPr>
        <sz val="13"/>
        <color indexed="16"/>
        <rFont val="Arial"/>
        <family val="2"/>
      </rPr>
      <t>+</t>
    </r>
    <r>
      <rPr>
        <sz val="13"/>
        <color indexed="16"/>
        <rFont val="標楷體"/>
        <family val="4"/>
      </rPr>
      <t>費用</t>
    </r>
    <phoneticPr fontId="1" type="noConversion"/>
  </si>
  <si>
    <r>
      <rPr>
        <sz val="13"/>
        <rFont val="標楷體"/>
        <family val="4"/>
        <charset val="136"/>
      </rPr>
      <t>溢折價</t>
    </r>
    <r>
      <rPr>
        <sz val="13"/>
        <rFont val="Arial"/>
        <family val="2"/>
      </rPr>
      <t>+</t>
    </r>
    <r>
      <rPr>
        <sz val="13"/>
        <rFont val="標楷體"/>
        <family val="4"/>
        <charset val="136"/>
      </rPr>
      <t>催收費用</t>
    </r>
    <phoneticPr fontId="1" type="noConversion"/>
  </si>
  <si>
    <t>企金</t>
    <phoneticPr fontId="1" type="noConversion"/>
  </si>
  <si>
    <t>法  人</t>
    <phoneticPr fontId="1" type="noConversion"/>
  </si>
  <si>
    <t>個金</t>
    <phoneticPr fontId="1" type="noConversion"/>
  </si>
  <si>
    <t>自然人</t>
    <phoneticPr fontId="1" type="noConversion"/>
  </si>
  <si>
    <t>催收款</t>
    <phoneticPr fontId="1" type="noConversion"/>
  </si>
  <si>
    <r>
      <rPr>
        <b/>
        <sz val="13"/>
        <rFont val="標楷體"/>
        <family val="4"/>
        <charset val="136"/>
      </rPr>
      <t>‧催收款餘額</t>
    </r>
    <phoneticPr fontId="1" type="noConversion"/>
  </si>
  <si>
    <t>放款餘額</t>
    <phoneticPr fontId="1" type="noConversion"/>
  </si>
  <si>
    <r>
      <rPr>
        <b/>
        <sz val="13"/>
        <rFont val="標楷體"/>
        <family val="4"/>
        <charset val="136"/>
      </rPr>
      <t>‧放款餘額</t>
    </r>
    <r>
      <rPr>
        <b/>
        <sz val="13"/>
        <rFont val="Arial"/>
        <family val="2"/>
      </rPr>
      <t xml:space="preserve"> </t>
    </r>
    <phoneticPr fontId="1" type="noConversion"/>
  </si>
  <si>
    <t xml:space="preserve">      (A) - (C)</t>
    <phoneticPr fontId="1" type="noConversion"/>
  </si>
  <si>
    <t xml:space="preserve">      (A) - (B)</t>
    <phoneticPr fontId="1" type="noConversion"/>
  </si>
  <si>
    <t>同期增減</t>
    <phoneticPr fontId="1" type="noConversion"/>
  </si>
  <si>
    <t>上月增減</t>
    <phoneticPr fontId="1" type="noConversion"/>
  </si>
  <si>
    <r>
      <rPr>
        <b/>
        <sz val="13"/>
        <color indexed="12"/>
        <rFont val="標楷體"/>
        <family val="4"/>
        <charset val="136"/>
      </rPr>
      <t>增減數</t>
    </r>
    <r>
      <rPr>
        <b/>
        <sz val="13"/>
        <color indexed="12"/>
        <rFont val="Arial"/>
        <family val="2"/>
      </rPr>
      <t xml:space="preserve">           </t>
    </r>
    <r>
      <rPr>
        <b/>
        <sz val="13"/>
        <color indexed="12"/>
        <rFont val="標楷體"/>
        <family val="4"/>
        <charset val="136"/>
      </rPr>
      <t>變動率</t>
    </r>
    <phoneticPr fontId="1" type="noConversion"/>
  </si>
  <si>
    <r>
      <rPr>
        <b/>
        <sz val="13"/>
        <color indexed="12"/>
        <rFont val="標楷體"/>
        <family val="4"/>
        <charset val="136"/>
      </rPr>
      <t>增減數</t>
    </r>
    <r>
      <rPr>
        <b/>
        <sz val="13"/>
        <color indexed="12"/>
        <rFont val="Arial"/>
        <family val="2"/>
      </rPr>
      <t xml:space="preserve">          </t>
    </r>
    <r>
      <rPr>
        <b/>
        <sz val="13"/>
        <color indexed="12"/>
        <rFont val="標楷體"/>
        <family val="4"/>
        <charset val="136"/>
      </rPr>
      <t>變動率</t>
    </r>
    <phoneticPr fontId="1" type="noConversion"/>
  </si>
  <si>
    <r>
      <rPr>
        <b/>
        <sz val="13"/>
        <rFont val="標楷體"/>
        <family val="4"/>
        <charset val="136"/>
      </rPr>
      <t>項目</t>
    </r>
    <phoneticPr fontId="1" type="noConversion"/>
  </si>
  <si>
    <r>
      <t>保貸</t>
    </r>
    <r>
      <rPr>
        <sz val="12"/>
        <color indexed="16"/>
        <rFont val="Arial"/>
        <family val="2"/>
      </rPr>
      <t>(</t>
    </r>
    <r>
      <rPr>
        <sz val="12"/>
        <color indexed="16"/>
        <rFont val="標楷體"/>
        <family val="4"/>
      </rPr>
      <t>科子目</t>
    </r>
    <r>
      <rPr>
        <sz val="12"/>
        <color indexed="16"/>
        <rFont val="Arial"/>
        <family val="2"/>
      </rPr>
      <t>)</t>
    </r>
    <phoneticPr fontId="1" type="noConversion"/>
  </si>
  <si>
    <r>
      <t xml:space="preserve"> </t>
    </r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增減比較</t>
    </r>
    <phoneticPr fontId="1" type="noConversion"/>
  </si>
  <si>
    <t>本月轉銷損失</t>
    <phoneticPr fontId="1" type="noConversion"/>
  </si>
  <si>
    <r>
      <rPr>
        <sz val="13"/>
        <rFont val="標楷體"/>
        <family val="4"/>
        <charset val="136"/>
      </rPr>
      <t>本月新轉催收</t>
    </r>
    <phoneticPr fontId="1" type="noConversion"/>
  </si>
  <si>
    <r>
      <rPr>
        <b/>
        <sz val="13"/>
        <rFont val="標楷體"/>
        <family val="4"/>
        <charset val="136"/>
      </rPr>
      <t xml:space="preserve">總放款餘額
</t>
    </r>
    <r>
      <rPr>
        <b/>
        <sz val="13"/>
        <rFont val="Arial"/>
        <family val="2"/>
      </rPr>
      <t>(</t>
    </r>
    <r>
      <rPr>
        <b/>
        <sz val="13"/>
        <rFont val="標楷體"/>
        <family val="4"/>
        <charset val="136"/>
      </rPr>
      <t>含保貸</t>
    </r>
    <r>
      <rPr>
        <b/>
        <sz val="13"/>
        <rFont val="Arial"/>
        <family val="2"/>
      </rPr>
      <t>)</t>
    </r>
    <phoneticPr fontId="1" type="noConversion"/>
  </si>
  <si>
    <r>
      <rPr>
        <b/>
        <sz val="13"/>
        <rFont val="標楷體"/>
        <family val="4"/>
        <charset val="136"/>
      </rPr>
      <t>金額</t>
    </r>
    <phoneticPr fontId="1" type="noConversion"/>
  </si>
  <si>
    <r>
      <rPr>
        <b/>
        <sz val="13"/>
        <rFont val="標楷體"/>
        <family val="4"/>
        <charset val="136"/>
      </rPr>
      <t>件數</t>
    </r>
    <phoneticPr fontId="1" type="noConversion"/>
  </si>
  <si>
    <t>企金推展</t>
    <phoneticPr fontId="1" type="noConversion"/>
  </si>
  <si>
    <t>備抵損失</t>
    <phoneticPr fontId="1" type="noConversion"/>
  </si>
  <si>
    <t>房貸推展</t>
    <phoneticPr fontId="1" type="noConversion"/>
  </si>
  <si>
    <t>損失覆蓋率</t>
    <phoneticPr fontId="1" type="noConversion"/>
  </si>
  <si>
    <t>　</t>
    <phoneticPr fontId="1" type="noConversion"/>
  </si>
  <si>
    <r>
      <rPr>
        <b/>
        <sz val="13"/>
        <color indexed="8"/>
        <rFont val="標楷體"/>
        <family val="4"/>
        <charset val="136"/>
      </rPr>
      <t>逾放比</t>
    </r>
    <phoneticPr fontId="1" type="noConversion"/>
  </si>
  <si>
    <r>
      <rPr>
        <sz val="13"/>
        <rFont val="標楷體"/>
        <family val="4"/>
        <charset val="136"/>
      </rPr>
      <t>擔保放款</t>
    </r>
    <r>
      <rPr>
        <sz val="13"/>
        <rFont val="Arial"/>
        <family val="2"/>
      </rPr>
      <t>+</t>
    </r>
    <r>
      <rPr>
        <sz val="13"/>
        <rFont val="標楷體"/>
        <family val="4"/>
        <charset val="136"/>
      </rPr>
      <t>保單貸款</t>
    </r>
    <phoneticPr fontId="1" type="noConversion"/>
  </si>
  <si>
    <r>
      <rPr>
        <sz val="13"/>
        <rFont val="標楷體"/>
        <family val="4"/>
        <charset val="136"/>
      </rPr>
      <t>放款餘額</t>
    </r>
    <r>
      <rPr>
        <sz val="13"/>
        <rFont val="Arial"/>
        <family val="2"/>
      </rPr>
      <t xml:space="preserve"> </t>
    </r>
    <phoneticPr fontId="1" type="noConversion"/>
  </si>
  <si>
    <r>
      <rPr>
        <sz val="13"/>
        <rFont val="標楷體"/>
        <family val="4"/>
        <charset val="136"/>
      </rPr>
      <t>放款餘額</t>
    </r>
  </si>
  <si>
    <r>
      <rPr>
        <sz val="13"/>
        <rFont val="標楷體"/>
        <family val="4"/>
        <charset val="136"/>
      </rPr>
      <t>逾期</t>
    </r>
    <r>
      <rPr>
        <sz val="13"/>
        <rFont val="Arial"/>
        <family val="2"/>
      </rPr>
      <t xml:space="preserve"> &gt; 3</t>
    </r>
    <r>
      <rPr>
        <sz val="13"/>
        <rFont val="標楷體"/>
        <family val="4"/>
        <charset val="136"/>
      </rPr>
      <t>個月</t>
    </r>
    <r>
      <rPr>
        <sz val="10"/>
        <rFont val="標楷體"/>
        <family val="4"/>
        <charset val="136"/>
      </rPr>
      <t/>
    </r>
    <phoneticPr fontId="1" type="noConversion"/>
  </si>
  <si>
    <r>
      <rPr>
        <sz val="13"/>
        <rFont val="標楷體"/>
        <family val="4"/>
        <charset val="136"/>
      </rPr>
      <t>逾放金額</t>
    </r>
    <phoneticPr fontId="1" type="noConversion"/>
  </si>
  <si>
    <t>放款覆蓋率</t>
    <phoneticPr fontId="1" type="noConversion"/>
  </si>
  <si>
    <r>
      <rPr>
        <sz val="13"/>
        <rFont val="標楷體"/>
        <family val="4"/>
        <charset val="136"/>
      </rPr>
      <t>逾期</t>
    </r>
    <r>
      <rPr>
        <sz val="13"/>
        <rFont val="Arial"/>
        <family val="2"/>
      </rPr>
      <t xml:space="preserve"> &gt; 3 </t>
    </r>
    <r>
      <rPr>
        <sz val="13"/>
        <rFont val="標楷體"/>
        <family val="4"/>
        <charset val="136"/>
      </rPr>
      <t>個月</t>
    </r>
  </si>
  <si>
    <r>
      <rPr>
        <b/>
        <sz val="13"/>
        <rFont val="標楷體"/>
        <family val="4"/>
        <charset val="136"/>
      </rPr>
      <t>‧</t>
    </r>
    <r>
      <rPr>
        <b/>
        <sz val="13"/>
        <rFont val="Arial"/>
        <family val="2"/>
      </rPr>
      <t xml:space="preserve"> </t>
    </r>
    <r>
      <rPr>
        <b/>
        <sz val="13"/>
        <rFont val="標楷體"/>
        <family val="4"/>
        <charset val="136"/>
      </rPr>
      <t>定</t>
    </r>
    <r>
      <rPr>
        <b/>
        <sz val="13"/>
        <rFont val="Arial"/>
        <family val="2"/>
      </rPr>
      <t xml:space="preserve"> </t>
    </r>
    <r>
      <rPr>
        <b/>
        <sz val="13"/>
        <rFont val="標楷體"/>
        <family val="4"/>
        <charset val="136"/>
      </rPr>
      <t>義</t>
    </r>
    <phoneticPr fontId="1" type="noConversion"/>
  </si>
  <si>
    <r>
      <t xml:space="preserve"> </t>
    </r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公開資訊揭露</t>
    </r>
    <phoneticPr fontId="1" type="noConversion"/>
  </si>
  <si>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逾放比</t>
    </r>
    <phoneticPr fontId="1" type="noConversion"/>
  </si>
  <si>
    <t>註：餘額未扣除備抵呆帳</t>
    <phoneticPr fontId="1" type="noConversion"/>
  </si>
  <si>
    <r>
      <rPr>
        <b/>
        <sz val="14"/>
        <rFont val="標楷體"/>
        <family val="4"/>
        <charset val="136"/>
      </rPr>
      <t>合</t>
    </r>
    <r>
      <rPr>
        <b/>
        <sz val="14"/>
        <rFont val="Arial"/>
        <family val="2"/>
      </rPr>
      <t xml:space="preserve">    </t>
    </r>
    <r>
      <rPr>
        <b/>
        <sz val="14"/>
        <rFont val="標楷體"/>
        <family val="4"/>
        <charset val="136"/>
      </rPr>
      <t>計</t>
    </r>
    <phoneticPr fontId="1" type="noConversion"/>
  </si>
  <si>
    <t>催收費用</t>
    <phoneticPr fontId="1" type="noConversion"/>
  </si>
  <si>
    <r>
      <rPr>
        <b/>
        <sz val="13"/>
        <rFont val="標楷體"/>
        <family val="4"/>
        <charset val="136"/>
      </rPr>
      <t>擔保放款</t>
    </r>
    <r>
      <rPr>
        <b/>
        <sz val="13"/>
        <rFont val="Arial"/>
        <family val="2"/>
      </rPr>
      <t>-</t>
    </r>
    <r>
      <rPr>
        <b/>
        <sz val="13"/>
        <rFont val="標楷體"/>
        <family val="4"/>
        <charset val="136"/>
      </rPr>
      <t>溢折價</t>
    </r>
    <phoneticPr fontId="1" type="noConversion"/>
  </si>
  <si>
    <t>差額</t>
    <phoneticPr fontId="1" type="noConversion"/>
  </si>
  <si>
    <t>會計科子目</t>
    <phoneticPr fontId="1" type="noConversion"/>
  </si>
  <si>
    <t>法人放款</t>
    <phoneticPr fontId="1" type="noConversion"/>
  </si>
  <si>
    <t>自然人放款</t>
    <phoneticPr fontId="1" type="noConversion"/>
  </si>
  <si>
    <r>
      <rPr>
        <b/>
        <sz val="13"/>
        <rFont val="標楷體"/>
        <family val="4"/>
        <charset val="136"/>
      </rPr>
      <t>放款總額</t>
    </r>
    <r>
      <rPr>
        <b/>
        <sz val="13"/>
        <rFont val="Arial"/>
        <family val="2"/>
      </rPr>
      <t xml:space="preserve">                          </t>
    </r>
    <r>
      <rPr>
        <b/>
        <sz val="13"/>
        <color indexed="10"/>
        <rFont val="Arial"/>
        <family val="2"/>
      </rPr>
      <t xml:space="preserve"> </t>
    </r>
    <r>
      <rPr>
        <b/>
        <sz val="13"/>
        <color indexed="10"/>
        <rFont val="標楷體"/>
        <family val="4"/>
        <charset val="136"/>
      </rPr>
      <t>（含催收款）</t>
    </r>
    <phoneticPr fontId="1" type="noConversion"/>
  </si>
  <si>
    <r>
      <rPr>
        <b/>
        <sz val="14"/>
        <rFont val="標楷體"/>
        <family val="4"/>
        <charset val="136"/>
      </rPr>
      <t>逾放總額</t>
    </r>
    <phoneticPr fontId="1" type="noConversion"/>
  </si>
  <si>
    <r>
      <rPr>
        <b/>
        <sz val="14"/>
        <rFont val="標楷體"/>
        <family val="4"/>
        <charset val="136"/>
      </rPr>
      <t>催收款</t>
    </r>
    <phoneticPr fontId="1" type="noConversion"/>
  </si>
  <si>
    <r>
      <rPr>
        <b/>
        <sz val="14"/>
        <color indexed="59"/>
        <rFont val="標楷體"/>
        <family val="4"/>
        <charset val="136"/>
      </rPr>
      <t xml:space="preserve">逾期放款
</t>
    </r>
    <r>
      <rPr>
        <b/>
        <sz val="14"/>
        <color indexed="59"/>
        <rFont val="Arial"/>
        <family val="2"/>
      </rPr>
      <t xml:space="preserve"> </t>
    </r>
    <r>
      <rPr>
        <b/>
        <sz val="14"/>
        <color indexed="59"/>
        <rFont val="標楷體"/>
        <family val="4"/>
        <charset val="136"/>
      </rPr>
      <t>超過清償期三個月</t>
    </r>
    <phoneticPr fontId="1" type="noConversion"/>
  </si>
  <si>
    <t>項目(A)</t>
    <phoneticPr fontId="1" type="noConversion"/>
  </si>
  <si>
    <t>單位：元</t>
    <phoneticPr fontId="1" type="noConversion"/>
  </si>
  <si>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逾放明細</t>
    </r>
    <r>
      <rPr>
        <b/>
        <sz val="14"/>
        <rFont val="Arial"/>
        <family val="2"/>
      </rPr>
      <t xml:space="preserve"> </t>
    </r>
    <phoneticPr fontId="1" type="noConversion"/>
  </si>
  <si>
    <r>
      <rPr>
        <b/>
        <sz val="20"/>
        <rFont val="標楷體"/>
        <family val="4"/>
        <charset val="136"/>
      </rPr>
      <t>放款部逾期月報表</t>
    </r>
    <r>
      <rPr>
        <b/>
        <sz val="20"/>
        <rFont val="Arial"/>
        <family val="2"/>
      </rPr>
      <t/>
    </r>
    <phoneticPr fontId="1" type="noConversion"/>
  </si>
  <si>
    <t>機密等級：機密</t>
    <phoneticPr fontId="1" type="noConversion"/>
  </si>
  <si>
    <r>
      <rPr>
        <b/>
        <sz val="14"/>
        <rFont val="標楷體"/>
        <family val="4"/>
        <charset val="136"/>
      </rPr>
      <t xml:space="preserve">逾期放款
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超過清償期三個月</t>
    </r>
    <phoneticPr fontId="1" type="noConversion"/>
  </si>
  <si>
    <r>
      <rPr>
        <b/>
        <sz val="13"/>
        <rFont val="標楷體"/>
        <family val="4"/>
        <charset val="136"/>
      </rPr>
      <t xml:space="preserve">放款總額
</t>
    </r>
    <r>
      <rPr>
        <b/>
        <sz val="13"/>
        <color indexed="10"/>
        <rFont val="標楷體"/>
        <family val="4"/>
        <charset val="136"/>
      </rPr>
      <t>（含催收款）</t>
    </r>
    <phoneticPr fontId="1" type="noConversion"/>
  </si>
  <si>
    <r>
      <rPr>
        <b/>
        <sz val="13"/>
        <rFont val="標楷體"/>
        <family val="4"/>
        <charset val="136"/>
      </rPr>
      <t>催收費用</t>
    </r>
    <phoneticPr fontId="1" type="noConversion"/>
  </si>
  <si>
    <t>本月轉損失帳</t>
    <phoneticPr fontId="1" type="noConversion"/>
  </si>
  <si>
    <t>項目</t>
    <phoneticPr fontId="1" type="noConversion"/>
  </si>
  <si>
    <t>增減數     變動率</t>
    <phoneticPr fontId="1" type="noConversion"/>
  </si>
  <si>
    <t xml:space="preserve">         (A) - (B)</t>
    <phoneticPr fontId="1" type="noConversion"/>
  </si>
  <si>
    <t xml:space="preserve">‧放款餘額 </t>
    <phoneticPr fontId="1" type="noConversion"/>
  </si>
  <si>
    <t>溢折價+催收費用</t>
    <phoneticPr fontId="1" type="noConversion"/>
  </si>
  <si>
    <t>‧催收款餘額</t>
    <phoneticPr fontId="1" type="noConversion"/>
  </si>
  <si>
    <r>
      <rPr>
        <b/>
        <sz val="13"/>
        <rFont val="標楷體"/>
        <family val="4"/>
        <charset val="136"/>
      </rPr>
      <t>‧逾</t>
    </r>
    <r>
      <rPr>
        <b/>
        <sz val="13"/>
        <rFont val="Arial"/>
        <family val="2"/>
      </rPr>
      <t xml:space="preserve"> 4~6 </t>
    </r>
    <r>
      <rPr>
        <b/>
        <sz val="13"/>
        <rFont val="標楷體"/>
        <family val="4"/>
        <charset val="136"/>
      </rPr>
      <t>期</t>
    </r>
    <phoneticPr fontId="1" type="noConversion"/>
  </si>
  <si>
    <t>‧ 歷年逾放明細</t>
    <phoneticPr fontId="1" type="noConversion"/>
  </si>
  <si>
    <t>年  份</t>
    <phoneticPr fontId="1" type="noConversion"/>
  </si>
  <si>
    <t>當年度損失金額</t>
    <phoneticPr fontId="1" type="noConversion"/>
  </si>
  <si>
    <r>
      <rPr>
        <b/>
        <sz val="16"/>
        <rFont val="標楷體"/>
        <family val="4"/>
        <charset val="136"/>
      </rPr>
      <t>經</t>
    </r>
    <r>
      <rPr>
        <b/>
        <sz val="16"/>
        <rFont val="Arial"/>
        <family val="2"/>
      </rPr>
      <t xml:space="preserve"> </t>
    </r>
    <r>
      <rPr>
        <b/>
        <sz val="16"/>
        <rFont val="標楷體"/>
        <family val="4"/>
        <charset val="136"/>
      </rPr>
      <t>辦：</t>
    </r>
    <r>
      <rPr>
        <b/>
        <sz val="16"/>
        <rFont val="Arial"/>
        <family val="2"/>
      </rPr>
      <t xml:space="preserve">                                          </t>
    </r>
    <r>
      <rPr>
        <b/>
        <sz val="16"/>
        <rFont val="標楷體"/>
        <family val="4"/>
        <charset val="136"/>
      </rPr>
      <t>課主管：</t>
    </r>
    <r>
      <rPr>
        <b/>
        <sz val="16"/>
        <rFont val="Arial"/>
        <family val="2"/>
      </rPr>
      <t xml:space="preserve">                                                </t>
    </r>
    <r>
      <rPr>
        <b/>
        <sz val="16"/>
        <rFont val="標楷體"/>
        <family val="4"/>
        <charset val="136"/>
      </rPr>
      <t>部主管：</t>
    </r>
    <r>
      <rPr>
        <b/>
        <sz val="16"/>
        <rFont val="Arial"/>
        <family val="2"/>
      </rPr>
      <t xml:space="preserve">                                 </t>
    </r>
    <phoneticPr fontId="1" type="noConversion"/>
  </si>
  <si>
    <r>
      <rPr>
        <b/>
        <sz val="8"/>
        <color indexed="12"/>
        <rFont val="標楷體"/>
        <family val="4"/>
        <charset val="136"/>
      </rPr>
      <t xml:space="preserve">
</t>
    </r>
    <r>
      <rPr>
        <b/>
        <sz val="14"/>
        <color indexed="12"/>
        <rFont val="標楷體"/>
        <family val="4"/>
        <charset val="136"/>
      </rPr>
      <t xml:space="preserve">重點說明：
</t>
    </r>
    <r>
      <rPr>
        <b/>
        <sz val="14"/>
        <color indexed="12"/>
        <rFont val="標楷體"/>
        <family val="4"/>
        <charset val="136"/>
      </rPr>
      <t xml:space="preserve">
                 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</si>
</sst>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-* #,##0_-;\-* #,##0_-;_-* &quot;-&quot;_-;_-@_-"/>
    <numFmt numFmtId="43" formatCode="_-* #,##0.00_-;\-* #,##0.00_-;_-* &quot;-&quot;??_-;_-@_-"/>
    <numFmt numFmtId="176" formatCode="_-* #,##0_-;\-* #,##0_-;_-* &quot;-&quot;??_-;_-@_-"/>
    <numFmt numFmtId="177" formatCode="0_ "/>
    <numFmt numFmtId="178" formatCode="#,##0_);[Red]\(#,##0\)"/>
    <numFmt numFmtId="179" formatCode="0.000%"/>
    <numFmt numFmtId="180" formatCode="#,##0_ ;[Red]\-#,##0\ "/>
    <numFmt numFmtId="181" formatCode="#,##0_ "/>
    <numFmt numFmtId="182" formatCode="0.00\ %"/>
    <numFmt numFmtId="183" formatCode="#,##0.00_ "/>
    <numFmt numFmtId="184" formatCode="0.000\ %"/>
    <numFmt numFmtId="185" formatCode="#,##0.00_);[Red]\(#,##0.00\)"/>
    <numFmt numFmtId="186" formatCode="0_);[Red]\(0\)"/>
    <numFmt numFmtId="187" formatCode="#,##0.00_ ;[Red]\-#,##0.00\ "/>
    <numFmt numFmtId="188" formatCode="0.00_);[Red]\(0.00\)"/>
  </numFmts>
  <fonts count="95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2"/>
      <name val="標楷體"/>
      <family val="4"/>
      <charset val="136"/>
    </font>
    <font>
      <sz val="12"/>
      <name val="Arial"/>
      <family val="2"/>
    </font>
    <font>
      <b/>
      <sz val="16"/>
      <name val="Arial"/>
      <family val="2"/>
    </font>
    <font>
      <sz val="14"/>
      <name val="標楷體"/>
      <family val="4"/>
      <charset val="136"/>
    </font>
    <font>
      <sz val="14"/>
      <color rgb="FF000080"/>
      <name val="Arial"/>
      <family val="2"/>
    </font>
    <font>
      <b/>
      <sz val="13"/>
      <color rgb="FF000080"/>
      <name val="細明體"/>
      <family val="3"/>
      <charset val="136"/>
    </font>
    <font>
      <sz val="14"/>
      <color indexed="18"/>
      <name val="Arial"/>
      <family val="2"/>
    </font>
    <font>
      <b/>
      <sz val="13"/>
      <name val="Arial"/>
      <family val="2"/>
    </font>
    <font>
      <b/>
      <sz val="13"/>
      <name val="標楷體"/>
      <family val="4"/>
      <charset val="136"/>
    </font>
    <font>
      <b/>
      <sz val="11"/>
      <name val="標楷體"/>
      <family val="4"/>
      <charset val="136"/>
    </font>
    <font>
      <b/>
      <sz val="11"/>
      <name val="Arial"/>
      <family val="2"/>
    </font>
    <font>
      <b/>
      <sz val="14"/>
      <name val="Arial"/>
      <family val="2"/>
    </font>
    <font>
      <b/>
      <sz val="14"/>
      <name val="標楷體"/>
      <family val="4"/>
      <charset val="136"/>
    </font>
    <font>
      <sz val="13"/>
      <name val="Arial"/>
      <family val="2"/>
    </font>
    <font>
      <sz val="13"/>
      <color indexed="12"/>
      <name val="Arial"/>
      <family val="2"/>
    </font>
    <font>
      <sz val="13"/>
      <color indexed="16"/>
      <name val="標楷體"/>
      <family val="4"/>
    </font>
    <font>
      <sz val="13"/>
      <color indexed="16"/>
      <name val="Arial"/>
      <family val="2"/>
    </font>
    <font>
      <sz val="13"/>
      <name val="標楷體"/>
      <family val="4"/>
      <charset val="136"/>
    </font>
    <font>
      <sz val="13"/>
      <color rgb="FFFF0000"/>
      <name val="Arial"/>
      <family val="2"/>
    </font>
    <font>
      <sz val="11"/>
      <name val="Arial"/>
      <family val="2"/>
    </font>
    <font>
      <sz val="11"/>
      <name val="標楷體"/>
      <family val="4"/>
    </font>
    <font>
      <sz val="12"/>
      <name val="標楷體"/>
      <family val="4"/>
    </font>
    <font>
      <b/>
      <sz val="13"/>
      <color indexed="12"/>
      <name val="Arial"/>
      <family val="2"/>
    </font>
    <font>
      <b/>
      <sz val="12"/>
      <color rgb="FF0000FF"/>
      <name val="Arial"/>
      <family val="2"/>
    </font>
    <font>
      <b/>
      <sz val="14"/>
      <color theme="5" tint="-0.249977111117893"/>
      <name val="Arial"/>
      <family val="2"/>
    </font>
    <font>
      <b/>
      <sz val="13"/>
      <color indexed="12"/>
      <name val="標楷體"/>
      <family val="4"/>
      <charset val="136"/>
    </font>
    <font>
      <sz val="12"/>
      <color indexed="14"/>
      <name val="Arial"/>
      <family val="2"/>
    </font>
    <font>
      <sz val="12"/>
      <color indexed="16"/>
      <name val="標楷體"/>
      <family val="4"/>
    </font>
    <font>
      <sz val="12"/>
      <color indexed="16"/>
      <name val="Arial"/>
      <family val="2"/>
    </font>
    <font>
      <b/>
      <sz val="12"/>
      <color indexed="12"/>
      <name val="Arial"/>
      <family val="2"/>
    </font>
    <font>
      <b/>
      <sz val="14"/>
      <color indexed="10"/>
      <name val="Arial"/>
      <family val="2"/>
    </font>
    <font>
      <sz val="12"/>
      <color theme="2" tint="-0.749992370372631"/>
      <name val="Arial"/>
      <family val="2"/>
    </font>
    <font>
      <sz val="13"/>
      <color indexed="10"/>
      <name val="Arial"/>
      <family val="2"/>
    </font>
    <font>
      <b/>
      <sz val="14"/>
      <color indexed="20"/>
      <name val="Arial"/>
      <family val="2"/>
    </font>
    <font>
      <sz val="12"/>
      <color indexed="12"/>
      <name val="Arial"/>
      <family val="2"/>
    </font>
    <font>
      <sz val="13"/>
      <color theme="4" tint="-0.249977111117893"/>
      <name val="Arial"/>
      <family val="2"/>
    </font>
    <font>
      <b/>
      <sz val="12"/>
      <color rgb="FF0000CC"/>
      <name val="Arial"/>
      <family val="2"/>
    </font>
    <font>
      <b/>
      <sz val="13"/>
      <color indexed="8"/>
      <name val="標楷體"/>
      <family val="4"/>
      <charset val="136"/>
    </font>
    <font>
      <sz val="12"/>
      <name val="細明體"/>
      <family val="3"/>
      <charset val="136"/>
    </font>
    <font>
      <b/>
      <sz val="13"/>
      <color indexed="8"/>
      <name val="Arial"/>
      <family val="2"/>
    </font>
    <font>
      <b/>
      <sz val="16"/>
      <color indexed="10"/>
      <name val="Arial"/>
      <family val="2"/>
    </font>
    <font>
      <sz val="10"/>
      <name val="標楷體"/>
      <family val="4"/>
      <charset val="136"/>
    </font>
    <font>
      <sz val="12"/>
      <color theme="2" tint="-0.749992370372631"/>
      <name val="細明體"/>
      <family val="3"/>
      <charset val="136"/>
    </font>
    <font>
      <b/>
      <sz val="14"/>
      <color rgb="FFFF0000"/>
      <name val="Arial"/>
      <family val="2"/>
    </font>
    <font>
      <b/>
      <sz val="14"/>
      <color indexed="12"/>
      <name val="Arial"/>
      <family val="2"/>
    </font>
    <font>
      <sz val="12"/>
      <color indexed="20"/>
      <name val="Arial"/>
      <family val="2"/>
    </font>
    <font>
      <sz val="12"/>
      <color indexed="10"/>
      <name val="Arial"/>
      <family val="2"/>
    </font>
    <font>
      <sz val="13"/>
      <color theme="2" tint="-0.749992370372631"/>
      <name val="標楷體"/>
      <family val="4"/>
      <charset val="136"/>
    </font>
    <font>
      <sz val="12"/>
      <color theme="1" tint="0.249977111117893"/>
      <name val="Arial"/>
      <family val="2"/>
    </font>
    <font>
      <sz val="20"/>
      <name val="Arial"/>
      <family val="2"/>
    </font>
    <font>
      <b/>
      <sz val="13"/>
      <color indexed="10"/>
      <name val="Arial"/>
      <family val="2"/>
    </font>
    <font>
      <b/>
      <sz val="13"/>
      <color indexed="10"/>
      <name val="標楷體"/>
      <family val="4"/>
      <charset val="136"/>
    </font>
    <font>
      <sz val="12"/>
      <color theme="2" tint="-0.89999084444715716"/>
      <name val="Arial"/>
      <family val="2"/>
    </font>
    <font>
      <b/>
      <sz val="14"/>
      <color theme="2" tint="-0.89999084444715716"/>
      <name val="Arial"/>
      <family val="2"/>
    </font>
    <font>
      <b/>
      <sz val="14"/>
      <color indexed="59"/>
      <name val="標楷體"/>
      <family val="4"/>
      <charset val="136"/>
    </font>
    <font>
      <b/>
      <sz val="14"/>
      <color indexed="59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b/>
      <sz val="20"/>
      <name val="標楷體"/>
      <family val="4"/>
      <charset val="136"/>
    </font>
    <font>
      <b/>
      <sz val="11"/>
      <color indexed="81"/>
      <name val="新細明體"/>
      <family val="1"/>
      <charset val="136"/>
    </font>
    <font>
      <b/>
      <sz val="14"/>
      <color indexed="81"/>
      <name val="新細明體"/>
      <family val="1"/>
      <charset val="136"/>
    </font>
    <font>
      <b/>
      <sz val="12"/>
      <color indexed="81"/>
      <name val="新細明體"/>
      <family val="1"/>
      <charset val="136"/>
    </font>
    <font>
      <b/>
      <sz val="12"/>
      <color indexed="81"/>
      <name val="細明體"/>
      <family val="3"/>
      <charset val="136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FF0000"/>
      <name val="標楷體"/>
      <family val="4"/>
      <charset val="136"/>
    </font>
    <font>
      <sz val="12"/>
      <color indexed="23"/>
      <name val="Arial"/>
      <family val="2"/>
    </font>
    <font>
      <sz val="12"/>
      <color indexed="23"/>
      <name val="標楷體"/>
      <family val="4"/>
    </font>
    <font>
      <b/>
      <sz val="12"/>
      <color indexed="10"/>
      <name val="Arial"/>
      <family val="2"/>
    </font>
    <font>
      <sz val="14"/>
      <name val="Arial"/>
      <family val="2"/>
    </font>
    <font>
      <b/>
      <sz val="14"/>
      <color indexed="12"/>
      <name val="標楷體"/>
      <family val="4"/>
      <charset val="136"/>
    </font>
    <font>
      <b/>
      <sz val="8"/>
      <color indexed="12"/>
      <name val="標楷體"/>
      <family val="4"/>
      <charset val="136"/>
    </font>
    <font>
      <b/>
      <sz val="14"/>
      <color rgb="FF0000CC"/>
      <name val="標楷體"/>
      <family val="4"/>
      <charset val="136"/>
    </font>
    <font>
      <b/>
      <sz val="16"/>
      <name val="標楷體"/>
      <family val="4"/>
      <charset val="136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49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2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23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0" borderId="2" applyNumberFormat="0" applyAlignment="0" applyProtection="0">
      <alignment vertical="center"/>
    </xf>
    <xf numFmtId="0" fontId="16" fillId="22" borderId="8" applyNumberFormat="0" applyAlignment="0" applyProtection="0">
      <alignment vertical="center"/>
    </xf>
    <xf numFmtId="0" fontId="17" fillId="31" borderId="9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98">
    <xf numFmtId="0" fontId="0" fillId="0" borderId="0" xfId="0">
      <alignment vertical="center"/>
    </xf>
    <xf numFmtId="0" fontId="21" fillId="34" borderId="0" xfId="46" applyFont="1" applyFill="1"/>
    <xf numFmtId="0" fontId="22" fillId="34" borderId="0" xfId="46" applyFont="1" applyFill="1" applyAlignment="1">
      <alignment vertical="center"/>
    </xf>
    <xf numFmtId="0" fontId="22" fillId="34" borderId="0" xfId="46" applyFont="1" applyFill="1"/>
    <xf numFmtId="0" fontId="21" fillId="34" borderId="0" xfId="46" applyFont="1" applyFill="1" applyAlignment="1">
      <alignment vertical="center"/>
    </xf>
    <xf numFmtId="10" fontId="24" fillId="34" borderId="0" xfId="47" applyNumberFormat="1" applyFont="1" applyFill="1" applyBorder="1" applyAlignment="1">
      <alignment vertical="center"/>
    </xf>
    <xf numFmtId="0" fontId="2" fillId="0" borderId="0" xfId="46"/>
    <xf numFmtId="178" fontId="25" fillId="34" borderId="0" xfId="46" applyNumberFormat="1" applyFont="1" applyFill="1" applyAlignment="1">
      <alignment wrapText="1"/>
    </xf>
    <xf numFmtId="178" fontId="26" fillId="34" borderId="0" xfId="46" applyNumberFormat="1" applyFont="1" applyFill="1" applyAlignment="1">
      <alignment horizontal="center" vertical="center" wrapText="1"/>
    </xf>
    <xf numFmtId="179" fontId="27" fillId="34" borderId="10" xfId="47" applyNumberFormat="1" applyFont="1" applyFill="1" applyBorder="1" applyAlignment="1">
      <alignment horizontal="center"/>
    </xf>
    <xf numFmtId="0" fontId="26" fillId="34" borderId="0" xfId="46" applyFont="1" applyFill="1" applyAlignment="1">
      <alignment horizontal="center" vertical="center"/>
    </xf>
    <xf numFmtId="178" fontId="22" fillId="33" borderId="11" xfId="46" applyNumberFormat="1" applyFont="1" applyFill="1" applyBorder="1" applyAlignment="1">
      <alignment horizontal="right" indent="1"/>
    </xf>
    <xf numFmtId="179" fontId="22" fillId="33" borderId="11" xfId="47" applyNumberFormat="1" applyFont="1" applyFill="1" applyBorder="1" applyAlignment="1">
      <alignment horizontal="center" vertical="center"/>
    </xf>
    <xf numFmtId="0" fontId="22" fillId="33" borderId="13" xfId="46" applyFont="1" applyFill="1" applyBorder="1" applyAlignment="1">
      <alignment horizontal="center" vertical="center"/>
    </xf>
    <xf numFmtId="178" fontId="22" fillId="0" borderId="11" xfId="46" applyNumberFormat="1" applyFont="1" applyBorder="1" applyAlignment="1">
      <alignment horizontal="right" indent="1"/>
    </xf>
    <xf numFmtId="179" fontId="22" fillId="0" borderId="11" xfId="47" applyNumberFormat="1" applyFont="1" applyFill="1" applyBorder="1" applyAlignment="1">
      <alignment horizontal="center" vertical="center"/>
    </xf>
    <xf numFmtId="0" fontId="22" fillId="0" borderId="13" xfId="46" applyFont="1" applyBorder="1" applyAlignment="1">
      <alignment horizontal="center" vertical="center"/>
    </xf>
    <xf numFmtId="180" fontId="22" fillId="0" borderId="11" xfId="46" applyNumberFormat="1" applyFont="1" applyBorder="1" applyAlignment="1">
      <alignment horizontal="right" indent="1"/>
    </xf>
    <xf numFmtId="10" fontId="22" fillId="0" borderId="11" xfId="47" applyNumberFormat="1" applyFont="1" applyFill="1" applyBorder="1" applyAlignment="1">
      <alignment horizontal="center" vertical="center"/>
    </xf>
    <xf numFmtId="10" fontId="22" fillId="34" borderId="11" xfId="47" applyNumberFormat="1" applyFont="1" applyFill="1" applyBorder="1" applyAlignment="1">
      <alignment horizontal="center" vertical="center"/>
    </xf>
    <xf numFmtId="0" fontId="28" fillId="35" borderId="11" xfId="46" applyFont="1" applyFill="1" applyBorder="1" applyAlignment="1">
      <alignment horizontal="center" vertical="center"/>
    </xf>
    <xf numFmtId="0" fontId="30" fillId="34" borderId="0" xfId="46" applyFont="1" applyFill="1" applyAlignment="1">
      <alignment horizontal="right" indent="1"/>
    </xf>
    <xf numFmtId="0" fontId="31" fillId="34" borderId="0" xfId="46" applyFont="1" applyFill="1" applyAlignment="1">
      <alignment horizontal="right" vertical="center" indent="1"/>
    </xf>
    <xf numFmtId="0" fontId="32" fillId="34" borderId="0" xfId="46" applyFont="1" applyFill="1" applyAlignment="1">
      <alignment vertical="center"/>
    </xf>
    <xf numFmtId="0" fontId="36" fillId="0" borderId="15" xfId="46" applyFont="1" applyBorder="1" applyAlignment="1">
      <alignment vertical="center"/>
    </xf>
    <xf numFmtId="179" fontId="34" fillId="0" borderId="17" xfId="47" applyNumberFormat="1" applyFont="1" applyFill="1" applyBorder="1" applyAlignment="1">
      <alignment horizontal="left" vertical="center" indent="3"/>
    </xf>
    <xf numFmtId="0" fontId="29" fillId="34" borderId="13" xfId="46" applyFont="1" applyFill="1" applyBorder="1" applyAlignment="1">
      <alignment horizontal="left" vertical="center"/>
    </xf>
    <xf numFmtId="178" fontId="36" fillId="0" borderId="15" xfId="46" applyNumberFormat="1" applyFont="1" applyBorder="1" applyAlignment="1">
      <alignment vertical="center"/>
    </xf>
    <xf numFmtId="183" fontId="34" fillId="0" borderId="11" xfId="46" applyNumberFormat="1" applyFont="1" applyBorder="1" applyAlignment="1">
      <alignment horizontal="right" vertical="center"/>
    </xf>
    <xf numFmtId="0" fontId="28" fillId="34" borderId="13" xfId="46" applyFont="1" applyFill="1" applyBorder="1" applyAlignment="1">
      <alignment horizontal="left" vertical="center"/>
    </xf>
    <xf numFmtId="178" fontId="36" fillId="0" borderId="21" xfId="46" applyNumberFormat="1" applyFont="1" applyBorder="1" applyAlignment="1">
      <alignment vertical="center"/>
    </xf>
    <xf numFmtId="0" fontId="36" fillId="0" borderId="23" xfId="46" applyFont="1" applyBorder="1" applyAlignment="1">
      <alignment vertical="center"/>
    </xf>
    <xf numFmtId="0" fontId="38" fillId="34" borderId="24" xfId="46" applyFont="1" applyFill="1" applyBorder="1" applyAlignment="1">
      <alignment horizontal="right" vertical="center" indent="1"/>
    </xf>
    <xf numFmtId="0" fontId="36" fillId="0" borderId="25" xfId="46" applyFont="1" applyBorder="1" applyAlignment="1">
      <alignment vertical="center"/>
    </xf>
    <xf numFmtId="183" fontId="34" fillId="0" borderId="18" xfId="46" applyNumberFormat="1" applyFont="1" applyBorder="1" applyAlignment="1">
      <alignment horizontal="right" vertical="center"/>
    </xf>
    <xf numFmtId="178" fontId="34" fillId="36" borderId="27" xfId="48" applyNumberFormat="1" applyFont="1" applyFill="1" applyBorder="1" applyAlignment="1">
      <alignment horizontal="right" vertical="center" indent="1"/>
    </xf>
    <xf numFmtId="176" fontId="50" fillId="0" borderId="0" xfId="48" applyNumberFormat="1" applyFont="1" applyFill="1" applyAlignment="1">
      <alignment vertical="center"/>
    </xf>
    <xf numFmtId="182" fontId="22" fillId="34" borderId="0" xfId="47" applyNumberFormat="1" applyFont="1" applyFill="1" applyBorder="1" applyAlignment="1">
      <alignment horizontal="center" vertical="center"/>
    </xf>
    <xf numFmtId="176" fontId="53" fillId="0" borderId="11" xfId="48" applyNumberFormat="1" applyFont="1" applyFill="1" applyBorder="1"/>
    <xf numFmtId="0" fontId="38" fillId="34" borderId="11" xfId="46" applyFont="1" applyFill="1" applyBorder="1" applyAlignment="1">
      <alignment horizontal="center" vertical="center"/>
    </xf>
    <xf numFmtId="178" fontId="55" fillId="34" borderId="0" xfId="47" applyNumberFormat="1" applyFont="1" applyFill="1" applyBorder="1" applyAlignment="1">
      <alignment vertical="center"/>
    </xf>
    <xf numFmtId="176" fontId="22" fillId="34" borderId="0" xfId="48" applyNumberFormat="1" applyFont="1" applyFill="1"/>
    <xf numFmtId="176" fontId="34" fillId="0" borderId="11" xfId="48" applyNumberFormat="1" applyFont="1" applyFill="1" applyBorder="1"/>
    <xf numFmtId="0" fontId="34" fillId="34" borderId="11" xfId="46" applyFont="1" applyFill="1" applyBorder="1" applyAlignment="1">
      <alignment horizontal="center" vertical="center"/>
    </xf>
    <xf numFmtId="176" fontId="57" fillId="0" borderId="0" xfId="48" applyNumberFormat="1" applyFont="1" applyFill="1"/>
    <xf numFmtId="0" fontId="38" fillId="34" borderId="17" xfId="46" applyFont="1" applyFill="1" applyBorder="1" applyAlignment="1">
      <alignment horizontal="center" vertical="center"/>
    </xf>
    <xf numFmtId="0" fontId="38" fillId="34" borderId="14" xfId="46" applyFont="1" applyFill="1" applyBorder="1" applyAlignment="1">
      <alignment horizontal="center" vertical="center"/>
    </xf>
    <xf numFmtId="0" fontId="38" fillId="34" borderId="18" xfId="46" applyFont="1" applyFill="1" applyBorder="1" applyAlignment="1">
      <alignment horizontal="center" vertical="center"/>
    </xf>
    <xf numFmtId="0" fontId="38" fillId="34" borderId="27" xfId="46" applyFont="1" applyFill="1" applyBorder="1" applyAlignment="1">
      <alignment horizontal="center" vertical="center"/>
    </xf>
    <xf numFmtId="0" fontId="55" fillId="34" borderId="0" xfId="46" applyFont="1" applyFill="1" applyAlignment="1">
      <alignment vertical="center"/>
    </xf>
    <xf numFmtId="49" fontId="22" fillId="34" borderId="0" xfId="46" applyNumberFormat="1" applyFont="1" applyFill="1" applyAlignment="1">
      <alignment vertical="center"/>
    </xf>
    <xf numFmtId="178" fontId="22" fillId="34" borderId="0" xfId="46" applyNumberFormat="1" applyFont="1" applyFill="1" applyAlignment="1">
      <alignment vertical="center"/>
    </xf>
    <xf numFmtId="182" fontId="34" fillId="35" borderId="37" xfId="47" applyNumberFormat="1" applyFont="1" applyFill="1" applyBorder="1" applyAlignment="1">
      <alignment horizontal="center" vertical="center"/>
    </xf>
    <xf numFmtId="182" fontId="34" fillId="35" borderId="14" xfId="47" applyNumberFormat="1" applyFont="1" applyFill="1" applyBorder="1" applyAlignment="1">
      <alignment horizontal="center" vertical="center"/>
    </xf>
    <xf numFmtId="176" fontId="65" fillId="0" borderId="11" xfId="48" applyNumberFormat="1" applyFont="1" applyFill="1" applyBorder="1" applyAlignment="1">
      <alignment vertical="center"/>
    </xf>
    <xf numFmtId="176" fontId="43" fillId="0" borderId="11" xfId="48" applyNumberFormat="1" applyFont="1" applyFill="1" applyBorder="1" applyAlignment="1">
      <alignment vertical="center"/>
    </xf>
    <xf numFmtId="0" fontId="32" fillId="34" borderId="11" xfId="46" applyFont="1" applyFill="1" applyBorder="1" applyAlignment="1">
      <alignment horizontal="center" vertical="center"/>
    </xf>
    <xf numFmtId="185" fontId="66" fillId="34" borderId="0" xfId="47" applyNumberFormat="1" applyFont="1" applyFill="1" applyBorder="1" applyAlignment="1">
      <alignment horizontal="center" vertical="center"/>
    </xf>
    <xf numFmtId="43" fontId="67" fillId="34" borderId="0" xfId="48" applyFont="1" applyFill="1" applyBorder="1" applyAlignment="1">
      <alignment horizontal="center" vertical="center"/>
    </xf>
    <xf numFmtId="176" fontId="32" fillId="0" borderId="11" xfId="48" applyNumberFormat="1" applyFont="1" applyFill="1" applyBorder="1" applyAlignment="1">
      <alignment vertical="center"/>
    </xf>
    <xf numFmtId="176" fontId="34" fillId="0" borderId="11" xfId="48" applyNumberFormat="1" applyFont="1" applyFill="1" applyBorder="1" applyAlignment="1">
      <alignment vertical="center"/>
    </xf>
    <xf numFmtId="176" fontId="34" fillId="34" borderId="11" xfId="48" applyNumberFormat="1" applyFont="1" applyFill="1" applyBorder="1" applyAlignment="1">
      <alignment vertical="center"/>
    </xf>
    <xf numFmtId="0" fontId="29" fillId="34" borderId="11" xfId="46" applyFont="1" applyFill="1" applyBorder="1" applyAlignment="1">
      <alignment horizontal="center" vertical="center"/>
    </xf>
    <xf numFmtId="0" fontId="28" fillId="34" borderId="11" xfId="46" applyFont="1" applyFill="1" applyBorder="1" applyAlignment="1">
      <alignment horizontal="center" vertical="center"/>
    </xf>
    <xf numFmtId="186" fontId="34" fillId="0" borderId="11" xfId="48" applyNumberFormat="1" applyFont="1" applyFill="1" applyBorder="1" applyAlignment="1">
      <alignment vertical="center"/>
    </xf>
    <xf numFmtId="186" fontId="34" fillId="34" borderId="11" xfId="48" applyNumberFormat="1" applyFont="1" applyFill="1" applyBorder="1" applyAlignment="1">
      <alignment vertical="center"/>
    </xf>
    <xf numFmtId="176" fontId="22" fillId="34" borderId="0" xfId="46" applyNumberFormat="1" applyFont="1" applyFill="1"/>
    <xf numFmtId="176" fontId="32" fillId="0" borderId="14" xfId="48" applyNumberFormat="1" applyFont="1" applyFill="1" applyBorder="1" applyAlignment="1">
      <alignment vertical="center"/>
    </xf>
    <xf numFmtId="176" fontId="34" fillId="34" borderId="11" xfId="48" applyNumberFormat="1" applyFont="1" applyFill="1" applyBorder="1" applyAlignment="1">
      <alignment horizontal="center" vertical="center"/>
    </xf>
    <xf numFmtId="0" fontId="70" fillId="34" borderId="0" xfId="46" applyFont="1" applyFill="1" applyAlignment="1">
      <alignment vertical="center"/>
    </xf>
    <xf numFmtId="0" fontId="77" fillId="34" borderId="0" xfId="46" applyFont="1" applyFill="1" applyAlignment="1">
      <alignment vertical="center"/>
    </xf>
    <xf numFmtId="0" fontId="23" fillId="34" borderId="38" xfId="46" applyFont="1" applyFill="1" applyBorder="1" applyAlignment="1">
      <alignment vertical="center"/>
    </xf>
    <xf numFmtId="0" fontId="32" fillId="0" borderId="0" xfId="46" applyFont="1" applyAlignment="1">
      <alignment horizontal="left" vertical="top"/>
    </xf>
    <xf numFmtId="176" fontId="69" fillId="34" borderId="0" xfId="48" applyNumberFormat="1" applyFont="1" applyFill="1" applyAlignment="1">
      <alignment vertical="center"/>
    </xf>
    <xf numFmtId="0" fontId="23" fillId="34" borderId="0" xfId="46" applyFont="1" applyFill="1" applyAlignment="1">
      <alignment vertical="center"/>
    </xf>
    <xf numFmtId="0" fontId="30" fillId="34" borderId="0" xfId="46" applyFont="1" applyFill="1" applyAlignment="1">
      <alignment horizontal="right" vertical="center" indent="1"/>
    </xf>
    <xf numFmtId="0" fontId="86" fillId="34" borderId="38" xfId="46" applyFont="1" applyFill="1" applyBorder="1" applyAlignment="1">
      <alignment horizontal="right" vertical="center" indent="1"/>
    </xf>
    <xf numFmtId="43" fontId="67" fillId="34" borderId="0" xfId="48" applyFont="1" applyFill="1" applyBorder="1" applyAlignment="1">
      <alignment horizontal="left" vertical="center"/>
    </xf>
    <xf numFmtId="186" fontId="34" fillId="34" borderId="11" xfId="48" applyNumberFormat="1" applyFont="1" applyFill="1" applyBorder="1" applyAlignment="1">
      <alignment horizontal="right" vertical="center"/>
    </xf>
    <xf numFmtId="176" fontId="88" fillId="34" borderId="0" xfId="48" applyNumberFormat="1" applyFont="1" applyFill="1" applyAlignment="1">
      <alignment horizontal="right" vertical="center"/>
    </xf>
    <xf numFmtId="0" fontId="88" fillId="34" borderId="0" xfId="46" applyFont="1" applyFill="1" applyAlignment="1">
      <alignment vertical="center"/>
    </xf>
    <xf numFmtId="176" fontId="34" fillId="34" borderId="11" xfId="48" applyNumberFormat="1" applyFont="1" applyFill="1" applyBorder="1" applyAlignment="1">
      <alignment horizontal="right" vertical="center"/>
    </xf>
    <xf numFmtId="176" fontId="87" fillId="34" borderId="0" xfId="48" applyNumberFormat="1" applyFont="1" applyFill="1" applyAlignment="1">
      <alignment horizontal="right" vertical="center"/>
    </xf>
    <xf numFmtId="176" fontId="89" fillId="34" borderId="0" xfId="46" applyNumberFormat="1" applyFont="1" applyFill="1" applyAlignment="1">
      <alignment vertical="center"/>
    </xf>
    <xf numFmtId="178" fontId="87" fillId="34" borderId="0" xfId="47" applyNumberFormat="1" applyFont="1" applyFill="1" applyBorder="1" applyAlignment="1">
      <alignment horizontal="center" vertical="center"/>
    </xf>
    <xf numFmtId="41" fontId="89" fillId="34" borderId="0" xfId="48" applyNumberFormat="1" applyFont="1" applyFill="1" applyBorder="1" applyAlignment="1">
      <alignment horizontal="center" vertical="center"/>
    </xf>
    <xf numFmtId="176" fontId="90" fillId="34" borderId="11" xfId="48" applyNumberFormat="1" applyFont="1" applyFill="1" applyBorder="1" applyAlignment="1">
      <alignment horizontal="center" vertical="center"/>
    </xf>
    <xf numFmtId="176" fontId="65" fillId="34" borderId="11" xfId="48" applyNumberFormat="1" applyFont="1" applyFill="1" applyBorder="1" applyAlignment="1">
      <alignment vertical="center"/>
    </xf>
    <xf numFmtId="176" fontId="87" fillId="34" borderId="0" xfId="48" applyNumberFormat="1" applyFont="1" applyFill="1" applyAlignment="1">
      <alignment horizontal="left" vertical="center"/>
    </xf>
    <xf numFmtId="176" fontId="87" fillId="34" borderId="0" xfId="48" applyNumberFormat="1" applyFont="1" applyFill="1" applyAlignment="1">
      <alignment vertical="center"/>
    </xf>
    <xf numFmtId="176" fontId="89" fillId="34" borderId="0" xfId="48" applyNumberFormat="1" applyFont="1" applyFill="1" applyBorder="1" applyAlignment="1">
      <alignment vertical="center"/>
    </xf>
    <xf numFmtId="0" fontId="46" fillId="38" borderId="14" xfId="46" applyFont="1" applyFill="1" applyBorder="1" applyAlignment="1">
      <alignment horizontal="right" vertical="center" wrapText="1"/>
    </xf>
    <xf numFmtId="0" fontId="44" fillId="38" borderId="18" xfId="46" applyFont="1" applyFill="1" applyBorder="1" applyAlignment="1">
      <alignment horizontal="left" indent="2"/>
    </xf>
    <xf numFmtId="0" fontId="44" fillId="38" borderId="32" xfId="46" applyFont="1" applyFill="1" applyBorder="1"/>
    <xf numFmtId="0" fontId="29" fillId="34" borderId="27" xfId="46" applyFont="1" applyFill="1" applyBorder="1" applyAlignment="1">
      <alignment horizontal="left" vertical="center"/>
    </xf>
    <xf numFmtId="187" fontId="34" fillId="0" borderId="14" xfId="46" applyNumberFormat="1" applyFont="1" applyBorder="1" applyAlignment="1">
      <alignment horizontal="right" vertical="center"/>
    </xf>
    <xf numFmtId="10" fontId="34" fillId="36" borderId="13" xfId="47" applyNumberFormat="1" applyFont="1" applyFill="1" applyBorder="1" applyAlignment="1">
      <alignment horizontal="right" vertical="center" indent="1"/>
    </xf>
    <xf numFmtId="10" fontId="34" fillId="0" borderId="11" xfId="47" applyNumberFormat="1" applyFont="1" applyFill="1" applyBorder="1" applyAlignment="1">
      <alignment horizontal="left" vertical="center" indent="6"/>
    </xf>
    <xf numFmtId="0" fontId="33" fillId="34" borderId="0" xfId="46" applyFont="1" applyFill="1" applyAlignment="1">
      <alignment vertical="center"/>
    </xf>
    <xf numFmtId="0" fontId="29" fillId="35" borderId="13" xfId="46" applyFont="1" applyFill="1" applyBorder="1" applyAlignment="1">
      <alignment horizontal="center" vertical="center"/>
    </xf>
    <xf numFmtId="0" fontId="29" fillId="35" borderId="14" xfId="46" applyFont="1" applyFill="1" applyBorder="1" applyAlignment="1">
      <alignment horizontal="center" vertical="center"/>
    </xf>
    <xf numFmtId="0" fontId="29" fillId="35" borderId="11" xfId="46" applyFont="1" applyFill="1" applyBorder="1" applyAlignment="1">
      <alignment horizontal="center" vertical="center"/>
    </xf>
    <xf numFmtId="0" fontId="21" fillId="0" borderId="0" xfId="46" applyFont="1"/>
    <xf numFmtId="0" fontId="23" fillId="34" borderId="0" xfId="46" applyFont="1" applyFill="1" applyAlignment="1">
      <alignment vertical="top"/>
    </xf>
    <xf numFmtId="0" fontId="94" fillId="34" borderId="0" xfId="46" applyFont="1" applyFill="1" applyAlignment="1">
      <alignment vertical="top"/>
    </xf>
    <xf numFmtId="10" fontId="24" fillId="34" borderId="0" xfId="47" applyNumberFormat="1" applyFont="1" applyFill="1" applyBorder="1" applyAlignment="1">
      <alignment vertical="top"/>
    </xf>
    <xf numFmtId="0" fontId="21" fillId="34" borderId="0" xfId="46" applyFont="1" applyFill="1" applyAlignment="1">
      <alignment vertical="top"/>
    </xf>
    <xf numFmtId="178" fontId="27" fillId="34" borderId="10" xfId="48" applyNumberFormat="1" applyFont="1" applyFill="1" applyBorder="1" applyAlignment="1"/>
    <xf numFmtId="188" fontId="22" fillId="34" borderId="0" xfId="46" applyNumberFormat="1" applyFont="1" applyFill="1" applyAlignment="1">
      <alignment vertical="center"/>
    </xf>
    <xf numFmtId="188" fontId="21" fillId="34" borderId="0" xfId="46" applyNumberFormat="1" applyFont="1" applyFill="1"/>
    <xf numFmtId="179" fontId="25" fillId="34" borderId="0" xfId="48" applyNumberFormat="1" applyFont="1" applyFill="1" applyBorder="1" applyAlignment="1">
      <alignment horizontal="center" vertical="center" wrapText="1"/>
    </xf>
    <xf numFmtId="0" fontId="23" fillId="0" borderId="38" xfId="46" applyFont="1" applyBorder="1" applyAlignment="1">
      <alignment vertical="center"/>
    </xf>
    <xf numFmtId="0" fontId="30" fillId="0" borderId="38" xfId="46" applyFont="1" applyBorder="1" applyAlignment="1">
      <alignment horizontal="right" vertical="center" indent="1"/>
    </xf>
    <xf numFmtId="0" fontId="28" fillId="0" borderId="11" xfId="46" applyFont="1" applyBorder="1" applyAlignment="1">
      <alignment horizontal="center" vertical="center"/>
    </xf>
    <xf numFmtId="176" fontId="34" fillId="0" borderId="11" xfId="48" applyNumberFormat="1" applyFont="1" applyFill="1" applyBorder="1" applyAlignment="1">
      <alignment horizontal="center" vertical="center"/>
    </xf>
    <xf numFmtId="0" fontId="32" fillId="0" borderId="11" xfId="46" applyFont="1" applyBorder="1" applyAlignment="1">
      <alignment horizontal="center" vertical="center"/>
    </xf>
    <xf numFmtId="0" fontId="22" fillId="0" borderId="0" xfId="46" applyFont="1"/>
    <xf numFmtId="182" fontId="34" fillId="0" borderId="14" xfId="47" applyNumberFormat="1" applyFont="1" applyFill="1" applyBorder="1" applyAlignment="1">
      <alignment horizontal="center" vertical="center"/>
    </xf>
    <xf numFmtId="182" fontId="34" fillId="0" borderId="37" xfId="47" applyNumberFormat="1" applyFont="1" applyFill="1" applyBorder="1" applyAlignment="1">
      <alignment horizontal="center" vertical="center"/>
    </xf>
    <xf numFmtId="0" fontId="38" fillId="0" borderId="27" xfId="46" applyFont="1" applyBorder="1" applyAlignment="1">
      <alignment horizontal="center" vertical="center"/>
    </xf>
    <xf numFmtId="0" fontId="38" fillId="0" borderId="18" xfId="46" applyFont="1" applyBorder="1" applyAlignment="1">
      <alignment horizontal="center" vertical="center"/>
    </xf>
    <xf numFmtId="0" fontId="38" fillId="0" borderId="14" xfId="46" applyFont="1" applyBorder="1" applyAlignment="1">
      <alignment horizontal="center" vertical="center"/>
    </xf>
    <xf numFmtId="0" fontId="38" fillId="0" borderId="17" xfId="46" applyFont="1" applyBorder="1" applyAlignment="1">
      <alignment horizontal="center" vertical="center"/>
    </xf>
    <xf numFmtId="0" fontId="34" fillId="0" borderId="11" xfId="46" applyFont="1" applyBorder="1" applyAlignment="1">
      <alignment horizontal="center" vertical="center"/>
    </xf>
    <xf numFmtId="0" fontId="38" fillId="0" borderId="11" xfId="46" applyFont="1" applyBorder="1" applyAlignment="1">
      <alignment horizontal="center" vertical="center"/>
    </xf>
    <xf numFmtId="0" fontId="32" fillId="0" borderId="0" xfId="46" applyFont="1" applyAlignment="1">
      <alignment vertical="center"/>
    </xf>
    <xf numFmtId="182" fontId="22" fillId="0" borderId="0" xfId="47" applyNumberFormat="1" applyFont="1" applyFill="1" applyBorder="1" applyAlignment="1">
      <alignment horizontal="center" vertical="center"/>
    </xf>
    <xf numFmtId="0" fontId="43" fillId="0" borderId="14" xfId="46" applyFont="1" applyBorder="1" applyAlignment="1">
      <alignment horizontal="center" vertical="center" wrapText="1"/>
    </xf>
    <xf numFmtId="0" fontId="44" fillId="0" borderId="17" xfId="46" applyFont="1" applyBorder="1"/>
    <xf numFmtId="0" fontId="28" fillId="0" borderId="27" xfId="46" applyFont="1" applyBorder="1" applyAlignment="1">
      <alignment horizontal="left" vertical="center"/>
    </xf>
    <xf numFmtId="178" fontId="34" fillId="0" borderId="27" xfId="48" applyNumberFormat="1" applyFont="1" applyFill="1" applyBorder="1" applyAlignment="1">
      <alignment horizontal="right" vertical="center" indent="1"/>
    </xf>
    <xf numFmtId="0" fontId="38" fillId="0" borderId="24" xfId="46" applyFont="1" applyBorder="1" applyAlignment="1">
      <alignment horizontal="right" vertical="center" indent="1"/>
    </xf>
    <xf numFmtId="178" fontId="34" fillId="0" borderId="13" xfId="48" applyNumberFormat="1" applyFont="1" applyFill="1" applyBorder="1" applyAlignment="1">
      <alignment horizontal="right" vertical="center" indent="1"/>
    </xf>
    <xf numFmtId="0" fontId="34" fillId="0" borderId="24" xfId="46" applyFont="1" applyBorder="1" applyAlignment="1">
      <alignment horizontal="right" vertical="center" indent="1"/>
    </xf>
    <xf numFmtId="0" fontId="28" fillId="0" borderId="13" xfId="46" applyFont="1" applyBorder="1" applyAlignment="1">
      <alignment horizontal="left" vertical="center"/>
    </xf>
    <xf numFmtId="0" fontId="29" fillId="0" borderId="13" xfId="46" applyFont="1" applyBorder="1" applyAlignment="1">
      <alignment horizontal="left" vertical="center"/>
    </xf>
    <xf numFmtId="10" fontId="34" fillId="0" borderId="18" xfId="47" applyNumberFormat="1" applyFont="1" applyFill="1" applyBorder="1" applyAlignment="1">
      <alignment horizontal="right" vertical="center" indent="1"/>
    </xf>
    <xf numFmtId="0" fontId="31" fillId="0" borderId="0" xfId="46" applyFont="1" applyAlignment="1">
      <alignment horizontal="right" vertical="center" indent="1"/>
    </xf>
    <xf numFmtId="0" fontId="28" fillId="0" borderId="13" xfId="46" applyFont="1" applyBorder="1" applyAlignment="1">
      <alignment horizontal="center" vertical="center"/>
    </xf>
    <xf numFmtId="0" fontId="26" fillId="0" borderId="0" xfId="46" applyFont="1" applyAlignment="1">
      <alignment horizontal="center" vertical="center"/>
    </xf>
    <xf numFmtId="179" fontId="27" fillId="0" borderId="10" xfId="47" applyNumberFormat="1" applyFont="1" applyFill="1" applyBorder="1" applyAlignment="1">
      <alignment horizontal="center"/>
    </xf>
    <xf numFmtId="178" fontId="27" fillId="0" borderId="10" xfId="46" applyNumberFormat="1" applyFont="1" applyBorder="1"/>
    <xf numFmtId="178" fontId="26" fillId="0" borderId="0" xfId="46" applyNumberFormat="1" applyFont="1" applyAlignment="1">
      <alignment horizontal="center" vertical="center" wrapText="1"/>
    </xf>
    <xf numFmtId="179" fontId="25" fillId="0" borderId="0" xfId="47" applyNumberFormat="1" applyFont="1" applyFill="1" applyBorder="1" applyAlignment="1">
      <alignment horizontal="center" wrapText="1"/>
    </xf>
    <xf numFmtId="178" fontId="25" fillId="0" borderId="0" xfId="46" applyNumberFormat="1" applyFont="1" applyAlignment="1">
      <alignment wrapText="1"/>
    </xf>
    <xf numFmtId="0" fontId="28" fillId="0" borderId="14" xfId="46" applyFont="1" applyBorder="1" applyAlignment="1">
      <alignment horizontal="center" vertical="center"/>
    </xf>
    <xf numFmtId="0" fontId="29" fillId="0" borderId="11" xfId="46" applyFont="1" applyBorder="1" applyAlignment="1">
      <alignment horizontal="center" vertical="center"/>
    </xf>
    <xf numFmtId="0" fontId="70" fillId="0" borderId="0" xfId="46" applyFont="1" applyAlignment="1">
      <alignment vertical="center"/>
    </xf>
    <xf numFmtId="0" fontId="22" fillId="0" borderId="0" xfId="46" applyFont="1" applyAlignment="1">
      <alignment vertical="center"/>
    </xf>
    <xf numFmtId="0" fontId="69" fillId="0" borderId="0" xfId="46" applyFont="1" applyAlignment="1">
      <alignment vertical="center"/>
    </xf>
    <xf numFmtId="176" fontId="69" fillId="0" borderId="0" xfId="46" applyNumberFormat="1" applyFont="1" applyAlignment="1">
      <alignment vertical="center"/>
    </xf>
    <xf numFmtId="176" fontId="22" fillId="0" borderId="0" xfId="46" applyNumberFormat="1" applyFont="1"/>
    <xf numFmtId="43" fontId="51" fillId="0" borderId="0" xfId="48" applyFont="1" applyFill="1" applyBorder="1" applyAlignment="1">
      <alignment horizontal="left" vertical="center"/>
    </xf>
    <xf numFmtId="176" fontId="68" fillId="0" borderId="0" xfId="48" applyNumberFormat="1" applyFont="1" applyFill="1" applyAlignment="1">
      <alignment horizontal="right" vertical="center"/>
    </xf>
    <xf numFmtId="0" fontId="68" fillId="0" borderId="0" xfId="46" applyFont="1" applyAlignment="1">
      <alignment vertical="center"/>
    </xf>
    <xf numFmtId="176" fontId="52" fillId="0" borderId="0" xfId="48" applyNumberFormat="1" applyFont="1" applyFill="1" applyAlignment="1">
      <alignment horizontal="right" vertical="center"/>
    </xf>
    <xf numFmtId="176" fontId="64" fillId="0" borderId="0" xfId="46" applyNumberFormat="1" applyFont="1" applyAlignment="1">
      <alignment vertical="center"/>
    </xf>
    <xf numFmtId="178" fontId="52" fillId="0" borderId="0" xfId="47" applyNumberFormat="1" applyFont="1" applyFill="1" applyBorder="1" applyAlignment="1">
      <alignment horizontal="center" vertical="center"/>
    </xf>
    <xf numFmtId="41" fontId="51" fillId="0" borderId="0" xfId="48" applyNumberFormat="1" applyFont="1" applyFill="1" applyBorder="1" applyAlignment="1">
      <alignment horizontal="center" vertical="center"/>
    </xf>
    <xf numFmtId="185" fontId="66" fillId="0" borderId="0" xfId="47" applyNumberFormat="1" applyFont="1" applyFill="1" applyBorder="1" applyAlignment="1">
      <alignment horizontal="center" vertical="center"/>
    </xf>
    <xf numFmtId="43" fontId="67" fillId="0" borderId="0" xfId="48" applyFont="1" applyFill="1" applyBorder="1" applyAlignment="1">
      <alignment horizontal="center" vertical="center"/>
    </xf>
    <xf numFmtId="176" fontId="52" fillId="0" borderId="0" xfId="48" applyNumberFormat="1" applyFont="1" applyFill="1" applyAlignment="1">
      <alignment horizontal="left" vertical="center"/>
    </xf>
    <xf numFmtId="178" fontId="22" fillId="0" borderId="0" xfId="46" applyNumberFormat="1" applyFont="1" applyAlignment="1">
      <alignment vertical="center"/>
    </xf>
    <xf numFmtId="176" fontId="52" fillId="0" borderId="0" xfId="48" applyNumberFormat="1" applyFont="1" applyFill="1" applyAlignment="1">
      <alignment vertical="center"/>
    </xf>
    <xf numFmtId="176" fontId="64" fillId="0" borderId="0" xfId="48" applyNumberFormat="1" applyFont="1" applyFill="1" applyBorder="1" applyAlignment="1">
      <alignment vertical="center"/>
    </xf>
    <xf numFmtId="10" fontId="52" fillId="0" borderId="0" xfId="47" applyNumberFormat="1" applyFont="1" applyFill="1"/>
    <xf numFmtId="0" fontId="63" fillId="0" borderId="0" xfId="46" applyFont="1"/>
    <xf numFmtId="49" fontId="22" fillId="0" borderId="0" xfId="46" applyNumberFormat="1" applyFont="1" applyAlignment="1">
      <alignment vertical="center"/>
    </xf>
    <xf numFmtId="0" fontId="55" fillId="0" borderId="0" xfId="46" applyFont="1" applyAlignment="1">
      <alignment vertical="center"/>
    </xf>
    <xf numFmtId="176" fontId="22" fillId="0" borderId="0" xfId="48" applyNumberFormat="1" applyFont="1" applyFill="1"/>
    <xf numFmtId="176" fontId="52" fillId="0" borderId="0" xfId="46" applyNumberFormat="1" applyFont="1" applyAlignment="1">
      <alignment vertical="center"/>
    </xf>
    <xf numFmtId="176" fontId="59" fillId="0" borderId="0" xfId="46" applyNumberFormat="1" applyFont="1" applyAlignment="1">
      <alignment vertical="center"/>
    </xf>
    <xf numFmtId="178" fontId="52" fillId="0" borderId="0" xfId="47" applyNumberFormat="1" applyFont="1" applyFill="1" applyBorder="1" applyAlignment="1">
      <alignment vertical="center"/>
    </xf>
    <xf numFmtId="176" fontId="22" fillId="0" borderId="0" xfId="46" applyNumberFormat="1" applyFont="1" applyAlignment="1">
      <alignment vertical="center"/>
    </xf>
    <xf numFmtId="176" fontId="56" fillId="0" borderId="0" xfId="48" applyNumberFormat="1" applyFont="1" applyFill="1" applyAlignment="1">
      <alignment horizontal="right"/>
    </xf>
    <xf numFmtId="178" fontId="55" fillId="0" borderId="0" xfId="47" applyNumberFormat="1" applyFont="1" applyFill="1" applyBorder="1" applyAlignment="1">
      <alignment vertical="center"/>
    </xf>
    <xf numFmtId="176" fontId="52" fillId="0" borderId="0" xfId="46" applyNumberFormat="1" applyFont="1"/>
    <xf numFmtId="176" fontId="51" fillId="0" borderId="0" xfId="46" applyNumberFormat="1" applyFont="1" applyAlignment="1">
      <alignment vertical="center"/>
    </xf>
    <xf numFmtId="0" fontId="48" fillId="0" borderId="0" xfId="46" applyFont="1" applyAlignment="1">
      <alignment vertical="center"/>
    </xf>
    <xf numFmtId="0" fontId="47" fillId="0" borderId="0" xfId="46" applyFont="1" applyAlignment="1">
      <alignment vertical="center"/>
    </xf>
    <xf numFmtId="0" fontId="2" fillId="0" borderId="14" xfId="46" applyBorder="1" applyAlignment="1">
      <alignment horizontal="left" vertical="center"/>
    </xf>
    <xf numFmtId="0" fontId="43" fillId="0" borderId="12" xfId="46" applyFont="1" applyBorder="1" applyAlignment="1">
      <alignment horizontal="center" vertical="center"/>
    </xf>
    <xf numFmtId="0" fontId="2" fillId="0" borderId="31" xfId="46" applyBorder="1"/>
    <xf numFmtId="0" fontId="43" fillId="0" borderId="0" xfId="46" applyFont="1" applyAlignment="1">
      <alignment horizontal="center" vertical="center"/>
    </xf>
    <xf numFmtId="0" fontId="42" fillId="0" borderId="30" xfId="46" applyFont="1" applyBorder="1" applyAlignment="1">
      <alignment horizontal="center" vertical="center"/>
    </xf>
    <xf numFmtId="0" fontId="22" fillId="0" borderId="28" xfId="46" applyFont="1" applyBorder="1" applyAlignment="1">
      <alignment horizontal="center" vertical="center"/>
    </xf>
    <xf numFmtId="177" fontId="41" fillId="0" borderId="29" xfId="46" applyNumberFormat="1" applyFont="1" applyBorder="1" applyAlignment="1">
      <alignment horizontal="center" vertical="center"/>
    </xf>
    <xf numFmtId="177" fontId="40" fillId="0" borderId="29" xfId="46" applyNumberFormat="1" applyFont="1" applyBorder="1" applyAlignment="1">
      <alignment horizontal="center" vertical="center"/>
    </xf>
    <xf numFmtId="177" fontId="40" fillId="0" borderId="28" xfId="46" applyNumberFormat="1" applyFont="1" applyBorder="1" applyAlignment="1">
      <alignment horizontal="center" vertical="center"/>
    </xf>
    <xf numFmtId="178" fontId="35" fillId="0" borderId="26" xfId="46" applyNumberFormat="1" applyFont="1" applyBorder="1" applyAlignment="1">
      <alignment vertical="center"/>
    </xf>
    <xf numFmtId="180" fontId="34" fillId="0" borderId="25" xfId="48" applyNumberFormat="1" applyFont="1" applyFill="1" applyBorder="1" applyAlignment="1">
      <alignment vertical="center"/>
    </xf>
    <xf numFmtId="10" fontId="34" fillId="0" borderId="25" xfId="47" applyNumberFormat="1" applyFont="1" applyFill="1" applyBorder="1" applyAlignment="1">
      <alignment vertical="center"/>
    </xf>
    <xf numFmtId="178" fontId="35" fillId="0" borderId="20" xfId="46" applyNumberFormat="1" applyFont="1" applyBorder="1" applyAlignment="1">
      <alignment vertical="center"/>
    </xf>
    <xf numFmtId="180" fontId="34" fillId="0" borderId="23" xfId="48" applyNumberFormat="1" applyFont="1" applyFill="1" applyBorder="1" applyAlignment="1">
      <alignment vertical="center"/>
    </xf>
    <xf numFmtId="10" fontId="34" fillId="0" borderId="23" xfId="47" applyNumberFormat="1" applyFont="1" applyFill="1" applyBorder="1" applyAlignment="1">
      <alignment vertical="center"/>
    </xf>
    <xf numFmtId="180" fontId="34" fillId="0" borderId="23" xfId="46" applyNumberFormat="1" applyFont="1" applyBorder="1" applyAlignment="1">
      <alignment vertical="center"/>
    </xf>
    <xf numFmtId="180" fontId="34" fillId="0" borderId="21" xfId="48" applyNumberFormat="1" applyFont="1" applyFill="1" applyBorder="1" applyAlignment="1">
      <alignment vertical="center"/>
    </xf>
    <xf numFmtId="10" fontId="34" fillId="0" borderId="21" xfId="47" applyNumberFormat="1" applyFont="1" applyFill="1" applyBorder="1" applyAlignment="1">
      <alignment vertical="center"/>
    </xf>
    <xf numFmtId="180" fontId="34" fillId="0" borderId="21" xfId="46" applyNumberFormat="1" applyFont="1" applyBorder="1" applyAlignment="1">
      <alignment vertical="center"/>
    </xf>
    <xf numFmtId="180" fontId="34" fillId="0" borderId="25" xfId="46" applyNumberFormat="1" applyFont="1" applyBorder="1" applyAlignment="1">
      <alignment vertical="center"/>
    </xf>
    <xf numFmtId="178" fontId="35" fillId="0" borderId="20" xfId="46" quotePrefix="1" applyNumberFormat="1" applyFont="1" applyBorder="1" applyAlignment="1">
      <alignment vertical="center"/>
    </xf>
    <xf numFmtId="180" fontId="39" fillId="0" borderId="23" xfId="48" applyNumberFormat="1" applyFont="1" applyFill="1" applyBorder="1" applyAlignment="1">
      <alignment vertical="center"/>
    </xf>
    <xf numFmtId="178" fontId="35" fillId="0" borderId="22" xfId="46" applyNumberFormat="1" applyFont="1" applyBorder="1" applyAlignment="1">
      <alignment vertical="center"/>
    </xf>
    <xf numFmtId="180" fontId="34" fillId="0" borderId="15" xfId="46" applyNumberFormat="1" applyFont="1" applyBorder="1" applyAlignment="1">
      <alignment vertical="center"/>
    </xf>
    <xf numFmtId="10" fontId="34" fillId="0" borderId="15" xfId="47" applyNumberFormat="1" applyFont="1" applyFill="1" applyBorder="1" applyAlignment="1">
      <alignment vertical="center"/>
    </xf>
    <xf numFmtId="178" fontId="35" fillId="0" borderId="19" xfId="46" applyNumberFormat="1" applyFont="1" applyBorder="1" applyAlignment="1">
      <alignment vertical="center"/>
    </xf>
    <xf numFmtId="179" fontId="35" fillId="0" borderId="16" xfId="46" applyNumberFormat="1" applyFont="1" applyBorder="1" applyAlignment="1">
      <alignment horizontal="center" vertical="center"/>
    </xf>
    <xf numFmtId="179" fontId="34" fillId="0" borderId="15" xfId="47" applyNumberFormat="1" applyFont="1" applyFill="1" applyBorder="1" applyAlignment="1">
      <alignment vertical="center"/>
    </xf>
    <xf numFmtId="181" fontId="34" fillId="0" borderId="15" xfId="47" applyNumberFormat="1" applyFont="1" applyFill="1" applyBorder="1"/>
    <xf numFmtId="0" fontId="34" fillId="0" borderId="17" xfId="47" applyNumberFormat="1" applyFont="1" applyFill="1" applyBorder="1" applyAlignment="1">
      <alignment horizontal="left" vertical="center" indent="3"/>
    </xf>
    <xf numFmtId="178" fontId="22" fillId="0" borderId="13" xfId="46" applyNumberFormat="1" applyFont="1" applyBorder="1" applyAlignment="1">
      <alignment horizontal="right" vertical="center" indent="3"/>
    </xf>
    <xf numFmtId="178" fontId="22" fillId="0" borderId="12" xfId="46" applyNumberFormat="1" applyFont="1" applyBorder="1" applyAlignment="1">
      <alignment horizontal="right" vertical="center" indent="3"/>
    </xf>
    <xf numFmtId="181" fontId="22" fillId="0" borderId="13" xfId="46" applyNumberFormat="1" applyFont="1" applyBorder="1" applyAlignment="1">
      <alignment horizontal="right" vertical="center" indent="3"/>
    </xf>
    <xf numFmtId="181" fontId="22" fillId="0" borderId="12" xfId="46" applyNumberFormat="1" applyFont="1" applyBorder="1" applyAlignment="1">
      <alignment horizontal="right" vertical="center" indent="3"/>
    </xf>
    <xf numFmtId="184" fontId="61" fillId="0" borderId="27" xfId="46" applyNumberFormat="1" applyFont="1" applyBorder="1" applyAlignment="1">
      <alignment horizontal="center" vertical="center"/>
    </xf>
    <xf numFmtId="184" fontId="61" fillId="0" borderId="35" xfId="46" applyNumberFormat="1" applyFont="1" applyBorder="1" applyAlignment="1">
      <alignment horizontal="center" vertical="center"/>
    </xf>
    <xf numFmtId="184" fontId="61" fillId="0" borderId="18" xfId="46" applyNumberFormat="1" applyFont="1" applyBorder="1" applyAlignment="1">
      <alignment horizontal="center" vertical="center"/>
    </xf>
    <xf numFmtId="184" fontId="61" fillId="0" borderId="32" xfId="46" applyNumberFormat="1" applyFont="1" applyBorder="1" applyAlignment="1">
      <alignment horizontal="center" vertical="center"/>
    </xf>
    <xf numFmtId="184" fontId="34" fillId="0" borderId="18" xfId="47" applyNumberFormat="1" applyFont="1" applyFill="1" applyBorder="1" applyAlignment="1">
      <alignment horizontal="center" vertical="center"/>
    </xf>
    <xf numFmtId="184" fontId="34" fillId="0" borderId="32" xfId="47" applyNumberFormat="1" applyFont="1" applyFill="1" applyBorder="1" applyAlignment="1">
      <alignment horizontal="center" vertical="center"/>
    </xf>
    <xf numFmtId="184" fontId="34" fillId="0" borderId="27" xfId="47" applyNumberFormat="1" applyFont="1" applyFill="1" applyBorder="1" applyAlignment="1">
      <alignment horizontal="center" vertical="center"/>
    </xf>
    <xf numFmtId="184" fontId="34" fillId="0" borderId="35" xfId="47" applyNumberFormat="1" applyFont="1" applyFill="1" applyBorder="1" applyAlignment="1">
      <alignment horizontal="center" vertical="center"/>
    </xf>
    <xf numFmtId="0" fontId="28" fillId="0" borderId="14" xfId="46" applyFont="1" applyBorder="1" applyAlignment="1">
      <alignment horizontal="center" vertical="center"/>
    </xf>
    <xf numFmtId="0" fontId="28" fillId="0" borderId="17" xfId="46" applyFont="1" applyBorder="1" applyAlignment="1">
      <alignment horizontal="center" vertical="center"/>
    </xf>
    <xf numFmtId="0" fontId="44" fillId="0" borderId="18" xfId="46" applyFont="1" applyBorder="1"/>
    <xf numFmtId="0" fontId="44" fillId="0" borderId="32" xfId="46" applyFont="1" applyBorder="1"/>
    <xf numFmtId="178" fontId="34" fillId="0" borderId="13" xfId="46" applyNumberFormat="1" applyFont="1" applyBorder="1" applyAlignment="1">
      <alignment horizontal="right" vertical="center" indent="1"/>
    </xf>
    <xf numFmtId="178" fontId="34" fillId="0" borderId="12" xfId="46" applyNumberFormat="1" applyFont="1" applyBorder="1" applyAlignment="1">
      <alignment horizontal="right" vertical="center" indent="1"/>
    </xf>
    <xf numFmtId="183" fontId="34" fillId="0" borderId="13" xfId="46" applyNumberFormat="1" applyFont="1" applyBorder="1" applyAlignment="1">
      <alignment horizontal="right" vertical="center"/>
    </xf>
    <xf numFmtId="183" fontId="34" fillId="0" borderId="12" xfId="46" applyNumberFormat="1" applyFont="1" applyBorder="1" applyAlignment="1">
      <alignment horizontal="right" vertical="center"/>
    </xf>
    <xf numFmtId="10" fontId="40" fillId="0" borderId="36" xfId="47" applyNumberFormat="1" applyFont="1" applyFill="1" applyBorder="1" applyAlignment="1">
      <alignment horizontal="center" vertical="center"/>
    </xf>
    <xf numFmtId="180" fontId="27" fillId="0" borderId="10" xfId="48" applyNumberFormat="1" applyFont="1" applyFill="1" applyBorder="1" applyAlignment="1">
      <alignment horizontal="center" wrapText="1"/>
    </xf>
    <xf numFmtId="0" fontId="23" fillId="34" borderId="0" xfId="46" applyFont="1" applyFill="1" applyAlignment="1">
      <alignment horizontal="left" vertical="center" indent="1"/>
    </xf>
    <xf numFmtId="181" fontId="45" fillId="0" borderId="27" xfId="46" applyNumberFormat="1" applyFont="1" applyBorder="1" applyAlignment="1">
      <alignment horizontal="center" vertical="center"/>
    </xf>
    <xf numFmtId="181" fontId="45" fillId="0" borderId="18" xfId="46" applyNumberFormat="1" applyFont="1" applyBorder="1" applyAlignment="1">
      <alignment horizontal="center" vertical="center"/>
    </xf>
    <xf numFmtId="182" fontId="34" fillId="0" borderId="13" xfId="46" applyNumberFormat="1" applyFont="1" applyBorder="1" applyAlignment="1">
      <alignment horizontal="right" vertical="center" indent="1"/>
    </xf>
    <xf numFmtId="182" fontId="34" fillId="0" borderId="12" xfId="46" applyNumberFormat="1" applyFont="1" applyBorder="1" applyAlignment="1">
      <alignment horizontal="right" vertical="center" indent="1"/>
    </xf>
    <xf numFmtId="0" fontId="43" fillId="0" borderId="27" xfId="46" applyFont="1" applyBorder="1" applyAlignment="1">
      <alignment horizontal="center" vertical="center" wrapText="1"/>
    </xf>
    <xf numFmtId="0" fontId="2" fillId="0" borderId="35" xfId="46" applyBorder="1" applyAlignment="1">
      <alignment horizontal="center"/>
    </xf>
    <xf numFmtId="0" fontId="23" fillId="34" borderId="0" xfId="46" applyFont="1" applyFill="1" applyAlignment="1">
      <alignment horizontal="right" vertical="center"/>
    </xf>
    <xf numFmtId="180" fontId="25" fillId="0" borderId="0" xfId="48" applyNumberFormat="1" applyFont="1" applyFill="1" applyBorder="1" applyAlignment="1">
      <alignment horizontal="center" wrapText="1"/>
    </xf>
    <xf numFmtId="0" fontId="29" fillId="0" borderId="13" xfId="46" applyFont="1" applyBorder="1" applyAlignment="1">
      <alignment horizontal="center" vertical="center"/>
    </xf>
    <xf numFmtId="0" fontId="28" fillId="0" borderId="12" xfId="46" applyFont="1" applyBorder="1" applyAlignment="1">
      <alignment horizontal="center" vertical="center"/>
    </xf>
    <xf numFmtId="0" fontId="22" fillId="34" borderId="0" xfId="46" applyFont="1" applyFill="1" applyAlignment="1">
      <alignment horizontal="center"/>
    </xf>
    <xf numFmtId="0" fontId="23" fillId="34" borderId="0" xfId="46" applyFont="1" applyFill="1" applyAlignment="1">
      <alignment horizontal="left" vertical="center" indent="2"/>
    </xf>
    <xf numFmtId="0" fontId="22" fillId="0" borderId="10" xfId="46" applyFont="1" applyBorder="1" applyAlignment="1">
      <alignment horizontal="center"/>
    </xf>
    <xf numFmtId="0" fontId="22" fillId="0" borderId="38" xfId="46" applyFont="1" applyBorder="1" applyAlignment="1">
      <alignment horizontal="center"/>
    </xf>
    <xf numFmtId="178" fontId="34" fillId="0" borderId="10" xfId="48" applyNumberFormat="1" applyFont="1" applyFill="1" applyBorder="1" applyAlignment="1">
      <alignment horizontal="center" vertical="center"/>
    </xf>
    <xf numFmtId="178" fontId="34" fillId="0" borderId="35" xfId="48" applyNumberFormat="1" applyFont="1" applyFill="1" applyBorder="1" applyAlignment="1">
      <alignment horizontal="center" vertical="center"/>
    </xf>
    <xf numFmtId="178" fontId="34" fillId="0" borderId="38" xfId="48" applyNumberFormat="1" applyFont="1" applyFill="1" applyBorder="1" applyAlignment="1">
      <alignment horizontal="center" vertical="center"/>
    </xf>
    <xf numFmtId="178" fontId="34" fillId="0" borderId="32" xfId="48" applyNumberFormat="1" applyFont="1" applyFill="1" applyBorder="1" applyAlignment="1">
      <alignment horizontal="center" vertical="center"/>
    </xf>
    <xf numFmtId="0" fontId="23" fillId="34" borderId="0" xfId="46" applyFont="1" applyFill="1" applyAlignment="1">
      <alignment horizontal="center" vertical="center"/>
    </xf>
    <xf numFmtId="0" fontId="23" fillId="34" borderId="0" xfId="46" applyFont="1" applyFill="1" applyAlignment="1">
      <alignment horizontal="left" vertical="center"/>
    </xf>
    <xf numFmtId="0" fontId="34" fillId="0" borderId="13" xfId="46" applyFont="1" applyBorder="1" applyAlignment="1">
      <alignment horizontal="left" vertical="center" indent="3"/>
    </xf>
    <xf numFmtId="179" fontId="34" fillId="0" borderId="12" xfId="46" applyNumberFormat="1" applyFont="1" applyBorder="1" applyAlignment="1">
      <alignment horizontal="left" vertical="center" indent="3"/>
    </xf>
    <xf numFmtId="182" fontId="60" fillId="0" borderId="14" xfId="47" applyNumberFormat="1" applyFont="1" applyFill="1" applyBorder="1" applyAlignment="1">
      <alignment horizontal="center" vertical="center"/>
    </xf>
    <xf numFmtId="182" fontId="60" fillId="0" borderId="17" xfId="47" applyNumberFormat="1" applyFont="1" applyFill="1" applyBorder="1" applyAlignment="1">
      <alignment horizontal="center" vertical="center"/>
    </xf>
    <xf numFmtId="0" fontId="78" fillId="0" borderId="0" xfId="46" applyFont="1" applyAlignment="1">
      <alignment horizontal="center" vertical="center"/>
    </xf>
    <xf numFmtId="0" fontId="29" fillId="0" borderId="14" xfId="46" applyFont="1" applyBorder="1" applyAlignment="1">
      <alignment horizontal="center" vertical="center"/>
    </xf>
    <xf numFmtId="49" fontId="74" fillId="0" borderId="13" xfId="46" applyNumberFormat="1" applyFont="1" applyBorder="1" applyAlignment="1">
      <alignment horizontal="center" vertical="center" wrapText="1"/>
    </xf>
    <xf numFmtId="49" fontId="73" fillId="0" borderId="12" xfId="46" applyNumberFormat="1" applyFont="1" applyBorder="1"/>
    <xf numFmtId="0" fontId="32" fillId="0" borderId="13" xfId="46" applyFont="1" applyBorder="1" applyAlignment="1">
      <alignment horizontal="center" vertical="center"/>
    </xf>
    <xf numFmtId="0" fontId="32" fillId="0" borderId="12" xfId="46" applyFont="1" applyBorder="1" applyAlignment="1">
      <alignment horizontal="center" vertical="center"/>
    </xf>
    <xf numFmtId="0" fontId="32" fillId="0" borderId="14" xfId="46" applyFont="1" applyBorder="1" applyAlignment="1">
      <alignment horizontal="center" vertical="center"/>
    </xf>
    <xf numFmtId="0" fontId="32" fillId="0" borderId="17" xfId="46" applyFont="1" applyBorder="1" applyAlignment="1">
      <alignment horizontal="center" vertical="center"/>
    </xf>
    <xf numFmtId="0" fontId="2" fillId="0" borderId="17" xfId="46" applyBorder="1" applyAlignment="1">
      <alignment horizontal="center" vertical="center"/>
    </xf>
    <xf numFmtId="181" fontId="45" fillId="0" borderId="35" xfId="46" applyNumberFormat="1" applyFont="1" applyBorder="1" applyAlignment="1">
      <alignment horizontal="center" vertical="center"/>
    </xf>
    <xf numFmtId="181" fontId="45" fillId="0" borderId="32" xfId="46" applyNumberFormat="1" applyFont="1" applyBorder="1" applyAlignment="1">
      <alignment horizontal="center" vertical="center"/>
    </xf>
    <xf numFmtId="182" fontId="54" fillId="0" borderId="27" xfId="47" applyNumberFormat="1" applyFont="1" applyFill="1" applyBorder="1" applyAlignment="1">
      <alignment horizontal="center" vertical="center"/>
    </xf>
    <xf numFmtId="182" fontId="54" fillId="0" borderId="35" xfId="47" applyNumberFormat="1" applyFont="1" applyFill="1" applyBorder="1" applyAlignment="1">
      <alignment horizontal="center" vertical="center"/>
    </xf>
    <xf numFmtId="182" fontId="54" fillId="0" borderId="18" xfId="47" applyNumberFormat="1" applyFont="1" applyFill="1" applyBorder="1" applyAlignment="1">
      <alignment horizontal="center" vertical="center"/>
    </xf>
    <xf numFmtId="182" fontId="54" fillId="0" borderId="32" xfId="47" applyNumberFormat="1" applyFont="1" applyFill="1" applyBorder="1" applyAlignment="1">
      <alignment horizontal="center" vertical="center"/>
    </xf>
    <xf numFmtId="0" fontId="28" fillId="0" borderId="27" xfId="46" applyFont="1" applyBorder="1" applyAlignment="1">
      <alignment horizontal="center" vertical="center"/>
    </xf>
    <xf numFmtId="0" fontId="28" fillId="0" borderId="18" xfId="46" applyFont="1" applyBorder="1" applyAlignment="1">
      <alignment horizontal="center" vertical="center"/>
    </xf>
    <xf numFmtId="182" fontId="32" fillId="0" borderId="0" xfId="47" applyNumberFormat="1" applyFont="1" applyFill="1" applyBorder="1" applyAlignment="1">
      <alignment horizontal="left" vertical="center"/>
    </xf>
    <xf numFmtId="0" fontId="22" fillId="0" borderId="0" xfId="46" applyFont="1"/>
    <xf numFmtId="182" fontId="32" fillId="0" borderId="38" xfId="47" applyNumberFormat="1" applyFont="1" applyFill="1" applyBorder="1" applyAlignment="1">
      <alignment horizontal="left" vertical="center"/>
    </xf>
    <xf numFmtId="0" fontId="22" fillId="0" borderId="38" xfId="46" applyFont="1" applyBorder="1"/>
    <xf numFmtId="178" fontId="51" fillId="0" borderId="13" xfId="46" applyNumberFormat="1" applyFont="1" applyBorder="1" applyAlignment="1">
      <alignment horizontal="center" vertical="center"/>
    </xf>
    <xf numFmtId="178" fontId="51" fillId="0" borderId="12" xfId="46" applyNumberFormat="1" applyFont="1" applyBorder="1" applyAlignment="1">
      <alignment horizontal="center" vertical="center"/>
    </xf>
    <xf numFmtId="0" fontId="28" fillId="0" borderId="11" xfId="46" applyFont="1" applyBorder="1" applyAlignment="1">
      <alignment horizontal="center" vertical="center" wrapText="1"/>
    </xf>
    <xf numFmtId="0" fontId="29" fillId="0" borderId="11" xfId="46" applyFont="1" applyBorder="1" applyAlignment="1">
      <alignment horizontal="center" vertical="center"/>
    </xf>
    <xf numFmtId="182" fontId="58" fillId="0" borderId="11" xfId="47" applyNumberFormat="1" applyFont="1" applyFill="1" applyBorder="1" applyAlignment="1">
      <alignment horizontal="center" vertical="center"/>
    </xf>
    <xf numFmtId="182" fontId="54" fillId="0" borderId="13" xfId="47" applyNumberFormat="1" applyFont="1" applyFill="1" applyBorder="1" applyAlignment="1">
      <alignment horizontal="center" vertical="center"/>
    </xf>
    <xf numFmtId="182" fontId="54" fillId="0" borderId="12" xfId="47" applyNumberFormat="1" applyFont="1" applyFill="1" applyBorder="1" applyAlignment="1">
      <alignment horizontal="center" vertical="center"/>
    </xf>
    <xf numFmtId="181" fontId="54" fillId="0" borderId="13" xfId="46" applyNumberFormat="1" applyFont="1" applyBorder="1" applyAlignment="1">
      <alignment horizontal="center" vertical="center"/>
    </xf>
    <xf numFmtId="181" fontId="54" fillId="0" borderId="12" xfId="46" applyNumberFormat="1" applyFont="1" applyBorder="1" applyAlignment="1">
      <alignment horizontal="center" vertical="center"/>
    </xf>
    <xf numFmtId="177" fontId="41" fillId="0" borderId="34" xfId="46" applyNumberFormat="1" applyFont="1" applyBorder="1" applyAlignment="1">
      <alignment horizontal="center" vertical="center"/>
    </xf>
    <xf numFmtId="177" fontId="41" fillId="0" borderId="33" xfId="46" applyNumberFormat="1" applyFont="1" applyBorder="1" applyAlignment="1">
      <alignment horizontal="center" vertical="center"/>
    </xf>
    <xf numFmtId="177" fontId="41" fillId="0" borderId="16" xfId="46" applyNumberFormat="1" applyFont="1" applyBorder="1" applyAlignment="1">
      <alignment horizontal="center" vertical="center"/>
    </xf>
    <xf numFmtId="0" fontId="42" fillId="0" borderId="34" xfId="46" applyFont="1" applyBorder="1" applyAlignment="1">
      <alignment horizontal="center" vertical="center"/>
    </xf>
    <xf numFmtId="0" fontId="42" fillId="0" borderId="16" xfId="46" applyFont="1" applyBorder="1" applyAlignment="1">
      <alignment horizontal="center" vertical="center"/>
    </xf>
    <xf numFmtId="0" fontId="32" fillId="0" borderId="10" xfId="46" applyFont="1" applyBorder="1" applyAlignment="1">
      <alignment horizontal="center" vertical="center"/>
    </xf>
    <xf numFmtId="0" fontId="32" fillId="0" borderId="38" xfId="46" applyFont="1" applyBorder="1" applyAlignment="1">
      <alignment horizontal="center" vertical="center"/>
    </xf>
    <xf numFmtId="0" fontId="23" fillId="0" borderId="0" xfId="46" applyFont="1" applyAlignment="1">
      <alignment horizontal="center" vertical="center"/>
    </xf>
    <xf numFmtId="0" fontId="28" fillId="0" borderId="14" xfId="46" applyFont="1" applyBorder="1" applyAlignment="1">
      <alignment horizontal="center" vertical="center" wrapText="1"/>
    </xf>
    <xf numFmtId="0" fontId="28" fillId="0" borderId="17" xfId="46" applyFont="1" applyBorder="1" applyAlignment="1">
      <alignment horizontal="center" vertical="center" wrapText="1"/>
    </xf>
    <xf numFmtId="0" fontId="22" fillId="0" borderId="0" xfId="46" applyFont="1" applyAlignment="1">
      <alignment horizontal="center"/>
    </xf>
    <xf numFmtId="0" fontId="34" fillId="0" borderId="18" xfId="46" applyFont="1" applyBorder="1" applyAlignment="1">
      <alignment horizontal="center" vertical="center"/>
    </xf>
    <xf numFmtId="0" fontId="34" fillId="0" borderId="32" xfId="46" applyFont="1" applyBorder="1" applyAlignment="1">
      <alignment horizontal="center" vertical="center"/>
    </xf>
    <xf numFmtId="176" fontId="52" fillId="34" borderId="0" xfId="46" applyNumberFormat="1" applyFont="1" applyFill="1" applyAlignment="1">
      <alignment horizontal="center" vertical="center"/>
    </xf>
    <xf numFmtId="176" fontId="52" fillId="0" borderId="0" xfId="48" applyNumberFormat="1" applyFont="1" applyFill="1" applyBorder="1" applyAlignment="1">
      <alignment vertical="center"/>
    </xf>
    <xf numFmtId="0" fontId="34" fillId="0" borderId="27" xfId="46" applyFont="1" applyBorder="1" applyAlignment="1">
      <alignment horizontal="center" vertical="center"/>
    </xf>
    <xf numFmtId="0" fontId="34" fillId="0" borderId="35" xfId="46" applyFont="1" applyBorder="1" applyAlignment="1">
      <alignment horizontal="center" vertical="center"/>
    </xf>
    <xf numFmtId="179" fontId="34" fillId="0" borderId="13" xfId="46" applyNumberFormat="1" applyFont="1" applyBorder="1" applyAlignment="1">
      <alignment horizontal="left" vertical="center" indent="3"/>
    </xf>
    <xf numFmtId="176" fontId="87" fillId="34" borderId="0" xfId="48" applyNumberFormat="1" applyFont="1" applyFill="1" applyBorder="1" applyAlignment="1">
      <alignment vertical="center"/>
    </xf>
    <xf numFmtId="0" fontId="22" fillId="34" borderId="10" xfId="46" applyFont="1" applyFill="1" applyBorder="1" applyAlignment="1">
      <alignment horizontal="center"/>
    </xf>
    <xf numFmtId="0" fontId="32" fillId="34" borderId="10" xfId="46" applyFont="1" applyFill="1" applyBorder="1" applyAlignment="1">
      <alignment horizontal="center" vertical="center"/>
    </xf>
    <xf numFmtId="0" fontId="32" fillId="34" borderId="38" xfId="46" applyFont="1" applyFill="1" applyBorder="1" applyAlignment="1">
      <alignment horizontal="center" vertical="center"/>
    </xf>
    <xf numFmtId="0" fontId="22" fillId="34" borderId="38" xfId="46" applyFont="1" applyFill="1" applyBorder="1" applyAlignment="1">
      <alignment horizontal="center"/>
    </xf>
    <xf numFmtId="0" fontId="78" fillId="34" borderId="0" xfId="46" applyFont="1" applyFill="1" applyAlignment="1">
      <alignment horizontal="center" vertical="center"/>
    </xf>
    <xf numFmtId="0" fontId="28" fillId="35" borderId="14" xfId="46" applyFont="1" applyFill="1" applyBorder="1" applyAlignment="1">
      <alignment horizontal="center" vertical="center"/>
    </xf>
    <xf numFmtId="0" fontId="28" fillId="35" borderId="17" xfId="46" applyFont="1" applyFill="1" applyBorder="1" applyAlignment="1">
      <alignment horizontal="center" vertical="center"/>
    </xf>
    <xf numFmtId="49" fontId="32" fillId="35" borderId="13" xfId="46" applyNumberFormat="1" applyFont="1" applyFill="1" applyBorder="1" applyAlignment="1">
      <alignment horizontal="center" vertical="center" wrapText="1"/>
    </xf>
    <xf numFmtId="49" fontId="22" fillId="0" borderId="12" xfId="46" applyNumberFormat="1" applyFont="1" applyBorder="1"/>
    <xf numFmtId="0" fontId="32" fillId="35" borderId="13" xfId="46" applyFont="1" applyFill="1" applyBorder="1" applyAlignment="1">
      <alignment horizontal="center" vertical="center"/>
    </xf>
    <xf numFmtId="0" fontId="32" fillId="35" borderId="12" xfId="46" applyFont="1" applyFill="1" applyBorder="1" applyAlignment="1">
      <alignment horizontal="center" vertical="center"/>
    </xf>
    <xf numFmtId="0" fontId="32" fillId="35" borderId="14" xfId="46" applyFont="1" applyFill="1" applyBorder="1" applyAlignment="1">
      <alignment horizontal="center" vertical="center"/>
    </xf>
    <xf numFmtId="0" fontId="32" fillId="35" borderId="17" xfId="46" applyFont="1" applyFill="1" applyBorder="1" applyAlignment="1">
      <alignment horizontal="center" vertical="center"/>
    </xf>
    <xf numFmtId="0" fontId="29" fillId="35" borderId="14" xfId="46" applyFont="1" applyFill="1" applyBorder="1" applyAlignment="1">
      <alignment horizontal="center" vertical="center" wrapText="1"/>
    </xf>
    <xf numFmtId="0" fontId="28" fillId="35" borderId="17" xfId="46" applyFont="1" applyFill="1" applyBorder="1" applyAlignment="1">
      <alignment horizontal="center" vertical="center" wrapText="1"/>
    </xf>
    <xf numFmtId="182" fontId="32" fillId="34" borderId="0" xfId="47" applyNumberFormat="1" applyFont="1" applyFill="1" applyBorder="1" applyAlignment="1">
      <alignment horizontal="left" vertical="center"/>
    </xf>
    <xf numFmtId="182" fontId="32" fillId="34" borderId="38" xfId="47" applyNumberFormat="1" applyFont="1" applyFill="1" applyBorder="1" applyAlignment="1">
      <alignment horizontal="left" vertical="center"/>
    </xf>
    <xf numFmtId="0" fontId="28" fillId="35" borderId="27" xfId="46" applyFont="1" applyFill="1" applyBorder="1" applyAlignment="1">
      <alignment horizontal="center" vertical="center"/>
    </xf>
    <xf numFmtId="0" fontId="28" fillId="35" borderId="18" xfId="46" applyFont="1" applyFill="1" applyBorder="1" applyAlignment="1">
      <alignment horizontal="center" vertical="center"/>
    </xf>
    <xf numFmtId="178" fontId="34" fillId="35" borderId="10" xfId="48" applyNumberFormat="1" applyFont="1" applyFill="1" applyBorder="1" applyAlignment="1">
      <alignment horizontal="center" vertical="center"/>
    </xf>
    <xf numFmtId="178" fontId="34" fillId="35" borderId="35" xfId="48" applyNumberFormat="1" applyFont="1" applyFill="1" applyBorder="1" applyAlignment="1">
      <alignment horizontal="center" vertical="center"/>
    </xf>
    <xf numFmtId="0" fontId="34" fillId="35" borderId="27" xfId="46" applyFont="1" applyFill="1" applyBorder="1" applyAlignment="1">
      <alignment horizontal="center" vertical="center"/>
    </xf>
    <xf numFmtId="0" fontId="34" fillId="35" borderId="35" xfId="46" applyFont="1" applyFill="1" applyBorder="1" applyAlignment="1">
      <alignment horizontal="center" vertical="center"/>
    </xf>
    <xf numFmtId="178" fontId="34" fillId="35" borderId="38" xfId="48" applyNumberFormat="1" applyFont="1" applyFill="1" applyBorder="1" applyAlignment="1">
      <alignment horizontal="center" vertical="center"/>
    </xf>
    <xf numFmtId="178" fontId="34" fillId="35" borderId="32" xfId="48" applyNumberFormat="1" applyFont="1" applyFill="1" applyBorder="1" applyAlignment="1">
      <alignment horizontal="center" vertical="center"/>
    </xf>
    <xf numFmtId="0" fontId="34" fillId="35" borderId="18" xfId="46" applyFont="1" applyFill="1" applyBorder="1" applyAlignment="1">
      <alignment horizontal="center" vertical="center"/>
    </xf>
    <xf numFmtId="0" fontId="34" fillId="35" borderId="32" xfId="46" applyFont="1" applyFill="1" applyBorder="1" applyAlignment="1">
      <alignment horizontal="center" vertical="center"/>
    </xf>
    <xf numFmtId="182" fontId="60" fillId="34" borderId="14" xfId="47" applyNumberFormat="1" applyFont="1" applyFill="1" applyBorder="1" applyAlignment="1">
      <alignment horizontal="center" vertical="center"/>
    </xf>
    <xf numFmtId="182" fontId="60" fillId="34" borderId="17" xfId="47" applyNumberFormat="1" applyFont="1" applyFill="1" applyBorder="1" applyAlignment="1">
      <alignment horizontal="center" vertical="center"/>
    </xf>
    <xf numFmtId="182" fontId="61" fillId="0" borderId="27" xfId="46" applyNumberFormat="1" applyFont="1" applyBorder="1" applyAlignment="1">
      <alignment horizontal="center" vertical="center"/>
    </xf>
    <xf numFmtId="182" fontId="61" fillId="0" borderId="35" xfId="46" applyNumberFormat="1" applyFont="1" applyBorder="1" applyAlignment="1">
      <alignment horizontal="center" vertical="center"/>
    </xf>
    <xf numFmtId="182" fontId="61" fillId="0" borderId="18" xfId="46" applyNumberFormat="1" applyFont="1" applyBorder="1" applyAlignment="1">
      <alignment horizontal="center" vertical="center"/>
    </xf>
    <xf numFmtId="182" fontId="61" fillId="0" borderId="32" xfId="46" applyNumberFormat="1" applyFont="1" applyBorder="1" applyAlignment="1">
      <alignment horizontal="center" vertical="center"/>
    </xf>
    <xf numFmtId="182" fontId="34" fillId="34" borderId="27" xfId="47" applyNumberFormat="1" applyFont="1" applyFill="1" applyBorder="1" applyAlignment="1">
      <alignment horizontal="center" vertical="center"/>
    </xf>
    <xf numFmtId="182" fontId="34" fillId="34" borderId="35" xfId="47" applyNumberFormat="1" applyFont="1" applyFill="1" applyBorder="1" applyAlignment="1">
      <alignment horizontal="center" vertical="center"/>
    </xf>
    <xf numFmtId="182" fontId="58" fillId="0" borderId="14" xfId="47" applyNumberFormat="1" applyFont="1" applyFill="1" applyBorder="1" applyAlignment="1">
      <alignment horizontal="center" vertical="center"/>
    </xf>
    <xf numFmtId="182" fontId="58" fillId="0" borderId="37" xfId="47" applyNumberFormat="1" applyFont="1" applyFill="1" applyBorder="1" applyAlignment="1">
      <alignment horizontal="center" vertical="center"/>
    </xf>
    <xf numFmtId="182" fontId="54" fillId="0" borderId="24" xfId="47" applyNumberFormat="1" applyFont="1" applyFill="1" applyBorder="1" applyAlignment="1">
      <alignment horizontal="center" vertical="center"/>
    </xf>
    <xf numFmtId="182" fontId="54" fillId="0" borderId="39" xfId="47" applyNumberFormat="1" applyFont="1" applyFill="1" applyBorder="1" applyAlignment="1">
      <alignment horizontal="center" vertical="center"/>
    </xf>
    <xf numFmtId="182" fontId="34" fillId="39" borderId="18" xfId="47" applyNumberFormat="1" applyFont="1" applyFill="1" applyBorder="1" applyAlignment="1">
      <alignment horizontal="center" vertical="center"/>
    </xf>
    <xf numFmtId="182" fontId="34" fillId="39" borderId="32" xfId="47" applyNumberFormat="1" applyFont="1" applyFill="1" applyBorder="1" applyAlignment="1">
      <alignment horizontal="center" vertical="center"/>
    </xf>
    <xf numFmtId="0" fontId="29" fillId="0" borderId="37" xfId="46" applyFont="1" applyBorder="1" applyAlignment="1">
      <alignment horizontal="center" vertical="center"/>
    </xf>
    <xf numFmtId="178" fontId="51" fillId="0" borderId="27" xfId="46" applyNumberFormat="1" applyFont="1" applyBorder="1" applyAlignment="1">
      <alignment horizontal="center" vertical="center"/>
    </xf>
    <xf numFmtId="178" fontId="51" fillId="0" borderId="35" xfId="46" applyNumberFormat="1" applyFont="1" applyBorder="1" applyAlignment="1">
      <alignment horizontal="center" vertical="center"/>
    </xf>
    <xf numFmtId="178" fontId="51" fillId="0" borderId="24" xfId="46" applyNumberFormat="1" applyFont="1" applyBorder="1" applyAlignment="1">
      <alignment horizontal="center" vertical="center"/>
    </xf>
    <xf numFmtId="178" fontId="51" fillId="0" borderId="39" xfId="46" applyNumberFormat="1" applyFont="1" applyBorder="1" applyAlignment="1">
      <alignment horizontal="center" vertical="center"/>
    </xf>
    <xf numFmtId="0" fontId="28" fillId="34" borderId="14" xfId="46" applyFont="1" applyFill="1" applyBorder="1" applyAlignment="1">
      <alignment horizontal="center" vertical="center" wrapText="1"/>
    </xf>
    <xf numFmtId="0" fontId="28" fillId="34" borderId="37" xfId="46" applyFont="1" applyFill="1" applyBorder="1" applyAlignment="1">
      <alignment horizontal="center" vertical="center" wrapText="1"/>
    </xf>
    <xf numFmtId="0" fontId="28" fillId="34" borderId="17" xfId="46" applyFont="1" applyFill="1" applyBorder="1" applyAlignment="1">
      <alignment horizontal="center" vertical="center" wrapText="1"/>
    </xf>
    <xf numFmtId="181" fontId="54" fillId="0" borderId="27" xfId="46" applyNumberFormat="1" applyFont="1" applyBorder="1" applyAlignment="1">
      <alignment horizontal="center" vertical="center"/>
    </xf>
    <xf numFmtId="181" fontId="54" fillId="0" borderId="35" xfId="46" applyNumberFormat="1" applyFont="1" applyBorder="1" applyAlignment="1">
      <alignment horizontal="center" vertical="center"/>
    </xf>
    <xf numFmtId="181" fontId="54" fillId="0" borderId="24" xfId="46" applyNumberFormat="1" applyFont="1" applyBorder="1" applyAlignment="1">
      <alignment horizontal="center" vertical="center"/>
    </xf>
    <xf numFmtId="181" fontId="54" fillId="0" borderId="39" xfId="46" applyNumberFormat="1" applyFont="1" applyBorder="1" applyAlignment="1">
      <alignment horizontal="center" vertical="center"/>
    </xf>
    <xf numFmtId="181" fontId="54" fillId="0" borderId="18" xfId="46" applyNumberFormat="1" applyFont="1" applyBorder="1" applyAlignment="1">
      <alignment horizontal="center" vertical="center"/>
    </xf>
    <xf numFmtId="181" fontId="54" fillId="0" borderId="32" xfId="46" applyNumberFormat="1" applyFont="1" applyBorder="1" applyAlignment="1">
      <alignment horizontal="center" vertical="center"/>
    </xf>
    <xf numFmtId="10" fontId="40" fillId="34" borderId="36" xfId="47" applyNumberFormat="1" applyFont="1" applyFill="1" applyBorder="1" applyAlignment="1">
      <alignment horizontal="center" vertical="center"/>
    </xf>
    <xf numFmtId="0" fontId="29" fillId="38" borderId="14" xfId="46" applyFont="1" applyFill="1" applyBorder="1" applyAlignment="1">
      <alignment horizontal="center" vertical="center"/>
    </xf>
    <xf numFmtId="0" fontId="21" fillId="38" borderId="17" xfId="46" applyFont="1" applyFill="1" applyBorder="1" applyAlignment="1">
      <alignment horizontal="center" vertical="center"/>
    </xf>
    <xf numFmtId="181" fontId="54" fillId="37" borderId="27" xfId="46" applyNumberFormat="1" applyFont="1" applyFill="1" applyBorder="1" applyAlignment="1">
      <alignment horizontal="center" vertical="center"/>
    </xf>
    <xf numFmtId="181" fontId="54" fillId="37" borderId="35" xfId="46" applyNumberFormat="1" applyFont="1" applyFill="1" applyBorder="1" applyAlignment="1">
      <alignment horizontal="center" vertical="center"/>
    </xf>
    <xf numFmtId="181" fontId="54" fillId="37" borderId="18" xfId="46" applyNumberFormat="1" applyFont="1" applyFill="1" applyBorder="1" applyAlignment="1">
      <alignment horizontal="center" vertical="center"/>
    </xf>
    <xf numFmtId="181" fontId="54" fillId="37" borderId="32" xfId="46" applyNumberFormat="1" applyFont="1" applyFill="1" applyBorder="1" applyAlignment="1">
      <alignment horizontal="center" vertical="center"/>
    </xf>
    <xf numFmtId="0" fontId="46" fillId="38" borderId="27" xfId="46" applyFont="1" applyFill="1" applyBorder="1" applyAlignment="1">
      <alignment horizontal="right" vertical="center" wrapText="1"/>
    </xf>
    <xf numFmtId="0" fontId="21" fillId="38" borderId="35" xfId="46" applyFont="1" applyFill="1" applyBorder="1" applyAlignment="1">
      <alignment horizontal="right"/>
    </xf>
    <xf numFmtId="0" fontId="44" fillId="38" borderId="18" xfId="46" applyFont="1" applyFill="1" applyBorder="1"/>
    <xf numFmtId="0" fontId="44" fillId="38" borderId="32" xfId="46" applyFont="1" applyFill="1" applyBorder="1"/>
    <xf numFmtId="178" fontId="34" fillId="37" borderId="13" xfId="46" applyNumberFormat="1" applyFont="1" applyFill="1" applyBorder="1" applyAlignment="1">
      <alignment horizontal="right" vertical="center" indent="1"/>
    </xf>
    <xf numFmtId="178" fontId="34" fillId="37" borderId="12" xfId="46" applyNumberFormat="1" applyFont="1" applyFill="1" applyBorder="1" applyAlignment="1">
      <alignment horizontal="right" vertical="center" indent="1"/>
    </xf>
    <xf numFmtId="187" fontId="34" fillId="0" borderId="13" xfId="46" applyNumberFormat="1" applyFont="1" applyBorder="1" applyAlignment="1">
      <alignment horizontal="right" vertical="center"/>
    </xf>
    <xf numFmtId="187" fontId="34" fillId="0" borderId="12" xfId="46" applyNumberFormat="1" applyFont="1" applyBorder="1" applyAlignment="1">
      <alignment horizontal="right" vertical="center"/>
    </xf>
    <xf numFmtId="10" fontId="34" fillId="37" borderId="13" xfId="47" applyNumberFormat="1" applyFont="1" applyFill="1" applyBorder="1" applyAlignment="1">
      <alignment horizontal="right" vertical="center" indent="1"/>
    </xf>
    <xf numFmtId="10" fontId="34" fillId="37" borderId="12" xfId="47" applyNumberFormat="1" applyFont="1" applyFill="1" applyBorder="1" applyAlignment="1">
      <alignment horizontal="right" vertical="center" indent="1"/>
    </xf>
    <xf numFmtId="10" fontId="34" fillId="0" borderId="13" xfId="47" applyNumberFormat="1" applyFont="1" applyFill="1" applyBorder="1" applyAlignment="1">
      <alignment horizontal="left" vertical="center" indent="5"/>
    </xf>
    <xf numFmtId="10" fontId="34" fillId="0" borderId="12" xfId="47" applyNumberFormat="1" applyFont="1" applyFill="1" applyBorder="1" applyAlignment="1">
      <alignment horizontal="left" vertical="center" indent="5"/>
    </xf>
    <xf numFmtId="0" fontId="29" fillId="35" borderId="13" xfId="46" applyFont="1" applyFill="1" applyBorder="1" applyAlignment="1">
      <alignment horizontal="center" vertical="center"/>
    </xf>
    <xf numFmtId="0" fontId="29" fillId="35" borderId="12" xfId="46" applyFont="1" applyFill="1" applyBorder="1" applyAlignment="1">
      <alignment horizontal="center" vertical="center"/>
    </xf>
    <xf numFmtId="0" fontId="28" fillId="35" borderId="12" xfId="46" applyFont="1" applyFill="1" applyBorder="1" applyAlignment="1">
      <alignment horizontal="center" vertical="center"/>
    </xf>
    <xf numFmtId="178" fontId="22" fillId="34" borderId="13" xfId="46" applyNumberFormat="1" applyFont="1" applyFill="1" applyBorder="1" applyAlignment="1">
      <alignment horizontal="right" vertical="center" indent="3"/>
    </xf>
    <xf numFmtId="178" fontId="22" fillId="34" borderId="12" xfId="46" applyNumberFormat="1" applyFont="1" applyFill="1" applyBorder="1" applyAlignment="1">
      <alignment horizontal="right" vertical="center" indent="3"/>
    </xf>
    <xf numFmtId="181" fontId="22" fillId="34" borderId="13" xfId="46" applyNumberFormat="1" applyFont="1" applyFill="1" applyBorder="1" applyAlignment="1">
      <alignment horizontal="right" vertical="center" indent="3"/>
    </xf>
    <xf numFmtId="181" fontId="22" fillId="34" borderId="12" xfId="46" applyNumberFormat="1" applyFont="1" applyFill="1" applyBorder="1" applyAlignment="1">
      <alignment horizontal="right" vertical="center" indent="3"/>
    </xf>
    <xf numFmtId="178" fontId="25" fillId="34" borderId="0" xfId="46" applyNumberFormat="1" applyFont="1" applyFill="1" applyAlignment="1">
      <alignment wrapText="1"/>
    </xf>
    <xf numFmtId="178" fontId="25" fillId="34" borderId="0" xfId="46" applyNumberFormat="1" applyFont="1" applyFill="1" applyAlignment="1">
      <alignment horizontal="center" wrapText="1"/>
    </xf>
    <xf numFmtId="178" fontId="27" fillId="34" borderId="10" xfId="46" applyNumberFormat="1" applyFont="1" applyFill="1" applyBorder="1" applyAlignment="1">
      <alignment horizontal="center"/>
    </xf>
    <xf numFmtId="178" fontId="22" fillId="33" borderId="13" xfId="46" applyNumberFormat="1" applyFont="1" applyFill="1" applyBorder="1" applyAlignment="1">
      <alignment horizontal="right" vertical="center" indent="3"/>
    </xf>
    <xf numFmtId="178" fontId="22" fillId="33" borderId="12" xfId="46" applyNumberFormat="1" applyFont="1" applyFill="1" applyBorder="1" applyAlignment="1">
      <alignment horizontal="right" vertical="center" indent="3"/>
    </xf>
    <xf numFmtId="181" fontId="22" fillId="33" borderId="13" xfId="46" applyNumberFormat="1" applyFont="1" applyFill="1" applyBorder="1" applyAlignment="1">
      <alignment horizontal="right" vertical="center" indent="3"/>
    </xf>
    <xf numFmtId="181" fontId="22" fillId="33" borderId="12" xfId="46" applyNumberFormat="1" applyFont="1" applyFill="1" applyBorder="1" applyAlignment="1">
      <alignment horizontal="right" vertical="center" indent="3"/>
    </xf>
    <xf numFmtId="0" fontId="91" fillId="34" borderId="0" xfId="46" applyFont="1" applyFill="1" applyAlignment="1">
      <alignment horizontal="left" vertical="top" wrapText="1"/>
    </xf>
    <xf numFmtId="0" fontId="93" fillId="34" borderId="0" xfId="46" applyFont="1" applyFill="1" applyAlignment="1">
      <alignment horizontal="left" vertical="top" wrapText="1"/>
    </xf>
    <xf numFmtId="180" fontId="27" fillId="34" borderId="10" xfId="47" applyNumberFormat="1" applyFont="1" applyFill="1" applyBorder="1" applyAlignment="1"/>
    <xf numFmtId="180" fontId="27" fillId="34" borderId="10" xfId="47" applyNumberFormat="1" applyFont="1" applyFill="1" applyBorder="1" applyAlignment="1">
      <alignment horizontal="center"/>
    </xf>
  </cellXfs>
  <cellStyles count="49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一般" xfId="0" builtinId="0"/>
    <cellStyle name="一般 2" xfId="19" xr:uid="{00000000-0005-0000-0000-000013000000}"/>
    <cellStyle name="一般 3" xfId="46" xr:uid="{00000000-0005-0000-0000-000014000000}"/>
    <cellStyle name="一般 3 2" xfId="20" xr:uid="{00000000-0005-0000-0000-000015000000}"/>
    <cellStyle name="千分位 2" xfId="21" xr:uid="{00000000-0005-0000-0000-000016000000}"/>
    <cellStyle name="千分位 3" xfId="22" xr:uid="{00000000-0005-0000-0000-000017000000}"/>
    <cellStyle name="千分位 4" xfId="48" xr:uid="{00000000-0005-0000-0000-000018000000}"/>
    <cellStyle name="中等" xfId="23" builtinId="28" customBuiltin="1"/>
    <cellStyle name="合計" xfId="24" builtinId="25" customBuiltin="1"/>
    <cellStyle name="好" xfId="25" builtinId="26" customBuiltin="1"/>
    <cellStyle name="百分比 2" xfId="47" xr:uid="{00000000-0005-0000-0000-00001C000000}"/>
    <cellStyle name="計算方式" xfId="26" builtinId="22" customBuiltin="1"/>
    <cellStyle name="連結的儲存格" xfId="27" builtinId="24" customBuiltin="1"/>
    <cellStyle name="備註" xfId="28" builtinId="10" customBuiltin="1"/>
    <cellStyle name="說明文字" xfId="29" builtinId="53" customBuiltin="1"/>
    <cellStyle name="輔色1" xfId="30" builtinId="29" customBuiltin="1"/>
    <cellStyle name="輔色2" xfId="31" builtinId="33" customBuiltin="1"/>
    <cellStyle name="輔色3" xfId="32" builtinId="37" customBuiltin="1"/>
    <cellStyle name="輔色4" xfId="33" builtinId="41" customBuiltin="1"/>
    <cellStyle name="輔色5" xfId="34" builtinId="45" customBuiltin="1"/>
    <cellStyle name="輔色6" xfId="35" builtinId="49" customBuiltin="1"/>
    <cellStyle name="標題" xfId="36" builtinId="15" customBuiltin="1"/>
    <cellStyle name="標題 1" xfId="37" builtinId="16" customBuiltin="1"/>
    <cellStyle name="標題 2" xfId="38" builtinId="17" customBuiltin="1"/>
    <cellStyle name="標題 3" xfId="39" builtinId="18" customBuiltin="1"/>
    <cellStyle name="標題 4" xfId="40" builtinId="19" customBuiltin="1"/>
    <cellStyle name="輸入" xfId="41" builtinId="20" customBuiltin="1"/>
    <cellStyle name="輸出" xfId="42" builtinId="21" customBuiltin="1"/>
    <cellStyle name="檢查儲存格" xfId="43" builtinId="23" customBuiltin="1"/>
    <cellStyle name="壞" xfId="44" builtinId="27" customBuiltin="1"/>
    <cellStyle name="警告文字" xfId="4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628650" y="237490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13</xdr:row>
      <xdr:rowOff>19050</xdr:rowOff>
    </xdr:from>
    <xdr:to>
      <xdr:col>5</xdr:col>
      <xdr:colOff>0</xdr:colOff>
      <xdr:row>13</xdr:row>
      <xdr:rowOff>19050</xdr:rowOff>
    </xdr:to>
    <xdr:sp macro="" textlink="">
      <xdr:nvSpPr>
        <xdr:cNvPr id="3" name="Line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3143250" y="28257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</xdr:row>
      <xdr:rowOff>19050</xdr:rowOff>
    </xdr:from>
    <xdr:to>
      <xdr:col>7</xdr:col>
      <xdr:colOff>0</xdr:colOff>
      <xdr:row>6</xdr:row>
      <xdr:rowOff>19050</xdr:rowOff>
    </xdr:to>
    <xdr:sp macro="" textlink="">
      <xdr:nvSpPr>
        <xdr:cNvPr id="4" name="Line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>
          <a:off x="4400550" y="13144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5" name="Lin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ShapeType="1"/>
        </xdr:cNvSpPr>
      </xdr:nvSpPr>
      <xdr:spPr bwMode="auto">
        <a:xfrm>
          <a:off x="628650" y="237490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13</xdr:row>
      <xdr:rowOff>19050</xdr:rowOff>
    </xdr:from>
    <xdr:to>
      <xdr:col>5</xdr:col>
      <xdr:colOff>0</xdr:colOff>
      <xdr:row>13</xdr:row>
      <xdr:rowOff>19050</xdr:rowOff>
    </xdr:to>
    <xdr:sp macro="" textlink="">
      <xdr:nvSpPr>
        <xdr:cNvPr id="6" name="Line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ShapeType="1"/>
        </xdr:cNvSpPr>
      </xdr:nvSpPr>
      <xdr:spPr bwMode="auto">
        <a:xfrm>
          <a:off x="3143250" y="28257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6</xdr:row>
      <xdr:rowOff>19050</xdr:rowOff>
    </xdr:from>
    <xdr:to>
      <xdr:col>8</xdr:col>
      <xdr:colOff>0</xdr:colOff>
      <xdr:row>6</xdr:row>
      <xdr:rowOff>19050</xdr:rowOff>
    </xdr:to>
    <xdr:sp macro="" textlink="">
      <xdr:nvSpPr>
        <xdr:cNvPr id="7" name="Line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5029200" y="13144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ShapeType="1"/>
        </xdr:cNvSpPr>
      </xdr:nvSpPr>
      <xdr:spPr bwMode="auto">
        <a:xfrm>
          <a:off x="1816100" y="378460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13</xdr:row>
      <xdr:rowOff>19050</xdr:rowOff>
    </xdr:from>
    <xdr:to>
      <xdr:col>5</xdr:col>
      <xdr:colOff>0</xdr:colOff>
      <xdr:row>13</xdr:row>
      <xdr:rowOff>19050</xdr:rowOff>
    </xdr:to>
    <xdr:sp macro="" textlink="">
      <xdr:nvSpPr>
        <xdr:cNvPr id="3" name="Line 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>
          <a:off x="5384800" y="421640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</xdr:row>
      <xdr:rowOff>19050</xdr:rowOff>
    </xdr:from>
    <xdr:to>
      <xdr:col>7</xdr:col>
      <xdr:colOff>0</xdr:colOff>
      <xdr:row>6</xdr:row>
      <xdr:rowOff>19050</xdr:rowOff>
    </xdr:to>
    <xdr:sp macro="" textlink="">
      <xdr:nvSpPr>
        <xdr:cNvPr id="4" name="Line 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ShapeType="1"/>
        </xdr:cNvSpPr>
      </xdr:nvSpPr>
      <xdr:spPr bwMode="auto">
        <a:xfrm>
          <a:off x="8909050" y="23177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5" name="Line 9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ShapeType="1"/>
        </xdr:cNvSpPr>
      </xdr:nvSpPr>
      <xdr:spPr bwMode="auto">
        <a:xfrm>
          <a:off x="1816100" y="378460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13</xdr:row>
      <xdr:rowOff>19050</xdr:rowOff>
    </xdr:from>
    <xdr:to>
      <xdr:col>5</xdr:col>
      <xdr:colOff>0</xdr:colOff>
      <xdr:row>13</xdr:row>
      <xdr:rowOff>19050</xdr:rowOff>
    </xdr:to>
    <xdr:sp macro="" textlink="">
      <xdr:nvSpPr>
        <xdr:cNvPr id="6" name="Line 1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ShapeType="1"/>
        </xdr:cNvSpPr>
      </xdr:nvSpPr>
      <xdr:spPr bwMode="auto">
        <a:xfrm>
          <a:off x="5384800" y="421640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6</xdr:row>
      <xdr:rowOff>19050</xdr:rowOff>
    </xdr:from>
    <xdr:to>
      <xdr:col>8</xdr:col>
      <xdr:colOff>0</xdr:colOff>
      <xdr:row>6</xdr:row>
      <xdr:rowOff>19050</xdr:rowOff>
    </xdr:to>
    <xdr:sp macro="" textlink="">
      <xdr:nvSpPr>
        <xdr:cNvPr id="7" name="Line 1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ShapeType="1"/>
        </xdr:cNvSpPr>
      </xdr:nvSpPr>
      <xdr:spPr bwMode="auto">
        <a:xfrm>
          <a:off x="10350500" y="23177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ShapeType="1"/>
        </xdr:cNvSpPr>
      </xdr:nvSpPr>
      <xdr:spPr bwMode="auto">
        <a:xfrm>
          <a:off x="1676400" y="37274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13</xdr:row>
      <xdr:rowOff>19050</xdr:rowOff>
    </xdr:from>
    <xdr:to>
      <xdr:col>5</xdr:col>
      <xdr:colOff>0</xdr:colOff>
      <xdr:row>13</xdr:row>
      <xdr:rowOff>19050</xdr:rowOff>
    </xdr:to>
    <xdr:sp macro="" textlink="">
      <xdr:nvSpPr>
        <xdr:cNvPr id="3" name="Line 4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ShapeType="1"/>
        </xdr:cNvSpPr>
      </xdr:nvSpPr>
      <xdr:spPr bwMode="auto">
        <a:xfrm>
          <a:off x="5162550" y="41592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</xdr:row>
      <xdr:rowOff>19050</xdr:rowOff>
    </xdr:from>
    <xdr:to>
      <xdr:col>7</xdr:col>
      <xdr:colOff>0</xdr:colOff>
      <xdr:row>6</xdr:row>
      <xdr:rowOff>19050</xdr:rowOff>
    </xdr:to>
    <xdr:sp macro="" textlink="">
      <xdr:nvSpPr>
        <xdr:cNvPr id="4" name="Line 6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ShapeType="1"/>
        </xdr:cNvSpPr>
      </xdr:nvSpPr>
      <xdr:spPr bwMode="auto">
        <a:xfrm>
          <a:off x="8769350" y="227330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5" name="Line 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ShapeType="1"/>
        </xdr:cNvSpPr>
      </xdr:nvSpPr>
      <xdr:spPr bwMode="auto">
        <a:xfrm>
          <a:off x="1676400" y="37274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13</xdr:row>
      <xdr:rowOff>19050</xdr:rowOff>
    </xdr:from>
    <xdr:to>
      <xdr:col>5</xdr:col>
      <xdr:colOff>0</xdr:colOff>
      <xdr:row>13</xdr:row>
      <xdr:rowOff>19050</xdr:rowOff>
    </xdr:to>
    <xdr:sp macro="" textlink="">
      <xdr:nvSpPr>
        <xdr:cNvPr id="6" name="Line 12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ShapeType="1"/>
        </xdr:cNvSpPr>
      </xdr:nvSpPr>
      <xdr:spPr bwMode="auto">
        <a:xfrm>
          <a:off x="5162550" y="41592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6</xdr:row>
      <xdr:rowOff>19050</xdr:rowOff>
    </xdr:from>
    <xdr:to>
      <xdr:col>8</xdr:col>
      <xdr:colOff>0</xdr:colOff>
      <xdr:row>6</xdr:row>
      <xdr:rowOff>19050</xdr:rowOff>
    </xdr:to>
    <xdr:sp macro="" textlink="">
      <xdr:nvSpPr>
        <xdr:cNvPr id="7" name="Line 1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ShapeType="1"/>
        </xdr:cNvSpPr>
      </xdr:nvSpPr>
      <xdr:spPr bwMode="auto">
        <a:xfrm>
          <a:off x="10115550" y="227330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8\itxDoc\&#25105;&#30340;&#25991;&#20214;\&#25105;&#30340;&#25991;&#20214;\&#25918;&#27454;&#26381;&#21209;&#35506;\&#24037;&#20316;&#24213;&#31295;\111.03\111.03.31%20V2%20TRAIL%20BALANCE(SKL000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請求訊息"/>
      <sheetName val="匯率記錄"/>
      <sheetName val="SKL_TOL"/>
      <sheetName val="SKL000_ALL"/>
      <sheetName val="SKL000_AUD"/>
      <sheetName val="SKL000_CNY"/>
      <sheetName val="SKL000_EUD"/>
      <sheetName val="SKL000_NTD"/>
      <sheetName val="SKL000_USD"/>
      <sheetName val="SKL000_00A_ALL"/>
      <sheetName val="SKL000_00A_AUD"/>
      <sheetName val="SKL000_00A_CNY"/>
      <sheetName val="SKL000_00A_EUD"/>
      <sheetName val="SKL000_00A_NTD"/>
      <sheetName val="SKL000_00A_USD"/>
      <sheetName val="XDO_METADATA"/>
    </sheetNames>
    <sheetDataSet>
      <sheetData sheetId="0" refreshError="1"/>
      <sheetData sheetId="1" refreshError="1"/>
      <sheetData sheetId="2">
        <row r="870">
          <cell r="K870">
            <v>107253510700</v>
          </cell>
        </row>
        <row r="882">
          <cell r="H88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4"/>
    <pageSetUpPr fitToPage="1"/>
  </sheetPr>
  <dimension ref="A1:O64"/>
  <sheetViews>
    <sheetView tabSelected="1" view="pageBreakPreview" topLeftCell="A28" zoomScale="85" zoomScaleNormal="85" zoomScaleSheetLayoutView="85" workbookViewId="0">
      <selection activeCell="G38" sqref="G38"/>
    </sheetView>
  </sheetViews>
  <sheetFormatPr defaultColWidth="9" defaultRowHeight="16.2"/>
  <cols>
    <col min="1" max="1" width="26" style="3" customWidth="1"/>
    <col min="2" max="2" width="7.109375" style="3" customWidth="1"/>
    <col min="3" max="3" width="18.33203125" style="3" customWidth="1"/>
    <col min="4" max="4" width="7.21875" style="3" customWidth="1"/>
    <col min="5" max="5" width="18.33203125" style="3" customWidth="1"/>
    <col min="6" max="6" width="22" style="3" customWidth="1"/>
    <col min="7" max="7" width="28.44140625" style="3" customWidth="1"/>
    <col min="8" max="8" width="20.6640625" style="2" customWidth="1"/>
    <col min="9" max="9" width="19.21875" style="2" customWidth="1"/>
    <col min="10" max="10" width="19" style="2" customWidth="1"/>
    <col min="11" max="11" width="11.77734375" style="2" customWidth="1"/>
    <col min="12" max="12" width="19.6640625" style="2" customWidth="1"/>
    <col min="13" max="13" width="16" style="2" customWidth="1"/>
    <col min="14" max="14" width="14.33203125" style="2" customWidth="1"/>
    <col min="15" max="16384" width="9" style="1"/>
  </cols>
  <sheetData>
    <row r="1" spans="1:15" s="2" customFormat="1" ht="30" customHeight="1">
      <c r="A1" s="257" t="s">
        <v>72</v>
      </c>
      <c r="B1" s="257"/>
      <c r="C1" s="257"/>
      <c r="D1" s="257"/>
      <c r="E1" s="257"/>
      <c r="F1" s="257"/>
      <c r="G1" s="257"/>
      <c r="H1" s="69"/>
      <c r="O1" s="69"/>
    </row>
    <row r="2" spans="1:15" s="2" customFormat="1" ht="30" customHeight="1">
      <c r="A2" s="294"/>
      <c r="B2" s="294"/>
      <c r="C2" s="294"/>
      <c r="D2" s="294"/>
      <c r="E2" s="294"/>
      <c r="F2" s="294"/>
      <c r="G2" s="294"/>
      <c r="H2" s="69"/>
      <c r="J2" s="73"/>
      <c r="K2" s="300"/>
      <c r="L2" s="300"/>
      <c r="O2" s="69"/>
    </row>
    <row r="3" spans="1:15" s="2" customFormat="1" ht="24.75" customHeight="1">
      <c r="A3" s="72" t="s">
        <v>71</v>
      </c>
      <c r="B3" s="111"/>
      <c r="C3" s="111"/>
      <c r="D3" s="111"/>
      <c r="E3" s="111"/>
      <c r="F3" s="111"/>
      <c r="G3" s="112" t="s">
        <v>70</v>
      </c>
      <c r="H3" s="147"/>
      <c r="I3" s="148"/>
      <c r="J3" s="149"/>
      <c r="K3" s="148"/>
      <c r="L3" s="148"/>
      <c r="M3" s="148"/>
      <c r="N3" s="148"/>
      <c r="O3" s="70"/>
    </row>
    <row r="4" spans="1:15" ht="54.75" customHeight="1">
      <c r="A4" s="258" t="s">
        <v>69</v>
      </c>
      <c r="B4" s="259" t="s">
        <v>68</v>
      </c>
      <c r="C4" s="260"/>
      <c r="D4" s="261" t="s">
        <v>67</v>
      </c>
      <c r="E4" s="262"/>
      <c r="F4" s="263" t="s">
        <v>66</v>
      </c>
      <c r="G4" s="295" t="s">
        <v>65</v>
      </c>
      <c r="H4" s="147"/>
      <c r="I4" s="148"/>
      <c r="J4" s="150"/>
      <c r="K4" s="148"/>
      <c r="L4" s="148"/>
      <c r="M4" s="148"/>
      <c r="N4" s="148"/>
    </row>
    <row r="5" spans="1:15" ht="20.25" customHeight="1">
      <c r="A5" s="223"/>
      <c r="B5" s="113" t="s">
        <v>40</v>
      </c>
      <c r="C5" s="113" t="s">
        <v>39</v>
      </c>
      <c r="D5" s="113" t="s">
        <v>40</v>
      </c>
      <c r="E5" s="113" t="s">
        <v>39</v>
      </c>
      <c r="F5" s="264"/>
      <c r="G5" s="296"/>
      <c r="H5" s="148"/>
      <c r="I5" s="148"/>
      <c r="J5" s="148"/>
      <c r="K5" s="148"/>
      <c r="L5" s="148"/>
      <c r="M5" s="148"/>
      <c r="N5" s="148"/>
    </row>
    <row r="6" spans="1:15" ht="22.05" customHeight="1">
      <c r="A6" s="146" t="s">
        <v>64</v>
      </c>
      <c r="B6" s="114"/>
      <c r="C6" s="60"/>
      <c r="D6" s="60"/>
      <c r="E6" s="60"/>
      <c r="F6" s="60">
        <f>C6+E6</f>
        <v>0</v>
      </c>
      <c r="G6" s="67"/>
      <c r="H6" s="151"/>
      <c r="I6" s="148"/>
      <c r="J6" s="301"/>
      <c r="K6" s="301"/>
      <c r="L6" s="152">
        <f>J6-G6</f>
        <v>0</v>
      </c>
      <c r="M6" s="148"/>
      <c r="N6" s="148"/>
    </row>
    <row r="7" spans="1:15" ht="22.05" customHeight="1">
      <c r="A7" s="146" t="s">
        <v>63</v>
      </c>
      <c r="B7" s="64"/>
      <c r="C7" s="60"/>
      <c r="D7" s="64"/>
      <c r="E7" s="60"/>
      <c r="F7" s="60">
        <f t="shared" ref="F7:F10" si="0">C7+E7</f>
        <v>0</v>
      </c>
      <c r="G7" s="59"/>
      <c r="H7" s="153" t="s">
        <v>62</v>
      </c>
      <c r="I7" s="154" t="s">
        <v>61</v>
      </c>
      <c r="J7" s="301"/>
      <c r="K7" s="301"/>
      <c r="L7" s="152">
        <f>J7-G7</f>
        <v>0</v>
      </c>
      <c r="M7" s="148"/>
      <c r="N7" s="148"/>
    </row>
    <row r="8" spans="1:15" ht="22.05" customHeight="1">
      <c r="A8" s="113" t="s">
        <v>60</v>
      </c>
      <c r="B8" s="60"/>
      <c r="C8" s="60"/>
      <c r="D8" s="60"/>
      <c r="E8" s="60"/>
      <c r="F8" s="60">
        <f t="shared" si="0"/>
        <v>0</v>
      </c>
      <c r="G8" s="59"/>
      <c r="H8" s="155"/>
      <c r="I8" s="156">
        <f>H8-G8</f>
        <v>0</v>
      </c>
      <c r="J8" s="157">
        <f>[1]SKL_TOL!$H$882</f>
        <v>0</v>
      </c>
      <c r="K8" s="158">
        <f>J8-E8</f>
        <v>0</v>
      </c>
      <c r="L8" s="159"/>
      <c r="M8" s="148"/>
      <c r="N8" s="148"/>
    </row>
    <row r="9" spans="1:15" ht="22.05" customHeight="1">
      <c r="A9" s="146" t="s">
        <v>59</v>
      </c>
      <c r="B9" s="60"/>
      <c r="C9" s="60"/>
      <c r="D9" s="60"/>
      <c r="E9" s="60"/>
      <c r="F9" s="60">
        <f t="shared" si="0"/>
        <v>0</v>
      </c>
      <c r="G9" s="59">
        <f>F9</f>
        <v>0</v>
      </c>
      <c r="H9" s="155"/>
      <c r="I9" s="156">
        <f>H9-F9</f>
        <v>0</v>
      </c>
      <c r="J9" s="160"/>
      <c r="K9" s="159"/>
      <c r="L9" s="159"/>
      <c r="M9" s="148"/>
      <c r="N9" s="148"/>
    </row>
    <row r="10" spans="1:15" ht="34.5" customHeight="1">
      <c r="A10" s="115" t="s">
        <v>58</v>
      </c>
      <c r="B10" s="55">
        <f>SUM(B6:B9)</f>
        <v>0</v>
      </c>
      <c r="C10" s="55">
        <f>SUM(C6:C9)</f>
        <v>0</v>
      </c>
      <c r="D10" s="55">
        <f>SUM(D6:D9)</f>
        <v>0</v>
      </c>
      <c r="E10" s="55">
        <f>SUM(E6:E9)</f>
        <v>0</v>
      </c>
      <c r="F10" s="60">
        <f t="shared" si="0"/>
        <v>0</v>
      </c>
      <c r="G10" s="54">
        <f>SUM(G6:G9)</f>
        <v>0</v>
      </c>
      <c r="H10" s="161"/>
      <c r="I10" s="156">
        <f>H10-G10</f>
        <v>0</v>
      </c>
      <c r="J10" s="162"/>
      <c r="K10" s="162"/>
      <c r="L10" s="162"/>
      <c r="M10" s="148"/>
      <c r="N10" s="148"/>
    </row>
    <row r="11" spans="1:15" ht="16.5" customHeight="1">
      <c r="A11" s="102" t="s">
        <v>57</v>
      </c>
      <c r="B11" s="116"/>
      <c r="C11" s="116"/>
      <c r="D11" s="245"/>
      <c r="E11" s="292" t="s">
        <v>56</v>
      </c>
      <c r="F11" s="245"/>
      <c r="G11" s="245"/>
      <c r="H11" s="163"/>
      <c r="I11" s="164">
        <f>H11-E10</f>
        <v>0</v>
      </c>
      <c r="J11" s="162"/>
      <c r="K11" s="162"/>
      <c r="L11" s="162"/>
      <c r="M11" s="148"/>
      <c r="N11" s="148"/>
    </row>
    <row r="12" spans="1:15" ht="15.75" customHeight="1">
      <c r="A12" s="274" t="s">
        <v>55</v>
      </c>
      <c r="B12" s="275"/>
      <c r="C12" s="275"/>
      <c r="D12" s="297"/>
      <c r="E12" s="293"/>
      <c r="F12" s="246"/>
      <c r="G12" s="246"/>
      <c r="H12" s="116"/>
      <c r="I12" s="116"/>
      <c r="J12" s="162"/>
      <c r="K12" s="162"/>
      <c r="L12" s="162"/>
      <c r="M12" s="148"/>
      <c r="N12" s="148"/>
    </row>
    <row r="13" spans="1:15" ht="17.25" customHeight="1">
      <c r="A13" s="276"/>
      <c r="B13" s="277"/>
      <c r="C13" s="277"/>
      <c r="D13" s="116"/>
      <c r="E13" s="272" t="s">
        <v>54</v>
      </c>
      <c r="F13" s="247" t="s">
        <v>53</v>
      </c>
      <c r="G13" s="248"/>
      <c r="H13" s="165" t="e">
        <f>-B20/G10</f>
        <v>#DIV/0!</v>
      </c>
      <c r="I13" s="166" t="s">
        <v>52</v>
      </c>
      <c r="J13" s="162"/>
      <c r="K13" s="162"/>
      <c r="L13" s="162"/>
      <c r="M13" s="148"/>
      <c r="N13" s="148"/>
    </row>
    <row r="14" spans="1:15" ht="17.399999999999999">
      <c r="A14" s="117" t="s">
        <v>51</v>
      </c>
      <c r="B14" s="302" t="s">
        <v>50</v>
      </c>
      <c r="C14" s="303"/>
      <c r="D14" s="116"/>
      <c r="E14" s="273"/>
      <c r="F14" s="249" t="s">
        <v>49</v>
      </c>
      <c r="G14" s="250"/>
      <c r="H14" s="116"/>
      <c r="I14" s="116"/>
      <c r="J14" s="162"/>
      <c r="K14" s="162"/>
      <c r="L14" s="162"/>
      <c r="M14" s="167"/>
      <c r="N14" s="148"/>
    </row>
    <row r="15" spans="1:15" ht="19.5" customHeight="1">
      <c r="A15" s="118" t="s">
        <v>48</v>
      </c>
      <c r="B15" s="298" t="s">
        <v>47</v>
      </c>
      <c r="C15" s="299"/>
      <c r="D15" s="116"/>
      <c r="E15" s="255" t="s">
        <v>46</v>
      </c>
      <c r="F15" s="214" t="e">
        <f>F10/G10</f>
        <v>#DIV/0!</v>
      </c>
      <c r="G15" s="215"/>
      <c r="H15" s="116"/>
      <c r="I15" s="116"/>
      <c r="J15" s="162"/>
      <c r="K15" s="162"/>
      <c r="L15" s="162"/>
      <c r="M15" s="167"/>
      <c r="N15" s="148"/>
    </row>
    <row r="16" spans="1:15" ht="20.25" customHeight="1">
      <c r="A16" s="255" t="s">
        <v>46</v>
      </c>
      <c r="B16" s="268" t="e">
        <f>F10/B23</f>
        <v>#DIV/0!</v>
      </c>
      <c r="C16" s="269"/>
      <c r="D16" s="116"/>
      <c r="E16" s="256"/>
      <c r="F16" s="216"/>
      <c r="G16" s="217"/>
      <c r="H16" s="116"/>
      <c r="I16" s="168"/>
      <c r="J16" s="148"/>
      <c r="K16" s="148"/>
      <c r="L16" s="148"/>
      <c r="M16" s="148"/>
      <c r="N16" s="148"/>
    </row>
    <row r="17" spans="1:14" ht="17.25" customHeight="1">
      <c r="A17" s="256"/>
      <c r="B17" s="270"/>
      <c r="C17" s="271"/>
      <c r="D17" s="116"/>
      <c r="E17" s="119" t="s">
        <v>22</v>
      </c>
      <c r="F17" s="220" t="e">
        <f>$I$17/$H$17</f>
        <v>#DIV/0!</v>
      </c>
      <c r="G17" s="221"/>
      <c r="H17" s="169">
        <f>G10-H18</f>
        <v>0</v>
      </c>
      <c r="I17" s="170">
        <f>F10-F7</f>
        <v>0</v>
      </c>
      <c r="J17" s="171" t="s">
        <v>45</v>
      </c>
      <c r="K17" s="148"/>
      <c r="L17" s="148"/>
      <c r="M17" s="148"/>
      <c r="N17" s="148"/>
    </row>
    <row r="18" spans="1:14" ht="17.25" customHeight="1">
      <c r="A18" s="282" t="s">
        <v>44</v>
      </c>
      <c r="B18" s="283" t="e">
        <f>-B20/F10</f>
        <v>#DIV/0!</v>
      </c>
      <c r="C18" s="284"/>
      <c r="D18" s="116"/>
      <c r="E18" s="120" t="s">
        <v>20</v>
      </c>
      <c r="F18" s="218" t="e">
        <f>I18/H18</f>
        <v>#DIV/0!</v>
      </c>
      <c r="G18" s="219"/>
      <c r="H18" s="169">
        <f>G7</f>
        <v>0</v>
      </c>
      <c r="I18" s="172">
        <f>F7</f>
        <v>0</v>
      </c>
      <c r="J18" s="173">
        <f>SUM(H17:H18)</f>
        <v>0</v>
      </c>
      <c r="K18" s="148"/>
      <c r="L18" s="148"/>
      <c r="M18" s="148"/>
      <c r="N18" s="148"/>
    </row>
    <row r="19" spans="1:14" ht="17.25" customHeight="1">
      <c r="A19" s="282"/>
      <c r="B19" s="283"/>
      <c r="C19" s="284"/>
      <c r="D19" s="116"/>
      <c r="E19" s="121" t="s">
        <v>43</v>
      </c>
      <c r="F19" s="220" t="e">
        <f>I19/H19</f>
        <v>#DIV/0!</v>
      </c>
      <c r="G19" s="221"/>
      <c r="H19" s="169">
        <f>G10-H20</f>
        <v>0</v>
      </c>
      <c r="I19" s="172">
        <f>F10-F7</f>
        <v>0</v>
      </c>
      <c r="J19" s="173"/>
      <c r="K19" s="148"/>
      <c r="L19" s="148"/>
      <c r="M19" s="148"/>
      <c r="N19" s="148"/>
    </row>
    <row r="20" spans="1:14" ht="17.25" customHeight="1">
      <c r="A20" s="281" t="s">
        <v>42</v>
      </c>
      <c r="B20" s="278"/>
      <c r="C20" s="279"/>
      <c r="D20" s="116"/>
      <c r="E20" s="122" t="s">
        <v>41</v>
      </c>
      <c r="F20" s="218" t="e">
        <f>I20/H20</f>
        <v>#DIV/0!</v>
      </c>
      <c r="G20" s="219"/>
      <c r="H20" s="44"/>
      <c r="I20" s="172">
        <f>F7</f>
        <v>0</v>
      </c>
      <c r="J20" s="173">
        <f>SUM(H19:H20)</f>
        <v>0</v>
      </c>
      <c r="K20" s="148"/>
      <c r="L20" s="148"/>
      <c r="M20" s="148"/>
      <c r="N20" s="148"/>
    </row>
    <row r="21" spans="1:14" ht="16.5" customHeight="1">
      <c r="A21" s="281"/>
      <c r="B21" s="278"/>
      <c r="C21" s="279"/>
      <c r="D21" s="116"/>
      <c r="E21" s="116"/>
      <c r="F21" s="116"/>
      <c r="G21" s="116"/>
      <c r="H21" s="174"/>
      <c r="I21" s="175"/>
      <c r="J21" s="148"/>
      <c r="K21" s="148"/>
      <c r="L21" s="148"/>
      <c r="M21" s="148"/>
      <c r="N21" s="148"/>
    </row>
    <row r="22" spans="1:14" ht="16.5" customHeight="1">
      <c r="A22" s="281"/>
      <c r="B22" s="278"/>
      <c r="C22" s="279"/>
      <c r="D22" s="116"/>
      <c r="E22" s="222" t="s">
        <v>33</v>
      </c>
      <c r="F22" s="222" t="s">
        <v>40</v>
      </c>
      <c r="G22" s="222" t="s">
        <v>39</v>
      </c>
      <c r="H22" s="169"/>
      <c r="I22" s="175"/>
      <c r="J22" s="148"/>
      <c r="K22" s="148"/>
      <c r="L22" s="148"/>
      <c r="M22" s="148"/>
      <c r="N22" s="148"/>
    </row>
    <row r="23" spans="1:14" ht="16.5" customHeight="1">
      <c r="A23" s="280" t="s">
        <v>38</v>
      </c>
      <c r="B23" s="285">
        <f>G10+H26</f>
        <v>0</v>
      </c>
      <c r="C23" s="286"/>
      <c r="D23" s="116"/>
      <c r="E23" s="223"/>
      <c r="F23" s="223"/>
      <c r="G23" s="223"/>
      <c r="H23" s="169"/>
      <c r="I23" s="175"/>
      <c r="J23" s="148"/>
      <c r="K23" s="148"/>
      <c r="L23" s="148"/>
      <c r="M23" s="148"/>
      <c r="N23" s="148"/>
    </row>
    <row r="24" spans="1:14" ht="20.100000000000001" customHeight="1">
      <c r="A24" s="280"/>
      <c r="B24" s="285"/>
      <c r="C24" s="286"/>
      <c r="D24" s="116"/>
      <c r="E24" s="123" t="s">
        <v>37</v>
      </c>
      <c r="F24" s="42"/>
      <c r="G24" s="42"/>
      <c r="H24" s="169"/>
      <c r="I24" s="175"/>
      <c r="J24" s="148"/>
      <c r="K24" s="148"/>
      <c r="L24" s="148"/>
      <c r="M24" s="148"/>
      <c r="N24" s="148"/>
    </row>
    <row r="25" spans="1:14" ht="20.100000000000001" customHeight="1">
      <c r="A25" s="280"/>
      <c r="B25" s="285"/>
      <c r="C25" s="286"/>
      <c r="D25" s="116"/>
      <c r="E25" s="124" t="s">
        <v>36</v>
      </c>
      <c r="F25" s="38"/>
      <c r="G25" s="38"/>
      <c r="H25" s="176"/>
      <c r="I25" s="177">
        <f>H25-B23</f>
        <v>0</v>
      </c>
      <c r="J25" s="148"/>
      <c r="K25" s="148"/>
      <c r="L25" s="148"/>
      <c r="M25" s="148"/>
      <c r="N25" s="148"/>
    </row>
    <row r="26" spans="1:14" ht="27" customHeight="1">
      <c r="A26" s="125" t="s">
        <v>35</v>
      </c>
      <c r="B26" s="230"/>
      <c r="C26" s="230"/>
      <c r="D26" s="126"/>
      <c r="E26" s="116"/>
      <c r="F26" s="116"/>
      <c r="G26" s="112" t="s">
        <v>11</v>
      </c>
      <c r="H26" s="36"/>
      <c r="I26" s="178" t="s">
        <v>34</v>
      </c>
      <c r="J26" s="179"/>
      <c r="K26" s="179"/>
      <c r="L26" s="179"/>
      <c r="M26" s="148"/>
      <c r="N26" s="116"/>
    </row>
    <row r="27" spans="1:14" ht="19.2" customHeight="1">
      <c r="A27" s="222" t="s">
        <v>33</v>
      </c>
      <c r="B27" s="233"/>
      <c r="C27" s="266"/>
      <c r="D27" s="237" t="s">
        <v>32</v>
      </c>
      <c r="E27" s="238"/>
      <c r="F27" s="233"/>
      <c r="G27" s="127" t="s">
        <v>31</v>
      </c>
      <c r="H27" s="180"/>
      <c r="I27" s="181"/>
      <c r="J27" s="290" t="s">
        <v>30</v>
      </c>
      <c r="K27" s="291"/>
      <c r="L27" s="287" t="s">
        <v>29</v>
      </c>
      <c r="M27" s="288"/>
      <c r="N27" s="289"/>
    </row>
    <row r="28" spans="1:14" ht="19.2" customHeight="1">
      <c r="A28" s="265"/>
      <c r="B28" s="234"/>
      <c r="C28" s="267"/>
      <c r="D28" s="224" t="s">
        <v>28</v>
      </c>
      <c r="E28" s="225"/>
      <c r="F28" s="234"/>
      <c r="G28" s="128" t="s">
        <v>27</v>
      </c>
      <c r="H28" s="182"/>
      <c r="I28" s="183"/>
      <c r="J28" s="184"/>
      <c r="K28" s="185"/>
      <c r="L28" s="186"/>
      <c r="M28" s="187"/>
      <c r="N28" s="188"/>
    </row>
    <row r="29" spans="1:14" ht="20.100000000000001" customHeight="1">
      <c r="A29" s="129" t="s">
        <v>26</v>
      </c>
      <c r="B29" s="226">
        <f>H29+SUM(B30:C32)</f>
        <v>0</v>
      </c>
      <c r="C29" s="227"/>
      <c r="D29" s="228" t="e">
        <f>CONCATENATE(TEXT($G$10-B29,"0,000"),"       ",TEXT(($G$10-B29)/B29,"0.00%"))</f>
        <v>#DIV/0!</v>
      </c>
      <c r="E29" s="229" t="str">
        <f t="shared" ref="E29:E33" si="1">CONCATENATE("108年度現階段累積達成率",TEXT(J25,"0.00%"),"     ",TEXT(J21,"0.00"))</f>
        <v>108年度現階段累積達成率0.00%     0.00</v>
      </c>
      <c r="F29" s="130">
        <f t="shared" ref="F29:F33" si="2">L29</f>
        <v>0</v>
      </c>
      <c r="G29" s="34" t="e">
        <f>CONCATENATE(TEXT($G$10-F29,"0,000"),"       ",TEXT(($G$10-F29)/F29,"0.00%"))</f>
        <v>#DIV/0!</v>
      </c>
      <c r="H29" s="189"/>
      <c r="I29" s="33" t="s">
        <v>25</v>
      </c>
      <c r="J29" s="190">
        <f>(G10-H29)</f>
        <v>0</v>
      </c>
      <c r="K29" s="191" t="e">
        <f t="shared" ref="K29:K35" si="3">J29/B29</f>
        <v>#DIV/0!</v>
      </c>
      <c r="L29" s="189"/>
      <c r="M29" s="190">
        <f>(G10-L29)</f>
        <v>0</v>
      </c>
      <c r="N29" s="191" t="e">
        <f t="shared" ref="N29:N35" si="4">M29/F29</f>
        <v>#DIV/0!</v>
      </c>
    </row>
    <row r="30" spans="1:14" ht="20.100000000000001" customHeight="1">
      <c r="A30" s="131" t="s">
        <v>22</v>
      </c>
      <c r="B30" s="226"/>
      <c r="C30" s="227"/>
      <c r="D30" s="228" t="e">
        <f>CONCATENATE(TEXT(G6-B30,"0,000"),"       ",TEXT((G6-B30)/B30,"0.00%"))</f>
        <v>#DIV/0!</v>
      </c>
      <c r="E30" s="229" t="str">
        <f t="shared" ref="E30" si="5">CONCATENATE("108年度現階段累積達成率",TEXT(J26,"0.00%"),"     ",TEXT(J22,"0.00"))</f>
        <v>108年度現階段累積達成率0.00%     0.00</v>
      </c>
      <c r="F30" s="132"/>
      <c r="G30" s="34" t="e">
        <f>CONCATENATE(TEXT(G6-F30,"0,000"),"       ",TEXT((G6-F30)/F30,"0.00%"))</f>
        <v>#DIV/0!</v>
      </c>
      <c r="H30" s="192"/>
      <c r="I30" s="31" t="s">
        <v>21</v>
      </c>
      <c r="J30" s="193">
        <f>(G6-H30)</f>
        <v>0</v>
      </c>
      <c r="K30" s="194" t="e">
        <f t="shared" si="3"/>
        <v>#DIV/0!</v>
      </c>
      <c r="L30" s="192"/>
      <c r="M30" s="195">
        <f>(G6-L30)</f>
        <v>0</v>
      </c>
      <c r="N30" s="194" t="e">
        <f t="shared" si="4"/>
        <v>#DIV/0!</v>
      </c>
    </row>
    <row r="31" spans="1:14" ht="20.100000000000001" customHeight="1">
      <c r="A31" s="131" t="s">
        <v>20</v>
      </c>
      <c r="B31" s="226"/>
      <c r="C31" s="227"/>
      <c r="D31" s="228" t="e">
        <f t="shared" ref="D31" si="6">CONCATENATE(TEXT(G7-B31,"0,000"),"       ",TEXT((G7-B31)/B31,"0.00%"))</f>
        <v>#DIV/0!</v>
      </c>
      <c r="E31" s="229" t="str">
        <f t="shared" ref="E31:E32" si="7">CONCATENATE("108年度現階段累積達成率",TEXT(J27,"0.00%"),"     ",TEXT(J23,"0.00"))</f>
        <v>108年度現階段累積達成率上月增減     0.00</v>
      </c>
      <c r="F31" s="132"/>
      <c r="G31" s="34" t="e">
        <f>CONCATENATE(TEXT(G7-F31,"0,000"),"       ",TEXT((G7-F31)/F31,"0.00%"))</f>
        <v>#DIV/0!</v>
      </c>
      <c r="H31" s="192"/>
      <c r="I31" s="31" t="s">
        <v>19</v>
      </c>
      <c r="J31" s="193">
        <f>(G7-H31)</f>
        <v>0</v>
      </c>
      <c r="K31" s="194" t="e">
        <f t="shared" si="3"/>
        <v>#DIV/0!</v>
      </c>
      <c r="L31" s="192"/>
      <c r="M31" s="195">
        <f>(G7-L31)</f>
        <v>0</v>
      </c>
      <c r="N31" s="194" t="e">
        <f t="shared" si="4"/>
        <v>#DIV/0!</v>
      </c>
    </row>
    <row r="32" spans="1:14" ht="20.100000000000001" customHeight="1">
      <c r="A32" s="133" t="s">
        <v>18</v>
      </c>
      <c r="B32" s="226"/>
      <c r="C32" s="227"/>
      <c r="D32" s="228" t="e">
        <f>CONCATENATE(TEXT(G8-B32+G9,"0,000"),"       ",TEXT((G8-B32+G9)/B32,"0.00%"))</f>
        <v>#DIV/0!</v>
      </c>
      <c r="E32" s="229" t="str">
        <f t="shared" si="7"/>
        <v>108年度現階段累積達成率0.00%     0.00</v>
      </c>
      <c r="F32" s="132"/>
      <c r="G32" s="34" t="e">
        <f>CONCATENATE(TEXT(G8-F32+G9,"0,000"),"       ",TEXT((G8-F32+G9)/F32,"0.00%"))</f>
        <v>#DIV/0!</v>
      </c>
      <c r="H32" s="192"/>
      <c r="I32" s="30" t="s">
        <v>17</v>
      </c>
      <c r="J32" s="196">
        <f>(G8-H32+G9)</f>
        <v>0</v>
      </c>
      <c r="K32" s="197" t="e">
        <f t="shared" si="3"/>
        <v>#DIV/0!</v>
      </c>
      <c r="L32" s="192"/>
      <c r="M32" s="198">
        <f>(G8-L32+G9)</f>
        <v>0</v>
      </c>
      <c r="N32" s="197" t="e">
        <f t="shared" si="4"/>
        <v>#DIV/0!</v>
      </c>
    </row>
    <row r="33" spans="1:14" ht="20.100000000000001" customHeight="1">
      <c r="A33" s="129" t="s">
        <v>24</v>
      </c>
      <c r="B33" s="226">
        <f>H33+SUM(B34:C36)</f>
        <v>0</v>
      </c>
      <c r="C33" s="227"/>
      <c r="D33" s="228" t="e">
        <f>CONCATENATE(TEXT(E10-B33,"0,000"),"       ",TEXT((E10-B33)/B33,"0.00%"))</f>
        <v>#DIV/0!</v>
      </c>
      <c r="E33" s="229" t="str">
        <f t="shared" si="1"/>
        <v>108年度現階段累積達成率0.00%     0.00</v>
      </c>
      <c r="F33" s="132">
        <f t="shared" si="2"/>
        <v>0</v>
      </c>
      <c r="G33" s="34" t="e">
        <f>CONCATENATE(TEXT(E10-F33,"0,000"),"       ",TEXT((E10-F33)/F33,"0.00%"))</f>
        <v>#DIV/0!</v>
      </c>
      <c r="H33" s="189"/>
      <c r="I33" s="33" t="s">
        <v>23</v>
      </c>
      <c r="J33" s="190">
        <f>(E10-H33)</f>
        <v>0</v>
      </c>
      <c r="K33" s="191" t="e">
        <f t="shared" si="3"/>
        <v>#DIV/0!</v>
      </c>
      <c r="L33" s="189"/>
      <c r="M33" s="199">
        <f>(E10-L33)</f>
        <v>0</v>
      </c>
      <c r="N33" s="191" t="e">
        <f t="shared" si="4"/>
        <v>#DIV/0!</v>
      </c>
    </row>
    <row r="34" spans="1:14" ht="20.100000000000001" customHeight="1">
      <c r="A34" s="131" t="s">
        <v>22</v>
      </c>
      <c r="B34" s="226"/>
      <c r="C34" s="227"/>
      <c r="D34" s="228" t="e">
        <f>CONCATENATE(TEXT(E6-B34,"0,000"),"       ",TEXT((E6-B34)/B34,"0.00%"))</f>
        <v>#DIV/0!</v>
      </c>
      <c r="E34" s="229" t="str">
        <f t="shared" ref="E34" si="8">CONCATENATE("108年度現階段累積達成率",TEXT(J30,"0.00%"),"     ",TEXT(J26,"0.00"))</f>
        <v>108年度現階段累積達成率0.00%     0.00</v>
      </c>
      <c r="F34" s="132"/>
      <c r="G34" s="34" t="e">
        <f>CONCATENATE(TEXT(E6-F34,"0,000"),"       ",TEXT((E6-F34)/F34,"0.00%"))</f>
        <v>#DIV/0!</v>
      </c>
      <c r="H34" s="200"/>
      <c r="I34" s="31" t="s">
        <v>21</v>
      </c>
      <c r="J34" s="193">
        <f>(E6-H34)</f>
        <v>0</v>
      </c>
      <c r="K34" s="194" t="e">
        <f t="shared" si="3"/>
        <v>#DIV/0!</v>
      </c>
      <c r="L34" s="192"/>
      <c r="M34" s="195">
        <f>(E6-L34)</f>
        <v>0</v>
      </c>
      <c r="N34" s="194" t="e">
        <f t="shared" si="4"/>
        <v>#DIV/0!</v>
      </c>
    </row>
    <row r="35" spans="1:14" ht="20.100000000000001" customHeight="1">
      <c r="A35" s="131" t="s">
        <v>20</v>
      </c>
      <c r="B35" s="226"/>
      <c r="C35" s="227"/>
      <c r="D35" s="228" t="e">
        <f t="shared" ref="D35" si="9">CONCATENATE(TEXT(E7-B35,"0,000"),"       ",TEXT((E7-B35)/B35,"0.00%"))</f>
        <v>#DIV/0!</v>
      </c>
      <c r="E35" s="229" t="str">
        <f t="shared" ref="E35:E37" si="10">CONCATENATE("108年度現階段累積達成率",TEXT(J31,"0.00%"),"     ",TEXT(J27,"0.00"))</f>
        <v>108年度現階段累積達成率0.00%     上月增減</v>
      </c>
      <c r="F35" s="132"/>
      <c r="G35" s="34" t="e">
        <f>CONCATENATE(TEXT(E7-F35,"0,000"),"       ",TEXT((E7-F35)/F35,"0.00%"))</f>
        <v>#DIV/0!</v>
      </c>
      <c r="H35" s="200"/>
      <c r="I35" s="31" t="s">
        <v>19</v>
      </c>
      <c r="J35" s="201">
        <f>(E7-H35)</f>
        <v>0</v>
      </c>
      <c r="K35" s="194" t="e">
        <f t="shared" si="3"/>
        <v>#DIV/0!</v>
      </c>
      <c r="L35" s="192"/>
      <c r="M35" s="195">
        <f>(E7-L35)</f>
        <v>0</v>
      </c>
      <c r="N35" s="194" t="e">
        <f t="shared" si="4"/>
        <v>#DIV/0!</v>
      </c>
    </row>
    <row r="36" spans="1:14" ht="20.100000000000001" customHeight="1">
      <c r="A36" s="133" t="s">
        <v>18</v>
      </c>
      <c r="B36" s="226"/>
      <c r="C36" s="227"/>
      <c r="D36" s="228" t="e">
        <f>CONCATENATE(TEXT(E8-B36+E9,"0,000"),"       ",TEXT((E8-B36+E9)/B36,"0.00%"))</f>
        <v>#DIV/0!</v>
      </c>
      <c r="E36" s="229" t="str">
        <f t="shared" si="10"/>
        <v>108年度現階段累積達成率0.00%     0.00</v>
      </c>
      <c r="F36" s="132"/>
      <c r="G36" s="34" t="e">
        <f>CONCATENATE(TEXT(E8-F36,"0,000"),"       ",TEXT((E8-F36)/F36,"0.00%"))</f>
        <v>#DIV/0!</v>
      </c>
      <c r="H36" s="200"/>
      <c r="I36" s="30" t="s">
        <v>17</v>
      </c>
      <c r="J36" s="196">
        <f>(E8-H36+E9)</f>
        <v>0</v>
      </c>
      <c r="K36" s="194" t="e">
        <f>J36/B36</f>
        <v>#DIV/0!</v>
      </c>
      <c r="L36" s="202"/>
      <c r="M36" s="198">
        <f>(E8-L36)</f>
        <v>0</v>
      </c>
      <c r="N36" s="197" t="e">
        <f>M36/F36</f>
        <v>#DIV/0!</v>
      </c>
    </row>
    <row r="37" spans="1:14" ht="20.100000000000001" customHeight="1">
      <c r="A37" s="134" t="s">
        <v>16</v>
      </c>
      <c r="B37" s="226"/>
      <c r="C37" s="227"/>
      <c r="D37" s="228" t="e">
        <f>CONCATENATE(TEXT(C10-B37,"0,000"),"       ",TEXT((C10-B37)/B37,"0.00%"))</f>
        <v>#DIV/0!</v>
      </c>
      <c r="E37" s="229" t="str">
        <f t="shared" si="10"/>
        <v>108年度現階段累積達成率0.00%     0.00</v>
      </c>
      <c r="F37" s="132"/>
      <c r="G37" s="34" t="e">
        <f>CONCATENATE(TEXT(C10-F37,"0,000"),"       ",TEXT((C10-F37)/F37,"0.00%"))</f>
        <v>#DIV/0!</v>
      </c>
      <c r="H37" s="200"/>
      <c r="I37" s="27" t="s">
        <v>15</v>
      </c>
      <c r="J37" s="203">
        <f>(C10-H37)</f>
        <v>0</v>
      </c>
      <c r="K37" s="204" t="e">
        <f>J37/B37</f>
        <v>#DIV/0!</v>
      </c>
      <c r="L37" s="205"/>
      <c r="M37" s="203">
        <f>(C10-L37)</f>
        <v>0</v>
      </c>
      <c r="N37" s="204" t="e">
        <f>M37/F37</f>
        <v>#DIV/0!</v>
      </c>
    </row>
    <row r="38" spans="1:14" ht="20.100000000000001" customHeight="1">
      <c r="A38" s="135" t="s">
        <v>14</v>
      </c>
      <c r="B38" s="235" t="e">
        <f>F38=(B37+B33)/B29</f>
        <v>#DIV/0!</v>
      </c>
      <c r="C38" s="236"/>
      <c r="D38" s="253" t="e">
        <f>F15-B38</f>
        <v>#DIV/0!</v>
      </c>
      <c r="E38" s="254"/>
      <c r="F38" s="136" t="e">
        <f>(F37+F33)/F29</f>
        <v>#DIV/0!</v>
      </c>
      <c r="G38" s="209" t="e">
        <f>F15-F38</f>
        <v>#DIV/0!</v>
      </c>
      <c r="H38" s="206" t="e">
        <f>(H33+H37)/H29</f>
        <v>#DIV/0!</v>
      </c>
      <c r="I38" s="24" t="s">
        <v>13</v>
      </c>
      <c r="J38" s="207" t="e">
        <f>F15-H38</f>
        <v>#DIV/0!</v>
      </c>
      <c r="K38" s="203"/>
      <c r="L38" s="206" t="e">
        <f>(L33+L37)/L29</f>
        <v>#DIV/0!</v>
      </c>
      <c r="M38" s="207" t="e">
        <f>F15-L38</f>
        <v>#DIV/0!</v>
      </c>
      <c r="N38" s="208"/>
    </row>
    <row r="39" spans="1:14" ht="20.100000000000001" customHeight="1">
      <c r="A39" s="125" t="s">
        <v>12</v>
      </c>
      <c r="B39" s="116"/>
      <c r="C39" s="116"/>
      <c r="D39" s="116"/>
      <c r="E39" s="116"/>
      <c r="F39" s="137"/>
      <c r="G39" s="112" t="s">
        <v>11</v>
      </c>
      <c r="H39" s="6"/>
      <c r="I39" s="6"/>
      <c r="J39" s="6"/>
      <c r="K39" s="6"/>
      <c r="L39" s="6"/>
      <c r="M39" s="6"/>
      <c r="N39" s="6"/>
    </row>
    <row r="40" spans="1:14" ht="20.100000000000001" customHeight="1">
      <c r="A40" s="138" t="s">
        <v>10</v>
      </c>
      <c r="B40" s="241" t="s">
        <v>9</v>
      </c>
      <c r="C40" s="242"/>
      <c r="D40" s="241" t="s">
        <v>8</v>
      </c>
      <c r="E40" s="242"/>
      <c r="F40" s="145" t="s">
        <v>7</v>
      </c>
      <c r="G40" s="113" t="s">
        <v>6</v>
      </c>
      <c r="H40" s="148"/>
      <c r="I40" s="6"/>
      <c r="J40" s="6"/>
      <c r="K40" s="6"/>
      <c r="L40" s="6"/>
      <c r="M40" s="6"/>
      <c r="N40" s="6"/>
    </row>
    <row r="41" spans="1:14" s="6" customFormat="1" ht="21" customHeight="1">
      <c r="A41" s="16"/>
      <c r="B41" s="210"/>
      <c r="C41" s="211"/>
      <c r="D41" s="212"/>
      <c r="E41" s="213"/>
      <c r="F41" s="15"/>
      <c r="G41" s="14"/>
    </row>
    <row r="42" spans="1:14" s="6" customFormat="1" ht="21" customHeight="1">
      <c r="A42" s="16"/>
      <c r="B42" s="210"/>
      <c r="C42" s="211"/>
      <c r="D42" s="212"/>
      <c r="E42" s="213"/>
      <c r="F42" s="15"/>
      <c r="G42" s="14"/>
    </row>
    <row r="43" spans="1:14" s="6" customFormat="1" ht="21" customHeight="1">
      <c r="A43" s="16"/>
      <c r="B43" s="210"/>
      <c r="C43" s="211"/>
      <c r="D43" s="212"/>
      <c r="E43" s="213"/>
      <c r="F43" s="15"/>
      <c r="G43" s="14"/>
    </row>
    <row r="44" spans="1:14" s="6" customFormat="1" ht="21" customHeight="1">
      <c r="A44" s="16"/>
      <c r="B44" s="210"/>
      <c r="C44" s="211"/>
      <c r="D44" s="212"/>
      <c r="E44" s="213"/>
      <c r="F44" s="15"/>
      <c r="G44" s="14"/>
    </row>
    <row r="45" spans="1:14" s="6" customFormat="1" ht="21" customHeight="1">
      <c r="A45" s="16"/>
      <c r="B45" s="210"/>
      <c r="C45" s="211"/>
      <c r="D45" s="212"/>
      <c r="E45" s="213"/>
      <c r="F45" s="15"/>
      <c r="G45" s="17"/>
    </row>
    <row r="46" spans="1:14" s="6" customFormat="1" ht="21" customHeight="1">
      <c r="A46" s="16"/>
      <c r="B46" s="210"/>
      <c r="C46" s="211"/>
      <c r="D46" s="212"/>
      <c r="E46" s="213"/>
      <c r="F46" s="15"/>
      <c r="G46" s="14"/>
    </row>
    <row r="47" spans="1:14" s="6" customFormat="1" ht="21" customHeight="1">
      <c r="A47" s="16"/>
      <c r="B47" s="210"/>
      <c r="C47" s="211"/>
      <c r="D47" s="210"/>
      <c r="E47" s="211"/>
      <c r="F47" s="15"/>
      <c r="G47" s="14"/>
    </row>
    <row r="48" spans="1:14" s="6" customFormat="1" ht="21" customHeight="1">
      <c r="A48" s="16"/>
      <c r="B48" s="210"/>
      <c r="C48" s="211"/>
      <c r="D48" s="210"/>
      <c r="E48" s="211"/>
      <c r="F48" s="15"/>
      <c r="G48" s="14"/>
    </row>
    <row r="49" spans="1:14" s="6" customFormat="1" ht="21" customHeight="1">
      <c r="A49" s="16"/>
      <c r="B49" s="210"/>
      <c r="C49" s="211"/>
      <c r="D49" s="210"/>
      <c r="E49" s="211"/>
      <c r="F49" s="15"/>
      <c r="G49" s="14"/>
    </row>
    <row r="50" spans="1:14" s="6" customFormat="1" ht="21" customHeight="1">
      <c r="A50" s="16"/>
      <c r="B50" s="210"/>
      <c r="C50" s="211"/>
      <c r="D50" s="210"/>
      <c r="E50" s="211"/>
      <c r="F50" s="15"/>
      <c r="G50" s="14"/>
    </row>
    <row r="51" spans="1:14" s="6" customFormat="1" ht="21" customHeight="1">
      <c r="A51" s="16"/>
      <c r="B51" s="210"/>
      <c r="C51" s="211"/>
      <c r="D51" s="210"/>
      <c r="E51" s="211"/>
      <c r="F51" s="15"/>
      <c r="G51" s="14"/>
    </row>
    <row r="52" spans="1:14" ht="21.75" customHeight="1">
      <c r="A52" s="139" t="s">
        <v>1</v>
      </c>
      <c r="B52" s="231">
        <f>B51-B29</f>
        <v>0</v>
      </c>
      <c r="C52" s="231"/>
      <c r="D52" s="231">
        <f>D51-B33-B37</f>
        <v>0</v>
      </c>
      <c r="E52" s="231"/>
      <c r="F52" s="140" t="e">
        <f>F51-B38</f>
        <v>#DIV/0!</v>
      </c>
      <c r="G52" s="141"/>
      <c r="H52" s="6"/>
      <c r="I52" s="6"/>
      <c r="J52" s="6"/>
      <c r="K52" s="6"/>
      <c r="L52" s="6"/>
      <c r="M52" s="6"/>
      <c r="N52" s="6"/>
    </row>
    <row r="53" spans="1:14" ht="17.399999999999999">
      <c r="A53" s="142" t="s">
        <v>0</v>
      </c>
      <c r="B53" s="240">
        <f>B51-B49</f>
        <v>0</v>
      </c>
      <c r="C53" s="240"/>
      <c r="D53" s="240">
        <f>D51-D49</f>
        <v>0</v>
      </c>
      <c r="E53" s="240"/>
      <c r="F53" s="143">
        <f>F51-F49</f>
        <v>0</v>
      </c>
      <c r="G53" s="144"/>
      <c r="H53" s="6"/>
      <c r="I53" s="6"/>
      <c r="J53" s="6"/>
      <c r="K53" s="6"/>
      <c r="L53" s="6"/>
      <c r="M53" s="6"/>
      <c r="N53" s="6"/>
    </row>
    <row r="54" spans="1:14" ht="25.5" customHeight="1">
      <c r="A54" s="232"/>
      <c r="B54" s="239"/>
      <c r="C54" s="239"/>
      <c r="D54" s="252"/>
      <c r="E54" s="252"/>
      <c r="F54" s="244"/>
      <c r="G54" s="251"/>
      <c r="H54" s="5"/>
    </row>
    <row r="55" spans="1:14" ht="27" customHeight="1">
      <c r="A55" s="232"/>
      <c r="B55" s="239"/>
      <c r="C55" s="239"/>
      <c r="D55" s="252"/>
      <c r="E55" s="252"/>
      <c r="F55" s="244"/>
      <c r="G55" s="251"/>
    </row>
    <row r="56" spans="1:14" ht="27" customHeight="1">
      <c r="B56" s="243"/>
      <c r="C56" s="243"/>
      <c r="D56" s="243"/>
      <c r="E56" s="243"/>
      <c r="F56" s="243"/>
      <c r="G56" s="243"/>
    </row>
    <row r="57" spans="1:14">
      <c r="B57" s="243"/>
      <c r="C57" s="243"/>
      <c r="D57" s="243"/>
      <c r="E57" s="243"/>
      <c r="F57" s="243"/>
      <c r="G57" s="243"/>
    </row>
    <row r="58" spans="1:14">
      <c r="B58" s="243"/>
      <c r="C58" s="243"/>
      <c r="D58" s="243"/>
      <c r="E58" s="243"/>
      <c r="F58" s="243"/>
      <c r="G58" s="243"/>
    </row>
    <row r="59" spans="1:14">
      <c r="B59" s="243"/>
      <c r="C59" s="243"/>
      <c r="D59" s="243"/>
      <c r="E59" s="243"/>
      <c r="F59" s="243"/>
      <c r="G59" s="243"/>
    </row>
    <row r="60" spans="1:14">
      <c r="B60" s="243"/>
      <c r="C60" s="243"/>
      <c r="D60" s="243"/>
      <c r="E60" s="243"/>
      <c r="F60" s="243"/>
      <c r="G60" s="243"/>
    </row>
    <row r="62" spans="1:14">
      <c r="J62" s="4"/>
      <c r="K62" s="4"/>
      <c r="L62" s="4"/>
      <c r="M62" s="4"/>
      <c r="N62" s="4"/>
    </row>
    <row r="64" spans="1:14">
      <c r="I64" s="4"/>
    </row>
  </sheetData>
  <mergeCells count="102">
    <mergeCell ref="L27:N27"/>
    <mergeCell ref="J27:K27"/>
    <mergeCell ref="E11:E12"/>
    <mergeCell ref="A2:G2"/>
    <mergeCell ref="G4:G5"/>
    <mergeCell ref="G11:G12"/>
    <mergeCell ref="D11:D12"/>
    <mergeCell ref="A16:A17"/>
    <mergeCell ref="B15:C15"/>
    <mergeCell ref="K2:L2"/>
    <mergeCell ref="J6:K6"/>
    <mergeCell ref="J7:K7"/>
    <mergeCell ref="B14:C14"/>
    <mergeCell ref="A1:G1"/>
    <mergeCell ref="A4:A5"/>
    <mergeCell ref="B4:C4"/>
    <mergeCell ref="D4:E4"/>
    <mergeCell ref="F4:F5"/>
    <mergeCell ref="A27:A28"/>
    <mergeCell ref="B30:C30"/>
    <mergeCell ref="B27:C28"/>
    <mergeCell ref="B35:C35"/>
    <mergeCell ref="D34:E34"/>
    <mergeCell ref="D35:E35"/>
    <mergeCell ref="F17:G17"/>
    <mergeCell ref="B31:C31"/>
    <mergeCell ref="D32:E32"/>
    <mergeCell ref="B16:C17"/>
    <mergeCell ref="E13:E14"/>
    <mergeCell ref="A12:C13"/>
    <mergeCell ref="D30:E30"/>
    <mergeCell ref="B20:C22"/>
    <mergeCell ref="A23:A25"/>
    <mergeCell ref="A20:A22"/>
    <mergeCell ref="A18:A19"/>
    <mergeCell ref="B18:C19"/>
    <mergeCell ref="B23:C25"/>
    <mergeCell ref="G56:G60"/>
    <mergeCell ref="F54:F55"/>
    <mergeCell ref="F56:F60"/>
    <mergeCell ref="F11:F12"/>
    <mergeCell ref="F13:G13"/>
    <mergeCell ref="F14:G14"/>
    <mergeCell ref="G54:G55"/>
    <mergeCell ref="D49:E49"/>
    <mergeCell ref="B36:C36"/>
    <mergeCell ref="D40:E40"/>
    <mergeCell ref="B56:C60"/>
    <mergeCell ref="D54:E55"/>
    <mergeCell ref="D56:E60"/>
    <mergeCell ref="B42:C42"/>
    <mergeCell ref="B51:C51"/>
    <mergeCell ref="B47:C47"/>
    <mergeCell ref="B48:C48"/>
    <mergeCell ref="D48:E48"/>
    <mergeCell ref="B53:C53"/>
    <mergeCell ref="B49:C49"/>
    <mergeCell ref="B50:C50"/>
    <mergeCell ref="D50:E50"/>
    <mergeCell ref="D38:E38"/>
    <mergeCell ref="E15:E16"/>
    <mergeCell ref="B52:C52"/>
    <mergeCell ref="D51:E51"/>
    <mergeCell ref="A54:A55"/>
    <mergeCell ref="D42:E42"/>
    <mergeCell ref="F27:F28"/>
    <mergeCell ref="D41:E41"/>
    <mergeCell ref="B37:C37"/>
    <mergeCell ref="D52:E52"/>
    <mergeCell ref="D47:E47"/>
    <mergeCell ref="B38:C38"/>
    <mergeCell ref="D27:E27"/>
    <mergeCell ref="D29:E29"/>
    <mergeCell ref="B41:C41"/>
    <mergeCell ref="B29:C29"/>
    <mergeCell ref="D36:E36"/>
    <mergeCell ref="B34:C34"/>
    <mergeCell ref="D37:E37"/>
    <mergeCell ref="B43:C43"/>
    <mergeCell ref="D44:E44"/>
    <mergeCell ref="D43:E43"/>
    <mergeCell ref="B54:C55"/>
    <mergeCell ref="D53:E53"/>
    <mergeCell ref="B40:C40"/>
    <mergeCell ref="B44:C44"/>
    <mergeCell ref="B46:C46"/>
    <mergeCell ref="D46:E46"/>
    <mergeCell ref="B45:C45"/>
    <mergeCell ref="D45:E45"/>
    <mergeCell ref="F15:G16"/>
    <mergeCell ref="F18:G18"/>
    <mergeCell ref="F20:G20"/>
    <mergeCell ref="F19:G19"/>
    <mergeCell ref="F22:F23"/>
    <mergeCell ref="G22:G23"/>
    <mergeCell ref="D28:E28"/>
    <mergeCell ref="B32:C32"/>
    <mergeCell ref="D33:E33"/>
    <mergeCell ref="B33:C33"/>
    <mergeCell ref="B26:C26"/>
    <mergeCell ref="D31:E31"/>
    <mergeCell ref="E22:E23"/>
  </mergeCells>
  <phoneticPr fontId="20" type="noConversion"/>
  <printOptions horizontalCentered="1"/>
  <pageMargins left="0" right="0" top="0.31496062992125984" bottom="0" header="0.19685039370078741" footer="0"/>
  <pageSetup paperSize="9" scale="78" orientation="portrait" horizontalDpi="4294967294" r:id="rId1"/>
  <headerFooter alignWithMargins="0">
    <oddHeader>&amp;R機密等級：密等</oddHeader>
    <oddFooter>&amp;L&amp;"標楷體,標準"&amp;10放款部 放款管理課製表 &amp;D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44"/>
    <pageSetUpPr fitToPage="1"/>
  </sheetPr>
  <dimension ref="A1:O64"/>
  <sheetViews>
    <sheetView view="pageBreakPreview" zoomScale="55" zoomScaleNormal="85" zoomScaleSheetLayoutView="55" workbookViewId="0">
      <selection activeCell="I26" sqref="I26"/>
    </sheetView>
  </sheetViews>
  <sheetFormatPr defaultColWidth="9" defaultRowHeight="16.2"/>
  <cols>
    <col min="1" max="1" width="26" style="3" customWidth="1"/>
    <col min="2" max="2" width="7.109375" style="3" customWidth="1"/>
    <col min="3" max="3" width="18.33203125" style="3" customWidth="1"/>
    <col min="4" max="4" width="7.21875" style="3" customWidth="1"/>
    <col min="5" max="5" width="18.33203125" style="3" customWidth="1"/>
    <col min="6" max="6" width="22" style="3" customWidth="1"/>
    <col min="7" max="7" width="28.44140625" style="3" customWidth="1"/>
    <col min="8" max="8" width="20.6640625" style="2" customWidth="1"/>
    <col min="9" max="9" width="19.21875" style="2" customWidth="1"/>
    <col min="10" max="10" width="19" style="2" customWidth="1"/>
    <col min="11" max="11" width="11.77734375" style="2" customWidth="1"/>
    <col min="12" max="12" width="19.6640625" style="2" customWidth="1"/>
    <col min="13" max="13" width="16" style="2" customWidth="1"/>
    <col min="14" max="14" width="14.33203125" style="2" customWidth="1"/>
    <col min="15" max="16384" width="9" style="1"/>
  </cols>
  <sheetData>
    <row r="1" spans="1:15" s="2" customFormat="1" ht="30" customHeight="1">
      <c r="A1" s="257" t="s">
        <v>72</v>
      </c>
      <c r="B1" s="257"/>
      <c r="C1" s="257"/>
      <c r="D1" s="257"/>
      <c r="E1" s="257"/>
      <c r="F1" s="257"/>
      <c r="G1" s="257"/>
      <c r="H1" s="69"/>
      <c r="O1" s="69"/>
    </row>
    <row r="2" spans="1:15" s="2" customFormat="1" ht="30" customHeight="1">
      <c r="A2" s="294"/>
      <c r="B2" s="294"/>
      <c r="C2" s="294"/>
      <c r="D2" s="294"/>
      <c r="E2" s="294"/>
      <c r="F2" s="294"/>
      <c r="G2" s="294"/>
      <c r="H2" s="69"/>
      <c r="J2" s="73"/>
      <c r="K2" s="300"/>
      <c r="L2" s="300"/>
      <c r="O2" s="69"/>
    </row>
    <row r="3" spans="1:15" s="2" customFormat="1" ht="24.75" customHeight="1">
      <c r="A3" s="72" t="s">
        <v>71</v>
      </c>
      <c r="B3" s="111"/>
      <c r="C3" s="111"/>
      <c r="D3" s="111"/>
      <c r="E3" s="111"/>
      <c r="F3" s="111"/>
      <c r="G3" s="112" t="s">
        <v>70</v>
      </c>
      <c r="H3" s="147"/>
      <c r="I3" s="148"/>
      <c r="J3" s="149"/>
      <c r="K3" s="148"/>
      <c r="L3" s="148"/>
      <c r="M3" s="148"/>
      <c r="N3" s="148"/>
      <c r="O3" s="70"/>
    </row>
    <row r="4" spans="1:15" ht="54.75" customHeight="1">
      <c r="A4" s="258" t="s">
        <v>69</v>
      </c>
      <c r="B4" s="259" t="s">
        <v>68</v>
      </c>
      <c r="C4" s="260"/>
      <c r="D4" s="261" t="s">
        <v>67</v>
      </c>
      <c r="E4" s="262"/>
      <c r="F4" s="263" t="s">
        <v>66</v>
      </c>
      <c r="G4" s="295" t="s">
        <v>65</v>
      </c>
      <c r="H4" s="147"/>
      <c r="I4" s="148"/>
      <c r="J4" s="150"/>
      <c r="K4" s="148"/>
      <c r="L4" s="148"/>
      <c r="M4" s="148"/>
      <c r="N4" s="148"/>
    </row>
    <row r="5" spans="1:15" ht="20.25" customHeight="1">
      <c r="A5" s="223"/>
      <c r="B5" s="113" t="s">
        <v>40</v>
      </c>
      <c r="C5" s="113" t="s">
        <v>39</v>
      </c>
      <c r="D5" s="113" t="s">
        <v>40</v>
      </c>
      <c r="E5" s="113" t="s">
        <v>39</v>
      </c>
      <c r="F5" s="264"/>
      <c r="G5" s="296"/>
      <c r="H5" s="148"/>
      <c r="I5" s="148"/>
      <c r="J5" s="148"/>
      <c r="K5" s="148"/>
      <c r="L5" s="148"/>
      <c r="M5" s="148"/>
      <c r="N5" s="148"/>
    </row>
    <row r="6" spans="1:15" ht="22.05" customHeight="1">
      <c r="A6" s="146" t="s">
        <v>64</v>
      </c>
      <c r="B6" s="114"/>
      <c r="C6" s="60"/>
      <c r="D6" s="60"/>
      <c r="E6" s="60"/>
      <c r="F6" s="60">
        <f>C6+E6</f>
        <v>0</v>
      </c>
      <c r="G6" s="67"/>
      <c r="H6" s="151"/>
      <c r="I6" s="148"/>
      <c r="J6" s="301"/>
      <c r="K6" s="301"/>
      <c r="L6" s="152">
        <f>J6-G6</f>
        <v>0</v>
      </c>
      <c r="M6" s="148"/>
      <c r="N6" s="148"/>
    </row>
    <row r="7" spans="1:15" ht="22.05" customHeight="1">
      <c r="A7" s="146" t="s">
        <v>63</v>
      </c>
      <c r="B7" s="64"/>
      <c r="C7" s="64"/>
      <c r="D7" s="64"/>
      <c r="E7" s="64"/>
      <c r="F7" s="60">
        <f t="shared" ref="F7:F10" si="0">C7+E7</f>
        <v>0</v>
      </c>
      <c r="G7" s="59"/>
      <c r="H7" s="153" t="s">
        <v>62</v>
      </c>
      <c r="I7" s="154" t="s">
        <v>61</v>
      </c>
      <c r="J7" s="301"/>
      <c r="K7" s="301"/>
      <c r="L7" s="152">
        <f>J7-G7</f>
        <v>0</v>
      </c>
      <c r="M7" s="148"/>
      <c r="N7" s="148"/>
    </row>
    <row r="8" spans="1:15" ht="22.05" customHeight="1">
      <c r="A8" s="113" t="s">
        <v>60</v>
      </c>
      <c r="B8" s="60"/>
      <c r="C8" s="60"/>
      <c r="D8" s="60"/>
      <c r="E8" s="60"/>
      <c r="F8" s="60">
        <f t="shared" si="0"/>
        <v>0</v>
      </c>
      <c r="G8" s="59"/>
      <c r="H8" s="155"/>
      <c r="I8" s="156">
        <f>H8-G8</f>
        <v>0</v>
      </c>
      <c r="J8" s="157">
        <f>[1]SKL_TOL!$H$882</f>
        <v>0</v>
      </c>
      <c r="K8" s="158">
        <f>J8-E8</f>
        <v>0</v>
      </c>
      <c r="L8" s="159"/>
      <c r="M8" s="148"/>
      <c r="N8" s="148"/>
    </row>
    <row r="9" spans="1:15" ht="22.05" customHeight="1">
      <c r="A9" s="146" t="s">
        <v>59</v>
      </c>
      <c r="B9" s="60"/>
      <c r="C9" s="60"/>
      <c r="D9" s="60"/>
      <c r="E9" s="60"/>
      <c r="F9" s="60">
        <f t="shared" si="0"/>
        <v>0</v>
      </c>
      <c r="G9" s="59">
        <f>F9</f>
        <v>0</v>
      </c>
      <c r="H9" s="155"/>
      <c r="I9" s="156">
        <f>H9-F9</f>
        <v>0</v>
      </c>
      <c r="J9" s="160"/>
      <c r="K9" s="159"/>
      <c r="L9" s="159"/>
      <c r="M9" s="148"/>
      <c r="N9" s="148"/>
    </row>
    <row r="10" spans="1:15" ht="34.5" customHeight="1">
      <c r="A10" s="115" t="s">
        <v>58</v>
      </c>
      <c r="B10" s="55">
        <f>SUM(B6:B9)</f>
        <v>0</v>
      </c>
      <c r="C10" s="55">
        <f>SUM(C6:C9)</f>
        <v>0</v>
      </c>
      <c r="D10" s="55">
        <f>SUM(D6:D9)</f>
        <v>0</v>
      </c>
      <c r="E10" s="55">
        <f>SUM(E6:E9)</f>
        <v>0</v>
      </c>
      <c r="F10" s="60">
        <f t="shared" si="0"/>
        <v>0</v>
      </c>
      <c r="G10" s="54">
        <f>SUM(G6:G9)</f>
        <v>0</v>
      </c>
      <c r="H10" s="161"/>
      <c r="I10" s="156">
        <f>H10-G10</f>
        <v>0</v>
      </c>
      <c r="J10" s="162"/>
      <c r="K10" s="162"/>
      <c r="L10" s="162"/>
      <c r="M10" s="148"/>
      <c r="N10" s="148"/>
    </row>
    <row r="11" spans="1:15" ht="16.5" customHeight="1">
      <c r="A11" s="102" t="s">
        <v>57</v>
      </c>
      <c r="B11" s="116"/>
      <c r="C11" s="116"/>
      <c r="D11" s="245"/>
      <c r="E11" s="292" t="s">
        <v>56</v>
      </c>
      <c r="F11" s="245"/>
      <c r="G11" s="245"/>
      <c r="H11" s="163"/>
      <c r="I11" s="164">
        <f>H11-E10</f>
        <v>0</v>
      </c>
      <c r="J11" s="162"/>
      <c r="K11" s="162"/>
      <c r="L11" s="162"/>
      <c r="M11" s="148"/>
      <c r="N11" s="148"/>
    </row>
    <row r="12" spans="1:15" ht="15.75" customHeight="1">
      <c r="A12" s="274" t="s">
        <v>55</v>
      </c>
      <c r="B12" s="275"/>
      <c r="C12" s="275"/>
      <c r="D12" s="297"/>
      <c r="E12" s="293"/>
      <c r="F12" s="246"/>
      <c r="G12" s="246"/>
      <c r="H12" s="116"/>
      <c r="I12" s="116"/>
      <c r="J12" s="162"/>
      <c r="K12" s="162"/>
      <c r="L12" s="162"/>
      <c r="M12" s="148"/>
      <c r="N12" s="148"/>
    </row>
    <row r="13" spans="1:15" ht="17.25" customHeight="1">
      <c r="A13" s="276"/>
      <c r="B13" s="277"/>
      <c r="C13" s="277"/>
      <c r="D13" s="116"/>
      <c r="E13" s="272" t="s">
        <v>54</v>
      </c>
      <c r="F13" s="247" t="s">
        <v>53</v>
      </c>
      <c r="G13" s="248"/>
      <c r="H13" s="165" t="e">
        <f>-B20/G10</f>
        <v>#DIV/0!</v>
      </c>
      <c r="I13" s="166" t="s">
        <v>52</v>
      </c>
      <c r="J13" s="162"/>
      <c r="K13" s="162"/>
      <c r="L13" s="162"/>
      <c r="M13" s="148"/>
      <c r="N13" s="148"/>
    </row>
    <row r="14" spans="1:15" ht="17.399999999999999">
      <c r="A14" s="117" t="s">
        <v>51</v>
      </c>
      <c r="B14" s="302" t="s">
        <v>50</v>
      </c>
      <c r="C14" s="303"/>
      <c r="D14" s="116"/>
      <c r="E14" s="273"/>
      <c r="F14" s="249" t="s">
        <v>49</v>
      </c>
      <c r="G14" s="250"/>
      <c r="H14" s="116"/>
      <c r="I14" s="116"/>
      <c r="J14" s="162"/>
      <c r="K14" s="162"/>
      <c r="L14" s="162"/>
      <c r="M14" s="167"/>
      <c r="N14" s="148"/>
    </row>
    <row r="15" spans="1:15" ht="19.5" customHeight="1">
      <c r="A15" s="118" t="s">
        <v>48</v>
      </c>
      <c r="B15" s="298" t="s">
        <v>47</v>
      </c>
      <c r="C15" s="299"/>
      <c r="D15" s="116"/>
      <c r="E15" s="255" t="s">
        <v>46</v>
      </c>
      <c r="F15" s="214" t="e">
        <f>F10/G10</f>
        <v>#DIV/0!</v>
      </c>
      <c r="G15" s="215"/>
      <c r="H15" s="116"/>
      <c r="I15" s="116"/>
      <c r="J15" s="162"/>
      <c r="K15" s="162"/>
      <c r="L15" s="162"/>
      <c r="M15" s="167"/>
      <c r="N15" s="148"/>
    </row>
    <row r="16" spans="1:15" ht="20.25" customHeight="1">
      <c r="A16" s="255" t="s">
        <v>46</v>
      </c>
      <c r="B16" s="268" t="e">
        <f>F10/B23</f>
        <v>#DIV/0!</v>
      </c>
      <c r="C16" s="269"/>
      <c r="D16" s="116"/>
      <c r="E16" s="256"/>
      <c r="F16" s="216"/>
      <c r="G16" s="217"/>
      <c r="H16" s="116"/>
      <c r="I16" s="168"/>
      <c r="J16" s="148"/>
      <c r="K16" s="148"/>
      <c r="L16" s="148"/>
      <c r="M16" s="148"/>
      <c r="N16" s="148"/>
    </row>
    <row r="17" spans="1:14" ht="17.25" customHeight="1">
      <c r="A17" s="256"/>
      <c r="B17" s="270"/>
      <c r="C17" s="271"/>
      <c r="D17" s="116"/>
      <c r="E17" s="119" t="s">
        <v>22</v>
      </c>
      <c r="F17" s="220" t="e">
        <f>$I$17/$H$17</f>
        <v>#DIV/0!</v>
      </c>
      <c r="G17" s="221"/>
      <c r="H17" s="169">
        <f>G10-H18</f>
        <v>0</v>
      </c>
      <c r="I17" s="170">
        <f>F10-F7</f>
        <v>0</v>
      </c>
      <c r="J17" s="171" t="s">
        <v>45</v>
      </c>
      <c r="K17" s="148"/>
      <c r="L17" s="148"/>
      <c r="M17" s="148"/>
      <c r="N17" s="148"/>
    </row>
    <row r="18" spans="1:14" ht="17.25" customHeight="1">
      <c r="A18" s="282" t="s">
        <v>44</v>
      </c>
      <c r="B18" s="283" t="e">
        <f>-B20/F10</f>
        <v>#DIV/0!</v>
      </c>
      <c r="C18" s="284"/>
      <c r="D18" s="116"/>
      <c r="E18" s="120" t="s">
        <v>20</v>
      </c>
      <c r="F18" s="218" t="e">
        <f>I18/H18</f>
        <v>#DIV/0!</v>
      </c>
      <c r="G18" s="219"/>
      <c r="H18" s="169">
        <f>G7</f>
        <v>0</v>
      </c>
      <c r="I18" s="172">
        <f>F7</f>
        <v>0</v>
      </c>
      <c r="J18" s="173">
        <f>SUM(H17:H18)</f>
        <v>0</v>
      </c>
      <c r="K18" s="148"/>
      <c r="L18" s="148"/>
      <c r="M18" s="148"/>
      <c r="N18" s="148"/>
    </row>
    <row r="19" spans="1:14" ht="17.25" customHeight="1">
      <c r="A19" s="282"/>
      <c r="B19" s="283"/>
      <c r="C19" s="284"/>
      <c r="D19" s="116"/>
      <c r="E19" s="121" t="s">
        <v>43</v>
      </c>
      <c r="F19" s="220" t="e">
        <f>I19/H19</f>
        <v>#DIV/0!</v>
      </c>
      <c r="G19" s="221"/>
      <c r="H19" s="169">
        <f>G10-H20</f>
        <v>0</v>
      </c>
      <c r="I19" s="172">
        <f>F10-F7</f>
        <v>0</v>
      </c>
      <c r="J19" s="173"/>
      <c r="K19" s="148"/>
      <c r="L19" s="148"/>
      <c r="M19" s="148"/>
      <c r="N19" s="148"/>
    </row>
    <row r="20" spans="1:14" ht="17.25" customHeight="1">
      <c r="A20" s="281" t="s">
        <v>42</v>
      </c>
      <c r="B20" s="278"/>
      <c r="C20" s="279"/>
      <c r="D20" s="116"/>
      <c r="E20" s="122" t="s">
        <v>41</v>
      </c>
      <c r="F20" s="218" t="e">
        <f>I20/H20</f>
        <v>#DIV/0!</v>
      </c>
      <c r="G20" s="219"/>
      <c r="H20" s="44"/>
      <c r="I20" s="172">
        <f>F7</f>
        <v>0</v>
      </c>
      <c r="J20" s="173">
        <f>SUM(H19:H20)</f>
        <v>0</v>
      </c>
      <c r="K20" s="148"/>
      <c r="L20" s="148"/>
      <c r="M20" s="148"/>
      <c r="N20" s="148"/>
    </row>
    <row r="21" spans="1:14" ht="16.5" customHeight="1">
      <c r="A21" s="281"/>
      <c r="B21" s="278"/>
      <c r="C21" s="279"/>
      <c r="D21" s="116"/>
      <c r="E21" s="116"/>
      <c r="F21" s="116"/>
      <c r="G21" s="116"/>
      <c r="H21" s="174"/>
      <c r="I21" s="175"/>
      <c r="J21" s="148"/>
      <c r="K21" s="148"/>
      <c r="L21" s="148"/>
      <c r="M21" s="148"/>
      <c r="N21" s="148"/>
    </row>
    <row r="22" spans="1:14" ht="16.5" customHeight="1">
      <c r="A22" s="281"/>
      <c r="B22" s="278"/>
      <c r="C22" s="279"/>
      <c r="D22" s="116"/>
      <c r="E22" s="222" t="s">
        <v>33</v>
      </c>
      <c r="F22" s="222" t="s">
        <v>40</v>
      </c>
      <c r="G22" s="222" t="s">
        <v>39</v>
      </c>
      <c r="H22" s="169"/>
      <c r="I22" s="175"/>
      <c r="J22" s="148"/>
      <c r="K22" s="148"/>
      <c r="L22" s="148"/>
      <c r="M22" s="148"/>
      <c r="N22" s="148"/>
    </row>
    <row r="23" spans="1:14" ht="16.5" customHeight="1">
      <c r="A23" s="280" t="s">
        <v>38</v>
      </c>
      <c r="B23" s="285">
        <f>G10+H26</f>
        <v>0</v>
      </c>
      <c r="C23" s="286"/>
      <c r="D23" s="116"/>
      <c r="E23" s="223"/>
      <c r="F23" s="223"/>
      <c r="G23" s="223"/>
      <c r="H23" s="169"/>
      <c r="I23" s="175"/>
      <c r="J23" s="148"/>
      <c r="K23" s="148"/>
      <c r="L23" s="148"/>
      <c r="M23" s="148"/>
      <c r="N23" s="148"/>
    </row>
    <row r="24" spans="1:14" ht="20.100000000000001" customHeight="1">
      <c r="A24" s="280"/>
      <c r="B24" s="285"/>
      <c r="C24" s="286"/>
      <c r="D24" s="116"/>
      <c r="E24" s="123" t="s">
        <v>37</v>
      </c>
      <c r="F24" s="42"/>
      <c r="G24" s="42"/>
      <c r="H24" s="169"/>
      <c r="I24" s="175"/>
      <c r="J24" s="148"/>
      <c r="K24" s="148"/>
      <c r="L24" s="148"/>
      <c r="M24" s="148"/>
      <c r="N24" s="148"/>
    </row>
    <row r="25" spans="1:14" ht="20.100000000000001" customHeight="1">
      <c r="A25" s="280"/>
      <c r="B25" s="285"/>
      <c r="C25" s="286"/>
      <c r="D25" s="116"/>
      <c r="E25" s="124" t="s">
        <v>36</v>
      </c>
      <c r="F25" s="38"/>
      <c r="G25" s="38"/>
      <c r="H25" s="176"/>
      <c r="I25" s="177">
        <f>H25-B23</f>
        <v>0</v>
      </c>
      <c r="J25" s="148"/>
      <c r="K25" s="148"/>
      <c r="L25" s="148"/>
      <c r="M25" s="148"/>
      <c r="N25" s="148"/>
    </row>
    <row r="26" spans="1:14" ht="27" customHeight="1">
      <c r="A26" s="125" t="s">
        <v>35</v>
      </c>
      <c r="B26" s="230"/>
      <c r="C26" s="230"/>
      <c r="D26" s="126"/>
      <c r="E26" s="116"/>
      <c r="F26" s="116"/>
      <c r="G26" s="112" t="s">
        <v>70</v>
      </c>
      <c r="H26" s="36"/>
      <c r="I26" s="178" t="s">
        <v>34</v>
      </c>
      <c r="J26" s="179"/>
      <c r="K26" s="179"/>
      <c r="L26" s="179"/>
      <c r="M26" s="148"/>
      <c r="N26" s="116"/>
    </row>
    <row r="27" spans="1:14" ht="19.2" customHeight="1">
      <c r="A27" s="222" t="s">
        <v>33</v>
      </c>
      <c r="B27" s="233"/>
      <c r="C27" s="266"/>
      <c r="D27" s="237" t="s">
        <v>32</v>
      </c>
      <c r="E27" s="238"/>
      <c r="F27" s="233"/>
      <c r="G27" s="127" t="s">
        <v>31</v>
      </c>
      <c r="H27" s="180"/>
      <c r="I27" s="181"/>
      <c r="J27" s="290" t="s">
        <v>30</v>
      </c>
      <c r="K27" s="291"/>
      <c r="L27" s="287" t="s">
        <v>29</v>
      </c>
      <c r="M27" s="288"/>
      <c r="N27" s="289"/>
    </row>
    <row r="28" spans="1:14" ht="19.2" customHeight="1">
      <c r="A28" s="265"/>
      <c r="B28" s="234"/>
      <c r="C28" s="267"/>
      <c r="D28" s="224" t="s">
        <v>28</v>
      </c>
      <c r="E28" s="225"/>
      <c r="F28" s="234"/>
      <c r="G28" s="128" t="s">
        <v>27</v>
      </c>
      <c r="H28" s="182"/>
      <c r="I28" s="183"/>
      <c r="J28" s="184"/>
      <c r="K28" s="185"/>
      <c r="L28" s="186"/>
      <c r="M28" s="187"/>
      <c r="N28" s="188"/>
    </row>
    <row r="29" spans="1:14" ht="20.100000000000001" customHeight="1">
      <c r="A29" s="129" t="s">
        <v>26</v>
      </c>
      <c r="B29" s="226">
        <f t="shared" ref="B29:B38" si="1">H29</f>
        <v>0</v>
      </c>
      <c r="C29" s="227"/>
      <c r="D29" s="228" t="e">
        <f>CONCATENATE(TEXT(J29,"0,000"),"       ",TEXT(K29,"0.00%"))</f>
        <v>#DIV/0!</v>
      </c>
      <c r="E29" s="229" t="str">
        <f t="shared" ref="E29:E37" si="2">CONCATENATE("108年度現階段累積達成率",TEXT(J25,"0.00%"),"     ",TEXT(J21,"0.00"))</f>
        <v>108年度現階段累積達成率0.00%     0.00</v>
      </c>
      <c r="F29" s="130">
        <f t="shared" ref="F29:F38" si="3">L29</f>
        <v>0</v>
      </c>
      <c r="G29" s="34" t="e">
        <f>CONCATENATE(TEXT(M29,"0,000"),"        ",TEXT(N29,"0.00%"))</f>
        <v>#DIV/0!</v>
      </c>
      <c r="H29" s="189"/>
      <c r="I29" s="33" t="s">
        <v>25</v>
      </c>
      <c r="J29" s="190">
        <f>(G10-H29)</f>
        <v>0</v>
      </c>
      <c r="K29" s="191" t="e">
        <f t="shared" ref="K29:K35" si="4">J29/B29</f>
        <v>#DIV/0!</v>
      </c>
      <c r="L29" s="189"/>
      <c r="M29" s="190">
        <f>(G10-L29)</f>
        <v>0</v>
      </c>
      <c r="N29" s="191" t="e">
        <f t="shared" ref="N29:N35" si="5">M29/F29</f>
        <v>#DIV/0!</v>
      </c>
    </row>
    <row r="30" spans="1:14" ht="20.100000000000001" customHeight="1">
      <c r="A30" s="131" t="s">
        <v>22</v>
      </c>
      <c r="B30" s="226">
        <f t="shared" si="1"/>
        <v>0</v>
      </c>
      <c r="C30" s="227"/>
      <c r="D30" s="228" t="e">
        <f>CONCATENATE(TEXT(J30,"0,000"),"       ",TEXT(K30,"0.00%"))</f>
        <v>#DIV/0!</v>
      </c>
      <c r="E30" s="229" t="str">
        <f t="shared" si="2"/>
        <v>108年度現階段累積達成率0.00%     0.00</v>
      </c>
      <c r="F30" s="132">
        <f t="shared" si="3"/>
        <v>0</v>
      </c>
      <c r="G30" s="28" t="e">
        <f>CONCATENATE(TEXT(M30,"0,000"),"       ",TEXT(N30,"0.00%"))</f>
        <v>#DIV/0!</v>
      </c>
      <c r="H30" s="192"/>
      <c r="I30" s="31" t="s">
        <v>21</v>
      </c>
      <c r="J30" s="193">
        <f>(G6-H30)</f>
        <v>0</v>
      </c>
      <c r="K30" s="194" t="e">
        <f t="shared" si="4"/>
        <v>#DIV/0!</v>
      </c>
      <c r="L30" s="192"/>
      <c r="M30" s="195">
        <f>(G6-L30)</f>
        <v>0</v>
      </c>
      <c r="N30" s="194" t="e">
        <f t="shared" si="5"/>
        <v>#DIV/0!</v>
      </c>
    </row>
    <row r="31" spans="1:14" ht="20.100000000000001" customHeight="1">
      <c r="A31" s="131" t="s">
        <v>20</v>
      </c>
      <c r="B31" s="226">
        <f t="shared" si="1"/>
        <v>0</v>
      </c>
      <c r="C31" s="227"/>
      <c r="D31" s="228" t="e">
        <f>CONCATENATE(TEXT(J31,"0,000"),"       ",TEXT(K31,"0.00%"))</f>
        <v>#DIV/0!</v>
      </c>
      <c r="E31" s="229" t="str">
        <f t="shared" si="2"/>
        <v>108年度現階段累積達成率上月增減     0.00</v>
      </c>
      <c r="F31" s="132">
        <f t="shared" si="3"/>
        <v>0</v>
      </c>
      <c r="G31" s="28" t="e">
        <f>CONCATENATE(TEXT(M31,"0,000"),"      ",TEXT(N31,"0.00%"))</f>
        <v>#DIV/0!</v>
      </c>
      <c r="H31" s="192"/>
      <c r="I31" s="31" t="s">
        <v>19</v>
      </c>
      <c r="J31" s="193">
        <f>(G7-H31)</f>
        <v>0</v>
      </c>
      <c r="K31" s="194" t="e">
        <f t="shared" si="4"/>
        <v>#DIV/0!</v>
      </c>
      <c r="L31" s="192"/>
      <c r="M31" s="195">
        <f>(G7-L31)</f>
        <v>0</v>
      </c>
      <c r="N31" s="194" t="e">
        <f t="shared" si="5"/>
        <v>#DIV/0!</v>
      </c>
    </row>
    <row r="32" spans="1:14" ht="20.100000000000001" customHeight="1">
      <c r="A32" s="133" t="s">
        <v>18</v>
      </c>
      <c r="B32" s="226">
        <f t="shared" si="1"/>
        <v>0</v>
      </c>
      <c r="C32" s="227"/>
      <c r="D32" s="228" t="e">
        <f>CONCATENATE(TEXT(J32,"000"),"        ",TEXT(K32,"0.00%"))</f>
        <v>#DIV/0!</v>
      </c>
      <c r="E32" s="229" t="str">
        <f t="shared" si="2"/>
        <v>108年度現階段累積達成率0.00%     0.00</v>
      </c>
      <c r="F32" s="132">
        <f t="shared" si="3"/>
        <v>0</v>
      </c>
      <c r="G32" s="28" t="e">
        <f>CONCATENATE(TEXT(M32,"0,000"),"     ",TEXT(N32,"0.00%"))</f>
        <v>#DIV/0!</v>
      </c>
      <c r="H32" s="192"/>
      <c r="I32" s="30" t="s">
        <v>17</v>
      </c>
      <c r="J32" s="196">
        <f>(G8-H32+G9)</f>
        <v>0</v>
      </c>
      <c r="K32" s="197" t="e">
        <f t="shared" si="4"/>
        <v>#DIV/0!</v>
      </c>
      <c r="L32" s="192"/>
      <c r="M32" s="198">
        <f>(G8-L32+G9)</f>
        <v>0</v>
      </c>
      <c r="N32" s="197" t="e">
        <f t="shared" si="5"/>
        <v>#DIV/0!</v>
      </c>
    </row>
    <row r="33" spans="1:14" ht="20.100000000000001" customHeight="1">
      <c r="A33" s="129" t="s">
        <v>24</v>
      </c>
      <c r="B33" s="226">
        <f t="shared" si="1"/>
        <v>0</v>
      </c>
      <c r="C33" s="227"/>
      <c r="D33" s="228" t="e">
        <f>CONCATENATE(TEXT(J33,"0,000"),"       ",TEXT(K33,"0.00%"))</f>
        <v>#DIV/0!</v>
      </c>
      <c r="E33" s="229" t="str">
        <f t="shared" si="2"/>
        <v>108年度現階段累積達成率0.00%     0.00</v>
      </c>
      <c r="F33" s="132">
        <f t="shared" si="3"/>
        <v>0</v>
      </c>
      <c r="G33" s="28" t="e">
        <f>CONCATENATE(TEXT(M33,"0,000"),"     ",TEXT(N33,"0.00%"))</f>
        <v>#DIV/0!</v>
      </c>
      <c r="H33" s="189"/>
      <c r="I33" s="33" t="s">
        <v>23</v>
      </c>
      <c r="J33" s="190">
        <f>(E10-H33)</f>
        <v>0</v>
      </c>
      <c r="K33" s="191" t="e">
        <f t="shared" si="4"/>
        <v>#DIV/0!</v>
      </c>
      <c r="L33" s="189"/>
      <c r="M33" s="199">
        <f>(E10-L33)</f>
        <v>0</v>
      </c>
      <c r="N33" s="191" t="e">
        <f t="shared" si="5"/>
        <v>#DIV/0!</v>
      </c>
    </row>
    <row r="34" spans="1:14" ht="20.100000000000001" customHeight="1">
      <c r="A34" s="131" t="s">
        <v>22</v>
      </c>
      <c r="B34" s="226">
        <f t="shared" si="1"/>
        <v>0</v>
      </c>
      <c r="C34" s="227"/>
      <c r="D34" s="228" t="e">
        <f>CONCATENATE(TEXT(J34,"0,000"),"       ",TEXT(K34,"0.00%"))</f>
        <v>#DIV/0!</v>
      </c>
      <c r="E34" s="229" t="str">
        <f t="shared" si="2"/>
        <v>108年度現階段累積達成率0.00%     0.00</v>
      </c>
      <c r="F34" s="132">
        <f t="shared" si="3"/>
        <v>0</v>
      </c>
      <c r="G34" s="28" t="e">
        <f>CONCATENATE(TEXT(M34,"0,000"),"     ",TEXT(N34,"0.00%"))</f>
        <v>#DIV/0!</v>
      </c>
      <c r="H34" s="200"/>
      <c r="I34" s="31" t="s">
        <v>21</v>
      </c>
      <c r="J34" s="193">
        <f>(E6-H34)</f>
        <v>0</v>
      </c>
      <c r="K34" s="194" t="e">
        <f t="shared" si="4"/>
        <v>#DIV/0!</v>
      </c>
      <c r="L34" s="192"/>
      <c r="M34" s="195">
        <f>(E6-L34)</f>
        <v>0</v>
      </c>
      <c r="N34" s="194" t="e">
        <f t="shared" si="5"/>
        <v>#DIV/0!</v>
      </c>
    </row>
    <row r="35" spans="1:14" ht="20.100000000000001" customHeight="1">
      <c r="A35" s="131" t="s">
        <v>20</v>
      </c>
      <c r="B35" s="226">
        <f t="shared" si="1"/>
        <v>0</v>
      </c>
      <c r="C35" s="227"/>
      <c r="D35" s="228" t="e">
        <f>CONCATENATE(TEXT(J35,"0"),"        ",TEXT(K35,"0.00%"))</f>
        <v>#DIV/0!</v>
      </c>
      <c r="E35" s="229" t="str">
        <f t="shared" si="2"/>
        <v>108年度現階段累積達成率0.00%     上月增減</v>
      </c>
      <c r="F35" s="132">
        <f t="shared" si="3"/>
        <v>0</v>
      </c>
      <c r="G35" s="28" t="e">
        <f>CONCATENATE(TEXT(M35,"0"),"        ",TEXT(N35,"0.00%"))</f>
        <v>#DIV/0!</v>
      </c>
      <c r="H35" s="200"/>
      <c r="I35" s="31" t="s">
        <v>19</v>
      </c>
      <c r="J35" s="201">
        <f>(E7-H35)</f>
        <v>0</v>
      </c>
      <c r="K35" s="194" t="e">
        <f t="shared" si="4"/>
        <v>#DIV/0!</v>
      </c>
      <c r="L35" s="192"/>
      <c r="M35" s="195">
        <f>(E7-L35)</f>
        <v>0</v>
      </c>
      <c r="N35" s="194" t="e">
        <f t="shared" si="5"/>
        <v>#DIV/0!</v>
      </c>
    </row>
    <row r="36" spans="1:14" ht="20.100000000000001" customHeight="1">
      <c r="A36" s="133" t="s">
        <v>18</v>
      </c>
      <c r="B36" s="226">
        <f t="shared" si="1"/>
        <v>0</v>
      </c>
      <c r="C36" s="227"/>
      <c r="D36" s="228" t="e">
        <f>CONCATENATE(TEXT(J36,"0"),"        ",TEXT(K36,"0.00%"))</f>
        <v>#DIV/0!</v>
      </c>
      <c r="E36" s="229" t="str">
        <f t="shared" si="2"/>
        <v>108年度現階段累積達成率0.00%     0.00</v>
      </c>
      <c r="F36" s="132">
        <f t="shared" si="3"/>
        <v>0</v>
      </c>
      <c r="G36" s="28" t="e">
        <f>CONCATENATE(TEXT(M36,"0"),"     ",TEXT(N36,"0.00%"))</f>
        <v>#DIV/0!</v>
      </c>
      <c r="H36" s="200"/>
      <c r="I36" s="30" t="s">
        <v>17</v>
      </c>
      <c r="J36" s="196">
        <f>(E8-H36+E9)</f>
        <v>0</v>
      </c>
      <c r="K36" s="194" t="e">
        <f>J36/B36</f>
        <v>#DIV/0!</v>
      </c>
      <c r="L36" s="202"/>
      <c r="M36" s="198">
        <f>(E8-L36)</f>
        <v>0</v>
      </c>
      <c r="N36" s="197" t="e">
        <f>M36/F36</f>
        <v>#DIV/0!</v>
      </c>
    </row>
    <row r="37" spans="1:14" ht="20.100000000000001" customHeight="1">
      <c r="A37" s="134" t="s">
        <v>16</v>
      </c>
      <c r="B37" s="226">
        <f t="shared" si="1"/>
        <v>0</v>
      </c>
      <c r="C37" s="227"/>
      <c r="D37" s="228" t="e">
        <f>CONCATENATE(TEXT(J37,"0"),"    ",TEXT(K37,"0.00%"))</f>
        <v>#DIV/0!</v>
      </c>
      <c r="E37" s="229" t="str">
        <f t="shared" si="2"/>
        <v>108年度現階段累積達成率0.00%     0.00</v>
      </c>
      <c r="F37" s="132">
        <f t="shared" si="3"/>
        <v>0</v>
      </c>
      <c r="G37" s="28" t="e">
        <f>CONCATENATE(TEXT(M37,"0,000"),"    ",TEXT(N37,"0.00%"))</f>
        <v>#DIV/0!</v>
      </c>
      <c r="H37" s="200"/>
      <c r="I37" s="27" t="s">
        <v>15</v>
      </c>
      <c r="J37" s="203">
        <f>(C10-H37)</f>
        <v>0</v>
      </c>
      <c r="K37" s="204" t="e">
        <f>J37/B37</f>
        <v>#DIV/0!</v>
      </c>
      <c r="L37" s="205"/>
      <c r="M37" s="203">
        <f>(C10-L37)</f>
        <v>0</v>
      </c>
      <c r="N37" s="204" t="e">
        <f>M37/F37</f>
        <v>#DIV/0!</v>
      </c>
    </row>
    <row r="38" spans="1:14" ht="20.100000000000001" customHeight="1">
      <c r="A38" s="135" t="s">
        <v>14</v>
      </c>
      <c r="B38" s="235" t="e">
        <f t="shared" si="1"/>
        <v>#DIV/0!</v>
      </c>
      <c r="C38" s="236"/>
      <c r="D38" s="304" t="e">
        <f>J38</f>
        <v>#DIV/0!</v>
      </c>
      <c r="E38" s="254"/>
      <c r="F38" s="136" t="e">
        <f t="shared" si="3"/>
        <v>#DIV/0!</v>
      </c>
      <c r="G38" s="25" t="e">
        <f>M38</f>
        <v>#DIV/0!</v>
      </c>
      <c r="H38" s="206" t="e">
        <f>(H33+H37)/H29</f>
        <v>#DIV/0!</v>
      </c>
      <c r="I38" s="24" t="s">
        <v>13</v>
      </c>
      <c r="J38" s="207" t="e">
        <f>F15-H38</f>
        <v>#DIV/0!</v>
      </c>
      <c r="K38" s="203"/>
      <c r="L38" s="206" t="e">
        <f>(L33+L37)/L29</f>
        <v>#DIV/0!</v>
      </c>
      <c r="M38" s="207" t="e">
        <f>F15-L38</f>
        <v>#DIV/0!</v>
      </c>
      <c r="N38" s="208"/>
    </row>
    <row r="39" spans="1:14" ht="20.100000000000001" customHeight="1">
      <c r="A39" s="125" t="s">
        <v>12</v>
      </c>
      <c r="B39" s="116"/>
      <c r="C39" s="116"/>
      <c r="D39" s="116"/>
      <c r="E39" s="116"/>
      <c r="F39" s="137"/>
      <c r="G39" s="112" t="s">
        <v>70</v>
      </c>
      <c r="H39" s="6"/>
      <c r="I39" s="6"/>
      <c r="J39" s="6"/>
      <c r="K39" s="6"/>
      <c r="L39" s="6"/>
      <c r="M39" s="6"/>
      <c r="N39" s="6"/>
    </row>
    <row r="40" spans="1:14" ht="20.100000000000001" customHeight="1">
      <c r="A40" s="138" t="s">
        <v>10</v>
      </c>
      <c r="B40" s="241" t="s">
        <v>9</v>
      </c>
      <c r="C40" s="242"/>
      <c r="D40" s="241" t="s">
        <v>8</v>
      </c>
      <c r="E40" s="242"/>
      <c r="F40" s="145" t="s">
        <v>7</v>
      </c>
      <c r="G40" s="113" t="s">
        <v>6</v>
      </c>
      <c r="H40" s="148"/>
      <c r="I40" s="6"/>
      <c r="J40" s="6"/>
      <c r="K40" s="6"/>
      <c r="L40" s="6"/>
      <c r="M40" s="6"/>
      <c r="N40" s="6"/>
    </row>
    <row r="41" spans="1:14" s="6" customFormat="1" ht="21" customHeight="1">
      <c r="A41" s="16"/>
      <c r="B41" s="210"/>
      <c r="C41" s="211"/>
      <c r="D41" s="212"/>
      <c r="E41" s="213"/>
      <c r="F41" s="15"/>
      <c r="G41" s="14"/>
    </row>
    <row r="42" spans="1:14" s="6" customFormat="1" ht="21" customHeight="1">
      <c r="A42" s="16"/>
      <c r="B42" s="210"/>
      <c r="C42" s="211"/>
      <c r="D42" s="212"/>
      <c r="E42" s="213"/>
      <c r="F42" s="15"/>
      <c r="G42" s="14"/>
    </row>
    <row r="43" spans="1:14" s="6" customFormat="1" ht="21" customHeight="1">
      <c r="A43" s="16"/>
      <c r="B43" s="210"/>
      <c r="C43" s="211"/>
      <c r="D43" s="212"/>
      <c r="E43" s="213"/>
      <c r="F43" s="15"/>
      <c r="G43" s="14"/>
    </row>
    <row r="44" spans="1:14" s="6" customFormat="1" ht="21" customHeight="1">
      <c r="A44" s="16"/>
      <c r="B44" s="210"/>
      <c r="C44" s="211"/>
      <c r="D44" s="212"/>
      <c r="E44" s="213"/>
      <c r="F44" s="15"/>
      <c r="G44" s="14"/>
    </row>
    <row r="45" spans="1:14" s="6" customFormat="1" ht="21" customHeight="1">
      <c r="A45" s="16"/>
      <c r="B45" s="210"/>
      <c r="C45" s="211"/>
      <c r="D45" s="212"/>
      <c r="E45" s="213"/>
      <c r="F45" s="15"/>
      <c r="G45" s="17"/>
    </row>
    <row r="46" spans="1:14" s="6" customFormat="1" ht="21" customHeight="1">
      <c r="A46" s="16"/>
      <c r="B46" s="210"/>
      <c r="C46" s="211"/>
      <c r="D46" s="212"/>
      <c r="E46" s="213"/>
      <c r="F46" s="15"/>
      <c r="G46" s="14"/>
    </row>
    <row r="47" spans="1:14" s="6" customFormat="1" ht="21" customHeight="1">
      <c r="A47" s="16"/>
      <c r="B47" s="210"/>
      <c r="C47" s="211"/>
      <c r="D47" s="210"/>
      <c r="E47" s="211"/>
      <c r="F47" s="15"/>
      <c r="G47" s="14"/>
    </row>
    <row r="48" spans="1:14" s="6" customFormat="1" ht="21" customHeight="1">
      <c r="A48" s="16"/>
      <c r="B48" s="210"/>
      <c r="C48" s="211"/>
      <c r="D48" s="210"/>
      <c r="E48" s="211"/>
      <c r="F48" s="15"/>
      <c r="G48" s="14"/>
    </row>
    <row r="49" spans="1:14" s="6" customFormat="1" ht="21" customHeight="1">
      <c r="A49" s="16"/>
      <c r="B49" s="210"/>
      <c r="C49" s="211"/>
      <c r="D49" s="210"/>
      <c r="E49" s="211"/>
      <c r="F49" s="15"/>
      <c r="G49" s="14"/>
    </row>
    <row r="50" spans="1:14" s="6" customFormat="1" ht="21" customHeight="1">
      <c r="A50" s="16"/>
      <c r="B50" s="210"/>
      <c r="C50" s="211"/>
      <c r="D50" s="210"/>
      <c r="E50" s="211"/>
      <c r="F50" s="15"/>
      <c r="G50" s="14"/>
    </row>
    <row r="51" spans="1:14" s="6" customFormat="1" ht="21" customHeight="1">
      <c r="A51" s="16"/>
      <c r="B51" s="210"/>
      <c r="C51" s="211"/>
      <c r="D51" s="210"/>
      <c r="E51" s="211"/>
      <c r="F51" s="15"/>
      <c r="G51" s="14"/>
    </row>
    <row r="52" spans="1:14" ht="21.75" customHeight="1">
      <c r="A52" s="139" t="s">
        <v>1</v>
      </c>
      <c r="B52" s="231">
        <f>B51-B29</f>
        <v>0</v>
      </c>
      <c r="C52" s="231"/>
      <c r="D52" s="231">
        <f>D51-B33-B37</f>
        <v>0</v>
      </c>
      <c r="E52" s="231"/>
      <c r="F52" s="140" t="e">
        <f>F51-B38</f>
        <v>#DIV/0!</v>
      </c>
      <c r="G52" s="141"/>
      <c r="H52" s="6"/>
      <c r="I52" s="6"/>
      <c r="J52" s="6"/>
      <c r="K52" s="6"/>
      <c r="L52" s="6"/>
      <c r="M52" s="6"/>
      <c r="N52" s="6"/>
    </row>
    <row r="53" spans="1:14" ht="17.399999999999999">
      <c r="A53" s="142" t="s">
        <v>0</v>
      </c>
      <c r="B53" s="240">
        <f>B51-B49</f>
        <v>0</v>
      </c>
      <c r="C53" s="240"/>
      <c r="D53" s="240">
        <f>D51-D49</f>
        <v>0</v>
      </c>
      <c r="E53" s="240"/>
      <c r="F53" s="143">
        <f>F51-F49</f>
        <v>0</v>
      </c>
      <c r="G53" s="144"/>
      <c r="H53" s="6"/>
      <c r="I53" s="6"/>
      <c r="J53" s="6"/>
      <c r="K53" s="6"/>
      <c r="L53" s="6"/>
      <c r="M53" s="6"/>
      <c r="N53" s="6"/>
    </row>
    <row r="54" spans="1:14" ht="25.5" customHeight="1">
      <c r="A54" s="232"/>
      <c r="B54" s="239"/>
      <c r="C54" s="239"/>
      <c r="D54" s="252"/>
      <c r="E54" s="252"/>
      <c r="F54" s="244"/>
      <c r="G54" s="251"/>
      <c r="H54" s="5"/>
    </row>
    <row r="55" spans="1:14" ht="27" customHeight="1">
      <c r="A55" s="232"/>
      <c r="B55" s="239"/>
      <c r="C55" s="239"/>
      <c r="D55" s="252"/>
      <c r="E55" s="252"/>
      <c r="F55" s="244"/>
      <c r="G55" s="251"/>
    </row>
    <row r="56" spans="1:14" ht="27" customHeight="1">
      <c r="B56" s="243"/>
      <c r="C56" s="243"/>
      <c r="D56" s="243"/>
      <c r="E56" s="243"/>
      <c r="F56" s="243"/>
      <c r="G56" s="243"/>
    </row>
    <row r="57" spans="1:14">
      <c r="B57" s="243"/>
      <c r="C57" s="243"/>
      <c r="D57" s="243"/>
      <c r="E57" s="243"/>
      <c r="F57" s="243"/>
      <c r="G57" s="243"/>
    </row>
    <row r="58" spans="1:14">
      <c r="B58" s="243"/>
      <c r="C58" s="243"/>
      <c r="D58" s="243"/>
      <c r="E58" s="243"/>
      <c r="F58" s="243"/>
      <c r="G58" s="243"/>
    </row>
    <row r="59" spans="1:14">
      <c r="B59" s="243"/>
      <c r="C59" s="243"/>
      <c r="D59" s="243"/>
      <c r="E59" s="243"/>
      <c r="F59" s="243"/>
      <c r="G59" s="243"/>
    </row>
    <row r="60" spans="1:14">
      <c r="B60" s="243"/>
      <c r="C60" s="243"/>
      <c r="D60" s="243"/>
      <c r="E60" s="243"/>
      <c r="F60" s="243"/>
      <c r="G60" s="243"/>
    </row>
    <row r="62" spans="1:14">
      <c r="J62" s="4"/>
      <c r="K62" s="4"/>
      <c r="L62" s="4"/>
      <c r="M62" s="4"/>
      <c r="N62" s="4"/>
    </row>
    <row r="64" spans="1:14">
      <c r="I64" s="4"/>
    </row>
  </sheetData>
  <mergeCells count="102">
    <mergeCell ref="G54:G55"/>
    <mergeCell ref="B56:C60"/>
    <mergeCell ref="D56:E60"/>
    <mergeCell ref="F56:F60"/>
    <mergeCell ref="G56:G60"/>
    <mergeCell ref="B53:C53"/>
    <mergeCell ref="D53:E53"/>
    <mergeCell ref="A54:A55"/>
    <mergeCell ref="B54:C55"/>
    <mergeCell ref="D54:E55"/>
    <mergeCell ref="F54:F55"/>
    <mergeCell ref="B50:C50"/>
    <mergeCell ref="D50:E50"/>
    <mergeCell ref="B51:C51"/>
    <mergeCell ref="D51:E51"/>
    <mergeCell ref="B52:C52"/>
    <mergeCell ref="D52:E52"/>
    <mergeCell ref="B47:C47"/>
    <mergeCell ref="D47:E47"/>
    <mergeCell ref="B48:C48"/>
    <mergeCell ref="D48:E48"/>
    <mergeCell ref="B49:C49"/>
    <mergeCell ref="D49:E49"/>
    <mergeCell ref="B44:C44"/>
    <mergeCell ref="D44:E44"/>
    <mergeCell ref="B45:C45"/>
    <mergeCell ref="D45:E45"/>
    <mergeCell ref="B46:C46"/>
    <mergeCell ref="D46:E46"/>
    <mergeCell ref="B41:C41"/>
    <mergeCell ref="D41:E41"/>
    <mergeCell ref="B42:C42"/>
    <mergeCell ref="D42:E42"/>
    <mergeCell ref="B43:C43"/>
    <mergeCell ref="D43:E43"/>
    <mergeCell ref="B37:C37"/>
    <mergeCell ref="D37:E37"/>
    <mergeCell ref="B38:C38"/>
    <mergeCell ref="D38:E38"/>
    <mergeCell ref="B40:C40"/>
    <mergeCell ref="D40:E40"/>
    <mergeCell ref="B34:C34"/>
    <mergeCell ref="D34:E34"/>
    <mergeCell ref="B35:C35"/>
    <mergeCell ref="D35:E35"/>
    <mergeCell ref="B36:C36"/>
    <mergeCell ref="D36:E36"/>
    <mergeCell ref="B31:C31"/>
    <mergeCell ref="D31:E31"/>
    <mergeCell ref="B32:C32"/>
    <mergeCell ref="D32:E32"/>
    <mergeCell ref="B33:C33"/>
    <mergeCell ref="D33:E33"/>
    <mergeCell ref="J27:K27"/>
    <mergeCell ref="L27:N27"/>
    <mergeCell ref="D28:E28"/>
    <mergeCell ref="B29:C29"/>
    <mergeCell ref="D29:E29"/>
    <mergeCell ref="B30:C30"/>
    <mergeCell ref="D30:E30"/>
    <mergeCell ref="A27:A28"/>
    <mergeCell ref="B27:C28"/>
    <mergeCell ref="D27:E27"/>
    <mergeCell ref="F27:F28"/>
    <mergeCell ref="F17:G17"/>
    <mergeCell ref="A18:A19"/>
    <mergeCell ref="B18:C19"/>
    <mergeCell ref="F18:G18"/>
    <mergeCell ref="F19:G19"/>
    <mergeCell ref="A20:A22"/>
    <mergeCell ref="B20:C22"/>
    <mergeCell ref="F20:G20"/>
    <mergeCell ref="E22:E23"/>
    <mergeCell ref="F22:F23"/>
    <mergeCell ref="B15:C15"/>
    <mergeCell ref="E15:E16"/>
    <mergeCell ref="F15:G16"/>
    <mergeCell ref="A16:A17"/>
    <mergeCell ref="B16:C17"/>
    <mergeCell ref="G22:G23"/>
    <mergeCell ref="A23:A25"/>
    <mergeCell ref="B23:C25"/>
    <mergeCell ref="B26:C26"/>
    <mergeCell ref="J6:K6"/>
    <mergeCell ref="J7:K7"/>
    <mergeCell ref="D11:D12"/>
    <mergeCell ref="E11:E12"/>
    <mergeCell ref="F11:F12"/>
    <mergeCell ref="G11:G12"/>
    <mergeCell ref="A1:G1"/>
    <mergeCell ref="A2:G2"/>
    <mergeCell ref="K2:L2"/>
    <mergeCell ref="A4:A5"/>
    <mergeCell ref="B4:C4"/>
    <mergeCell ref="D4:E4"/>
    <mergeCell ref="F4:F5"/>
    <mergeCell ref="G4:G5"/>
    <mergeCell ref="A12:C13"/>
    <mergeCell ref="E13:E14"/>
    <mergeCell ref="F13:G13"/>
    <mergeCell ref="B14:C14"/>
    <mergeCell ref="F14:G14"/>
  </mergeCells>
  <phoneticPr fontId="20" type="noConversion"/>
  <printOptions horizontalCentered="1"/>
  <pageMargins left="0" right="0" top="0.31496062992125984" bottom="0" header="0.19685039370078741" footer="0"/>
  <pageSetup paperSize="9" scale="75" orientation="portrait" horizontalDpi="4294967294" r:id="rId1"/>
  <headerFooter alignWithMargins="0">
    <oddHeader>&amp;R機密等級：密等</oddHeader>
    <oddFooter>&amp;L&amp;"標楷體,標準"&amp;10放款部 放款管理課製表 &amp;D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44"/>
  </sheetPr>
  <dimension ref="A1:O65"/>
  <sheetViews>
    <sheetView view="pageBreakPreview" topLeftCell="A25" zoomScale="75" zoomScaleNormal="85" zoomScaleSheetLayoutView="75" workbookViewId="0">
      <selection activeCell="F45" sqref="F45"/>
    </sheetView>
  </sheetViews>
  <sheetFormatPr defaultColWidth="9" defaultRowHeight="16.2"/>
  <cols>
    <col min="1" max="1" width="24" style="3" customWidth="1"/>
    <col min="2" max="2" width="7.21875" style="3" customWidth="1"/>
    <col min="3" max="3" width="17.6640625" style="3" customWidth="1"/>
    <col min="4" max="4" width="7.33203125" style="3" customWidth="1"/>
    <col min="5" max="5" width="17.6640625" style="3" customWidth="1"/>
    <col min="6" max="6" width="22.6640625" style="3" customWidth="1"/>
    <col min="7" max="7" width="29" style="3" customWidth="1"/>
    <col min="8" max="8" width="19.21875" style="2" customWidth="1"/>
    <col min="9" max="9" width="17.21875" style="2" customWidth="1"/>
    <col min="10" max="10" width="14.6640625" style="2" customWidth="1"/>
    <col min="11" max="11" width="11.77734375" style="2" customWidth="1"/>
    <col min="12" max="12" width="19.109375" style="2" customWidth="1"/>
    <col min="13" max="13" width="16" style="2" customWidth="1"/>
    <col min="14" max="14" width="14.33203125" style="2" customWidth="1"/>
    <col min="15" max="16384" width="9" style="1"/>
  </cols>
  <sheetData>
    <row r="1" spans="1:15" s="2" customFormat="1" ht="30" customHeight="1">
      <c r="A1" s="310" t="s">
        <v>72</v>
      </c>
      <c r="B1" s="310"/>
      <c r="C1" s="310"/>
      <c r="D1" s="310"/>
      <c r="E1" s="310"/>
      <c r="F1" s="310"/>
      <c r="G1" s="310"/>
      <c r="H1" s="69"/>
      <c r="O1" s="69"/>
    </row>
    <row r="2" spans="1:15" s="2" customFormat="1" ht="30" customHeight="1">
      <c r="A2" s="74"/>
      <c r="B2" s="74"/>
      <c r="C2" s="74"/>
      <c r="D2" s="251">
        <f>X月!A2</f>
        <v>0</v>
      </c>
      <c r="E2" s="251"/>
      <c r="F2" s="74"/>
      <c r="G2" s="75" t="s">
        <v>73</v>
      </c>
      <c r="H2" s="69"/>
      <c r="O2" s="69"/>
    </row>
    <row r="3" spans="1:15" s="2" customFormat="1" ht="24.75" customHeight="1">
      <c r="A3" s="72" t="s">
        <v>71</v>
      </c>
      <c r="B3" s="71"/>
      <c r="C3" s="71"/>
      <c r="D3" s="71"/>
      <c r="E3" s="71"/>
      <c r="F3" s="71"/>
      <c r="G3" s="76" t="s">
        <v>11</v>
      </c>
      <c r="H3" s="70"/>
      <c r="O3" s="70"/>
    </row>
    <row r="4" spans="1:15" ht="51" customHeight="1">
      <c r="A4" s="311" t="s">
        <v>33</v>
      </c>
      <c r="B4" s="313" t="s">
        <v>74</v>
      </c>
      <c r="C4" s="314"/>
      <c r="D4" s="315" t="s">
        <v>67</v>
      </c>
      <c r="E4" s="316"/>
      <c r="F4" s="317" t="s">
        <v>66</v>
      </c>
      <c r="G4" s="319" t="s">
        <v>75</v>
      </c>
    </row>
    <row r="5" spans="1:15" ht="20.25" customHeight="1">
      <c r="A5" s="312"/>
      <c r="B5" s="20" t="s">
        <v>40</v>
      </c>
      <c r="C5" s="20" t="s">
        <v>39</v>
      </c>
      <c r="D5" s="20" t="s">
        <v>40</v>
      </c>
      <c r="E5" s="20" t="s">
        <v>39</v>
      </c>
      <c r="F5" s="318"/>
      <c r="G5" s="320"/>
    </row>
    <row r="6" spans="1:15" ht="22.05" customHeight="1">
      <c r="A6" s="62" t="s">
        <v>64</v>
      </c>
      <c r="B6" s="68">
        <f>X月!B6</f>
        <v>0</v>
      </c>
      <c r="C6" s="61">
        <f>X月!C6/1000</f>
        <v>0</v>
      </c>
      <c r="D6" s="60">
        <f>X月!D6</f>
        <v>0</v>
      </c>
      <c r="E6" s="60">
        <f>X月!E6/1000</f>
        <v>0</v>
      </c>
      <c r="F6" s="61">
        <f>C6+E6</f>
        <v>0</v>
      </c>
      <c r="G6" s="67">
        <f>X月!G6/1000</f>
        <v>0</v>
      </c>
      <c r="H6" s="66"/>
      <c r="J6" s="305"/>
      <c r="K6" s="305"/>
      <c r="L6" s="77"/>
    </row>
    <row r="7" spans="1:15" ht="22.05" customHeight="1">
      <c r="A7" s="62" t="s">
        <v>63</v>
      </c>
      <c r="B7" s="78">
        <f>X月!B7</f>
        <v>0</v>
      </c>
      <c r="C7" s="65">
        <f>X月!C7/1000</f>
        <v>0</v>
      </c>
      <c r="D7" s="64">
        <f>X月!D7</f>
        <v>0</v>
      </c>
      <c r="E7" s="64">
        <f>X月!E7/1000</f>
        <v>0</v>
      </c>
      <c r="F7" s="64">
        <f>C7+E7</f>
        <v>0</v>
      </c>
      <c r="G7" s="59">
        <f>X月!G7/1000</f>
        <v>0</v>
      </c>
      <c r="H7" s="79"/>
      <c r="I7" s="80"/>
      <c r="J7" s="305"/>
      <c r="K7" s="305"/>
      <c r="L7" s="77"/>
    </row>
    <row r="8" spans="1:15" ht="21" customHeight="1">
      <c r="A8" s="63" t="s">
        <v>60</v>
      </c>
      <c r="B8" s="81"/>
      <c r="C8" s="61"/>
      <c r="D8" s="60"/>
      <c r="E8" s="60">
        <f>X月!E8/1000</f>
        <v>0</v>
      </c>
      <c r="F8" s="60">
        <f>C8+E8</f>
        <v>0</v>
      </c>
      <c r="G8" s="59">
        <f>X月!G8/1000</f>
        <v>0</v>
      </c>
      <c r="H8" s="82"/>
      <c r="I8" s="83"/>
      <c r="J8" s="84"/>
      <c r="K8" s="85"/>
      <c r="L8" s="57"/>
    </row>
    <row r="9" spans="1:15" ht="22.05" customHeight="1">
      <c r="A9" s="63" t="s">
        <v>76</v>
      </c>
      <c r="B9" s="81"/>
      <c r="C9" s="61"/>
      <c r="D9" s="60"/>
      <c r="E9" s="60">
        <f>X月!E9/1000</f>
        <v>0</v>
      </c>
      <c r="F9" s="60">
        <f>C9+E9</f>
        <v>0</v>
      </c>
      <c r="G9" s="59">
        <f>X月!G9/1000</f>
        <v>0</v>
      </c>
      <c r="H9" s="82"/>
      <c r="I9" s="83"/>
      <c r="J9" s="58"/>
      <c r="K9" s="57"/>
      <c r="L9" s="57"/>
    </row>
    <row r="10" spans="1:15" ht="34.5" customHeight="1">
      <c r="A10" s="56" t="s">
        <v>58</v>
      </c>
      <c r="B10" s="86">
        <f t="shared" ref="B10:G10" si="0">SUM(B6:B9)</f>
        <v>0</v>
      </c>
      <c r="C10" s="87">
        <f>SUM(C6:C9)</f>
        <v>0</v>
      </c>
      <c r="D10" s="86">
        <f t="shared" si="0"/>
        <v>0</v>
      </c>
      <c r="E10" s="54">
        <f t="shared" si="0"/>
        <v>0</v>
      </c>
      <c r="F10" s="87">
        <f t="shared" si="0"/>
        <v>0</v>
      </c>
      <c r="G10" s="54">
        <f t="shared" si="0"/>
        <v>0</v>
      </c>
      <c r="H10" s="88"/>
      <c r="I10" s="83"/>
      <c r="J10" s="51"/>
      <c r="K10" s="51"/>
      <c r="L10" s="51"/>
    </row>
    <row r="11" spans="1:15" ht="16.5" customHeight="1">
      <c r="A11" s="1" t="s">
        <v>57</v>
      </c>
      <c r="D11" s="306"/>
      <c r="E11" s="307" t="s">
        <v>56</v>
      </c>
      <c r="F11" s="306"/>
      <c r="G11" s="306"/>
      <c r="H11" s="89"/>
      <c r="I11" s="90"/>
      <c r="J11" s="51"/>
      <c r="K11" s="51"/>
      <c r="L11" s="51"/>
    </row>
    <row r="12" spans="1:15" ht="15.75" customHeight="1">
      <c r="A12" s="321" t="s">
        <v>55</v>
      </c>
      <c r="B12" s="275"/>
      <c r="C12" s="275"/>
      <c r="D12" s="243"/>
      <c r="E12" s="308"/>
      <c r="F12" s="309"/>
      <c r="G12" s="309"/>
      <c r="H12" s="3"/>
      <c r="I12" s="3"/>
      <c r="J12" s="51"/>
      <c r="K12" s="51"/>
      <c r="L12" s="51"/>
    </row>
    <row r="13" spans="1:15" ht="17.25" customHeight="1">
      <c r="A13" s="322"/>
      <c r="B13" s="277"/>
      <c r="C13" s="277"/>
      <c r="E13" s="323" t="s">
        <v>54</v>
      </c>
      <c r="F13" s="325" t="s">
        <v>53</v>
      </c>
      <c r="G13" s="326"/>
      <c r="H13" s="3"/>
      <c r="I13" s="3"/>
      <c r="J13" s="51"/>
      <c r="K13" s="51"/>
      <c r="L13" s="51"/>
    </row>
    <row r="14" spans="1:15" ht="17.399999999999999">
      <c r="A14" s="53" t="s">
        <v>51</v>
      </c>
      <c r="B14" s="327" t="s">
        <v>50</v>
      </c>
      <c r="C14" s="328"/>
      <c r="E14" s="324"/>
      <c r="F14" s="329" t="s">
        <v>49</v>
      </c>
      <c r="G14" s="330"/>
      <c r="H14" s="3"/>
      <c r="I14" s="3"/>
      <c r="J14" s="51"/>
      <c r="K14" s="51"/>
      <c r="L14" s="51"/>
      <c r="M14" s="50"/>
    </row>
    <row r="15" spans="1:15" ht="19.5" customHeight="1">
      <c r="A15" s="52" t="s">
        <v>48</v>
      </c>
      <c r="B15" s="331" t="s">
        <v>47</v>
      </c>
      <c r="C15" s="332"/>
      <c r="E15" s="333" t="s">
        <v>46</v>
      </c>
      <c r="F15" s="335" t="e">
        <f>$F$10/$G$10</f>
        <v>#DIV/0!</v>
      </c>
      <c r="G15" s="336"/>
      <c r="H15" s="3"/>
      <c r="I15" s="3"/>
      <c r="J15" s="51"/>
      <c r="K15" s="51"/>
      <c r="L15" s="51"/>
      <c r="M15" s="50"/>
    </row>
    <row r="16" spans="1:15" ht="20.25" customHeight="1">
      <c r="A16" s="255" t="s">
        <v>46</v>
      </c>
      <c r="B16" s="268" t="e">
        <f>F10/B23</f>
        <v>#DIV/0!</v>
      </c>
      <c r="C16" s="269"/>
      <c r="E16" s="334"/>
      <c r="F16" s="337"/>
      <c r="G16" s="338"/>
      <c r="H16" s="3"/>
      <c r="I16" s="49"/>
    </row>
    <row r="17" spans="1:9" ht="17.25" customHeight="1">
      <c r="A17" s="256"/>
      <c r="B17" s="270"/>
      <c r="C17" s="271"/>
      <c r="E17" s="48" t="s">
        <v>22</v>
      </c>
      <c r="F17" s="339" t="e">
        <f>X月!F17</f>
        <v>#DIV/0!</v>
      </c>
      <c r="G17" s="340"/>
      <c r="H17" s="3"/>
      <c r="I17" s="49"/>
    </row>
    <row r="18" spans="1:9" ht="17.25" customHeight="1">
      <c r="A18" s="341" t="s">
        <v>44</v>
      </c>
      <c r="B18" s="268" t="e">
        <f>-B20/F10</f>
        <v>#DIV/0!</v>
      </c>
      <c r="C18" s="269"/>
      <c r="E18" s="47" t="s">
        <v>20</v>
      </c>
      <c r="F18" s="345" t="e">
        <f>X月!F18</f>
        <v>#DIV/0!</v>
      </c>
      <c r="G18" s="346"/>
      <c r="H18" s="41"/>
      <c r="I18" s="40"/>
    </row>
    <row r="19" spans="1:9" ht="17.25" customHeight="1">
      <c r="A19" s="342"/>
      <c r="B19" s="343"/>
      <c r="C19" s="344"/>
      <c r="E19" s="46" t="s">
        <v>43</v>
      </c>
      <c r="F19" s="339" t="e">
        <f>X月!F19</f>
        <v>#DIV/0!</v>
      </c>
      <c r="G19" s="340"/>
      <c r="H19" s="41"/>
      <c r="I19" s="40"/>
    </row>
    <row r="20" spans="1:9" ht="17.25" customHeight="1">
      <c r="A20" s="258" t="s">
        <v>42</v>
      </c>
      <c r="B20" s="348">
        <f>X月!B20/1000</f>
        <v>0</v>
      </c>
      <c r="C20" s="349"/>
      <c r="E20" s="45" t="s">
        <v>41</v>
      </c>
      <c r="F20" s="345" t="e">
        <f>X月!F20</f>
        <v>#DIV/0!</v>
      </c>
      <c r="G20" s="346"/>
      <c r="H20" s="41"/>
      <c r="I20" s="40"/>
    </row>
    <row r="21" spans="1:9" ht="16.5" customHeight="1">
      <c r="A21" s="347"/>
      <c r="B21" s="350"/>
      <c r="C21" s="351"/>
      <c r="H21" s="41"/>
      <c r="I21" s="40"/>
    </row>
    <row r="22" spans="1:9" ht="16.5" customHeight="1">
      <c r="A22" s="347"/>
      <c r="B22" s="350"/>
      <c r="C22" s="351"/>
      <c r="E22" s="311" t="s">
        <v>33</v>
      </c>
      <c r="F22" s="311" t="s">
        <v>40</v>
      </c>
      <c r="G22" s="311" t="s">
        <v>39</v>
      </c>
      <c r="H22" s="41"/>
      <c r="I22" s="40"/>
    </row>
    <row r="23" spans="1:9" ht="16.5" customHeight="1">
      <c r="A23" s="352" t="s">
        <v>38</v>
      </c>
      <c r="B23" s="355">
        <f>X月!B23/1000</f>
        <v>0</v>
      </c>
      <c r="C23" s="356"/>
      <c r="E23" s="312"/>
      <c r="F23" s="312"/>
      <c r="G23" s="312"/>
      <c r="H23" s="41"/>
      <c r="I23" s="40"/>
    </row>
    <row r="24" spans="1:9" ht="20.100000000000001" customHeight="1">
      <c r="A24" s="353"/>
      <c r="B24" s="357"/>
      <c r="C24" s="358"/>
      <c r="E24" s="43" t="s">
        <v>37</v>
      </c>
      <c r="F24" s="42">
        <f>X月!$F$24</f>
        <v>0</v>
      </c>
      <c r="G24" s="42">
        <f>X月!$G$24/1000</f>
        <v>0</v>
      </c>
      <c r="H24" s="41"/>
      <c r="I24" s="40"/>
    </row>
    <row r="25" spans="1:9" ht="20.100000000000001" customHeight="1">
      <c r="A25" s="354"/>
      <c r="B25" s="359"/>
      <c r="C25" s="360"/>
      <c r="E25" s="39" t="s">
        <v>77</v>
      </c>
      <c r="F25" s="42">
        <f>X月!F25</f>
        <v>0</v>
      </c>
      <c r="G25" s="42">
        <f>X月!$G$25/1000</f>
        <v>0</v>
      </c>
      <c r="H25" s="41"/>
      <c r="I25" s="40"/>
    </row>
    <row r="26" spans="1:9" ht="27" customHeight="1">
      <c r="A26" s="23" t="s">
        <v>35</v>
      </c>
      <c r="B26" s="361"/>
      <c r="C26" s="361"/>
      <c r="D26" s="37"/>
      <c r="G26" s="21"/>
      <c r="H26" s="41"/>
      <c r="I26" s="40"/>
    </row>
    <row r="27" spans="1:9" ht="19.2" customHeight="1">
      <c r="A27" s="362" t="s">
        <v>78</v>
      </c>
      <c r="B27" s="364">
        <f>X月!B27:C28</f>
        <v>0</v>
      </c>
      <c r="C27" s="365"/>
      <c r="D27" s="368" t="s">
        <v>79</v>
      </c>
      <c r="E27" s="369"/>
      <c r="F27" s="364">
        <f>X月!F27:F28</f>
        <v>0</v>
      </c>
      <c r="G27" s="91" t="s">
        <v>79</v>
      </c>
      <c r="H27" s="41"/>
      <c r="I27" s="40"/>
    </row>
    <row r="28" spans="1:9" ht="19.2" customHeight="1">
      <c r="A28" s="363"/>
      <c r="B28" s="366"/>
      <c r="C28" s="367"/>
      <c r="D28" s="370" t="s">
        <v>80</v>
      </c>
      <c r="E28" s="371"/>
      <c r="F28" s="366"/>
      <c r="G28" s="92" t="s">
        <v>27</v>
      </c>
      <c r="H28" s="93"/>
      <c r="I28" s="40"/>
    </row>
    <row r="29" spans="1:9" ht="20.100000000000001" customHeight="1">
      <c r="A29" s="94" t="s">
        <v>81</v>
      </c>
      <c r="B29" s="372">
        <f>X月!B29</f>
        <v>0</v>
      </c>
      <c r="C29" s="373"/>
      <c r="D29" s="374" t="e">
        <f>X月!D29</f>
        <v>#DIV/0!</v>
      </c>
      <c r="E29" s="375"/>
      <c r="F29" s="35">
        <f>X月!F29</f>
        <v>0</v>
      </c>
      <c r="G29" s="95" t="e">
        <f>X月!G29</f>
        <v>#DIV/0!</v>
      </c>
      <c r="H29" s="41"/>
      <c r="I29" s="40"/>
    </row>
    <row r="30" spans="1:9" ht="20.100000000000001" customHeight="1">
      <c r="A30" s="32" t="s">
        <v>22</v>
      </c>
      <c r="B30" s="372">
        <f>X月!B30</f>
        <v>0</v>
      </c>
      <c r="C30" s="373"/>
      <c r="D30" s="374" t="e">
        <f>X月!D30</f>
        <v>#DIV/0!</v>
      </c>
      <c r="E30" s="375"/>
      <c r="F30" s="35">
        <f>X月!F30</f>
        <v>0</v>
      </c>
      <c r="G30" s="95" t="e">
        <f>X月!G30</f>
        <v>#DIV/0!</v>
      </c>
      <c r="H30" s="41"/>
      <c r="I30" s="40"/>
    </row>
    <row r="31" spans="1:9" ht="20.100000000000001" customHeight="1">
      <c r="A31" s="32" t="s">
        <v>20</v>
      </c>
      <c r="B31" s="372">
        <f>X月!B31</f>
        <v>0</v>
      </c>
      <c r="C31" s="373"/>
      <c r="D31" s="374" t="e">
        <f>X月!D31</f>
        <v>#DIV/0!</v>
      </c>
      <c r="E31" s="375"/>
      <c r="F31" s="35">
        <f>X月!F31</f>
        <v>0</v>
      </c>
      <c r="G31" s="95" t="e">
        <f>X月!G31</f>
        <v>#DIV/0!</v>
      </c>
      <c r="H31" s="41"/>
      <c r="I31" s="40"/>
    </row>
    <row r="32" spans="1:9" ht="20.100000000000001" customHeight="1">
      <c r="A32" s="32" t="s">
        <v>82</v>
      </c>
      <c r="B32" s="372">
        <f>X月!B32</f>
        <v>0</v>
      </c>
      <c r="C32" s="373"/>
      <c r="D32" s="374" t="e">
        <f>X月!D32</f>
        <v>#DIV/0!</v>
      </c>
      <c r="E32" s="375"/>
      <c r="F32" s="35">
        <f>X月!F32</f>
        <v>0</v>
      </c>
      <c r="G32" s="95" t="e">
        <f>X月!G32</f>
        <v>#DIV/0!</v>
      </c>
      <c r="H32" s="41"/>
      <c r="I32" s="40"/>
    </row>
    <row r="33" spans="1:14" ht="20.100000000000001" customHeight="1">
      <c r="A33" s="94" t="s">
        <v>83</v>
      </c>
      <c r="B33" s="372">
        <f>X月!B33</f>
        <v>0</v>
      </c>
      <c r="C33" s="373"/>
      <c r="D33" s="374" t="e">
        <f>X月!D33</f>
        <v>#DIV/0!</v>
      </c>
      <c r="E33" s="375"/>
      <c r="F33" s="35">
        <f>X月!F33</f>
        <v>0</v>
      </c>
      <c r="G33" s="95" t="e">
        <f>X月!G33</f>
        <v>#DIV/0!</v>
      </c>
      <c r="H33" s="41"/>
      <c r="I33" s="40"/>
    </row>
    <row r="34" spans="1:14" ht="20.100000000000001" customHeight="1">
      <c r="A34" s="32" t="s">
        <v>22</v>
      </c>
      <c r="B34" s="372">
        <f>X月!B34</f>
        <v>0</v>
      </c>
      <c r="C34" s="373"/>
      <c r="D34" s="374" t="e">
        <f>X月!D34</f>
        <v>#DIV/0!</v>
      </c>
      <c r="E34" s="375"/>
      <c r="F34" s="35">
        <f>X月!F34</f>
        <v>0</v>
      </c>
      <c r="G34" s="95" t="e">
        <f>X月!G34</f>
        <v>#DIV/0!</v>
      </c>
      <c r="H34" s="41"/>
      <c r="I34" s="40"/>
    </row>
    <row r="35" spans="1:14" ht="20.100000000000001" customHeight="1">
      <c r="A35" s="32" t="s">
        <v>20</v>
      </c>
      <c r="B35" s="372">
        <f>X月!B35</f>
        <v>0</v>
      </c>
      <c r="C35" s="373"/>
      <c r="D35" s="374" t="e">
        <f>X月!D35</f>
        <v>#DIV/0!</v>
      </c>
      <c r="E35" s="375"/>
      <c r="F35" s="35">
        <f>X月!F35</f>
        <v>0</v>
      </c>
      <c r="G35" s="95" t="e">
        <f>X月!G35</f>
        <v>#DIV/0!</v>
      </c>
      <c r="H35" s="41"/>
      <c r="I35" s="40"/>
    </row>
    <row r="36" spans="1:14" ht="20.100000000000001" customHeight="1">
      <c r="A36" s="32" t="s">
        <v>82</v>
      </c>
      <c r="B36" s="372">
        <f>X月!B36</f>
        <v>0</v>
      </c>
      <c r="C36" s="373"/>
      <c r="D36" s="374" t="e">
        <f>X月!D36</f>
        <v>#DIV/0!</v>
      </c>
      <c r="E36" s="375"/>
      <c r="F36" s="35">
        <f>X月!F36</f>
        <v>0</v>
      </c>
      <c r="G36" s="95" t="e">
        <f>X月!G36</f>
        <v>#DIV/0!</v>
      </c>
      <c r="H36" s="41"/>
      <c r="I36" s="40"/>
    </row>
    <row r="37" spans="1:14" ht="20.100000000000001" customHeight="1">
      <c r="A37" s="29" t="s">
        <v>84</v>
      </c>
      <c r="B37" s="372">
        <f>X月!B37</f>
        <v>0</v>
      </c>
      <c r="C37" s="373"/>
      <c r="D37" s="374" t="e">
        <f>X月!D37</f>
        <v>#DIV/0!</v>
      </c>
      <c r="E37" s="375"/>
      <c r="F37" s="35">
        <f>X月!F37</f>
        <v>0</v>
      </c>
      <c r="G37" s="95" t="e">
        <f>X月!G37</f>
        <v>#DIV/0!</v>
      </c>
      <c r="H37" s="41"/>
      <c r="I37" s="40"/>
    </row>
    <row r="38" spans="1:14" ht="20.100000000000001" customHeight="1">
      <c r="A38" s="26" t="s">
        <v>14</v>
      </c>
      <c r="B38" s="376" t="e">
        <f>X月!B38</f>
        <v>#DIV/0!</v>
      </c>
      <c r="C38" s="377"/>
      <c r="D38" s="378" t="e">
        <f>X月!D38</f>
        <v>#DIV/0!</v>
      </c>
      <c r="E38" s="379"/>
      <c r="F38" s="96" t="e">
        <f>X月!F38</f>
        <v>#DIV/0!</v>
      </c>
      <c r="G38" s="97" t="e">
        <f>X月!G38</f>
        <v>#DIV/0!</v>
      </c>
      <c r="H38" s="41"/>
      <c r="I38" s="40"/>
    </row>
    <row r="39" spans="1:14" ht="20.100000000000001" customHeight="1">
      <c r="A39" s="98" t="s">
        <v>85</v>
      </c>
      <c r="F39" s="22"/>
      <c r="G39" s="21"/>
      <c r="H39" s="41"/>
      <c r="I39" s="40"/>
    </row>
    <row r="40" spans="1:14" ht="20.100000000000001" customHeight="1">
      <c r="A40" s="99" t="s">
        <v>86</v>
      </c>
      <c r="B40" s="380" t="s">
        <v>9</v>
      </c>
      <c r="C40" s="381"/>
      <c r="D40" s="380" t="s">
        <v>8</v>
      </c>
      <c r="E40" s="382"/>
      <c r="F40" s="100" t="s">
        <v>13</v>
      </c>
      <c r="G40" s="101" t="s">
        <v>87</v>
      </c>
      <c r="H40" s="102"/>
      <c r="I40" s="102"/>
      <c r="J40" s="102"/>
      <c r="K40" s="102"/>
      <c r="L40" s="102"/>
      <c r="M40" s="102"/>
      <c r="N40" s="102"/>
    </row>
    <row r="41" spans="1:14" ht="20.100000000000001" hidden="1" customHeight="1">
      <c r="A41" s="16" t="s">
        <v>5</v>
      </c>
      <c r="B41" s="383">
        <v>71052525</v>
      </c>
      <c r="C41" s="384"/>
      <c r="D41" s="385">
        <v>71052525</v>
      </c>
      <c r="E41" s="386"/>
      <c r="F41" s="19">
        <v>1.2206842754708576E-2</v>
      </c>
      <c r="G41" s="14">
        <v>40893</v>
      </c>
    </row>
    <row r="42" spans="1:14" ht="20.100000000000001" hidden="1" customHeight="1">
      <c r="A42" s="16" t="s">
        <v>4</v>
      </c>
      <c r="B42" s="383">
        <v>72253004</v>
      </c>
      <c r="C42" s="384"/>
      <c r="D42" s="385">
        <v>72253004</v>
      </c>
      <c r="E42" s="386"/>
      <c r="F42" s="19">
        <v>1.2999680954441701E-2</v>
      </c>
      <c r="G42" s="14">
        <v>30167</v>
      </c>
    </row>
    <row r="43" spans="1:14" ht="20.100000000000001" hidden="1" customHeight="1">
      <c r="A43" s="16" t="s">
        <v>3</v>
      </c>
      <c r="B43" s="383">
        <v>67530696.309</v>
      </c>
      <c r="C43" s="384"/>
      <c r="D43" s="385">
        <v>67530696.309</v>
      </c>
      <c r="E43" s="386"/>
      <c r="F43" s="19">
        <v>9.5560420115791932E-3</v>
      </c>
      <c r="G43" s="14">
        <v>87448.106</v>
      </c>
    </row>
    <row r="44" spans="1:14" ht="19.5" hidden="1" customHeight="1">
      <c r="A44" s="16" t="s">
        <v>2</v>
      </c>
      <c r="B44" s="210">
        <v>72530161.031000003</v>
      </c>
      <c r="C44" s="211"/>
      <c r="D44" s="212">
        <v>72530161.031000003</v>
      </c>
      <c r="E44" s="213"/>
      <c r="F44" s="18">
        <v>5.4999999999999997E-3</v>
      </c>
      <c r="G44" s="14">
        <v>33163</v>
      </c>
    </row>
    <row r="45" spans="1:14" s="6" customFormat="1" ht="21" customHeight="1">
      <c r="A45" s="16">
        <f>X月!A41</f>
        <v>0</v>
      </c>
      <c r="B45" s="210">
        <f>X月!B41</f>
        <v>0</v>
      </c>
      <c r="C45" s="211"/>
      <c r="D45" s="212">
        <f>X月!D41</f>
        <v>0</v>
      </c>
      <c r="E45" s="213"/>
      <c r="F45" s="15">
        <f>X月!F41</f>
        <v>0</v>
      </c>
      <c r="G45" s="14">
        <f>X月!G41</f>
        <v>0</v>
      </c>
    </row>
    <row r="46" spans="1:14" s="6" customFormat="1" ht="21" customHeight="1">
      <c r="A46" s="16">
        <f>X月!A42</f>
        <v>0</v>
      </c>
      <c r="B46" s="210">
        <f>X月!B42</f>
        <v>0</v>
      </c>
      <c r="C46" s="211"/>
      <c r="D46" s="212">
        <f>X月!D42</f>
        <v>0</v>
      </c>
      <c r="E46" s="213"/>
      <c r="F46" s="15">
        <f>X月!F42</f>
        <v>0</v>
      </c>
      <c r="G46" s="14">
        <f>X月!G42</f>
        <v>0</v>
      </c>
    </row>
    <row r="47" spans="1:14" s="6" customFormat="1" ht="21" customHeight="1">
      <c r="A47" s="16">
        <f>X月!A43</f>
        <v>0</v>
      </c>
      <c r="B47" s="210">
        <f>X月!B43</f>
        <v>0</v>
      </c>
      <c r="C47" s="211"/>
      <c r="D47" s="212">
        <f>X月!D43</f>
        <v>0</v>
      </c>
      <c r="E47" s="213"/>
      <c r="F47" s="15">
        <f>X月!F43</f>
        <v>0</v>
      </c>
      <c r="G47" s="14">
        <f>X月!G43</f>
        <v>0</v>
      </c>
    </row>
    <row r="48" spans="1:14" s="6" customFormat="1" ht="21" customHeight="1">
      <c r="A48" s="16">
        <f>X月!A44</f>
        <v>0</v>
      </c>
      <c r="B48" s="210">
        <f>X月!B44</f>
        <v>0</v>
      </c>
      <c r="C48" s="211"/>
      <c r="D48" s="212">
        <f>X月!D44</f>
        <v>0</v>
      </c>
      <c r="E48" s="213"/>
      <c r="F48" s="15">
        <f>X月!F44</f>
        <v>0</v>
      </c>
      <c r="G48" s="14">
        <f>X月!G44</f>
        <v>0</v>
      </c>
    </row>
    <row r="49" spans="1:14" s="6" customFormat="1" ht="21" customHeight="1">
      <c r="A49" s="16">
        <f>X月!A45</f>
        <v>0</v>
      </c>
      <c r="B49" s="210">
        <f>X月!B45</f>
        <v>0</v>
      </c>
      <c r="C49" s="211"/>
      <c r="D49" s="212">
        <f>X月!D45</f>
        <v>0</v>
      </c>
      <c r="E49" s="213"/>
      <c r="F49" s="15">
        <f>X月!F45</f>
        <v>0</v>
      </c>
      <c r="G49" s="14">
        <f>X月!G45</f>
        <v>0</v>
      </c>
    </row>
    <row r="50" spans="1:14" s="6" customFormat="1" ht="21" customHeight="1">
      <c r="A50" s="16">
        <f>X月!A46</f>
        <v>0</v>
      </c>
      <c r="B50" s="210">
        <f>X月!B46</f>
        <v>0</v>
      </c>
      <c r="C50" s="211"/>
      <c r="D50" s="212">
        <f>X月!D46</f>
        <v>0</v>
      </c>
      <c r="E50" s="213"/>
      <c r="F50" s="15">
        <f>X月!F46</f>
        <v>0</v>
      </c>
      <c r="G50" s="14">
        <f>X月!G46</f>
        <v>0</v>
      </c>
    </row>
    <row r="51" spans="1:14" s="6" customFormat="1" ht="21" customHeight="1">
      <c r="A51" s="16">
        <f>X月!A47</f>
        <v>0</v>
      </c>
      <c r="B51" s="210">
        <f>X月!B47</f>
        <v>0</v>
      </c>
      <c r="C51" s="211"/>
      <c r="D51" s="212">
        <f>X月!D47</f>
        <v>0</v>
      </c>
      <c r="E51" s="213"/>
      <c r="F51" s="15">
        <f>X月!F47</f>
        <v>0</v>
      </c>
      <c r="G51" s="14">
        <f>X月!G47</f>
        <v>0</v>
      </c>
    </row>
    <row r="52" spans="1:14" s="6" customFormat="1" ht="21" customHeight="1">
      <c r="A52" s="16">
        <f>X月!A48</f>
        <v>0</v>
      </c>
      <c r="B52" s="210">
        <f>X月!B48</f>
        <v>0</v>
      </c>
      <c r="C52" s="211"/>
      <c r="D52" s="212">
        <f>X月!D48</f>
        <v>0</v>
      </c>
      <c r="E52" s="213"/>
      <c r="F52" s="15">
        <f>X月!F48</f>
        <v>0</v>
      </c>
      <c r="G52" s="14">
        <f>X月!G48</f>
        <v>0</v>
      </c>
    </row>
    <row r="53" spans="1:14" s="6" customFormat="1" ht="21" customHeight="1">
      <c r="A53" s="16">
        <f>X月!A49</f>
        <v>0</v>
      </c>
      <c r="B53" s="210">
        <f>X月!B49</f>
        <v>0</v>
      </c>
      <c r="C53" s="211"/>
      <c r="D53" s="212">
        <f>X月!D49</f>
        <v>0</v>
      </c>
      <c r="E53" s="213"/>
      <c r="F53" s="15">
        <f>X月!F49</f>
        <v>0</v>
      </c>
      <c r="G53" s="14">
        <f>X月!G49</f>
        <v>0</v>
      </c>
    </row>
    <row r="54" spans="1:14" s="6" customFormat="1" ht="21" customHeight="1">
      <c r="A54" s="16">
        <f>X月!A50</f>
        <v>0</v>
      </c>
      <c r="B54" s="210">
        <f>X月!B50:C50</f>
        <v>0</v>
      </c>
      <c r="C54" s="211"/>
      <c r="D54" s="212">
        <f>X月!D50:E50</f>
        <v>0</v>
      </c>
      <c r="E54" s="213"/>
      <c r="F54" s="15">
        <f>X月!F50</f>
        <v>0</v>
      </c>
      <c r="G54" s="14">
        <f>X月!G50</f>
        <v>0</v>
      </c>
    </row>
    <row r="55" spans="1:14" s="6" customFormat="1" ht="21" customHeight="1">
      <c r="A55" s="13">
        <f>X月!A51</f>
        <v>0</v>
      </c>
      <c r="B55" s="390">
        <f>X月!B51</f>
        <v>0</v>
      </c>
      <c r="C55" s="391"/>
      <c r="D55" s="392">
        <f>X月!D51</f>
        <v>0</v>
      </c>
      <c r="E55" s="393"/>
      <c r="F55" s="12">
        <f>X月!F51</f>
        <v>0</v>
      </c>
      <c r="G55" s="11">
        <f>X月!G51</f>
        <v>0</v>
      </c>
    </row>
    <row r="56" spans="1:14" ht="183.75" customHeight="1">
      <c r="A56" s="394" t="s">
        <v>89</v>
      </c>
      <c r="B56" s="395"/>
      <c r="C56" s="395"/>
      <c r="D56" s="395"/>
      <c r="E56" s="395"/>
      <c r="F56" s="395"/>
      <c r="G56" s="395"/>
      <c r="H56" s="6"/>
      <c r="I56" s="6"/>
      <c r="J56" s="6"/>
      <c r="K56" s="6"/>
      <c r="L56" s="6"/>
      <c r="M56" s="6"/>
      <c r="N56" s="6"/>
    </row>
    <row r="57" spans="1:14" s="106" customFormat="1" ht="21" customHeight="1">
      <c r="A57" s="103" t="s">
        <v>88</v>
      </c>
      <c r="B57" s="104"/>
      <c r="C57" s="103"/>
      <c r="D57" s="104"/>
      <c r="E57" s="104"/>
      <c r="F57" s="104"/>
      <c r="G57" s="103"/>
      <c r="H57" s="105"/>
    </row>
    <row r="58" spans="1:14" s="109" customFormat="1" ht="17.399999999999999">
      <c r="A58" s="10" t="s">
        <v>1</v>
      </c>
      <c r="B58" s="396">
        <f>B55-B29</f>
        <v>0</v>
      </c>
      <c r="C58" s="396"/>
      <c r="D58" s="397">
        <f>D55-B33-B37</f>
        <v>0</v>
      </c>
      <c r="E58" s="397"/>
      <c r="F58" s="9" t="e">
        <f>F55-B38</f>
        <v>#DIV/0!</v>
      </c>
      <c r="G58" s="107"/>
      <c r="H58" s="108"/>
      <c r="I58" s="108"/>
      <c r="J58" s="108"/>
      <c r="K58" s="108"/>
      <c r="L58" s="108"/>
      <c r="M58" s="108"/>
      <c r="N58" s="108"/>
    </row>
    <row r="59" spans="1:14" ht="17.399999999999999">
      <c r="A59" s="8" t="s">
        <v>0</v>
      </c>
      <c r="B59" s="387">
        <f>B55-B53</f>
        <v>0</v>
      </c>
      <c r="C59" s="387"/>
      <c r="D59" s="388">
        <f>D55-D53</f>
        <v>0</v>
      </c>
      <c r="E59" s="388"/>
      <c r="F59" s="110">
        <f>F55-F54</f>
        <v>0</v>
      </c>
      <c r="G59" s="7"/>
      <c r="H59" s="6"/>
      <c r="I59" s="6"/>
      <c r="J59" s="6"/>
      <c r="K59" s="6"/>
      <c r="L59" s="6"/>
      <c r="M59" s="6"/>
      <c r="N59" s="6"/>
    </row>
    <row r="60" spans="1:14" ht="17.399999999999999">
      <c r="B60" s="389"/>
      <c r="C60" s="389"/>
    </row>
    <row r="61" spans="1:14" ht="17.399999999999999">
      <c r="B61" s="389"/>
      <c r="C61" s="389"/>
    </row>
    <row r="63" spans="1:14">
      <c r="J63" s="4"/>
      <c r="K63" s="4"/>
      <c r="L63" s="4"/>
      <c r="M63" s="4"/>
      <c r="N63" s="4"/>
    </row>
    <row r="65" spans="9:9">
      <c r="I65" s="4"/>
    </row>
  </sheetData>
  <mergeCells count="101">
    <mergeCell ref="B59:C59"/>
    <mergeCell ref="D59:E59"/>
    <mergeCell ref="B60:C60"/>
    <mergeCell ref="B61:C61"/>
    <mergeCell ref="B54:C54"/>
    <mergeCell ref="D54:E54"/>
    <mergeCell ref="B55:C55"/>
    <mergeCell ref="D55:E55"/>
    <mergeCell ref="A56:G56"/>
    <mergeCell ref="B58:C58"/>
    <mergeCell ref="D58:E58"/>
    <mergeCell ref="B51:C51"/>
    <mergeCell ref="D51:E51"/>
    <mergeCell ref="B52:C52"/>
    <mergeCell ref="D52:E52"/>
    <mergeCell ref="B53:C53"/>
    <mergeCell ref="D53:E53"/>
    <mergeCell ref="B48:C48"/>
    <mergeCell ref="D48:E48"/>
    <mergeCell ref="B49:C49"/>
    <mergeCell ref="D49:E49"/>
    <mergeCell ref="B50:C50"/>
    <mergeCell ref="D50:E50"/>
    <mergeCell ref="B45:C45"/>
    <mergeCell ref="D45:E45"/>
    <mergeCell ref="B46:C46"/>
    <mergeCell ref="D46:E46"/>
    <mergeCell ref="B47:C47"/>
    <mergeCell ref="D47:E47"/>
    <mergeCell ref="B42:C42"/>
    <mergeCell ref="D42:E42"/>
    <mergeCell ref="B43:C43"/>
    <mergeCell ref="D43:E43"/>
    <mergeCell ref="B44:C44"/>
    <mergeCell ref="D44:E44"/>
    <mergeCell ref="B40:C40"/>
    <mergeCell ref="D40:E40"/>
    <mergeCell ref="B41:C41"/>
    <mergeCell ref="D41:E41"/>
    <mergeCell ref="B35:C35"/>
    <mergeCell ref="D35:E35"/>
    <mergeCell ref="B36:C36"/>
    <mergeCell ref="D36:E36"/>
    <mergeCell ref="B37:C37"/>
    <mergeCell ref="D37:E37"/>
    <mergeCell ref="B34:C34"/>
    <mergeCell ref="D34:E34"/>
    <mergeCell ref="B29:C29"/>
    <mergeCell ref="D29:E29"/>
    <mergeCell ref="B30:C30"/>
    <mergeCell ref="D30:E30"/>
    <mergeCell ref="B31:C31"/>
    <mergeCell ref="D31:E31"/>
    <mergeCell ref="B38:C38"/>
    <mergeCell ref="D38:E38"/>
    <mergeCell ref="A27:A28"/>
    <mergeCell ref="B27:C28"/>
    <mergeCell ref="D27:E27"/>
    <mergeCell ref="F27:F28"/>
    <mergeCell ref="D28:E28"/>
    <mergeCell ref="B32:C32"/>
    <mergeCell ref="D32:E32"/>
    <mergeCell ref="B33:C33"/>
    <mergeCell ref="D33:E33"/>
    <mergeCell ref="A20:A22"/>
    <mergeCell ref="B20:C22"/>
    <mergeCell ref="F20:G20"/>
    <mergeCell ref="E22:E23"/>
    <mergeCell ref="F22:F23"/>
    <mergeCell ref="G22:G23"/>
    <mergeCell ref="A23:A25"/>
    <mergeCell ref="B23:C25"/>
    <mergeCell ref="B26:C26"/>
    <mergeCell ref="B15:C15"/>
    <mergeCell ref="E15:E16"/>
    <mergeCell ref="F15:G16"/>
    <mergeCell ref="A16:A17"/>
    <mergeCell ref="B16:C17"/>
    <mergeCell ref="F17:G17"/>
    <mergeCell ref="A18:A19"/>
    <mergeCell ref="B18:C19"/>
    <mergeCell ref="F18:G18"/>
    <mergeCell ref="F19:G19"/>
    <mergeCell ref="J6:K6"/>
    <mergeCell ref="J7:K7"/>
    <mergeCell ref="D11:D12"/>
    <mergeCell ref="E11:E12"/>
    <mergeCell ref="F11:F12"/>
    <mergeCell ref="G11:G12"/>
    <mergeCell ref="A1:G1"/>
    <mergeCell ref="D2:E2"/>
    <mergeCell ref="A4:A5"/>
    <mergeCell ref="B4:C4"/>
    <mergeCell ref="D4:E4"/>
    <mergeCell ref="F4:F5"/>
    <mergeCell ref="G4:G5"/>
    <mergeCell ref="A12:C13"/>
    <mergeCell ref="E13:E14"/>
    <mergeCell ref="F13:G13"/>
    <mergeCell ref="B14:C14"/>
    <mergeCell ref="F14:G14"/>
  </mergeCells>
  <phoneticPr fontId="20" type="noConversion"/>
  <printOptions horizontalCentered="1"/>
  <pageMargins left="0" right="0" top="0.51181102362204722" bottom="0.11811023622047245" header="0.31496062992125984" footer="0.11811023622047245"/>
  <pageSetup paperSize="9" scale="64" orientation="portrait" horizontalDpi="4294967294" r:id="rId1"/>
  <headerFooter alignWithMargins="0">
    <oddFooter>&amp;L製表單位：放款服務課  &amp;D&amp;C&amp;P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5</vt:i4>
      </vt:variant>
    </vt:vector>
  </HeadingPairs>
  <TitlesOfParts>
    <vt:vector size="8" baseType="lpstr">
      <vt:lpstr>X月</vt:lpstr>
      <vt:lpstr>X月 (2)</vt:lpstr>
      <vt:lpstr>X月 (千元)</vt:lpstr>
      <vt:lpstr>X月!OLE_LINK1</vt:lpstr>
      <vt:lpstr>'X月 (2)'!OLE_LINK1</vt:lpstr>
      <vt:lpstr>X月!Print_Area</vt:lpstr>
      <vt:lpstr>'X月 (2)'!Print_Area</vt:lpstr>
      <vt:lpstr>'X月 (千元)'!Print_Area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張舜雯</dc:creator>
  <cp:lastModifiedBy>家興 余</cp:lastModifiedBy>
  <cp:lastPrinted>2019-05-09T02:39:08Z</cp:lastPrinted>
  <dcterms:created xsi:type="dcterms:W3CDTF">2019-05-06T02:04:32Z</dcterms:created>
  <dcterms:modified xsi:type="dcterms:W3CDTF">2023-10-05T02:23:18Z</dcterms:modified>
</cp:coreProperties>
</file>