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\\192.168.10.16\St1Share(NAS)\SKL\測試UAT\"/>
    </mc:Choice>
  </mc:AlternateContent>
  <xr:revisionPtr revIDLastSave="0" documentId="13_ncr:1_{93791831-8B68-4019-98CE-580B8A80AFC7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總表" sheetId="2" r:id="rId1"/>
    <sheet name="工作表2" sheetId="23" r:id="rId2"/>
    <sheet name="工作表1" sheetId="22" r:id="rId3"/>
    <sheet name="測試問題" sheetId="21" r:id="rId4"/>
    <sheet name="URS確認" sheetId="15" r:id="rId5"/>
    <sheet name="報表清單" sheetId="16" r:id="rId6"/>
    <sheet name="外部輸出入介面" sheetId="17" r:id="rId7"/>
    <sheet name="SIT_I 規劃與進程" sheetId="14" r:id="rId8"/>
    <sheet name="CASE" sheetId="19" r:id="rId9"/>
    <sheet name="總表_舊" sheetId="20" r:id="rId10"/>
  </sheets>
  <externalReferences>
    <externalReference r:id="rId11"/>
    <externalReference r:id="rId12"/>
    <externalReference r:id="rId13"/>
  </externalReferences>
  <definedNames>
    <definedName name="_xlnm._FilterDatabase" localSheetId="8" hidden="1">CASE!$A$1:$E$111</definedName>
    <definedName name="_xlnm._FilterDatabase" localSheetId="7" hidden="1">'SIT_I 規劃與進程'!$A$1:$R$322</definedName>
    <definedName name="_xlnm._FilterDatabase" localSheetId="4" hidden="1">URS確認!$BG$1:$BI$576</definedName>
    <definedName name="_xlnm._FilterDatabase" localSheetId="2" hidden="1">工作表1!$A$1:$B$577</definedName>
    <definedName name="_xlnm._FilterDatabase" localSheetId="1" hidden="1">工作表2!$A$1:$B$577</definedName>
    <definedName name="_xlnm._FilterDatabase" localSheetId="6" hidden="1">外部輸出入介面!$A$1:$J$172</definedName>
    <definedName name="_xlnm._FilterDatabase" localSheetId="5" hidden="1">報表清單!$A$1:$S$124</definedName>
    <definedName name="_xlnm._FilterDatabase" localSheetId="0" hidden="1">總表!$A$4:$QC$147</definedName>
    <definedName name="_xlnm._FilterDatabase" localSheetId="9" hidden="1">總表_舊!$A$3:$QB$147</definedName>
    <definedName name="_xlcn.WorksheetConnection_URS確認排程.xlsx功能_331" localSheetId="4" hidden="1">功能_33[]</definedName>
    <definedName name="_xlcn.WorksheetConnection_URS確認排程.xlsx功能_331" localSheetId="6" hidden="1">#REF!</definedName>
    <definedName name="_xlcn.WorksheetConnection_URS確認排程.xlsx功能_331" localSheetId="5" hidden="1">#REF!</definedName>
    <definedName name="_xlcn.WorksheetConnection_URS確認排程.xlsx功能_331" hidden="1">#REF!</definedName>
    <definedName name="aaa" localSheetId="4">[1]員工!#REF!</definedName>
    <definedName name="aaa" localSheetId="6">[2]員工!#REF!</definedName>
    <definedName name="aaa" localSheetId="5">[2]員工!#REF!</definedName>
    <definedName name="aaa">[1]員工!#REF!</definedName>
    <definedName name="all" localSheetId="4">[1]員工!#REF!</definedName>
    <definedName name="all" localSheetId="6">[2]員工!#REF!</definedName>
    <definedName name="all" localSheetId="5">[2]員工!#REF!</definedName>
    <definedName name="all">[1]員工!#REF!</definedName>
    <definedName name="alltel" localSheetId="4">[1]員工!#REF!</definedName>
    <definedName name="alltel" localSheetId="6">[2]員工!#REF!</definedName>
    <definedName name="alltel" localSheetId="5">[2]員工!#REF!</definedName>
    <definedName name="alltel">[1]員工!#REF!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0" i="2" l="1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5" i="2"/>
  <c r="C1" i="2"/>
  <c r="VN1" i="2" l="1"/>
  <c r="F144" i="2"/>
  <c r="PW1" i="2"/>
  <c r="PX1" i="2"/>
  <c r="PY1" i="2"/>
  <c r="PZ1" i="2"/>
  <c r="QA1" i="2"/>
  <c r="QB1" i="2"/>
  <c r="QC1" i="2"/>
  <c r="QD1" i="2"/>
  <c r="QE1" i="2"/>
  <c r="QF1" i="2"/>
  <c r="QG1" i="2"/>
  <c r="QH1" i="2"/>
  <c r="QI1" i="2"/>
  <c r="QJ1" i="2"/>
  <c r="QK1" i="2"/>
  <c r="QL1" i="2"/>
  <c r="QM1" i="2"/>
  <c r="QN1" i="2"/>
  <c r="QO1" i="2"/>
  <c r="QP1" i="2"/>
  <c r="QQ1" i="2"/>
  <c r="QR1" i="2"/>
  <c r="QS1" i="2"/>
  <c r="QT1" i="2"/>
  <c r="QU1" i="2"/>
  <c r="QV1" i="2"/>
  <c r="QW1" i="2"/>
  <c r="QX1" i="2"/>
  <c r="QY1" i="2"/>
  <c r="QZ1" i="2"/>
  <c r="RN1" i="2"/>
  <c r="RO1" i="2"/>
  <c r="RP1" i="2"/>
  <c r="RQ1" i="2"/>
  <c r="RR1" i="2"/>
  <c r="RS1" i="2"/>
  <c r="RT1" i="2"/>
  <c r="RU1" i="2"/>
  <c r="RV1" i="2"/>
  <c r="RW1" i="2"/>
  <c r="RX1" i="2"/>
  <c r="RY1" i="2"/>
  <c r="RZ1" i="2"/>
  <c r="SA1" i="2"/>
  <c r="SB1" i="2"/>
  <c r="SC1" i="2"/>
  <c r="SD1" i="2"/>
  <c r="SE1" i="2"/>
  <c r="SF1" i="2"/>
  <c r="SG1" i="2"/>
  <c r="SH1" i="2"/>
  <c r="SI1" i="2"/>
  <c r="SJ1" i="2"/>
  <c r="SK1" i="2"/>
  <c r="SL1" i="2"/>
  <c r="SM1" i="2"/>
  <c r="SN1" i="2"/>
  <c r="SO1" i="2"/>
  <c r="SP1" i="2"/>
  <c r="SQ1" i="2"/>
  <c r="SR1" i="2"/>
  <c r="SS1" i="2"/>
  <c r="ST1" i="2"/>
  <c r="SU1" i="2"/>
  <c r="SV1" i="2"/>
  <c r="SW1" i="2"/>
  <c r="SX1" i="2"/>
  <c r="TC1" i="2"/>
  <c r="TD1" i="2"/>
  <c r="TE1" i="2"/>
  <c r="TF1" i="2"/>
  <c r="TG1" i="2"/>
  <c r="TH1" i="2"/>
  <c r="TI1" i="2"/>
  <c r="TJ1" i="2"/>
  <c r="TK1" i="2"/>
  <c r="TL1" i="2"/>
  <c r="TM1" i="2"/>
  <c r="TN1" i="2"/>
  <c r="TO1" i="2"/>
  <c r="TP1" i="2"/>
  <c r="TQ1" i="2"/>
  <c r="TR1" i="2"/>
  <c r="TS1" i="2"/>
  <c r="TT1" i="2"/>
  <c r="TU1" i="2"/>
  <c r="TV1" i="2"/>
  <c r="TW1" i="2"/>
  <c r="TX1" i="2"/>
  <c r="TY1" i="2"/>
  <c r="TZ1" i="2"/>
  <c r="UA1" i="2"/>
  <c r="UB1" i="2"/>
  <c r="UC1" i="2"/>
  <c r="UD1" i="2"/>
  <c r="UE1" i="2"/>
  <c r="UF1" i="2"/>
  <c r="UG1" i="2"/>
  <c r="UH1" i="2"/>
  <c r="UI1" i="2"/>
  <c r="UJ1" i="2"/>
  <c r="UK1" i="2"/>
  <c r="UL1" i="2"/>
  <c r="UM1" i="2"/>
  <c r="UU1" i="2"/>
  <c r="SY1" i="2"/>
  <c r="SZ1" i="2"/>
  <c r="TA1" i="2"/>
  <c r="TB1" i="2"/>
  <c r="UN1" i="2"/>
  <c r="OZ1" i="2"/>
  <c r="PC1" i="2"/>
  <c r="PJ1" i="2"/>
  <c r="PG1" i="2"/>
  <c r="PK1" i="2"/>
  <c r="PE1" i="2"/>
  <c r="PB1" i="2"/>
  <c r="PD1" i="2"/>
  <c r="PF1" i="2"/>
  <c r="PH1" i="2"/>
  <c r="PI1" i="2"/>
  <c r="PA1" i="2"/>
  <c r="PL1" i="2"/>
  <c r="PM1" i="2"/>
  <c r="PN1" i="2"/>
  <c r="VK1" i="2"/>
  <c r="VL1" i="2"/>
  <c r="VM1" i="2"/>
  <c r="UW1" i="2"/>
  <c r="UX1" i="2"/>
  <c r="UY1" i="2"/>
  <c r="UZ1" i="2"/>
  <c r="VA1" i="2"/>
  <c r="VB1" i="2"/>
  <c r="VC1" i="2"/>
  <c r="VD1" i="2"/>
  <c r="VF1" i="2"/>
  <c r="VJ1" i="2"/>
  <c r="VH1" i="2"/>
  <c r="VI1" i="2"/>
  <c r="VE1" i="2"/>
  <c r="VG1" i="2"/>
  <c r="F144" i="20"/>
  <c r="E144" i="20"/>
  <c r="I142" i="20"/>
  <c r="I141" i="20"/>
  <c r="I140" i="20"/>
  <c r="I139" i="20"/>
  <c r="I138" i="20"/>
  <c r="I137" i="20"/>
  <c r="I136" i="20"/>
  <c r="I135" i="20"/>
  <c r="I134" i="20"/>
  <c r="I133" i="20"/>
  <c r="I132" i="20"/>
  <c r="I131" i="20"/>
  <c r="I130" i="20"/>
  <c r="I129" i="20"/>
  <c r="I128" i="20"/>
  <c r="I127" i="20"/>
  <c r="I125" i="20"/>
  <c r="I124" i="20"/>
  <c r="I122" i="20"/>
  <c r="I120" i="20"/>
  <c r="I119" i="20"/>
  <c r="I118" i="20"/>
  <c r="I117" i="20"/>
  <c r="I116" i="20"/>
  <c r="I114" i="20"/>
  <c r="I113" i="20"/>
  <c r="I112" i="20"/>
  <c r="I110" i="20"/>
  <c r="I109" i="20"/>
  <c r="I108" i="20"/>
  <c r="I107" i="20"/>
  <c r="I106" i="20"/>
  <c r="I105" i="20"/>
  <c r="I104" i="20"/>
  <c r="I103" i="20"/>
  <c r="I102" i="20"/>
  <c r="I101" i="20"/>
  <c r="I100" i="20"/>
  <c r="I99" i="20"/>
  <c r="I98" i="20"/>
  <c r="I97" i="20"/>
  <c r="I95" i="20"/>
  <c r="I93" i="20"/>
  <c r="I92" i="20"/>
  <c r="I91" i="20"/>
  <c r="I90" i="20"/>
  <c r="I89" i="20"/>
  <c r="I88" i="20"/>
  <c r="I86" i="20"/>
  <c r="I85" i="20"/>
  <c r="I84" i="20"/>
  <c r="I83" i="20"/>
  <c r="I82" i="20"/>
  <c r="I81" i="20"/>
  <c r="I80" i="20"/>
  <c r="I78" i="20"/>
  <c r="I77" i="20"/>
  <c r="I75" i="20"/>
  <c r="I74" i="20"/>
  <c r="I72" i="20"/>
  <c r="I71" i="20"/>
  <c r="I70" i="20"/>
  <c r="I69" i="20"/>
  <c r="I68" i="20"/>
  <c r="I67" i="20"/>
  <c r="I65" i="20"/>
  <c r="I64" i="20"/>
  <c r="I63" i="20"/>
  <c r="I62" i="20"/>
  <c r="I60" i="20"/>
  <c r="I59" i="20"/>
  <c r="I58" i="20"/>
  <c r="I57" i="20"/>
  <c r="I56" i="20"/>
  <c r="I54" i="20"/>
  <c r="I53" i="20"/>
  <c r="I52" i="20"/>
  <c r="I51" i="20"/>
  <c r="I50" i="20"/>
  <c r="I49" i="20"/>
  <c r="I48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144" i="20" s="1"/>
  <c r="PZ1" i="20"/>
  <c r="PY1" i="20"/>
  <c r="PX1" i="20"/>
  <c r="PW1" i="20"/>
  <c r="PV1" i="20"/>
  <c r="PU1" i="20"/>
  <c r="PT1" i="20"/>
  <c r="PS1" i="20"/>
  <c r="PR1" i="20"/>
  <c r="PQ1" i="20"/>
  <c r="PP1" i="20"/>
  <c r="PO1" i="20"/>
  <c r="PN1" i="20"/>
  <c r="PM1" i="20"/>
  <c r="PL1" i="20"/>
  <c r="PK1" i="20"/>
  <c r="PJ1" i="20"/>
  <c r="PI1" i="20"/>
  <c r="PH1" i="20"/>
  <c r="PG1" i="20"/>
  <c r="PF1" i="20"/>
  <c r="PE1" i="20"/>
  <c r="PD1" i="20"/>
  <c r="PC1" i="20"/>
  <c r="PB1" i="20"/>
  <c r="PA1" i="20"/>
  <c r="OZ1" i="20"/>
  <c r="OY1" i="20"/>
  <c r="OX1" i="20"/>
  <c r="OW1" i="20"/>
  <c r="OV1" i="20"/>
  <c r="OU1" i="20"/>
  <c r="OT1" i="20"/>
  <c r="OS1" i="20"/>
  <c r="OR1" i="20"/>
  <c r="OQ1" i="20"/>
  <c r="OP1" i="20"/>
  <c r="OO1" i="20"/>
  <c r="ON1" i="20"/>
  <c r="OM1" i="20"/>
  <c r="OL1" i="20"/>
  <c r="OK1" i="20"/>
  <c r="OJ1" i="20"/>
  <c r="OI1" i="20"/>
  <c r="OH1" i="20"/>
  <c r="OG1" i="20"/>
  <c r="OF1" i="20"/>
  <c r="OE1" i="20"/>
  <c r="OD1" i="20"/>
  <c r="OC1" i="20"/>
  <c r="OB1" i="20"/>
  <c r="OA1" i="20"/>
  <c r="NZ1" i="20"/>
  <c r="NY1" i="20"/>
  <c r="NX1" i="20"/>
  <c r="NW1" i="20"/>
  <c r="NV1" i="20"/>
  <c r="NU1" i="20"/>
  <c r="NT1" i="20"/>
  <c r="NS1" i="20"/>
  <c r="NR1" i="20"/>
  <c r="NQ1" i="20"/>
  <c r="NP1" i="20"/>
  <c r="NO1" i="20"/>
  <c r="NN1" i="20"/>
  <c r="NM1" i="20"/>
  <c r="NL1" i="20"/>
  <c r="NK1" i="20"/>
  <c r="NJ1" i="20"/>
  <c r="NI1" i="20"/>
  <c r="NH1" i="20"/>
  <c r="NG1" i="20"/>
  <c r="NF1" i="20"/>
  <c r="NE1" i="20"/>
  <c r="ND1" i="20"/>
  <c r="NC1" i="20"/>
  <c r="NB1" i="20"/>
  <c r="NA1" i="20"/>
  <c r="MZ1" i="20"/>
  <c r="MY1" i="20"/>
  <c r="MX1" i="20"/>
  <c r="MW1" i="20"/>
  <c r="MV1" i="20"/>
  <c r="MU1" i="20"/>
  <c r="MT1" i="20"/>
  <c r="MS1" i="20"/>
  <c r="MR1" i="20"/>
  <c r="MQ1" i="20"/>
  <c r="MP1" i="20"/>
  <c r="MO1" i="20"/>
  <c r="MN1" i="20"/>
  <c r="MM1" i="20"/>
  <c r="ML1" i="20"/>
  <c r="MK1" i="20"/>
  <c r="MJ1" i="20"/>
  <c r="MI1" i="20"/>
  <c r="MH1" i="20"/>
  <c r="MG1" i="20"/>
  <c r="MF1" i="20"/>
  <c r="ME1" i="20"/>
  <c r="MD1" i="20"/>
  <c r="MC1" i="20"/>
  <c r="MB1" i="20"/>
  <c r="MA1" i="20"/>
  <c r="LZ1" i="20"/>
  <c r="LY1" i="20"/>
  <c r="LX1" i="20"/>
  <c r="LW1" i="20"/>
  <c r="LV1" i="20"/>
  <c r="LU1" i="20"/>
  <c r="LT1" i="20"/>
  <c r="LS1" i="20"/>
  <c r="LR1" i="20"/>
  <c r="LQ1" i="20"/>
  <c r="LP1" i="20"/>
  <c r="LO1" i="20"/>
  <c r="LN1" i="20"/>
  <c r="LM1" i="20"/>
  <c r="LL1" i="20"/>
  <c r="LK1" i="20"/>
  <c r="LJ1" i="20"/>
  <c r="LI1" i="20"/>
  <c r="LH1" i="20"/>
  <c r="LG1" i="20"/>
  <c r="LF1" i="20"/>
  <c r="LE1" i="20"/>
  <c r="LD1" i="20"/>
  <c r="LC1" i="20"/>
  <c r="LB1" i="20"/>
  <c r="LA1" i="20"/>
  <c r="KZ1" i="20"/>
  <c r="KY1" i="20"/>
  <c r="KX1" i="20"/>
  <c r="KW1" i="20"/>
  <c r="KV1" i="20"/>
  <c r="KU1" i="20"/>
  <c r="KT1" i="20"/>
  <c r="KS1" i="20"/>
  <c r="KR1" i="20"/>
  <c r="KQ1" i="20"/>
  <c r="KP1" i="20"/>
  <c r="KO1" i="20"/>
  <c r="KN1" i="20"/>
  <c r="KM1" i="20"/>
  <c r="KL1" i="20"/>
  <c r="KK1" i="20"/>
  <c r="KJ1" i="20"/>
  <c r="KI1" i="20"/>
  <c r="KH1" i="20"/>
  <c r="KG1" i="20"/>
  <c r="KF1" i="20"/>
  <c r="KE1" i="20"/>
  <c r="KD1" i="20"/>
  <c r="KC1" i="20"/>
  <c r="KB1" i="20"/>
  <c r="KA1" i="20"/>
  <c r="JZ1" i="20"/>
  <c r="JY1" i="20"/>
  <c r="JX1" i="20"/>
  <c r="JW1" i="20"/>
  <c r="JV1" i="20"/>
  <c r="JU1" i="20"/>
  <c r="JT1" i="20"/>
  <c r="JS1" i="20"/>
  <c r="JR1" i="20"/>
  <c r="JQ1" i="20"/>
  <c r="JP1" i="20"/>
  <c r="JO1" i="20"/>
  <c r="JN1" i="20"/>
  <c r="JM1" i="20"/>
  <c r="JL1" i="20"/>
  <c r="JK1" i="20"/>
  <c r="JJ1" i="20"/>
  <c r="JI1" i="20"/>
  <c r="JH1" i="20"/>
  <c r="JG1" i="20"/>
  <c r="JF1" i="20"/>
  <c r="JE1" i="20"/>
  <c r="JD1" i="20"/>
  <c r="JC1" i="20"/>
  <c r="JB1" i="20"/>
  <c r="JA1" i="20"/>
  <c r="IZ1" i="20"/>
  <c r="IY1" i="20"/>
  <c r="IX1" i="20"/>
  <c r="IW1" i="20"/>
  <c r="IV1" i="20"/>
  <c r="IU1" i="20"/>
  <c r="IT1" i="20"/>
  <c r="IS1" i="20"/>
  <c r="IR1" i="20"/>
  <c r="IQ1" i="20"/>
  <c r="IP1" i="20"/>
  <c r="IO1" i="20"/>
  <c r="IN1" i="20"/>
  <c r="IM1" i="20"/>
  <c r="IL1" i="20"/>
  <c r="IK1" i="20"/>
  <c r="IJ1" i="20"/>
  <c r="II1" i="20"/>
  <c r="IH1" i="20"/>
  <c r="IG1" i="20"/>
  <c r="IF1" i="20"/>
  <c r="IE1" i="20"/>
  <c r="ID1" i="20"/>
  <c r="IC1" i="20"/>
  <c r="IB1" i="20"/>
  <c r="IA1" i="20"/>
  <c r="HZ1" i="20"/>
  <c r="HY1" i="20"/>
  <c r="HX1" i="20"/>
  <c r="HW1" i="20"/>
  <c r="HV1" i="20"/>
  <c r="HU1" i="20"/>
  <c r="HT1" i="20"/>
  <c r="HS1" i="20"/>
  <c r="HR1" i="20"/>
  <c r="HQ1" i="20"/>
  <c r="HP1" i="20"/>
  <c r="HO1" i="20"/>
  <c r="HN1" i="20"/>
  <c r="HM1" i="20"/>
  <c r="HL1" i="20"/>
  <c r="HK1" i="20"/>
  <c r="HJ1" i="20"/>
  <c r="HI1" i="20"/>
  <c r="HH1" i="20"/>
  <c r="HG1" i="20"/>
  <c r="HF1" i="20"/>
  <c r="HE1" i="20"/>
  <c r="HD1" i="20"/>
  <c r="HC1" i="20"/>
  <c r="HB1" i="20"/>
  <c r="HA1" i="20"/>
  <c r="GZ1" i="20"/>
  <c r="GY1" i="20"/>
  <c r="GX1" i="20"/>
  <c r="GW1" i="20"/>
  <c r="GV1" i="20"/>
  <c r="GU1" i="20"/>
  <c r="GT1" i="20"/>
  <c r="GS1" i="20"/>
  <c r="GR1" i="20"/>
  <c r="GQ1" i="20"/>
  <c r="GP1" i="20"/>
  <c r="GO1" i="20"/>
  <c r="GN1" i="20"/>
  <c r="GM1" i="20"/>
  <c r="GL1" i="20"/>
  <c r="GK1" i="20"/>
  <c r="GJ1" i="20"/>
  <c r="GI1" i="20"/>
  <c r="GH1" i="20"/>
  <c r="GG1" i="20"/>
  <c r="GF1" i="20"/>
  <c r="GE1" i="20"/>
  <c r="GD1" i="20"/>
  <c r="GC1" i="20"/>
  <c r="GB1" i="20"/>
  <c r="GA1" i="20"/>
  <c r="FZ1" i="20"/>
  <c r="FY1" i="20"/>
  <c r="FX1" i="20"/>
  <c r="FW1" i="20"/>
  <c r="FV1" i="20"/>
  <c r="FU1" i="20"/>
  <c r="FT1" i="20"/>
  <c r="FS1" i="20"/>
  <c r="FR1" i="20"/>
  <c r="FQ1" i="20"/>
  <c r="FP1" i="20"/>
  <c r="FO1" i="20"/>
  <c r="FN1" i="20"/>
  <c r="FM1" i="20"/>
  <c r="FL1" i="20"/>
  <c r="FK1" i="20"/>
  <c r="FJ1" i="20"/>
  <c r="FI1" i="20"/>
  <c r="FH1" i="20"/>
  <c r="FG1" i="20"/>
  <c r="FF1" i="20"/>
  <c r="FE1" i="20"/>
  <c r="FD1" i="20"/>
  <c r="FC1" i="20"/>
  <c r="FB1" i="20"/>
  <c r="FA1" i="20"/>
  <c r="EZ1" i="20"/>
  <c r="EY1" i="20"/>
  <c r="EX1" i="20"/>
  <c r="EW1" i="20"/>
  <c r="EV1" i="20"/>
  <c r="EU1" i="20"/>
  <c r="ET1" i="20"/>
  <c r="ES1" i="20"/>
  <c r="ER1" i="20"/>
  <c r="EQ1" i="20"/>
  <c r="EP1" i="20"/>
  <c r="EO1" i="20"/>
  <c r="EN1" i="20"/>
  <c r="EM1" i="20"/>
  <c r="EL1" i="20"/>
  <c r="EK1" i="20"/>
  <c r="EJ1" i="20"/>
  <c r="EI1" i="20"/>
  <c r="EH1" i="20"/>
  <c r="EG1" i="20"/>
  <c r="EF1" i="20"/>
  <c r="EE1" i="20"/>
  <c r="ED1" i="20"/>
  <c r="EC1" i="20"/>
  <c r="EB1" i="20"/>
  <c r="EA1" i="20"/>
  <c r="DZ1" i="20"/>
  <c r="DY1" i="20"/>
  <c r="DX1" i="20"/>
  <c r="DW1" i="20"/>
  <c r="DV1" i="20"/>
  <c r="DU1" i="20"/>
  <c r="DT1" i="20"/>
  <c r="DS1" i="20"/>
  <c r="DR1" i="20"/>
  <c r="DQ1" i="20"/>
  <c r="DP1" i="20"/>
  <c r="DO1" i="20"/>
  <c r="DN1" i="20"/>
  <c r="DM1" i="20"/>
  <c r="DL1" i="20"/>
  <c r="DK1" i="20"/>
  <c r="DJ1" i="20"/>
  <c r="DI1" i="20"/>
  <c r="DH1" i="20"/>
  <c r="DG1" i="20"/>
  <c r="DF1" i="20"/>
  <c r="DE1" i="20"/>
  <c r="DD1" i="20"/>
  <c r="DC1" i="20"/>
  <c r="DB1" i="20"/>
  <c r="DA1" i="20"/>
  <c r="CZ1" i="20"/>
  <c r="CY1" i="20"/>
  <c r="CX1" i="20"/>
  <c r="CW1" i="20"/>
  <c r="CV1" i="20"/>
  <c r="CU1" i="20"/>
  <c r="CT1" i="20"/>
  <c r="CS1" i="20"/>
  <c r="CR1" i="20"/>
  <c r="CQ1" i="20"/>
  <c r="CP1" i="20"/>
  <c r="CO1" i="20"/>
  <c r="CN1" i="20"/>
  <c r="CM1" i="20"/>
  <c r="CL1" i="20"/>
  <c r="CK1" i="20"/>
  <c r="CJ1" i="20"/>
  <c r="CI1" i="20"/>
  <c r="CH1" i="20"/>
  <c r="CG1" i="20"/>
  <c r="CF1" i="20"/>
  <c r="CE1" i="20"/>
  <c r="CD1" i="20"/>
  <c r="CC1" i="20"/>
  <c r="CB1" i="20"/>
  <c r="CA1" i="20"/>
  <c r="BZ1" i="20"/>
  <c r="BY1" i="20"/>
  <c r="BX1" i="20"/>
  <c r="BW1" i="20"/>
  <c r="BV1" i="20"/>
  <c r="BU1" i="20"/>
  <c r="BT1" i="20"/>
  <c r="BS1" i="20"/>
  <c r="BR1" i="20"/>
  <c r="BQ1" i="20"/>
  <c r="BP1" i="20"/>
  <c r="BO1" i="20"/>
  <c r="BN1" i="20"/>
  <c r="BM1" i="20"/>
  <c r="BL1" i="20"/>
  <c r="BK1" i="20"/>
  <c r="BJ1" i="20"/>
  <c r="BI1" i="20"/>
  <c r="BH1" i="20"/>
  <c r="BG1" i="20"/>
  <c r="BF1" i="20"/>
  <c r="BE1" i="20"/>
  <c r="BD1" i="20"/>
  <c r="BC1" i="20"/>
  <c r="BB1" i="20"/>
  <c r="BA1" i="20"/>
  <c r="AZ1" i="20"/>
  <c r="AY1" i="20"/>
  <c r="AX1" i="20"/>
  <c r="AW1" i="20"/>
  <c r="AV1" i="20"/>
  <c r="AU1" i="20"/>
  <c r="AT1" i="20"/>
  <c r="AS1" i="20"/>
  <c r="AR1" i="20"/>
  <c r="AQ1" i="20"/>
  <c r="AP1" i="20"/>
  <c r="AO1" i="20"/>
  <c r="AN1" i="20"/>
  <c r="AM1" i="20"/>
  <c r="AL1" i="20"/>
  <c r="AK1" i="20"/>
  <c r="AJ1" i="20"/>
  <c r="AI1" i="20"/>
  <c r="AH1" i="20"/>
  <c r="AG1" i="20"/>
  <c r="AF1" i="20"/>
  <c r="AE1" i="20"/>
  <c r="AD1" i="20"/>
  <c r="AC1" i="20"/>
  <c r="AB1" i="20"/>
  <c r="AA1" i="20"/>
  <c r="Z1" i="20"/>
  <c r="Y1" i="20"/>
  <c r="X1" i="20"/>
  <c r="W1" i="20"/>
  <c r="V1" i="20"/>
  <c r="U1" i="20"/>
  <c r="T1" i="20"/>
  <c r="S1" i="20"/>
  <c r="R1" i="20"/>
  <c r="Q1" i="20"/>
  <c r="P1" i="20"/>
  <c r="O1" i="20"/>
  <c r="N1" i="20"/>
  <c r="B1" i="20" s="1"/>
  <c r="M1" i="20"/>
  <c r="L1" i="20"/>
  <c r="K1" i="20"/>
  <c r="J1" i="20"/>
  <c r="C2" i="20" s="1"/>
  <c r="C1" i="20"/>
  <c r="E111" i="19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4" i="2"/>
  <c r="J43" i="2"/>
  <c r="J45" i="2"/>
  <c r="J46" i="2"/>
  <c r="J47" i="2"/>
  <c r="J49" i="2"/>
  <c r="J50" i="2"/>
  <c r="J51" i="2"/>
  <c r="J52" i="2"/>
  <c r="J53" i="2"/>
  <c r="J54" i="2"/>
  <c r="J55" i="2"/>
  <c r="J57" i="2"/>
  <c r="J58" i="2"/>
  <c r="J59" i="2"/>
  <c r="J60" i="2"/>
  <c r="J61" i="2"/>
  <c r="J63" i="2"/>
  <c r="J64" i="2"/>
  <c r="J65" i="2"/>
  <c r="J66" i="2"/>
  <c r="J68" i="2"/>
  <c r="J69" i="2"/>
  <c r="J70" i="2"/>
  <c r="J71" i="2"/>
  <c r="J72" i="2"/>
  <c r="J73" i="2"/>
  <c r="J75" i="2"/>
  <c r="J77" i="2"/>
  <c r="J78" i="2"/>
  <c r="J80" i="2"/>
  <c r="J81" i="2"/>
  <c r="J82" i="2"/>
  <c r="J83" i="2"/>
  <c r="J84" i="2"/>
  <c r="J85" i="2"/>
  <c r="J86" i="2"/>
  <c r="J88" i="2"/>
  <c r="J89" i="2"/>
  <c r="J90" i="2"/>
  <c r="J91" i="2"/>
  <c r="J92" i="2"/>
  <c r="J93" i="2"/>
  <c r="J112" i="2"/>
  <c r="J113" i="2"/>
  <c r="J114" i="2"/>
  <c r="J116" i="2"/>
  <c r="J117" i="2"/>
  <c r="J118" i="2"/>
  <c r="J119" i="2"/>
  <c r="J120" i="2"/>
  <c r="J122" i="2"/>
  <c r="J124" i="2"/>
  <c r="J125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6" i="2"/>
  <c r="AC1" i="17"/>
  <c r="AI124" i="16"/>
  <c r="AH124" i="16"/>
  <c r="AG124" i="16"/>
  <c r="AF124" i="16"/>
  <c r="AE124" i="16"/>
  <c r="AI123" i="16"/>
  <c r="AH123" i="16"/>
  <c r="AG123" i="16"/>
  <c r="AF123" i="16"/>
  <c r="AE123" i="16"/>
  <c r="AI122" i="16"/>
  <c r="AH122" i="16"/>
  <c r="AG122" i="16"/>
  <c r="AF122" i="16"/>
  <c r="AE122" i="16"/>
  <c r="AI121" i="16"/>
  <c r="AH121" i="16"/>
  <c r="AG121" i="16"/>
  <c r="AF121" i="16"/>
  <c r="AE121" i="16"/>
  <c r="AI120" i="16"/>
  <c r="AH120" i="16"/>
  <c r="AG120" i="16"/>
  <c r="AF120" i="16"/>
  <c r="AE120" i="16"/>
  <c r="AI119" i="16"/>
  <c r="AH119" i="16"/>
  <c r="AG119" i="16"/>
  <c r="AF119" i="16"/>
  <c r="AE119" i="16"/>
  <c r="AI118" i="16"/>
  <c r="AH118" i="16"/>
  <c r="AG118" i="16"/>
  <c r="AF118" i="16"/>
  <c r="AE118" i="16"/>
  <c r="AI117" i="16"/>
  <c r="AH117" i="16"/>
  <c r="AG117" i="16"/>
  <c r="AF117" i="16"/>
  <c r="AE117" i="16"/>
  <c r="AI116" i="16"/>
  <c r="AH116" i="16"/>
  <c r="AG116" i="16"/>
  <c r="AF116" i="16"/>
  <c r="AE116" i="16"/>
  <c r="AI115" i="16"/>
  <c r="AH115" i="16"/>
  <c r="AG115" i="16"/>
  <c r="AF115" i="16"/>
  <c r="AE115" i="16"/>
  <c r="AI114" i="16"/>
  <c r="AH114" i="16"/>
  <c r="AG114" i="16"/>
  <c r="AF114" i="16"/>
  <c r="AE114" i="16"/>
  <c r="AI113" i="16"/>
  <c r="AH113" i="16"/>
  <c r="AG113" i="16"/>
  <c r="AF113" i="16"/>
  <c r="AE113" i="16"/>
  <c r="AI112" i="16"/>
  <c r="AH112" i="16"/>
  <c r="AG112" i="16"/>
  <c r="AF112" i="16"/>
  <c r="AE112" i="16"/>
  <c r="AI111" i="16"/>
  <c r="AH111" i="16"/>
  <c r="AG111" i="16"/>
  <c r="AF111" i="16"/>
  <c r="AE111" i="16"/>
  <c r="AI110" i="16"/>
  <c r="AH110" i="16"/>
  <c r="AG110" i="16"/>
  <c r="AF110" i="16"/>
  <c r="AE110" i="16"/>
  <c r="AI109" i="16"/>
  <c r="AH109" i="16"/>
  <c r="AG109" i="16"/>
  <c r="AF109" i="16"/>
  <c r="AE109" i="16"/>
  <c r="AI108" i="16"/>
  <c r="AH108" i="16"/>
  <c r="AG108" i="16"/>
  <c r="AF108" i="16"/>
  <c r="AE108" i="16"/>
  <c r="AI107" i="16"/>
  <c r="AH107" i="16"/>
  <c r="AG107" i="16"/>
  <c r="AF107" i="16"/>
  <c r="AE107" i="16"/>
  <c r="AI106" i="16"/>
  <c r="AH106" i="16"/>
  <c r="AG106" i="16"/>
  <c r="AF106" i="16"/>
  <c r="AE106" i="16"/>
  <c r="AI105" i="16"/>
  <c r="AH105" i="16"/>
  <c r="AG105" i="16"/>
  <c r="AF105" i="16"/>
  <c r="AE105" i="16"/>
  <c r="AI104" i="16"/>
  <c r="AH104" i="16"/>
  <c r="AG104" i="16"/>
  <c r="AF104" i="16"/>
  <c r="AE104" i="16"/>
  <c r="AI103" i="16"/>
  <c r="AH103" i="16"/>
  <c r="AG103" i="16"/>
  <c r="AF103" i="16"/>
  <c r="AE103" i="16"/>
  <c r="AI102" i="16"/>
  <c r="AH102" i="16"/>
  <c r="AG102" i="16"/>
  <c r="AF102" i="16"/>
  <c r="AE102" i="16"/>
  <c r="AI101" i="16"/>
  <c r="AH101" i="16"/>
  <c r="AG101" i="16"/>
  <c r="AF101" i="16"/>
  <c r="AE101" i="16"/>
  <c r="AI100" i="16"/>
  <c r="AH100" i="16"/>
  <c r="AG100" i="16"/>
  <c r="AF100" i="16"/>
  <c r="AE100" i="16"/>
  <c r="AI99" i="16"/>
  <c r="AH99" i="16"/>
  <c r="AG99" i="16"/>
  <c r="AF99" i="16"/>
  <c r="AE99" i="16"/>
  <c r="AI98" i="16"/>
  <c r="AH98" i="16"/>
  <c r="AG98" i="16"/>
  <c r="AF98" i="16"/>
  <c r="AE98" i="16"/>
  <c r="AI97" i="16"/>
  <c r="AH97" i="16"/>
  <c r="AG97" i="16"/>
  <c r="AF97" i="16"/>
  <c r="AE97" i="16"/>
  <c r="AI96" i="16"/>
  <c r="AH96" i="16"/>
  <c r="AG96" i="16"/>
  <c r="AF96" i="16"/>
  <c r="AE96" i="16"/>
  <c r="AI95" i="16"/>
  <c r="AH95" i="16"/>
  <c r="AG95" i="16"/>
  <c r="AF95" i="16"/>
  <c r="AE95" i="16"/>
  <c r="AI94" i="16"/>
  <c r="AH94" i="16"/>
  <c r="AG94" i="16"/>
  <c r="AF94" i="16"/>
  <c r="AE94" i="16"/>
  <c r="AI93" i="16"/>
  <c r="AH93" i="16"/>
  <c r="AG93" i="16"/>
  <c r="AF93" i="16"/>
  <c r="AE93" i="16"/>
  <c r="AI92" i="16"/>
  <c r="AH92" i="16"/>
  <c r="AG92" i="16"/>
  <c r="AF92" i="16"/>
  <c r="AE92" i="16"/>
  <c r="AI91" i="16"/>
  <c r="AH91" i="16"/>
  <c r="AG91" i="16"/>
  <c r="AF91" i="16"/>
  <c r="AE91" i="16"/>
  <c r="AI90" i="16"/>
  <c r="AH90" i="16"/>
  <c r="AG90" i="16"/>
  <c r="AF90" i="16"/>
  <c r="AE90" i="16"/>
  <c r="AI89" i="16"/>
  <c r="AH89" i="16"/>
  <c r="AG89" i="16"/>
  <c r="AF89" i="16"/>
  <c r="AE89" i="16"/>
  <c r="AI88" i="16"/>
  <c r="AH88" i="16"/>
  <c r="AG88" i="16"/>
  <c r="AF88" i="16"/>
  <c r="AE88" i="16"/>
  <c r="AI87" i="16"/>
  <c r="AH87" i="16"/>
  <c r="AG87" i="16"/>
  <c r="AF87" i="16"/>
  <c r="AE87" i="16"/>
  <c r="AI86" i="16"/>
  <c r="AH86" i="16"/>
  <c r="AG86" i="16"/>
  <c r="AF86" i="16"/>
  <c r="AE86" i="16"/>
  <c r="AI85" i="16"/>
  <c r="AH85" i="16"/>
  <c r="AG85" i="16"/>
  <c r="AF85" i="16"/>
  <c r="AE85" i="16"/>
  <c r="AI84" i="16"/>
  <c r="AH84" i="16"/>
  <c r="AG84" i="16"/>
  <c r="AF84" i="16"/>
  <c r="AE84" i="16"/>
  <c r="AI83" i="16"/>
  <c r="AH83" i="16"/>
  <c r="AG83" i="16"/>
  <c r="AF83" i="16"/>
  <c r="AE83" i="16"/>
  <c r="AI82" i="16"/>
  <c r="AH82" i="16"/>
  <c r="AG82" i="16"/>
  <c r="AF82" i="16"/>
  <c r="AE82" i="16"/>
  <c r="AI81" i="16"/>
  <c r="AH81" i="16"/>
  <c r="AG81" i="16"/>
  <c r="AF81" i="16"/>
  <c r="AE81" i="16"/>
  <c r="AI80" i="16"/>
  <c r="AH80" i="16"/>
  <c r="AG80" i="16"/>
  <c r="AF80" i="16"/>
  <c r="AE80" i="16"/>
  <c r="AI79" i="16"/>
  <c r="AH79" i="16"/>
  <c r="AG79" i="16"/>
  <c r="AF79" i="16"/>
  <c r="AE79" i="16"/>
  <c r="AI78" i="16"/>
  <c r="AH78" i="16"/>
  <c r="AG78" i="16"/>
  <c r="AF78" i="16"/>
  <c r="AE78" i="16"/>
  <c r="AI77" i="16"/>
  <c r="AH77" i="16"/>
  <c r="AG77" i="16"/>
  <c r="AF77" i="16"/>
  <c r="AE77" i="16"/>
  <c r="AI76" i="16"/>
  <c r="AH76" i="16"/>
  <c r="AG76" i="16"/>
  <c r="AF76" i="16"/>
  <c r="AE76" i="16"/>
  <c r="AI75" i="16"/>
  <c r="AH75" i="16"/>
  <c r="AG75" i="16"/>
  <c r="AF75" i="16"/>
  <c r="AE75" i="16"/>
  <c r="AI74" i="16"/>
  <c r="AH74" i="16"/>
  <c r="AG74" i="16"/>
  <c r="AF74" i="16"/>
  <c r="AE74" i="16"/>
  <c r="AI73" i="16"/>
  <c r="AH73" i="16"/>
  <c r="AG73" i="16"/>
  <c r="AF73" i="16"/>
  <c r="AE73" i="16"/>
  <c r="AI72" i="16"/>
  <c r="AH72" i="16"/>
  <c r="AG72" i="16"/>
  <c r="AF72" i="16"/>
  <c r="AE72" i="16"/>
  <c r="AI71" i="16"/>
  <c r="AH71" i="16"/>
  <c r="AG71" i="16"/>
  <c r="AF71" i="16"/>
  <c r="AE71" i="16"/>
  <c r="AI70" i="16"/>
  <c r="AH70" i="16"/>
  <c r="AG70" i="16"/>
  <c r="AF70" i="16"/>
  <c r="AE70" i="16"/>
  <c r="AI69" i="16"/>
  <c r="AH69" i="16"/>
  <c r="AG69" i="16"/>
  <c r="AF69" i="16"/>
  <c r="AE69" i="16"/>
  <c r="AI68" i="16"/>
  <c r="AH68" i="16"/>
  <c r="AG68" i="16"/>
  <c r="AF68" i="16"/>
  <c r="AE68" i="16"/>
  <c r="AI67" i="16"/>
  <c r="AH67" i="16"/>
  <c r="AG67" i="16"/>
  <c r="AF67" i="16"/>
  <c r="AE67" i="16"/>
  <c r="AI66" i="16"/>
  <c r="AH66" i="16"/>
  <c r="AG66" i="16"/>
  <c r="AF66" i="16"/>
  <c r="AE66" i="16"/>
  <c r="AI65" i="16"/>
  <c r="AH65" i="16"/>
  <c r="AG65" i="16"/>
  <c r="AF65" i="16"/>
  <c r="AE65" i="16"/>
  <c r="AI64" i="16"/>
  <c r="AH64" i="16"/>
  <c r="AG64" i="16"/>
  <c r="AF64" i="16"/>
  <c r="AE64" i="16"/>
  <c r="AI63" i="16"/>
  <c r="AH63" i="16"/>
  <c r="AG63" i="16"/>
  <c r="AF63" i="16"/>
  <c r="AE63" i="16"/>
  <c r="AI62" i="16"/>
  <c r="AH62" i="16"/>
  <c r="AG62" i="16"/>
  <c r="AF62" i="16"/>
  <c r="AE62" i="16"/>
  <c r="AI61" i="16"/>
  <c r="AH61" i="16"/>
  <c r="AG61" i="16"/>
  <c r="AF61" i="16"/>
  <c r="AE61" i="16"/>
  <c r="AI60" i="16"/>
  <c r="AH60" i="16"/>
  <c r="AG60" i="16"/>
  <c r="AF60" i="16"/>
  <c r="AE60" i="16"/>
  <c r="AI59" i="16"/>
  <c r="AH59" i="16"/>
  <c r="AG59" i="16"/>
  <c r="AF59" i="16"/>
  <c r="AE59" i="16"/>
  <c r="AI58" i="16"/>
  <c r="AH58" i="16"/>
  <c r="AG58" i="16"/>
  <c r="AF58" i="16"/>
  <c r="AE58" i="16"/>
  <c r="AI57" i="16"/>
  <c r="AH57" i="16"/>
  <c r="AG57" i="16"/>
  <c r="AF57" i="16"/>
  <c r="AE57" i="16"/>
  <c r="AI56" i="16"/>
  <c r="AH56" i="16"/>
  <c r="AG56" i="16"/>
  <c r="AF56" i="16"/>
  <c r="AE56" i="16"/>
  <c r="AI55" i="16"/>
  <c r="AH55" i="16"/>
  <c r="AG55" i="16"/>
  <c r="AF55" i="16"/>
  <c r="AE55" i="16"/>
  <c r="AI54" i="16"/>
  <c r="AH54" i="16"/>
  <c r="AG54" i="16"/>
  <c r="AF54" i="16"/>
  <c r="AE54" i="16"/>
  <c r="AI53" i="16"/>
  <c r="AH53" i="16"/>
  <c r="AG53" i="16"/>
  <c r="AF53" i="16"/>
  <c r="AE53" i="16"/>
  <c r="AI52" i="16"/>
  <c r="AH52" i="16"/>
  <c r="AG52" i="16"/>
  <c r="AF52" i="16"/>
  <c r="AE52" i="16"/>
  <c r="AI51" i="16"/>
  <c r="AH51" i="16"/>
  <c r="AG51" i="16"/>
  <c r="AF51" i="16"/>
  <c r="AE51" i="16"/>
  <c r="AI50" i="16"/>
  <c r="AH50" i="16"/>
  <c r="AG50" i="16"/>
  <c r="AF50" i="16"/>
  <c r="AE50" i="16"/>
  <c r="AI49" i="16"/>
  <c r="AH49" i="16"/>
  <c r="AG49" i="16"/>
  <c r="AF49" i="16"/>
  <c r="AE49" i="16"/>
  <c r="AI48" i="16"/>
  <c r="AH48" i="16"/>
  <c r="AG48" i="16"/>
  <c r="AF48" i="16"/>
  <c r="AE48" i="16"/>
  <c r="AI47" i="16"/>
  <c r="AH47" i="16"/>
  <c r="AG47" i="16"/>
  <c r="AF47" i="16"/>
  <c r="AE47" i="16"/>
  <c r="AI46" i="16"/>
  <c r="AH46" i="16"/>
  <c r="AG46" i="16"/>
  <c r="AF46" i="16"/>
  <c r="AE46" i="16"/>
  <c r="AI45" i="16"/>
  <c r="AH45" i="16"/>
  <c r="AG45" i="16"/>
  <c r="AF45" i="16"/>
  <c r="AE45" i="16"/>
  <c r="AI44" i="16"/>
  <c r="AH44" i="16"/>
  <c r="AG44" i="16"/>
  <c r="AF44" i="16"/>
  <c r="AE44" i="16"/>
  <c r="AI43" i="16"/>
  <c r="AH43" i="16"/>
  <c r="AG43" i="16"/>
  <c r="AF43" i="16"/>
  <c r="AE43" i="16"/>
  <c r="AI42" i="16"/>
  <c r="AH42" i="16"/>
  <c r="AG42" i="16"/>
  <c r="AF42" i="16"/>
  <c r="AE42" i="16"/>
  <c r="AI41" i="16"/>
  <c r="AH41" i="16"/>
  <c r="AG41" i="16"/>
  <c r="AF41" i="16"/>
  <c r="AE41" i="16"/>
  <c r="AI40" i="16"/>
  <c r="AH40" i="16"/>
  <c r="AG40" i="16"/>
  <c r="AF40" i="16"/>
  <c r="AE40" i="16"/>
  <c r="AI39" i="16"/>
  <c r="AH39" i="16"/>
  <c r="AG39" i="16"/>
  <c r="AF39" i="16"/>
  <c r="AE39" i="16"/>
  <c r="AI38" i="16"/>
  <c r="AH38" i="16"/>
  <c r="AG38" i="16"/>
  <c r="AF38" i="16"/>
  <c r="AE38" i="16"/>
  <c r="AI37" i="16"/>
  <c r="AH37" i="16"/>
  <c r="AG37" i="16"/>
  <c r="AF37" i="16"/>
  <c r="AE37" i="16"/>
  <c r="AI36" i="16"/>
  <c r="AH36" i="16"/>
  <c r="AG36" i="16"/>
  <c r="AF36" i="16"/>
  <c r="AE36" i="16"/>
  <c r="AI35" i="16"/>
  <c r="AH35" i="16"/>
  <c r="AG35" i="16"/>
  <c r="AF35" i="16"/>
  <c r="AE35" i="16"/>
  <c r="AI34" i="16"/>
  <c r="AH34" i="16"/>
  <c r="AG34" i="16"/>
  <c r="AF34" i="16"/>
  <c r="AE34" i="16"/>
  <c r="AI33" i="16"/>
  <c r="AH33" i="16"/>
  <c r="AG33" i="16"/>
  <c r="AF33" i="16"/>
  <c r="AE33" i="16"/>
  <c r="AI32" i="16"/>
  <c r="AH32" i="16"/>
  <c r="AG32" i="16"/>
  <c r="AF32" i="16"/>
  <c r="AE32" i="16"/>
  <c r="AI31" i="16"/>
  <c r="AH31" i="16"/>
  <c r="AG31" i="16"/>
  <c r="AF31" i="16"/>
  <c r="AE31" i="16"/>
  <c r="AI30" i="16"/>
  <c r="AH30" i="16"/>
  <c r="AG30" i="16"/>
  <c r="AF30" i="16"/>
  <c r="AE30" i="16"/>
  <c r="AI29" i="16"/>
  <c r="AH29" i="16"/>
  <c r="AG29" i="16"/>
  <c r="AF29" i="16"/>
  <c r="AE29" i="16"/>
  <c r="AI28" i="16"/>
  <c r="AH28" i="16"/>
  <c r="AG28" i="16"/>
  <c r="AF28" i="16"/>
  <c r="AE28" i="16"/>
  <c r="AI27" i="16"/>
  <c r="AH27" i="16"/>
  <c r="AG27" i="16"/>
  <c r="AF27" i="16"/>
  <c r="AE27" i="16"/>
  <c r="AI26" i="16"/>
  <c r="AH26" i="16"/>
  <c r="AG26" i="16"/>
  <c r="AF26" i="16"/>
  <c r="AE26" i="16"/>
  <c r="AI25" i="16"/>
  <c r="AH25" i="16"/>
  <c r="AG25" i="16"/>
  <c r="AF25" i="16"/>
  <c r="AE25" i="16"/>
  <c r="AI24" i="16"/>
  <c r="AH24" i="16"/>
  <c r="AG24" i="16"/>
  <c r="AF24" i="16"/>
  <c r="AE24" i="16"/>
  <c r="AI23" i="16"/>
  <c r="AH23" i="16"/>
  <c r="AG23" i="16"/>
  <c r="AF23" i="16"/>
  <c r="AE23" i="16"/>
  <c r="AI22" i="16"/>
  <c r="AH22" i="16"/>
  <c r="AG22" i="16"/>
  <c r="AF22" i="16"/>
  <c r="AE22" i="16"/>
  <c r="AI21" i="16"/>
  <c r="AH21" i="16"/>
  <c r="AG21" i="16"/>
  <c r="AF21" i="16"/>
  <c r="AE21" i="16"/>
  <c r="AI20" i="16"/>
  <c r="AH20" i="16"/>
  <c r="AG20" i="16"/>
  <c r="AF20" i="16"/>
  <c r="AE20" i="16"/>
  <c r="AI19" i="16"/>
  <c r="AH19" i="16"/>
  <c r="AG19" i="16"/>
  <c r="AF19" i="16"/>
  <c r="AE19" i="16"/>
  <c r="AI18" i="16"/>
  <c r="AH18" i="16"/>
  <c r="AG18" i="16"/>
  <c r="AF18" i="16"/>
  <c r="AE18" i="16"/>
  <c r="AI17" i="16"/>
  <c r="AH17" i="16"/>
  <c r="AG17" i="16"/>
  <c r="AF17" i="16"/>
  <c r="AE17" i="16"/>
  <c r="AI16" i="16"/>
  <c r="AH16" i="16"/>
  <c r="AG16" i="16"/>
  <c r="AF16" i="16"/>
  <c r="AE16" i="16"/>
  <c r="AI15" i="16"/>
  <c r="AH15" i="16"/>
  <c r="AG15" i="16"/>
  <c r="AF15" i="16"/>
  <c r="AE15" i="16"/>
  <c r="AI14" i="16"/>
  <c r="AH14" i="16"/>
  <c r="AG14" i="16"/>
  <c r="AF14" i="16"/>
  <c r="AE14" i="16"/>
  <c r="AI13" i="16"/>
  <c r="AH13" i="16"/>
  <c r="AG13" i="16"/>
  <c r="AF13" i="16"/>
  <c r="AE13" i="16"/>
  <c r="AI12" i="16"/>
  <c r="AH12" i="16"/>
  <c r="AG12" i="16"/>
  <c r="AF12" i="16"/>
  <c r="AE12" i="16"/>
  <c r="AI11" i="16"/>
  <c r="AH11" i="16"/>
  <c r="AG11" i="16"/>
  <c r="AF11" i="16"/>
  <c r="AE11" i="16"/>
  <c r="AI10" i="16"/>
  <c r="AH10" i="16"/>
  <c r="AG10" i="16"/>
  <c r="AF10" i="16"/>
  <c r="AE10" i="16"/>
  <c r="AI9" i="16"/>
  <c r="AH9" i="16"/>
  <c r="AG9" i="16"/>
  <c r="AF9" i="16"/>
  <c r="AE9" i="16"/>
  <c r="AI8" i="16"/>
  <c r="AH8" i="16"/>
  <c r="AG8" i="16"/>
  <c r="AF8" i="16"/>
  <c r="AE8" i="16"/>
  <c r="AI7" i="16"/>
  <c r="AH7" i="16"/>
  <c r="AG7" i="16"/>
  <c r="AF7" i="16"/>
  <c r="AE7" i="16"/>
  <c r="AI6" i="16"/>
  <c r="AH6" i="16"/>
  <c r="AG6" i="16"/>
  <c r="AF6" i="16"/>
  <c r="AE6" i="16"/>
  <c r="AI5" i="16"/>
  <c r="AH5" i="16"/>
  <c r="AG5" i="16"/>
  <c r="AF5" i="16"/>
  <c r="AE5" i="16"/>
  <c r="AI4" i="16"/>
  <c r="AH4" i="16"/>
  <c r="AG4" i="16"/>
  <c r="AF4" i="16"/>
  <c r="AE4" i="16"/>
  <c r="AI3" i="16"/>
  <c r="AH3" i="16"/>
  <c r="AG3" i="16"/>
  <c r="AF3" i="16"/>
  <c r="AE3" i="16"/>
  <c r="AI2" i="16"/>
  <c r="AH2" i="16"/>
  <c r="AG2" i="16"/>
  <c r="AF2" i="16"/>
  <c r="AE2" i="16"/>
  <c r="BD580" i="15"/>
  <c r="BD579" i="15"/>
  <c r="BH576" i="15"/>
  <c r="BG576" i="15"/>
  <c r="AX576" i="15"/>
  <c r="AW576" i="15"/>
  <c r="AV576" i="15"/>
  <c r="AU576" i="15"/>
  <c r="AT576" i="15"/>
  <c r="AS576" i="15"/>
  <c r="AR576" i="15"/>
  <c r="AJ576" i="15"/>
  <c r="AA576" i="15"/>
  <c r="BH575" i="15"/>
  <c r="BG575" i="15"/>
  <c r="AX575" i="15"/>
  <c r="AW575" i="15"/>
  <c r="AV575" i="15"/>
  <c r="AU575" i="15"/>
  <c r="AT575" i="15"/>
  <c r="AS575" i="15"/>
  <c r="AR575" i="15"/>
  <c r="AJ575" i="15"/>
  <c r="AA575" i="15"/>
  <c r="BH574" i="15"/>
  <c r="BG574" i="15"/>
  <c r="BI574" i="15" s="1"/>
  <c r="AX574" i="15"/>
  <c r="AW574" i="15"/>
  <c r="AV574" i="15"/>
  <c r="AU574" i="15"/>
  <c r="AT574" i="15"/>
  <c r="AS574" i="15"/>
  <c r="AR574" i="15"/>
  <c r="AJ574" i="15"/>
  <c r="AA574" i="15"/>
  <c r="BH573" i="15"/>
  <c r="BG573" i="15"/>
  <c r="AX573" i="15"/>
  <c r="AW573" i="15"/>
  <c r="AV573" i="15"/>
  <c r="AU573" i="15"/>
  <c r="AT573" i="15"/>
  <c r="AS573" i="15"/>
  <c r="AR573" i="15"/>
  <c r="AJ573" i="15"/>
  <c r="AA573" i="15"/>
  <c r="AX572" i="15"/>
  <c r="AR572" i="15"/>
  <c r="AJ572" i="15"/>
  <c r="AA572" i="15"/>
  <c r="P572" i="15"/>
  <c r="AW572" i="15" s="1"/>
  <c r="AX571" i="15"/>
  <c r="AW571" i="15"/>
  <c r="AV571" i="15"/>
  <c r="AU571" i="15"/>
  <c r="AT571" i="15"/>
  <c r="AS571" i="15"/>
  <c r="AR571" i="15"/>
  <c r="AJ571" i="15"/>
  <c r="AA571" i="15"/>
  <c r="BI570" i="15"/>
  <c r="BH570" i="15"/>
  <c r="BG570" i="15"/>
  <c r="AX570" i="15"/>
  <c r="AW570" i="15"/>
  <c r="AV570" i="15"/>
  <c r="AU570" i="15"/>
  <c r="AT570" i="15"/>
  <c r="AS570" i="15"/>
  <c r="AR570" i="15"/>
  <c r="AJ570" i="15"/>
  <c r="AA570" i="15"/>
  <c r="BH569" i="15"/>
  <c r="BG569" i="15"/>
  <c r="BI569" i="15" s="1"/>
  <c r="AX569" i="15"/>
  <c r="AW569" i="15"/>
  <c r="AV569" i="15"/>
  <c r="AU569" i="15"/>
  <c r="AT569" i="15"/>
  <c r="AS569" i="15"/>
  <c r="AR569" i="15"/>
  <c r="AJ569" i="15"/>
  <c r="AA569" i="15"/>
  <c r="BH568" i="15"/>
  <c r="BG568" i="15"/>
  <c r="AX568" i="15"/>
  <c r="AW568" i="15"/>
  <c r="AV568" i="15"/>
  <c r="AU568" i="15"/>
  <c r="AT568" i="15"/>
  <c r="AS568" i="15"/>
  <c r="AR568" i="15"/>
  <c r="AJ568" i="15"/>
  <c r="AA568" i="15"/>
  <c r="BH567" i="15"/>
  <c r="BG567" i="15"/>
  <c r="BI567" i="15" s="1"/>
  <c r="AX567" i="15"/>
  <c r="AW567" i="15"/>
  <c r="AV567" i="15"/>
  <c r="AU567" i="15"/>
  <c r="AT567" i="15"/>
  <c r="AS567" i="15"/>
  <c r="AR567" i="15"/>
  <c r="AJ567" i="15"/>
  <c r="AA567" i="15"/>
  <c r="BH566" i="15"/>
  <c r="BG566" i="15"/>
  <c r="BI566" i="15" s="1"/>
  <c r="AX566" i="15"/>
  <c r="AW566" i="15"/>
  <c r="AV566" i="15"/>
  <c r="AU566" i="15"/>
  <c r="AT566" i="15"/>
  <c r="AS566" i="15"/>
  <c r="AR566" i="15"/>
  <c r="AJ566" i="15"/>
  <c r="AA566" i="15"/>
  <c r="BI565" i="15"/>
  <c r="BH565" i="15"/>
  <c r="BG565" i="15"/>
  <c r="AX565" i="15"/>
  <c r="AW565" i="15"/>
  <c r="AV565" i="15"/>
  <c r="AU565" i="15"/>
  <c r="AT565" i="15"/>
  <c r="AS565" i="15"/>
  <c r="AR565" i="15"/>
  <c r="AJ565" i="15"/>
  <c r="AA565" i="15"/>
  <c r="BH564" i="15"/>
  <c r="BG564" i="15"/>
  <c r="AX564" i="15"/>
  <c r="AW564" i="15"/>
  <c r="AV564" i="15"/>
  <c r="AU564" i="15"/>
  <c r="AT564" i="15"/>
  <c r="AS564" i="15"/>
  <c r="AR564" i="15"/>
  <c r="AJ564" i="15"/>
  <c r="AA564" i="15"/>
  <c r="BH563" i="15"/>
  <c r="BG563" i="15"/>
  <c r="BI563" i="15" s="1"/>
  <c r="AX563" i="15"/>
  <c r="AW563" i="15"/>
  <c r="AV563" i="15"/>
  <c r="AU563" i="15"/>
  <c r="AT563" i="15"/>
  <c r="AS563" i="15"/>
  <c r="AR563" i="15"/>
  <c r="AJ563" i="15"/>
  <c r="AA563" i="15"/>
  <c r="BH562" i="15"/>
  <c r="BG562" i="15"/>
  <c r="BI562" i="15" s="1"/>
  <c r="BH561" i="15"/>
  <c r="BI561" i="15" s="1"/>
  <c r="BG561" i="15"/>
  <c r="AX561" i="15"/>
  <c r="AR561" i="15"/>
  <c r="AJ561" i="15"/>
  <c r="AA561" i="15"/>
  <c r="P561" i="15"/>
  <c r="AW561" i="15" s="1"/>
  <c r="BH560" i="15"/>
  <c r="BG560" i="15"/>
  <c r="AX560" i="15"/>
  <c r="AU560" i="15"/>
  <c r="AR560" i="15"/>
  <c r="AJ560" i="15"/>
  <c r="AA560" i="15"/>
  <c r="P560" i="15"/>
  <c r="AV560" i="15" s="1"/>
  <c r="BH559" i="15"/>
  <c r="BG559" i="15"/>
  <c r="AX559" i="15"/>
  <c r="AW559" i="15"/>
  <c r="AV559" i="15"/>
  <c r="AU559" i="15"/>
  <c r="AT559" i="15"/>
  <c r="AS559" i="15"/>
  <c r="AR559" i="15"/>
  <c r="AJ559" i="15"/>
  <c r="AA559" i="15"/>
  <c r="BH558" i="15"/>
  <c r="BG558" i="15"/>
  <c r="AX558" i="15"/>
  <c r="AW558" i="15"/>
  <c r="AV558" i="15"/>
  <c r="AU558" i="15"/>
  <c r="AT558" i="15"/>
  <c r="AS558" i="15"/>
  <c r="AR558" i="15"/>
  <c r="AJ558" i="15"/>
  <c r="AA558" i="15"/>
  <c r="BH557" i="15"/>
  <c r="BG557" i="15"/>
  <c r="BI557" i="15" s="1"/>
  <c r="AX557" i="15"/>
  <c r="AW557" i="15"/>
  <c r="AV557" i="15"/>
  <c r="AU557" i="15"/>
  <c r="AT557" i="15"/>
  <c r="AS557" i="15"/>
  <c r="AR557" i="15"/>
  <c r="AJ557" i="15"/>
  <c r="AA557" i="15"/>
  <c r="BH556" i="15"/>
  <c r="BG556" i="15"/>
  <c r="AX556" i="15"/>
  <c r="AW556" i="15"/>
  <c r="AV556" i="15"/>
  <c r="AU556" i="15"/>
  <c r="AT556" i="15"/>
  <c r="AS556" i="15"/>
  <c r="AR556" i="15"/>
  <c r="AJ556" i="15"/>
  <c r="AA556" i="15"/>
  <c r="BH555" i="15"/>
  <c r="BG555" i="15"/>
  <c r="BI555" i="15" s="1"/>
  <c r="AX555" i="15"/>
  <c r="AW555" i="15"/>
  <c r="AV555" i="15"/>
  <c r="AU555" i="15"/>
  <c r="AT555" i="15"/>
  <c r="AS555" i="15"/>
  <c r="AR555" i="15"/>
  <c r="AJ555" i="15"/>
  <c r="AA555" i="15"/>
  <c r="BH554" i="15"/>
  <c r="BG554" i="15"/>
  <c r="BI554" i="15" s="1"/>
  <c r="AX554" i="15"/>
  <c r="AR554" i="15"/>
  <c r="AJ554" i="15"/>
  <c r="AA554" i="15"/>
  <c r="P554" i="15"/>
  <c r="AW554" i="15" s="1"/>
  <c r="AX553" i="15"/>
  <c r="AR553" i="15"/>
  <c r="AJ553" i="15"/>
  <c r="AA553" i="15"/>
  <c r="P553" i="15"/>
  <c r="AW553" i="15" s="1"/>
  <c r="BH552" i="15"/>
  <c r="BG552" i="15"/>
  <c r="AX552" i="15"/>
  <c r="AT552" i="15"/>
  <c r="AR552" i="15"/>
  <c r="AJ552" i="15"/>
  <c r="AA552" i="15"/>
  <c r="P552" i="15"/>
  <c r="AV552" i="15" s="1"/>
  <c r="BH551" i="15"/>
  <c r="BG551" i="15"/>
  <c r="AX551" i="15"/>
  <c r="AV551" i="15"/>
  <c r="AU551" i="15"/>
  <c r="AT551" i="15"/>
  <c r="AR551" i="15"/>
  <c r="AJ551" i="15"/>
  <c r="AA551" i="15"/>
  <c r="P551" i="15"/>
  <c r="AW551" i="15" s="1"/>
  <c r="BH550" i="15"/>
  <c r="BG550" i="15"/>
  <c r="BI550" i="15" s="1"/>
  <c r="AX550" i="15"/>
  <c r="AW550" i="15"/>
  <c r="AV550" i="15"/>
  <c r="AU550" i="15"/>
  <c r="AT550" i="15"/>
  <c r="AS550" i="15"/>
  <c r="AR550" i="15"/>
  <c r="AJ550" i="15"/>
  <c r="AA550" i="15"/>
  <c r="BH549" i="15"/>
  <c r="BI549" i="15" s="1"/>
  <c r="BG549" i="15"/>
  <c r="AX549" i="15"/>
  <c r="AU549" i="15"/>
  <c r="AR549" i="15"/>
  <c r="AJ549" i="15"/>
  <c r="AA549" i="15"/>
  <c r="P549" i="15"/>
  <c r="AT549" i="15" s="1"/>
  <c r="BH548" i="15"/>
  <c r="BG548" i="15"/>
  <c r="AX548" i="15"/>
  <c r="AW548" i="15"/>
  <c r="AV548" i="15"/>
  <c r="AU548" i="15"/>
  <c r="AT548" i="15"/>
  <c r="AS548" i="15"/>
  <c r="AR548" i="15"/>
  <c r="AJ548" i="15"/>
  <c r="AA548" i="15"/>
  <c r="BH547" i="15"/>
  <c r="BG547" i="15"/>
  <c r="BI547" i="15" s="1"/>
  <c r="AX547" i="15"/>
  <c r="AW547" i="15"/>
  <c r="AV547" i="15"/>
  <c r="AU547" i="15"/>
  <c r="AT547" i="15"/>
  <c r="AS547" i="15"/>
  <c r="AR547" i="15"/>
  <c r="AJ547" i="15"/>
  <c r="AA547" i="15"/>
  <c r="BH546" i="15"/>
  <c r="BI546" i="15" s="1"/>
  <c r="BG546" i="15"/>
  <c r="AX546" i="15"/>
  <c r="AW546" i="15"/>
  <c r="AV546" i="15"/>
  <c r="AU546" i="15"/>
  <c r="AT546" i="15"/>
  <c r="AS546" i="15"/>
  <c r="AR546" i="15"/>
  <c r="AJ546" i="15"/>
  <c r="AA546" i="15"/>
  <c r="BH545" i="15"/>
  <c r="BG545" i="15"/>
  <c r="BI545" i="15" s="1"/>
  <c r="AX545" i="15"/>
  <c r="AW545" i="15"/>
  <c r="AV545" i="15"/>
  <c r="AU545" i="15"/>
  <c r="AT545" i="15"/>
  <c r="AS545" i="15"/>
  <c r="AR545" i="15"/>
  <c r="AJ545" i="15"/>
  <c r="AA545" i="15"/>
  <c r="AX544" i="15"/>
  <c r="AR544" i="15"/>
  <c r="AJ544" i="15"/>
  <c r="AA544" i="15"/>
  <c r="P544" i="15"/>
  <c r="AV544" i="15" s="1"/>
  <c r="BH543" i="15"/>
  <c r="BG543" i="15"/>
  <c r="BI543" i="15" s="1"/>
  <c r="AX543" i="15"/>
  <c r="AW543" i="15"/>
  <c r="AV543" i="15"/>
  <c r="AU543" i="15"/>
  <c r="AT543" i="15"/>
  <c r="AS543" i="15"/>
  <c r="AR543" i="15"/>
  <c r="AJ543" i="15"/>
  <c r="AA543" i="15"/>
  <c r="BH542" i="15"/>
  <c r="BG542" i="15"/>
  <c r="BI542" i="15" s="1"/>
  <c r="AX542" i="15"/>
  <c r="AW542" i="15"/>
  <c r="AV542" i="15"/>
  <c r="AU542" i="15"/>
  <c r="AT542" i="15"/>
  <c r="AS542" i="15"/>
  <c r="AR542" i="15"/>
  <c r="AJ542" i="15"/>
  <c r="AA542" i="15"/>
  <c r="BH541" i="15"/>
  <c r="BG541" i="15"/>
  <c r="BI541" i="15" s="1"/>
  <c r="AX541" i="15"/>
  <c r="AW541" i="15"/>
  <c r="AV541" i="15"/>
  <c r="AU541" i="15"/>
  <c r="AT541" i="15"/>
  <c r="AS541" i="15"/>
  <c r="AR541" i="15"/>
  <c r="AJ541" i="15"/>
  <c r="AA541" i="15"/>
  <c r="BH540" i="15"/>
  <c r="BG540" i="15"/>
  <c r="AX540" i="15"/>
  <c r="AW540" i="15"/>
  <c r="AV540" i="15"/>
  <c r="AU540" i="15"/>
  <c r="AT540" i="15"/>
  <c r="AS540" i="15"/>
  <c r="AR540" i="15"/>
  <c r="AJ540" i="15"/>
  <c r="AA540" i="15"/>
  <c r="BH539" i="15"/>
  <c r="BG539" i="15"/>
  <c r="BI539" i="15" s="1"/>
  <c r="AX539" i="15"/>
  <c r="AW539" i="15"/>
  <c r="AV539" i="15"/>
  <c r="AU539" i="15"/>
  <c r="AT539" i="15"/>
  <c r="AS539" i="15"/>
  <c r="AR539" i="15"/>
  <c r="AJ539" i="15"/>
  <c r="AA539" i="15"/>
  <c r="BH538" i="15"/>
  <c r="BG538" i="15"/>
  <c r="BI538" i="15" s="1"/>
  <c r="AX538" i="15"/>
  <c r="AW538" i="15"/>
  <c r="AV538" i="15"/>
  <c r="AU538" i="15"/>
  <c r="AT538" i="15"/>
  <c r="AS538" i="15"/>
  <c r="AR538" i="15"/>
  <c r="AJ538" i="15"/>
  <c r="AA538" i="15"/>
  <c r="BH537" i="15"/>
  <c r="BG537" i="15"/>
  <c r="AX537" i="15"/>
  <c r="AW537" i="15"/>
  <c r="AV537" i="15"/>
  <c r="AU537" i="15"/>
  <c r="AT537" i="15"/>
  <c r="AS537" i="15"/>
  <c r="AR537" i="15"/>
  <c r="AJ537" i="15"/>
  <c r="AA537" i="15"/>
  <c r="BH536" i="15"/>
  <c r="BG536" i="15"/>
  <c r="AX536" i="15"/>
  <c r="AW536" i="15"/>
  <c r="AV536" i="15"/>
  <c r="AU536" i="15"/>
  <c r="AT536" i="15"/>
  <c r="AS536" i="15"/>
  <c r="AR536" i="15"/>
  <c r="AJ536" i="15"/>
  <c r="AA536" i="15"/>
  <c r="BH535" i="15"/>
  <c r="BG535" i="15"/>
  <c r="BI535" i="15" s="1"/>
  <c r="AX535" i="15"/>
  <c r="AW535" i="15"/>
  <c r="AV535" i="15"/>
  <c r="AU535" i="15"/>
  <c r="AT535" i="15"/>
  <c r="AS535" i="15"/>
  <c r="AR535" i="15"/>
  <c r="AJ535" i="15"/>
  <c r="AA535" i="15"/>
  <c r="BH534" i="15"/>
  <c r="BG534" i="15"/>
  <c r="BI534" i="15" s="1"/>
  <c r="AX534" i="15"/>
  <c r="AW534" i="15"/>
  <c r="AV534" i="15"/>
  <c r="AU534" i="15"/>
  <c r="AT534" i="15"/>
  <c r="AS534" i="15"/>
  <c r="AR534" i="15"/>
  <c r="AJ534" i="15"/>
  <c r="AA534" i="15"/>
  <c r="BH533" i="15"/>
  <c r="BG533" i="15"/>
  <c r="BI533" i="15" s="1"/>
  <c r="AX533" i="15"/>
  <c r="AW533" i="15"/>
  <c r="AV533" i="15"/>
  <c r="AU533" i="15"/>
  <c r="AT533" i="15"/>
  <c r="AS533" i="15"/>
  <c r="AR533" i="15"/>
  <c r="AJ533" i="15"/>
  <c r="AA533" i="15"/>
  <c r="BH532" i="15"/>
  <c r="BG532" i="15"/>
  <c r="AX532" i="15"/>
  <c r="AW532" i="15"/>
  <c r="AV532" i="15"/>
  <c r="AU532" i="15"/>
  <c r="AT532" i="15"/>
  <c r="AS532" i="15"/>
  <c r="AR532" i="15"/>
  <c r="AJ532" i="15"/>
  <c r="AA532" i="15"/>
  <c r="BH531" i="15"/>
  <c r="BG531" i="15"/>
  <c r="BI531" i="15" s="1"/>
  <c r="AX531" i="15"/>
  <c r="AW531" i="15"/>
  <c r="AV531" i="15"/>
  <c r="AU531" i="15"/>
  <c r="AT531" i="15"/>
  <c r="AS531" i="15"/>
  <c r="AR531" i="15"/>
  <c r="AJ531" i="15"/>
  <c r="AA531" i="15"/>
  <c r="BH530" i="15"/>
  <c r="BG530" i="15"/>
  <c r="BI530" i="15" s="1"/>
  <c r="AX530" i="15"/>
  <c r="AW530" i="15"/>
  <c r="AV530" i="15"/>
  <c r="AU530" i="15"/>
  <c r="AT530" i="15"/>
  <c r="AS530" i="15"/>
  <c r="AR530" i="15"/>
  <c r="AJ530" i="15"/>
  <c r="AA530" i="15"/>
  <c r="BH529" i="15"/>
  <c r="BG529" i="15"/>
  <c r="AX529" i="15"/>
  <c r="AW529" i="15"/>
  <c r="AV529" i="15"/>
  <c r="AU529" i="15"/>
  <c r="AT529" i="15"/>
  <c r="AS529" i="15"/>
  <c r="AR529" i="15"/>
  <c r="AJ529" i="15"/>
  <c r="AA529" i="15"/>
  <c r="BH528" i="15"/>
  <c r="BG528" i="15"/>
  <c r="AX528" i="15"/>
  <c r="AW528" i="15"/>
  <c r="AV528" i="15"/>
  <c r="AU528" i="15"/>
  <c r="AT528" i="15"/>
  <c r="AS528" i="15"/>
  <c r="AR528" i="15"/>
  <c r="AJ528" i="15"/>
  <c r="AA528" i="15"/>
  <c r="BH527" i="15"/>
  <c r="BG527" i="15"/>
  <c r="BI527" i="15" s="1"/>
  <c r="AX527" i="15"/>
  <c r="AW527" i="15"/>
  <c r="AV527" i="15"/>
  <c r="AU527" i="15"/>
  <c r="AT527" i="15"/>
  <c r="AS527" i="15"/>
  <c r="AR527" i="15"/>
  <c r="AJ527" i="15"/>
  <c r="AA527" i="15"/>
  <c r="BH526" i="15"/>
  <c r="BG526" i="15"/>
  <c r="BI526" i="15" s="1"/>
  <c r="AX526" i="15"/>
  <c r="AW526" i="15"/>
  <c r="AV526" i="15"/>
  <c r="AU526" i="15"/>
  <c r="AT526" i="15"/>
  <c r="AS526" i="15"/>
  <c r="AR526" i="15"/>
  <c r="AJ526" i="15"/>
  <c r="AA526" i="15"/>
  <c r="BH525" i="15"/>
  <c r="BG525" i="15"/>
  <c r="BI525" i="15" s="1"/>
  <c r="AX525" i="15"/>
  <c r="AW525" i="15"/>
  <c r="AV525" i="15"/>
  <c r="AU525" i="15"/>
  <c r="AT525" i="15"/>
  <c r="AS525" i="15"/>
  <c r="AR525" i="15"/>
  <c r="AJ525" i="15"/>
  <c r="AA525" i="15"/>
  <c r="BH524" i="15"/>
  <c r="BG524" i="15"/>
  <c r="AX524" i="15"/>
  <c r="AW524" i="15"/>
  <c r="AV524" i="15"/>
  <c r="AU524" i="15"/>
  <c r="AT524" i="15"/>
  <c r="AS524" i="15"/>
  <c r="AR524" i="15"/>
  <c r="AJ524" i="15"/>
  <c r="AA524" i="15"/>
  <c r="BH523" i="15"/>
  <c r="BG523" i="15"/>
  <c r="BI523" i="15" s="1"/>
  <c r="AX523" i="15"/>
  <c r="AW523" i="15"/>
  <c r="AV523" i="15"/>
  <c r="AU523" i="15"/>
  <c r="AT523" i="15"/>
  <c r="AS523" i="15"/>
  <c r="AR523" i="15"/>
  <c r="AJ523" i="15"/>
  <c r="AA523" i="15"/>
  <c r="BH522" i="15"/>
  <c r="BG522" i="15"/>
  <c r="BI522" i="15" s="1"/>
  <c r="AX522" i="15"/>
  <c r="AW522" i="15"/>
  <c r="AV522" i="15"/>
  <c r="AU522" i="15"/>
  <c r="AT522" i="15"/>
  <c r="AS522" i="15"/>
  <c r="AR522" i="15"/>
  <c r="AJ522" i="15"/>
  <c r="AA522" i="15"/>
  <c r="BH521" i="15"/>
  <c r="BG521" i="15"/>
  <c r="AX521" i="15"/>
  <c r="AW521" i="15"/>
  <c r="AV521" i="15"/>
  <c r="AU521" i="15"/>
  <c r="AT521" i="15"/>
  <c r="AS521" i="15"/>
  <c r="AR521" i="15"/>
  <c r="AJ521" i="15"/>
  <c r="AA521" i="15"/>
  <c r="BH520" i="15"/>
  <c r="BG520" i="15"/>
  <c r="AX520" i="15"/>
  <c r="AW520" i="15"/>
  <c r="AV520" i="15"/>
  <c r="AU520" i="15"/>
  <c r="AT520" i="15"/>
  <c r="AS520" i="15"/>
  <c r="AR520" i="15"/>
  <c r="AJ520" i="15"/>
  <c r="AA520" i="15"/>
  <c r="BH519" i="15"/>
  <c r="BG519" i="15"/>
  <c r="BI519" i="15" s="1"/>
  <c r="AX519" i="15"/>
  <c r="AW519" i="15"/>
  <c r="AV519" i="15"/>
  <c r="AU519" i="15"/>
  <c r="AT519" i="15"/>
  <c r="AS519" i="15"/>
  <c r="AR519" i="15"/>
  <c r="AJ519" i="15"/>
  <c r="AA519" i="15"/>
  <c r="BH518" i="15"/>
  <c r="BG518" i="15"/>
  <c r="BI518" i="15" s="1"/>
  <c r="AX518" i="15"/>
  <c r="AW518" i="15"/>
  <c r="AV518" i="15"/>
  <c r="AU518" i="15"/>
  <c r="AT518" i="15"/>
  <c r="AS518" i="15"/>
  <c r="AR518" i="15"/>
  <c r="AJ518" i="15"/>
  <c r="AA518" i="15"/>
  <c r="BH517" i="15"/>
  <c r="BG517" i="15"/>
  <c r="BI517" i="15" s="1"/>
  <c r="AX517" i="15"/>
  <c r="AW517" i="15"/>
  <c r="AV517" i="15"/>
  <c r="AU517" i="15"/>
  <c r="AT517" i="15"/>
  <c r="AS517" i="15"/>
  <c r="AR517" i="15"/>
  <c r="AJ517" i="15"/>
  <c r="AA517" i="15"/>
  <c r="BH516" i="15"/>
  <c r="BG516" i="15"/>
  <c r="AX516" i="15"/>
  <c r="AW516" i="15"/>
  <c r="AV516" i="15"/>
  <c r="AU516" i="15"/>
  <c r="AT516" i="15"/>
  <c r="AS516" i="15"/>
  <c r="AR516" i="15"/>
  <c r="AJ516" i="15"/>
  <c r="AA516" i="15"/>
  <c r="BH515" i="15"/>
  <c r="BG515" i="15"/>
  <c r="BI515" i="15" s="1"/>
  <c r="AX515" i="15"/>
  <c r="AW515" i="15"/>
  <c r="AV515" i="15"/>
  <c r="AU515" i="15"/>
  <c r="AT515" i="15"/>
  <c r="AS515" i="15"/>
  <c r="AR515" i="15"/>
  <c r="AJ515" i="15"/>
  <c r="AA515" i="15"/>
  <c r="BH514" i="15"/>
  <c r="BG514" i="15"/>
  <c r="BI514" i="15" s="1"/>
  <c r="AX514" i="15"/>
  <c r="AW514" i="15"/>
  <c r="AV514" i="15"/>
  <c r="AU514" i="15"/>
  <c r="AT514" i="15"/>
  <c r="AS514" i="15"/>
  <c r="AR514" i="15"/>
  <c r="AJ514" i="15"/>
  <c r="AA514" i="15"/>
  <c r="BH513" i="15"/>
  <c r="BG513" i="15"/>
  <c r="AX513" i="15"/>
  <c r="AW513" i="15"/>
  <c r="AV513" i="15"/>
  <c r="AU513" i="15"/>
  <c r="AT513" i="15"/>
  <c r="AS513" i="15"/>
  <c r="AR513" i="15"/>
  <c r="AJ513" i="15"/>
  <c r="AA513" i="15"/>
  <c r="BH512" i="15"/>
  <c r="BG512" i="15"/>
  <c r="AX512" i="15"/>
  <c r="AW512" i="15"/>
  <c r="AV512" i="15"/>
  <c r="AU512" i="15"/>
  <c r="AT512" i="15"/>
  <c r="AS512" i="15"/>
  <c r="AR512" i="15"/>
  <c r="AJ512" i="15"/>
  <c r="AA512" i="15"/>
  <c r="BH511" i="15"/>
  <c r="BG511" i="15"/>
  <c r="BI511" i="15" s="1"/>
  <c r="AX511" i="15"/>
  <c r="AW511" i="15"/>
  <c r="AV511" i="15"/>
  <c r="AU511" i="15"/>
  <c r="AT511" i="15"/>
  <c r="AS511" i="15"/>
  <c r="AR511" i="15"/>
  <c r="AJ511" i="15"/>
  <c r="AA511" i="15"/>
  <c r="BH510" i="15"/>
  <c r="BG510" i="15"/>
  <c r="BI510" i="15" s="1"/>
  <c r="AX510" i="15"/>
  <c r="AW510" i="15"/>
  <c r="AV510" i="15"/>
  <c r="AU510" i="15"/>
  <c r="AT510" i="15"/>
  <c r="AS510" i="15"/>
  <c r="AR510" i="15"/>
  <c r="AJ510" i="15"/>
  <c r="AA510" i="15"/>
  <c r="BH509" i="15"/>
  <c r="BG509" i="15"/>
  <c r="BI509" i="15" s="1"/>
  <c r="AX509" i="15"/>
  <c r="AW509" i="15"/>
  <c r="AV509" i="15"/>
  <c r="AU509" i="15"/>
  <c r="AT509" i="15"/>
  <c r="AS509" i="15"/>
  <c r="AR509" i="15"/>
  <c r="AJ509" i="15"/>
  <c r="AA509" i="15"/>
  <c r="BH508" i="15"/>
  <c r="BG508" i="15"/>
  <c r="AX508" i="15"/>
  <c r="AW508" i="15"/>
  <c r="AV508" i="15"/>
  <c r="AU508" i="15"/>
  <c r="AT508" i="15"/>
  <c r="AS508" i="15"/>
  <c r="AR508" i="15"/>
  <c r="AJ508" i="15"/>
  <c r="AA508" i="15"/>
  <c r="BH507" i="15"/>
  <c r="BG507" i="15"/>
  <c r="BI507" i="15" s="1"/>
  <c r="AX507" i="15"/>
  <c r="AW507" i="15"/>
  <c r="AV507" i="15"/>
  <c r="AU507" i="15"/>
  <c r="AT507" i="15"/>
  <c r="AS507" i="15"/>
  <c r="AR507" i="15"/>
  <c r="AJ507" i="15"/>
  <c r="AA507" i="15"/>
  <c r="BH506" i="15"/>
  <c r="BG506" i="15"/>
  <c r="BI506" i="15" s="1"/>
  <c r="AX506" i="15"/>
  <c r="AW506" i="15"/>
  <c r="AV506" i="15"/>
  <c r="AU506" i="15"/>
  <c r="AT506" i="15"/>
  <c r="AS506" i="15"/>
  <c r="AR506" i="15"/>
  <c r="AJ506" i="15"/>
  <c r="AA506" i="15"/>
  <c r="BH505" i="15"/>
  <c r="BG505" i="15"/>
  <c r="AX505" i="15"/>
  <c r="AW505" i="15"/>
  <c r="AV505" i="15"/>
  <c r="AU505" i="15"/>
  <c r="AT505" i="15"/>
  <c r="AS505" i="15"/>
  <c r="AR505" i="15"/>
  <c r="AJ505" i="15"/>
  <c r="AA505" i="15"/>
  <c r="BH504" i="15"/>
  <c r="BG504" i="15"/>
  <c r="AX504" i="15"/>
  <c r="AW504" i="15"/>
  <c r="AV504" i="15"/>
  <c r="AU504" i="15"/>
  <c r="AT504" i="15"/>
  <c r="AS504" i="15"/>
  <c r="AR504" i="15"/>
  <c r="AJ504" i="15"/>
  <c r="AA504" i="15"/>
  <c r="BH503" i="15"/>
  <c r="BG503" i="15"/>
  <c r="AX503" i="15"/>
  <c r="AW503" i="15"/>
  <c r="AV503" i="15"/>
  <c r="AU503" i="15"/>
  <c r="AT503" i="15"/>
  <c r="AS503" i="15"/>
  <c r="AR503" i="15"/>
  <c r="AJ503" i="15"/>
  <c r="AA503" i="15"/>
  <c r="BH502" i="15"/>
  <c r="BG502" i="15"/>
  <c r="BI502" i="15" s="1"/>
  <c r="AX502" i="15"/>
  <c r="AW502" i="15"/>
  <c r="AV502" i="15"/>
  <c r="AU502" i="15"/>
  <c r="AT502" i="15"/>
  <c r="AS502" i="15"/>
  <c r="AR502" i="15"/>
  <c r="AJ502" i="15"/>
  <c r="AA502" i="15"/>
  <c r="BH501" i="15"/>
  <c r="BG501" i="15"/>
  <c r="BI501" i="15" s="1"/>
  <c r="AX501" i="15"/>
  <c r="AW501" i="15"/>
  <c r="AV501" i="15"/>
  <c r="AU501" i="15"/>
  <c r="AT501" i="15"/>
  <c r="AS501" i="15"/>
  <c r="AR501" i="15"/>
  <c r="AJ501" i="15"/>
  <c r="AA501" i="15"/>
  <c r="BH500" i="15"/>
  <c r="BG500" i="15"/>
  <c r="AX500" i="15"/>
  <c r="AW500" i="15"/>
  <c r="AV500" i="15"/>
  <c r="AU500" i="15"/>
  <c r="AT500" i="15"/>
  <c r="AS500" i="15"/>
  <c r="AR500" i="15"/>
  <c r="AJ500" i="15"/>
  <c r="AA500" i="15"/>
  <c r="BH499" i="15"/>
  <c r="BG499" i="15"/>
  <c r="BI499" i="15" s="1"/>
  <c r="AX499" i="15"/>
  <c r="AW499" i="15"/>
  <c r="AV499" i="15"/>
  <c r="AU499" i="15"/>
  <c r="AT499" i="15"/>
  <c r="AS499" i="15"/>
  <c r="AR499" i="15"/>
  <c r="AJ499" i="15"/>
  <c r="AA499" i="15"/>
  <c r="BH498" i="15"/>
  <c r="BG498" i="15"/>
  <c r="BI498" i="15" s="1"/>
  <c r="AX498" i="15"/>
  <c r="AW498" i="15"/>
  <c r="AV498" i="15"/>
  <c r="AU498" i="15"/>
  <c r="AT498" i="15"/>
  <c r="AS498" i="15"/>
  <c r="AR498" i="15"/>
  <c r="AJ498" i="15"/>
  <c r="AA498" i="15"/>
  <c r="BH497" i="15"/>
  <c r="BG497" i="15"/>
  <c r="AX497" i="15"/>
  <c r="AW497" i="15"/>
  <c r="AV497" i="15"/>
  <c r="AU497" i="15"/>
  <c r="AT497" i="15"/>
  <c r="AS497" i="15"/>
  <c r="AR497" i="15"/>
  <c r="AJ497" i="15"/>
  <c r="AA497" i="15"/>
  <c r="BH496" i="15"/>
  <c r="BG496" i="15"/>
  <c r="AX496" i="15"/>
  <c r="AW496" i="15"/>
  <c r="AV496" i="15"/>
  <c r="AU496" i="15"/>
  <c r="AT496" i="15"/>
  <c r="AS496" i="15"/>
  <c r="AR496" i="15"/>
  <c r="AJ496" i="15"/>
  <c r="AA496" i="15"/>
  <c r="BH495" i="15"/>
  <c r="BG495" i="15"/>
  <c r="AX495" i="15"/>
  <c r="AW495" i="15"/>
  <c r="AV495" i="15"/>
  <c r="AU495" i="15"/>
  <c r="AT495" i="15"/>
  <c r="AS495" i="15"/>
  <c r="AR495" i="15"/>
  <c r="AJ495" i="15"/>
  <c r="AA495" i="15"/>
  <c r="BH494" i="15"/>
  <c r="BG494" i="15"/>
  <c r="AX494" i="15"/>
  <c r="AW494" i="15"/>
  <c r="AV494" i="15"/>
  <c r="AU494" i="15"/>
  <c r="AT494" i="15"/>
  <c r="AS494" i="15"/>
  <c r="AR494" i="15"/>
  <c r="AJ494" i="15"/>
  <c r="AA494" i="15"/>
  <c r="BH493" i="15"/>
  <c r="BG493" i="15"/>
  <c r="BI493" i="15" s="1"/>
  <c r="AX493" i="15"/>
  <c r="AW493" i="15"/>
  <c r="AV493" i="15"/>
  <c r="AU493" i="15"/>
  <c r="AT493" i="15"/>
  <c r="AS493" i="15"/>
  <c r="AR493" i="15"/>
  <c r="AJ493" i="15"/>
  <c r="AA493" i="15"/>
  <c r="BH492" i="15"/>
  <c r="BG492" i="15"/>
  <c r="AX492" i="15"/>
  <c r="AW492" i="15"/>
  <c r="AV492" i="15"/>
  <c r="AU492" i="15"/>
  <c r="AT492" i="15"/>
  <c r="AS492" i="15"/>
  <c r="AR492" i="15"/>
  <c r="AJ492" i="15"/>
  <c r="AA492" i="15"/>
  <c r="BH491" i="15"/>
  <c r="BG491" i="15"/>
  <c r="BI491" i="15" s="1"/>
  <c r="AX491" i="15"/>
  <c r="AW491" i="15"/>
  <c r="AV491" i="15"/>
  <c r="AU491" i="15"/>
  <c r="AT491" i="15"/>
  <c r="AS491" i="15"/>
  <c r="AR491" i="15"/>
  <c r="AJ491" i="15"/>
  <c r="AA491" i="15"/>
  <c r="BH490" i="15"/>
  <c r="BG490" i="15"/>
  <c r="BI490" i="15" s="1"/>
  <c r="AX490" i="15"/>
  <c r="AW490" i="15"/>
  <c r="AV490" i="15"/>
  <c r="AU490" i="15"/>
  <c r="AT490" i="15"/>
  <c r="AS490" i="15"/>
  <c r="AR490" i="15"/>
  <c r="AJ490" i="15"/>
  <c r="AA490" i="15"/>
  <c r="BH489" i="15"/>
  <c r="BG489" i="15"/>
  <c r="BI489" i="15" s="1"/>
  <c r="AX489" i="15"/>
  <c r="AW489" i="15"/>
  <c r="AV489" i="15"/>
  <c r="AU489" i="15"/>
  <c r="AT489" i="15"/>
  <c r="AS489" i="15"/>
  <c r="AR489" i="15"/>
  <c r="AJ489" i="15"/>
  <c r="AA489" i="15"/>
  <c r="BH488" i="15"/>
  <c r="BG488" i="15"/>
  <c r="AX488" i="15"/>
  <c r="AW488" i="15"/>
  <c r="AV488" i="15"/>
  <c r="AU488" i="15"/>
  <c r="AT488" i="15"/>
  <c r="AS488" i="15"/>
  <c r="AR488" i="15"/>
  <c r="AJ488" i="15"/>
  <c r="AA488" i="15"/>
  <c r="BH487" i="15"/>
  <c r="BG487" i="15"/>
  <c r="AX487" i="15"/>
  <c r="AW487" i="15"/>
  <c r="AV487" i="15"/>
  <c r="AU487" i="15"/>
  <c r="AT487" i="15"/>
  <c r="AS487" i="15"/>
  <c r="AR487" i="15"/>
  <c r="AJ487" i="15"/>
  <c r="AA487" i="15"/>
  <c r="BH486" i="15"/>
  <c r="BG486" i="15"/>
  <c r="AX486" i="15"/>
  <c r="AW486" i="15"/>
  <c r="AV486" i="15"/>
  <c r="AU486" i="15"/>
  <c r="AT486" i="15"/>
  <c r="AS486" i="15"/>
  <c r="AR486" i="15"/>
  <c r="AJ486" i="15"/>
  <c r="AA486" i="15"/>
  <c r="BH485" i="15"/>
  <c r="BG485" i="15"/>
  <c r="BI485" i="15" s="1"/>
  <c r="AX485" i="15"/>
  <c r="AW485" i="15"/>
  <c r="AV485" i="15"/>
  <c r="AU485" i="15"/>
  <c r="AT485" i="15"/>
  <c r="AS485" i="15"/>
  <c r="AR485" i="15"/>
  <c r="AJ485" i="15"/>
  <c r="AA485" i="15"/>
  <c r="BH484" i="15"/>
  <c r="BG484" i="15"/>
  <c r="AX484" i="15"/>
  <c r="AW484" i="15"/>
  <c r="AV484" i="15"/>
  <c r="AU484" i="15"/>
  <c r="AT484" i="15"/>
  <c r="AS484" i="15"/>
  <c r="AR484" i="15"/>
  <c r="AJ484" i="15"/>
  <c r="AA484" i="15"/>
  <c r="BH483" i="15"/>
  <c r="BG483" i="15"/>
  <c r="BI483" i="15" s="1"/>
  <c r="AX483" i="15"/>
  <c r="AW483" i="15"/>
  <c r="AV483" i="15"/>
  <c r="AU483" i="15"/>
  <c r="AT483" i="15"/>
  <c r="AS483" i="15"/>
  <c r="AR483" i="15"/>
  <c r="AJ483" i="15"/>
  <c r="AA483" i="15"/>
  <c r="BH482" i="15"/>
  <c r="BG482" i="15"/>
  <c r="BI482" i="15" s="1"/>
  <c r="AX482" i="15"/>
  <c r="AW482" i="15"/>
  <c r="AV482" i="15"/>
  <c r="AU482" i="15"/>
  <c r="AT482" i="15"/>
  <c r="AS482" i="15"/>
  <c r="AR482" i="15"/>
  <c r="AJ482" i="15"/>
  <c r="AA482" i="15"/>
  <c r="BH481" i="15"/>
  <c r="BG481" i="15"/>
  <c r="BI481" i="15" s="1"/>
  <c r="AX481" i="15"/>
  <c r="AW481" i="15"/>
  <c r="AV481" i="15"/>
  <c r="AU481" i="15"/>
  <c r="AT481" i="15"/>
  <c r="AS481" i="15"/>
  <c r="AR481" i="15"/>
  <c r="AJ481" i="15"/>
  <c r="AA481" i="15"/>
  <c r="BH480" i="15"/>
  <c r="BG480" i="15"/>
  <c r="AX480" i="15"/>
  <c r="AW480" i="15"/>
  <c r="AV480" i="15"/>
  <c r="AU480" i="15"/>
  <c r="AT480" i="15"/>
  <c r="AS480" i="15"/>
  <c r="AR480" i="15"/>
  <c r="AJ480" i="15"/>
  <c r="AA480" i="15"/>
  <c r="BH479" i="15"/>
  <c r="BG479" i="15"/>
  <c r="AX479" i="15"/>
  <c r="AW479" i="15"/>
  <c r="AV479" i="15"/>
  <c r="AU479" i="15"/>
  <c r="AT479" i="15"/>
  <c r="AS479" i="15"/>
  <c r="AR479" i="15"/>
  <c r="AJ479" i="15"/>
  <c r="AA479" i="15"/>
  <c r="BH478" i="15"/>
  <c r="BG478" i="15"/>
  <c r="AX478" i="15"/>
  <c r="AW478" i="15"/>
  <c r="AV478" i="15"/>
  <c r="AU478" i="15"/>
  <c r="AT478" i="15"/>
  <c r="AS478" i="15"/>
  <c r="AR478" i="15"/>
  <c r="AJ478" i="15"/>
  <c r="AA478" i="15"/>
  <c r="BH477" i="15"/>
  <c r="BG477" i="15"/>
  <c r="BI477" i="15" s="1"/>
  <c r="AX477" i="15"/>
  <c r="AW477" i="15"/>
  <c r="AV477" i="15"/>
  <c r="AU477" i="15"/>
  <c r="AT477" i="15"/>
  <c r="AS477" i="15"/>
  <c r="AR477" i="15"/>
  <c r="AJ477" i="15"/>
  <c r="AA477" i="15"/>
  <c r="BH476" i="15"/>
  <c r="BG476" i="15"/>
  <c r="AX476" i="15"/>
  <c r="AW476" i="15"/>
  <c r="AV476" i="15"/>
  <c r="AU476" i="15"/>
  <c r="AT476" i="15"/>
  <c r="AS476" i="15"/>
  <c r="AR476" i="15"/>
  <c r="AJ476" i="15"/>
  <c r="AA476" i="15"/>
  <c r="BH475" i="15"/>
  <c r="BG475" i="15"/>
  <c r="BI475" i="15" s="1"/>
  <c r="AX475" i="15"/>
  <c r="AW475" i="15"/>
  <c r="AV475" i="15"/>
  <c r="AU475" i="15"/>
  <c r="AT475" i="15"/>
  <c r="AS475" i="15"/>
  <c r="AR475" i="15"/>
  <c r="AJ475" i="15"/>
  <c r="AA475" i="15"/>
  <c r="BH474" i="15"/>
  <c r="BG474" i="15"/>
  <c r="BI474" i="15" s="1"/>
  <c r="AX474" i="15"/>
  <c r="AW474" i="15"/>
  <c r="AV474" i="15"/>
  <c r="AU474" i="15"/>
  <c r="AT474" i="15"/>
  <c r="AS474" i="15"/>
  <c r="AR474" i="15"/>
  <c r="AJ474" i="15"/>
  <c r="AA474" i="15"/>
  <c r="BH473" i="15"/>
  <c r="BG473" i="15"/>
  <c r="BI473" i="15" s="1"/>
  <c r="AX473" i="15"/>
  <c r="AW473" i="15"/>
  <c r="AV473" i="15"/>
  <c r="AU473" i="15"/>
  <c r="AT473" i="15"/>
  <c r="AS473" i="15"/>
  <c r="AR473" i="15"/>
  <c r="AJ473" i="15"/>
  <c r="AA473" i="15"/>
  <c r="BH472" i="15"/>
  <c r="BG472" i="15"/>
  <c r="AX472" i="15"/>
  <c r="AW472" i="15"/>
  <c r="AV472" i="15"/>
  <c r="AU472" i="15"/>
  <c r="AT472" i="15"/>
  <c r="AS472" i="15"/>
  <c r="AR472" i="15"/>
  <c r="AJ472" i="15"/>
  <c r="AA472" i="15"/>
  <c r="BH471" i="15"/>
  <c r="BG471" i="15"/>
  <c r="AX471" i="15"/>
  <c r="AW471" i="15"/>
  <c r="AV471" i="15"/>
  <c r="AU471" i="15"/>
  <c r="AT471" i="15"/>
  <c r="AS471" i="15"/>
  <c r="AR471" i="15"/>
  <c r="AJ471" i="15"/>
  <c r="AA471" i="15"/>
  <c r="BH470" i="15"/>
  <c r="BG470" i="15"/>
  <c r="AX470" i="15"/>
  <c r="AW470" i="15"/>
  <c r="AV470" i="15"/>
  <c r="AU470" i="15"/>
  <c r="AT470" i="15"/>
  <c r="AS470" i="15"/>
  <c r="AR470" i="15"/>
  <c r="AJ470" i="15"/>
  <c r="AA470" i="15"/>
  <c r="BH469" i="15"/>
  <c r="BG469" i="15"/>
  <c r="BI469" i="15" s="1"/>
  <c r="AX469" i="15"/>
  <c r="AW469" i="15"/>
  <c r="AV469" i="15"/>
  <c r="AU469" i="15"/>
  <c r="AT469" i="15"/>
  <c r="AS469" i="15"/>
  <c r="AR469" i="15"/>
  <c r="AJ469" i="15"/>
  <c r="AA469" i="15"/>
  <c r="BH468" i="15"/>
  <c r="BG468" i="15"/>
  <c r="AX468" i="15"/>
  <c r="AW468" i="15"/>
  <c r="AV468" i="15"/>
  <c r="AU468" i="15"/>
  <c r="AT468" i="15"/>
  <c r="AS468" i="15"/>
  <c r="AR468" i="15"/>
  <c r="AJ468" i="15"/>
  <c r="AA468" i="15"/>
  <c r="BH467" i="15"/>
  <c r="BG467" i="15"/>
  <c r="BI467" i="15" s="1"/>
  <c r="AX467" i="15"/>
  <c r="AW467" i="15"/>
  <c r="AV467" i="15"/>
  <c r="AU467" i="15"/>
  <c r="AT467" i="15"/>
  <c r="AS467" i="15"/>
  <c r="AR467" i="15"/>
  <c r="AJ467" i="15"/>
  <c r="AA467" i="15"/>
  <c r="BH466" i="15"/>
  <c r="BG466" i="15"/>
  <c r="BI466" i="15" s="1"/>
  <c r="AX466" i="15"/>
  <c r="AW466" i="15"/>
  <c r="AV466" i="15"/>
  <c r="AU466" i="15"/>
  <c r="AT466" i="15"/>
  <c r="AS466" i="15"/>
  <c r="AR466" i="15"/>
  <c r="AJ466" i="15"/>
  <c r="AA466" i="15"/>
  <c r="BH465" i="15"/>
  <c r="BG465" i="15"/>
  <c r="BI465" i="15" s="1"/>
  <c r="AX465" i="15"/>
  <c r="AW465" i="15"/>
  <c r="AV465" i="15"/>
  <c r="AU465" i="15"/>
  <c r="AT465" i="15"/>
  <c r="AS465" i="15"/>
  <c r="AR465" i="15"/>
  <c r="AJ465" i="15"/>
  <c r="AA465" i="15"/>
  <c r="BH464" i="15"/>
  <c r="BG464" i="15"/>
  <c r="AX464" i="15"/>
  <c r="AW464" i="15"/>
  <c r="AV464" i="15"/>
  <c r="AU464" i="15"/>
  <c r="AT464" i="15"/>
  <c r="AS464" i="15"/>
  <c r="AR464" i="15"/>
  <c r="AJ464" i="15"/>
  <c r="AA464" i="15"/>
  <c r="BH463" i="15"/>
  <c r="BG463" i="15"/>
  <c r="AX463" i="15"/>
  <c r="AW463" i="15"/>
  <c r="AV463" i="15"/>
  <c r="AU463" i="15"/>
  <c r="AT463" i="15"/>
  <c r="AS463" i="15"/>
  <c r="AR463" i="15"/>
  <c r="AJ463" i="15"/>
  <c r="AA463" i="15"/>
  <c r="BH462" i="15"/>
  <c r="BG462" i="15"/>
  <c r="AX462" i="15"/>
  <c r="AW462" i="15"/>
  <c r="AV462" i="15"/>
  <c r="AU462" i="15"/>
  <c r="AT462" i="15"/>
  <c r="AS462" i="15"/>
  <c r="AR462" i="15"/>
  <c r="AJ462" i="15"/>
  <c r="AA462" i="15"/>
  <c r="BH461" i="15"/>
  <c r="BG461" i="15"/>
  <c r="BI461" i="15" s="1"/>
  <c r="AX461" i="15"/>
  <c r="AW461" i="15"/>
  <c r="AV461" i="15"/>
  <c r="AU461" i="15"/>
  <c r="AT461" i="15"/>
  <c r="AS461" i="15"/>
  <c r="AR461" i="15"/>
  <c r="AJ461" i="15"/>
  <c r="AA461" i="15"/>
  <c r="BH460" i="15"/>
  <c r="BG460" i="15"/>
  <c r="AX460" i="15"/>
  <c r="AW460" i="15"/>
  <c r="AV460" i="15"/>
  <c r="AU460" i="15"/>
  <c r="AT460" i="15"/>
  <c r="AS460" i="15"/>
  <c r="AR460" i="15"/>
  <c r="AJ460" i="15"/>
  <c r="AA460" i="15"/>
  <c r="BH459" i="15"/>
  <c r="BG459" i="15"/>
  <c r="BI459" i="15" s="1"/>
  <c r="AX459" i="15"/>
  <c r="AW459" i="15"/>
  <c r="AV459" i="15"/>
  <c r="AU459" i="15"/>
  <c r="AT459" i="15"/>
  <c r="AS459" i="15"/>
  <c r="AR459" i="15"/>
  <c r="AJ459" i="15"/>
  <c r="AA459" i="15"/>
  <c r="BH458" i="15"/>
  <c r="BG458" i="15"/>
  <c r="BI458" i="15" s="1"/>
  <c r="AX458" i="15"/>
  <c r="AW458" i="15"/>
  <c r="AV458" i="15"/>
  <c r="AU458" i="15"/>
  <c r="AT458" i="15"/>
  <c r="AS458" i="15"/>
  <c r="AR458" i="15"/>
  <c r="AJ458" i="15"/>
  <c r="AA458" i="15"/>
  <c r="BH457" i="15"/>
  <c r="BG457" i="15"/>
  <c r="BI457" i="15" s="1"/>
  <c r="AX457" i="15"/>
  <c r="AW457" i="15"/>
  <c r="AV457" i="15"/>
  <c r="AU457" i="15"/>
  <c r="AT457" i="15"/>
  <c r="AS457" i="15"/>
  <c r="AR457" i="15"/>
  <c r="AJ457" i="15"/>
  <c r="AA457" i="15"/>
  <c r="BH456" i="15"/>
  <c r="BG456" i="15"/>
  <c r="AX456" i="15"/>
  <c r="AW456" i="15"/>
  <c r="AV456" i="15"/>
  <c r="AU456" i="15"/>
  <c r="AT456" i="15"/>
  <c r="AS456" i="15"/>
  <c r="AR456" i="15"/>
  <c r="AJ456" i="15"/>
  <c r="AA456" i="15"/>
  <c r="BH455" i="15"/>
  <c r="BG455" i="15"/>
  <c r="AX455" i="15"/>
  <c r="AW455" i="15"/>
  <c r="AV455" i="15"/>
  <c r="AU455" i="15"/>
  <c r="AT455" i="15"/>
  <c r="AS455" i="15"/>
  <c r="AR455" i="15"/>
  <c r="AJ455" i="15"/>
  <c r="AA455" i="15"/>
  <c r="BH454" i="15"/>
  <c r="BG454" i="15"/>
  <c r="AX454" i="15"/>
  <c r="AW454" i="15"/>
  <c r="AV454" i="15"/>
  <c r="AU454" i="15"/>
  <c r="AT454" i="15"/>
  <c r="AS454" i="15"/>
  <c r="AR454" i="15"/>
  <c r="AJ454" i="15"/>
  <c r="AA454" i="15"/>
  <c r="BH453" i="15"/>
  <c r="BG453" i="15"/>
  <c r="BI453" i="15" s="1"/>
  <c r="AX453" i="15"/>
  <c r="AW453" i="15"/>
  <c r="AV453" i="15"/>
  <c r="AU453" i="15"/>
  <c r="AT453" i="15"/>
  <c r="AS453" i="15"/>
  <c r="AR453" i="15"/>
  <c r="AJ453" i="15"/>
  <c r="AA453" i="15"/>
  <c r="BH452" i="15"/>
  <c r="BG452" i="15"/>
  <c r="AX452" i="15"/>
  <c r="AW452" i="15"/>
  <c r="AV452" i="15"/>
  <c r="AU452" i="15"/>
  <c r="AT452" i="15"/>
  <c r="AS452" i="15"/>
  <c r="AR452" i="15"/>
  <c r="AJ452" i="15"/>
  <c r="AA452" i="15"/>
  <c r="BH451" i="15"/>
  <c r="BG451" i="15"/>
  <c r="BI451" i="15" s="1"/>
  <c r="AX451" i="15"/>
  <c r="AW451" i="15"/>
  <c r="AV451" i="15"/>
  <c r="AU451" i="15"/>
  <c r="AT451" i="15"/>
  <c r="AS451" i="15"/>
  <c r="AR451" i="15"/>
  <c r="AJ451" i="15"/>
  <c r="AA451" i="15"/>
  <c r="BH450" i="15"/>
  <c r="BG450" i="15"/>
  <c r="BI450" i="15" s="1"/>
  <c r="AX450" i="15"/>
  <c r="AW450" i="15"/>
  <c r="AV450" i="15"/>
  <c r="AU450" i="15"/>
  <c r="AT450" i="15"/>
  <c r="AS450" i="15"/>
  <c r="AR450" i="15"/>
  <c r="AJ450" i="15"/>
  <c r="AA450" i="15"/>
  <c r="BH449" i="15"/>
  <c r="BG449" i="15"/>
  <c r="BI449" i="15" s="1"/>
  <c r="AX449" i="15"/>
  <c r="AW449" i="15"/>
  <c r="AV449" i="15"/>
  <c r="AU449" i="15"/>
  <c r="AT449" i="15"/>
  <c r="AS449" i="15"/>
  <c r="AR449" i="15"/>
  <c r="AJ449" i="15"/>
  <c r="AA449" i="15"/>
  <c r="BH448" i="15"/>
  <c r="BG448" i="15"/>
  <c r="AX448" i="15"/>
  <c r="AW448" i="15"/>
  <c r="AV448" i="15"/>
  <c r="AU448" i="15"/>
  <c r="AT448" i="15"/>
  <c r="AS448" i="15"/>
  <c r="AR448" i="15"/>
  <c r="AJ448" i="15"/>
  <c r="AA448" i="15"/>
  <c r="BH447" i="15"/>
  <c r="BG447" i="15"/>
  <c r="AX447" i="15"/>
  <c r="AW447" i="15"/>
  <c r="AV447" i="15"/>
  <c r="AU447" i="15"/>
  <c r="AT447" i="15"/>
  <c r="AS447" i="15"/>
  <c r="AR447" i="15"/>
  <c r="AJ447" i="15"/>
  <c r="AA447" i="15"/>
  <c r="BH446" i="15"/>
  <c r="BG446" i="15"/>
  <c r="AX446" i="15"/>
  <c r="AW446" i="15"/>
  <c r="AV446" i="15"/>
  <c r="AU446" i="15"/>
  <c r="AT446" i="15"/>
  <c r="AS446" i="15"/>
  <c r="AR446" i="15"/>
  <c r="AJ446" i="15"/>
  <c r="AA446" i="15"/>
  <c r="BH445" i="15"/>
  <c r="BG445" i="15"/>
  <c r="BI445" i="15" s="1"/>
  <c r="AX445" i="15"/>
  <c r="AW445" i="15"/>
  <c r="AV445" i="15"/>
  <c r="AU445" i="15"/>
  <c r="AT445" i="15"/>
  <c r="AS445" i="15"/>
  <c r="AR445" i="15"/>
  <c r="AJ445" i="15"/>
  <c r="AA445" i="15"/>
  <c r="BH444" i="15"/>
  <c r="BG444" i="15"/>
  <c r="AX444" i="15"/>
  <c r="AW444" i="15"/>
  <c r="AV444" i="15"/>
  <c r="AU444" i="15"/>
  <c r="AT444" i="15"/>
  <c r="AS444" i="15"/>
  <c r="AR444" i="15"/>
  <c r="AJ444" i="15"/>
  <c r="AA444" i="15"/>
  <c r="BH443" i="15"/>
  <c r="BG443" i="15"/>
  <c r="BI443" i="15" s="1"/>
  <c r="AX443" i="15"/>
  <c r="AW443" i="15"/>
  <c r="AV443" i="15"/>
  <c r="AU443" i="15"/>
  <c r="AT443" i="15"/>
  <c r="AS443" i="15"/>
  <c r="AR443" i="15"/>
  <c r="AJ443" i="15"/>
  <c r="AA443" i="15"/>
  <c r="BH442" i="15"/>
  <c r="BG442" i="15"/>
  <c r="BI442" i="15" s="1"/>
  <c r="AX442" i="15"/>
  <c r="AW442" i="15"/>
  <c r="AV442" i="15"/>
  <c r="AU442" i="15"/>
  <c r="AT442" i="15"/>
  <c r="AS442" i="15"/>
  <c r="AR442" i="15"/>
  <c r="AJ442" i="15"/>
  <c r="AA442" i="15"/>
  <c r="BH441" i="15"/>
  <c r="BG441" i="15"/>
  <c r="BI441" i="15" s="1"/>
  <c r="AX441" i="15"/>
  <c r="AW441" i="15"/>
  <c r="AV441" i="15"/>
  <c r="AU441" i="15"/>
  <c r="AT441" i="15"/>
  <c r="AS441" i="15"/>
  <c r="AR441" i="15"/>
  <c r="AJ441" i="15"/>
  <c r="AA441" i="15"/>
  <c r="BH440" i="15"/>
  <c r="BG440" i="15"/>
  <c r="AX440" i="15"/>
  <c r="AW440" i="15"/>
  <c r="AV440" i="15"/>
  <c r="AU440" i="15"/>
  <c r="AT440" i="15"/>
  <c r="AS440" i="15"/>
  <c r="AR440" i="15"/>
  <c r="AJ440" i="15"/>
  <c r="AA440" i="15"/>
  <c r="BH439" i="15"/>
  <c r="BG439" i="15"/>
  <c r="AX439" i="15"/>
  <c r="AW439" i="15"/>
  <c r="AV439" i="15"/>
  <c r="AU439" i="15"/>
  <c r="AT439" i="15"/>
  <c r="AS439" i="15"/>
  <c r="AR439" i="15"/>
  <c r="AJ439" i="15"/>
  <c r="AA439" i="15"/>
  <c r="BH438" i="15"/>
  <c r="BG438" i="15"/>
  <c r="AX438" i="15"/>
  <c r="AW438" i="15"/>
  <c r="AV438" i="15"/>
  <c r="AU438" i="15"/>
  <c r="AT438" i="15"/>
  <c r="AS438" i="15"/>
  <c r="AR438" i="15"/>
  <c r="AJ438" i="15"/>
  <c r="AA438" i="15"/>
  <c r="BH437" i="15"/>
  <c r="BG437" i="15"/>
  <c r="BI437" i="15" s="1"/>
  <c r="AX437" i="15"/>
  <c r="AW437" i="15"/>
  <c r="AV437" i="15"/>
  <c r="AU437" i="15"/>
  <c r="AT437" i="15"/>
  <c r="AS437" i="15"/>
  <c r="AR437" i="15"/>
  <c r="AJ437" i="15"/>
  <c r="AA437" i="15"/>
  <c r="BH436" i="15"/>
  <c r="BG436" i="15"/>
  <c r="AX436" i="15"/>
  <c r="AW436" i="15"/>
  <c r="AV436" i="15"/>
  <c r="AU436" i="15"/>
  <c r="AT436" i="15"/>
  <c r="AS436" i="15"/>
  <c r="AR436" i="15"/>
  <c r="AJ436" i="15"/>
  <c r="AA436" i="15"/>
  <c r="BH435" i="15"/>
  <c r="BG435" i="15"/>
  <c r="BI435" i="15" s="1"/>
  <c r="AX435" i="15"/>
  <c r="AW435" i="15"/>
  <c r="AV435" i="15"/>
  <c r="AU435" i="15"/>
  <c r="AT435" i="15"/>
  <c r="AS435" i="15"/>
  <c r="AR435" i="15"/>
  <c r="AJ435" i="15"/>
  <c r="AA435" i="15"/>
  <c r="BH434" i="15"/>
  <c r="BG434" i="15"/>
  <c r="BI434" i="15" s="1"/>
  <c r="AX434" i="15"/>
  <c r="AW434" i="15"/>
  <c r="AV434" i="15"/>
  <c r="AU434" i="15"/>
  <c r="AT434" i="15"/>
  <c r="AS434" i="15"/>
  <c r="AR434" i="15"/>
  <c r="AJ434" i="15"/>
  <c r="AA434" i="15"/>
  <c r="BH433" i="15"/>
  <c r="BG433" i="15"/>
  <c r="BI433" i="15" s="1"/>
  <c r="AX433" i="15"/>
  <c r="AW433" i="15"/>
  <c r="AV433" i="15"/>
  <c r="AU433" i="15"/>
  <c r="AT433" i="15"/>
  <c r="AS433" i="15"/>
  <c r="AR433" i="15"/>
  <c r="AJ433" i="15"/>
  <c r="AA433" i="15"/>
  <c r="BH432" i="15"/>
  <c r="BG432" i="15"/>
  <c r="AX432" i="15"/>
  <c r="AW432" i="15"/>
  <c r="AV432" i="15"/>
  <c r="AU432" i="15"/>
  <c r="AT432" i="15"/>
  <c r="AS432" i="15"/>
  <c r="AR432" i="15"/>
  <c r="AJ432" i="15"/>
  <c r="AA432" i="15"/>
  <c r="BH431" i="15"/>
  <c r="BG431" i="15"/>
  <c r="AX431" i="15"/>
  <c r="AW431" i="15"/>
  <c r="AV431" i="15"/>
  <c r="AU431" i="15"/>
  <c r="AT431" i="15"/>
  <c r="AS431" i="15"/>
  <c r="AR431" i="15"/>
  <c r="AJ431" i="15"/>
  <c r="AA431" i="15"/>
  <c r="BH430" i="15"/>
  <c r="BG430" i="15"/>
  <c r="AX430" i="15"/>
  <c r="AW430" i="15"/>
  <c r="AV430" i="15"/>
  <c r="AU430" i="15"/>
  <c r="AT430" i="15"/>
  <c r="AS430" i="15"/>
  <c r="AR430" i="15"/>
  <c r="AJ430" i="15"/>
  <c r="AA430" i="15"/>
  <c r="BH429" i="15"/>
  <c r="BG429" i="15"/>
  <c r="BI429" i="15" s="1"/>
  <c r="AX429" i="15"/>
  <c r="AW429" i="15"/>
  <c r="AV429" i="15"/>
  <c r="AU429" i="15"/>
  <c r="AT429" i="15"/>
  <c r="AS429" i="15"/>
  <c r="AR429" i="15"/>
  <c r="AJ429" i="15"/>
  <c r="AA429" i="15"/>
  <c r="BH428" i="15"/>
  <c r="BG428" i="15"/>
  <c r="AX428" i="15"/>
  <c r="AW428" i="15"/>
  <c r="AV428" i="15"/>
  <c r="AU428" i="15"/>
  <c r="AT428" i="15"/>
  <c r="AS428" i="15"/>
  <c r="AR428" i="15"/>
  <c r="AJ428" i="15"/>
  <c r="AA428" i="15"/>
  <c r="BH427" i="15"/>
  <c r="BG427" i="15"/>
  <c r="BI427" i="15" s="1"/>
  <c r="AX427" i="15"/>
  <c r="AW427" i="15"/>
  <c r="AV427" i="15"/>
  <c r="AU427" i="15"/>
  <c r="AT427" i="15"/>
  <c r="AS427" i="15"/>
  <c r="AR427" i="15"/>
  <c r="AJ427" i="15"/>
  <c r="AA427" i="15"/>
  <c r="BH426" i="15"/>
  <c r="BG426" i="15"/>
  <c r="BI426" i="15" s="1"/>
  <c r="AX426" i="15"/>
  <c r="AW426" i="15"/>
  <c r="AV426" i="15"/>
  <c r="AU426" i="15"/>
  <c r="AT426" i="15"/>
  <c r="AS426" i="15"/>
  <c r="AR426" i="15"/>
  <c r="AJ426" i="15"/>
  <c r="AA426" i="15"/>
  <c r="BH425" i="15"/>
  <c r="BG425" i="15"/>
  <c r="BI425" i="15" s="1"/>
  <c r="AX425" i="15"/>
  <c r="AW425" i="15"/>
  <c r="AV425" i="15"/>
  <c r="AU425" i="15"/>
  <c r="AT425" i="15"/>
  <c r="AS425" i="15"/>
  <c r="AR425" i="15"/>
  <c r="AJ425" i="15"/>
  <c r="AA425" i="15"/>
  <c r="BH424" i="15"/>
  <c r="BG424" i="15"/>
  <c r="AX424" i="15"/>
  <c r="AW424" i="15"/>
  <c r="AV424" i="15"/>
  <c r="AU424" i="15"/>
  <c r="AT424" i="15"/>
  <c r="AS424" i="15"/>
  <c r="AR424" i="15"/>
  <c r="AJ424" i="15"/>
  <c r="AA424" i="15"/>
  <c r="BH423" i="15"/>
  <c r="BG423" i="15"/>
  <c r="AX423" i="15"/>
  <c r="AW423" i="15"/>
  <c r="AV423" i="15"/>
  <c r="AU423" i="15"/>
  <c r="AT423" i="15"/>
  <c r="AS423" i="15"/>
  <c r="AR423" i="15"/>
  <c r="AJ423" i="15"/>
  <c r="AA423" i="15"/>
  <c r="BH422" i="15"/>
  <c r="BG422" i="15"/>
  <c r="AX422" i="15"/>
  <c r="AW422" i="15"/>
  <c r="AV422" i="15"/>
  <c r="AU422" i="15"/>
  <c r="AT422" i="15"/>
  <c r="AS422" i="15"/>
  <c r="AR422" i="15"/>
  <c r="AJ422" i="15"/>
  <c r="AA422" i="15"/>
  <c r="BH421" i="15"/>
  <c r="BG421" i="15"/>
  <c r="BI421" i="15" s="1"/>
  <c r="AX421" i="15"/>
  <c r="AW421" i="15"/>
  <c r="AV421" i="15"/>
  <c r="AU421" i="15"/>
  <c r="AT421" i="15"/>
  <c r="AS421" i="15"/>
  <c r="AR421" i="15"/>
  <c r="AJ421" i="15"/>
  <c r="AA421" i="15"/>
  <c r="BH420" i="15"/>
  <c r="BG420" i="15"/>
  <c r="AX420" i="15"/>
  <c r="AW420" i="15"/>
  <c r="AV420" i="15"/>
  <c r="AU420" i="15"/>
  <c r="AT420" i="15"/>
  <c r="AS420" i="15"/>
  <c r="AR420" i="15"/>
  <c r="AJ420" i="15"/>
  <c r="AA420" i="15"/>
  <c r="BH419" i="15"/>
  <c r="BG419" i="15"/>
  <c r="BI419" i="15" s="1"/>
  <c r="AX419" i="15"/>
  <c r="AW419" i="15"/>
  <c r="AV419" i="15"/>
  <c r="AU419" i="15"/>
  <c r="AT419" i="15"/>
  <c r="AS419" i="15"/>
  <c r="AR419" i="15"/>
  <c r="AJ419" i="15"/>
  <c r="AA419" i="15"/>
  <c r="BH418" i="15"/>
  <c r="BG418" i="15"/>
  <c r="BI418" i="15" s="1"/>
  <c r="AX418" i="15"/>
  <c r="AW418" i="15"/>
  <c r="AV418" i="15"/>
  <c r="AU418" i="15"/>
  <c r="AT418" i="15"/>
  <c r="AS418" i="15"/>
  <c r="AR418" i="15"/>
  <c r="AJ418" i="15"/>
  <c r="AA418" i="15"/>
  <c r="BH417" i="15"/>
  <c r="BG417" i="15"/>
  <c r="BI417" i="15" s="1"/>
  <c r="AX417" i="15"/>
  <c r="AW417" i="15"/>
  <c r="AV417" i="15"/>
  <c r="AU417" i="15"/>
  <c r="AT417" i="15"/>
  <c r="AS417" i="15"/>
  <c r="AR417" i="15"/>
  <c r="AJ417" i="15"/>
  <c r="AA417" i="15"/>
  <c r="BH416" i="15"/>
  <c r="BG416" i="15"/>
  <c r="AX416" i="15"/>
  <c r="AW416" i="15"/>
  <c r="AV416" i="15"/>
  <c r="AU416" i="15"/>
  <c r="AT416" i="15"/>
  <c r="AS416" i="15"/>
  <c r="AR416" i="15"/>
  <c r="AJ416" i="15"/>
  <c r="AA416" i="15"/>
  <c r="BH415" i="15"/>
  <c r="BG415" i="15"/>
  <c r="AX415" i="15"/>
  <c r="AW415" i="15"/>
  <c r="AV415" i="15"/>
  <c r="AU415" i="15"/>
  <c r="AT415" i="15"/>
  <c r="AS415" i="15"/>
  <c r="AR415" i="15"/>
  <c r="AJ415" i="15"/>
  <c r="AA415" i="15"/>
  <c r="BH414" i="15"/>
  <c r="BG414" i="15"/>
  <c r="AX414" i="15"/>
  <c r="AW414" i="15"/>
  <c r="AV414" i="15"/>
  <c r="AU414" i="15"/>
  <c r="AT414" i="15"/>
  <c r="AS414" i="15"/>
  <c r="AR414" i="15"/>
  <c r="AJ414" i="15"/>
  <c r="AA414" i="15"/>
  <c r="BH413" i="15"/>
  <c r="BG413" i="15"/>
  <c r="BI413" i="15" s="1"/>
  <c r="AX413" i="15"/>
  <c r="AR413" i="15"/>
  <c r="AJ413" i="15"/>
  <c r="AA413" i="15"/>
  <c r="P413" i="15"/>
  <c r="AW413" i="15" s="1"/>
  <c r="BH412" i="15"/>
  <c r="BG412" i="15"/>
  <c r="AX412" i="15"/>
  <c r="AR412" i="15"/>
  <c r="AJ412" i="15"/>
  <c r="AA412" i="15"/>
  <c r="P412" i="15"/>
  <c r="AW412" i="15" s="1"/>
  <c r="BI411" i="15"/>
  <c r="BH411" i="15"/>
  <c r="BG411" i="15"/>
  <c r="AX411" i="15"/>
  <c r="AW411" i="15"/>
  <c r="AV411" i="15"/>
  <c r="AU411" i="15"/>
  <c r="AT411" i="15"/>
  <c r="AS411" i="15"/>
  <c r="AR411" i="15"/>
  <c r="AJ411" i="15"/>
  <c r="AA411" i="15"/>
  <c r="BI410" i="15"/>
  <c r="BH410" i="15"/>
  <c r="BG410" i="15"/>
  <c r="AX410" i="15"/>
  <c r="AR410" i="15"/>
  <c r="AJ410" i="15"/>
  <c r="AA410" i="15"/>
  <c r="P410" i="15"/>
  <c r="AW410" i="15" s="1"/>
  <c r="BI409" i="15"/>
  <c r="BH409" i="15"/>
  <c r="BG409" i="15"/>
  <c r="AX409" i="15"/>
  <c r="AW409" i="15"/>
  <c r="AV409" i="15"/>
  <c r="AU409" i="15"/>
  <c r="AT409" i="15"/>
  <c r="AS409" i="15"/>
  <c r="AR409" i="15"/>
  <c r="AJ409" i="15"/>
  <c r="AA409" i="15"/>
  <c r="BI408" i="15"/>
  <c r="BH408" i="15"/>
  <c r="BG408" i="15"/>
  <c r="AX408" i="15"/>
  <c r="AW408" i="15"/>
  <c r="AV408" i="15"/>
  <c r="AU408" i="15"/>
  <c r="AT408" i="15"/>
  <c r="AS408" i="15"/>
  <c r="AR408" i="15"/>
  <c r="AJ408" i="15"/>
  <c r="AA408" i="15"/>
  <c r="BI407" i="15"/>
  <c r="BH407" i="15"/>
  <c r="BG407" i="15"/>
  <c r="AX407" i="15"/>
  <c r="AW407" i="15"/>
  <c r="AV407" i="15"/>
  <c r="AU407" i="15"/>
  <c r="AT407" i="15"/>
  <c r="AS407" i="15"/>
  <c r="AR407" i="15"/>
  <c r="AJ407" i="15"/>
  <c r="AA407" i="15"/>
  <c r="BI406" i="15"/>
  <c r="BH406" i="15"/>
  <c r="BG406" i="15"/>
  <c r="AX406" i="15"/>
  <c r="AW406" i="15"/>
  <c r="AV406" i="15"/>
  <c r="AU406" i="15"/>
  <c r="AT406" i="15"/>
  <c r="AS406" i="15"/>
  <c r="AR406" i="15"/>
  <c r="AJ406" i="15"/>
  <c r="AA406" i="15"/>
  <c r="BH405" i="15"/>
  <c r="BG405" i="15"/>
  <c r="AX405" i="15"/>
  <c r="AW405" i="15"/>
  <c r="AV405" i="15"/>
  <c r="AU405" i="15"/>
  <c r="AT405" i="15"/>
  <c r="AS405" i="15"/>
  <c r="AR405" i="15"/>
  <c r="AJ405" i="15"/>
  <c r="AA405" i="15"/>
  <c r="BI404" i="15"/>
  <c r="BH404" i="15"/>
  <c r="BG404" i="15"/>
  <c r="AX404" i="15"/>
  <c r="AW404" i="15"/>
  <c r="AV404" i="15"/>
  <c r="AU404" i="15"/>
  <c r="AT404" i="15"/>
  <c r="AS404" i="15"/>
  <c r="AR404" i="15"/>
  <c r="AJ404" i="15"/>
  <c r="AA404" i="15"/>
  <c r="BH403" i="15"/>
  <c r="BG403" i="15"/>
  <c r="BI403" i="15" s="1"/>
  <c r="AX403" i="15"/>
  <c r="AW403" i="15"/>
  <c r="AV403" i="15"/>
  <c r="AU403" i="15"/>
  <c r="AT403" i="15"/>
  <c r="AS403" i="15"/>
  <c r="AR403" i="15"/>
  <c r="AJ403" i="15"/>
  <c r="AA403" i="15"/>
  <c r="BH402" i="15"/>
  <c r="BG402" i="15"/>
  <c r="BI402" i="15" s="1"/>
  <c r="AX402" i="15"/>
  <c r="AW402" i="15"/>
  <c r="AV402" i="15"/>
  <c r="AU402" i="15"/>
  <c r="AT402" i="15"/>
  <c r="AS402" i="15"/>
  <c r="AR402" i="15"/>
  <c r="AJ402" i="15"/>
  <c r="AA402" i="15"/>
  <c r="BH401" i="15"/>
  <c r="BG401" i="15"/>
  <c r="BI401" i="15" s="1"/>
  <c r="AX401" i="15"/>
  <c r="AW401" i="15"/>
  <c r="AV401" i="15"/>
  <c r="AU401" i="15"/>
  <c r="AT401" i="15"/>
  <c r="AS401" i="15"/>
  <c r="AR401" i="15"/>
  <c r="AJ401" i="15"/>
  <c r="AA401" i="15"/>
  <c r="BH400" i="15"/>
  <c r="BG400" i="15"/>
  <c r="AX400" i="15"/>
  <c r="AW400" i="15"/>
  <c r="AV400" i="15"/>
  <c r="AU400" i="15"/>
  <c r="AT400" i="15"/>
  <c r="AS400" i="15"/>
  <c r="AR400" i="15"/>
  <c r="AJ400" i="15"/>
  <c r="AA400" i="15"/>
  <c r="BH399" i="15"/>
  <c r="BG399" i="15"/>
  <c r="AX399" i="15"/>
  <c r="AW399" i="15"/>
  <c r="AV399" i="15"/>
  <c r="AU399" i="15"/>
  <c r="AT399" i="15"/>
  <c r="AS399" i="15"/>
  <c r="AR399" i="15"/>
  <c r="AJ399" i="15"/>
  <c r="AA399" i="15"/>
  <c r="BH398" i="15"/>
  <c r="BG398" i="15"/>
  <c r="AX398" i="15"/>
  <c r="AW398" i="15"/>
  <c r="AV398" i="15"/>
  <c r="AU398" i="15"/>
  <c r="AT398" i="15"/>
  <c r="AS398" i="15"/>
  <c r="AR398" i="15"/>
  <c r="AJ398" i="15"/>
  <c r="AA398" i="15"/>
  <c r="BH397" i="15"/>
  <c r="BG397" i="15"/>
  <c r="BI397" i="15" s="1"/>
  <c r="AX397" i="15"/>
  <c r="AW397" i="15"/>
  <c r="AV397" i="15"/>
  <c r="AU397" i="15"/>
  <c r="AT397" i="15"/>
  <c r="AS397" i="15"/>
  <c r="AR397" i="15"/>
  <c r="AJ397" i="15"/>
  <c r="AA397" i="15"/>
  <c r="BH396" i="15"/>
  <c r="BG396" i="15"/>
  <c r="AX396" i="15"/>
  <c r="AW396" i="15"/>
  <c r="AV396" i="15"/>
  <c r="AU396" i="15"/>
  <c r="AT396" i="15"/>
  <c r="AS396" i="15"/>
  <c r="AR396" i="15"/>
  <c r="AJ396" i="15"/>
  <c r="AA396" i="15"/>
  <c r="BH395" i="15"/>
  <c r="BG395" i="15"/>
  <c r="BI395" i="15" s="1"/>
  <c r="AX395" i="15"/>
  <c r="AW395" i="15"/>
  <c r="AV395" i="15"/>
  <c r="AU395" i="15"/>
  <c r="AT395" i="15"/>
  <c r="AS395" i="15"/>
  <c r="AR395" i="15"/>
  <c r="AJ395" i="15"/>
  <c r="AA395" i="15"/>
  <c r="BH394" i="15"/>
  <c r="BG394" i="15"/>
  <c r="BI394" i="15" s="1"/>
  <c r="AX394" i="15"/>
  <c r="AW394" i="15"/>
  <c r="AV394" i="15"/>
  <c r="AU394" i="15"/>
  <c r="AT394" i="15"/>
  <c r="AS394" i="15"/>
  <c r="AR394" i="15"/>
  <c r="AJ394" i="15"/>
  <c r="AA394" i="15"/>
  <c r="BH393" i="15"/>
  <c r="BG393" i="15"/>
  <c r="BI393" i="15" s="1"/>
  <c r="AX393" i="15"/>
  <c r="AW393" i="15"/>
  <c r="AV393" i="15"/>
  <c r="AU393" i="15"/>
  <c r="AT393" i="15"/>
  <c r="AS393" i="15"/>
  <c r="AR393" i="15"/>
  <c r="AJ393" i="15"/>
  <c r="AA393" i="15"/>
  <c r="BH392" i="15"/>
  <c r="BG392" i="15"/>
  <c r="AX392" i="15"/>
  <c r="AW392" i="15"/>
  <c r="AV392" i="15"/>
  <c r="AU392" i="15"/>
  <c r="AT392" i="15"/>
  <c r="AS392" i="15"/>
  <c r="AR392" i="15"/>
  <c r="AJ392" i="15"/>
  <c r="AA392" i="15"/>
  <c r="BH391" i="15"/>
  <c r="BG391" i="15"/>
  <c r="AX391" i="15"/>
  <c r="AW391" i="15"/>
  <c r="AV391" i="15"/>
  <c r="AU391" i="15"/>
  <c r="AT391" i="15"/>
  <c r="AS391" i="15"/>
  <c r="AR391" i="15"/>
  <c r="AJ391" i="15"/>
  <c r="AA391" i="15"/>
  <c r="BH390" i="15"/>
  <c r="BG390" i="15"/>
  <c r="AX390" i="15"/>
  <c r="AW390" i="15"/>
  <c r="AV390" i="15"/>
  <c r="AU390" i="15"/>
  <c r="AT390" i="15"/>
  <c r="AS390" i="15"/>
  <c r="AR390" i="15"/>
  <c r="AJ390" i="15"/>
  <c r="AA390" i="15"/>
  <c r="BH389" i="15"/>
  <c r="BG389" i="15"/>
  <c r="BI389" i="15" s="1"/>
  <c r="AX389" i="15"/>
  <c r="AW389" i="15"/>
  <c r="AV389" i="15"/>
  <c r="AU389" i="15"/>
  <c r="AT389" i="15"/>
  <c r="AS389" i="15"/>
  <c r="AR389" i="15"/>
  <c r="AJ389" i="15"/>
  <c r="AA389" i="15"/>
  <c r="BH388" i="15"/>
  <c r="BG388" i="15"/>
  <c r="AX388" i="15"/>
  <c r="AW388" i="15"/>
  <c r="AV388" i="15"/>
  <c r="AU388" i="15"/>
  <c r="AT388" i="15"/>
  <c r="AS388" i="15"/>
  <c r="AR388" i="15"/>
  <c r="AJ388" i="15"/>
  <c r="AA388" i="15"/>
  <c r="BH387" i="15"/>
  <c r="BG387" i="15"/>
  <c r="BI387" i="15" s="1"/>
  <c r="AX387" i="15"/>
  <c r="AW387" i="15"/>
  <c r="AV387" i="15"/>
  <c r="AU387" i="15"/>
  <c r="AT387" i="15"/>
  <c r="AS387" i="15"/>
  <c r="AR387" i="15"/>
  <c r="AJ387" i="15"/>
  <c r="AA387" i="15"/>
  <c r="BH386" i="15"/>
  <c r="BG386" i="15"/>
  <c r="BI386" i="15" s="1"/>
  <c r="AX386" i="15"/>
  <c r="AW386" i="15"/>
  <c r="AV386" i="15"/>
  <c r="AU386" i="15"/>
  <c r="AT386" i="15"/>
  <c r="AS386" i="15"/>
  <c r="AR386" i="15"/>
  <c r="AJ386" i="15"/>
  <c r="AA386" i="15"/>
  <c r="BH385" i="15"/>
  <c r="BG385" i="15"/>
  <c r="BI385" i="15" s="1"/>
  <c r="AX385" i="15"/>
  <c r="AW385" i="15"/>
  <c r="AV385" i="15"/>
  <c r="AU385" i="15"/>
  <c r="AT385" i="15"/>
  <c r="AS385" i="15"/>
  <c r="AR385" i="15"/>
  <c r="AJ385" i="15"/>
  <c r="AA385" i="15"/>
  <c r="BH384" i="15"/>
  <c r="BG384" i="15"/>
  <c r="AX384" i="15"/>
  <c r="AW384" i="15"/>
  <c r="AV384" i="15"/>
  <c r="AU384" i="15"/>
  <c r="AT384" i="15"/>
  <c r="AS384" i="15"/>
  <c r="AR384" i="15"/>
  <c r="AJ384" i="15"/>
  <c r="AA384" i="15"/>
  <c r="BH383" i="15"/>
  <c r="BG383" i="15"/>
  <c r="AX383" i="15"/>
  <c r="AW383" i="15"/>
  <c r="AV383" i="15"/>
  <c r="AU383" i="15"/>
  <c r="AT383" i="15"/>
  <c r="AS383" i="15"/>
  <c r="AR383" i="15"/>
  <c r="AJ383" i="15"/>
  <c r="AA383" i="15"/>
  <c r="BH382" i="15"/>
  <c r="BG382" i="15"/>
  <c r="AX382" i="15"/>
  <c r="AW382" i="15"/>
  <c r="AV382" i="15"/>
  <c r="AU382" i="15"/>
  <c r="AT382" i="15"/>
  <c r="AS382" i="15"/>
  <c r="AR382" i="15"/>
  <c r="AJ382" i="15"/>
  <c r="AA382" i="15"/>
  <c r="BH381" i="15"/>
  <c r="BG381" i="15"/>
  <c r="BI381" i="15" s="1"/>
  <c r="AX381" i="15"/>
  <c r="AW381" i="15"/>
  <c r="AV381" i="15"/>
  <c r="AU381" i="15"/>
  <c r="AT381" i="15"/>
  <c r="AS381" i="15"/>
  <c r="AR381" i="15"/>
  <c r="AJ381" i="15"/>
  <c r="AA381" i="15"/>
  <c r="BH380" i="15"/>
  <c r="BG380" i="15"/>
  <c r="AX380" i="15"/>
  <c r="AW380" i="15"/>
  <c r="AV380" i="15"/>
  <c r="AU380" i="15"/>
  <c r="AT380" i="15"/>
  <c r="AS380" i="15"/>
  <c r="AR380" i="15"/>
  <c r="AJ380" i="15"/>
  <c r="AA380" i="15"/>
  <c r="BH379" i="15"/>
  <c r="BG379" i="15"/>
  <c r="BI379" i="15" s="1"/>
  <c r="AX379" i="15"/>
  <c r="AW379" i="15"/>
  <c r="AV379" i="15"/>
  <c r="AU379" i="15"/>
  <c r="AT379" i="15"/>
  <c r="AS379" i="15"/>
  <c r="AR379" i="15"/>
  <c r="AJ379" i="15"/>
  <c r="AA379" i="15"/>
  <c r="BH378" i="15"/>
  <c r="BG378" i="15"/>
  <c r="BI378" i="15" s="1"/>
  <c r="AX378" i="15"/>
  <c r="AW378" i="15"/>
  <c r="AV378" i="15"/>
  <c r="AU378" i="15"/>
  <c r="AT378" i="15"/>
  <c r="AS378" i="15"/>
  <c r="AR378" i="15"/>
  <c r="AJ378" i="15"/>
  <c r="AA378" i="15"/>
  <c r="BH377" i="15"/>
  <c r="BG377" i="15"/>
  <c r="BI377" i="15" s="1"/>
  <c r="AX377" i="15"/>
  <c r="AW377" i="15"/>
  <c r="AV377" i="15"/>
  <c r="AU377" i="15"/>
  <c r="AT377" i="15"/>
  <c r="AS377" i="15"/>
  <c r="AR377" i="15"/>
  <c r="AJ377" i="15"/>
  <c r="AA377" i="15"/>
  <c r="BH376" i="15"/>
  <c r="BG376" i="15"/>
  <c r="AX376" i="15"/>
  <c r="AW376" i="15"/>
  <c r="AV376" i="15"/>
  <c r="AU376" i="15"/>
  <c r="AT376" i="15"/>
  <c r="AS376" i="15"/>
  <c r="AR376" i="15"/>
  <c r="AJ376" i="15"/>
  <c r="AA376" i="15"/>
  <c r="BH375" i="15"/>
  <c r="BG375" i="15"/>
  <c r="AX375" i="15"/>
  <c r="AW375" i="15"/>
  <c r="AV375" i="15"/>
  <c r="AU375" i="15"/>
  <c r="AT375" i="15"/>
  <c r="AS375" i="15"/>
  <c r="AR375" i="15"/>
  <c r="AJ375" i="15"/>
  <c r="AA375" i="15"/>
  <c r="BH374" i="15"/>
  <c r="BG374" i="15"/>
  <c r="AX374" i="15"/>
  <c r="AW374" i="15"/>
  <c r="AV374" i="15"/>
  <c r="AU374" i="15"/>
  <c r="AT374" i="15"/>
  <c r="AS374" i="15"/>
  <c r="AR374" i="15"/>
  <c r="AJ374" i="15"/>
  <c r="AA374" i="15"/>
  <c r="BH373" i="15"/>
  <c r="BG373" i="15"/>
  <c r="BI373" i="15" s="1"/>
  <c r="AX373" i="15"/>
  <c r="AW373" i="15"/>
  <c r="AV373" i="15"/>
  <c r="AU373" i="15"/>
  <c r="AT373" i="15"/>
  <c r="AS373" i="15"/>
  <c r="AR373" i="15"/>
  <c r="AJ373" i="15"/>
  <c r="AA373" i="15"/>
  <c r="BH372" i="15"/>
  <c r="BG372" i="15"/>
  <c r="AX372" i="15"/>
  <c r="AW372" i="15"/>
  <c r="AV372" i="15"/>
  <c r="AU372" i="15"/>
  <c r="AT372" i="15"/>
  <c r="AS372" i="15"/>
  <c r="AR372" i="15"/>
  <c r="AJ372" i="15"/>
  <c r="AA372" i="15"/>
  <c r="BH371" i="15"/>
  <c r="BG371" i="15"/>
  <c r="BI371" i="15" s="1"/>
  <c r="AX371" i="15"/>
  <c r="AW371" i="15"/>
  <c r="AV371" i="15"/>
  <c r="AU371" i="15"/>
  <c r="AT371" i="15"/>
  <c r="AS371" i="15"/>
  <c r="AR371" i="15"/>
  <c r="AJ371" i="15"/>
  <c r="AA371" i="15"/>
  <c r="BH370" i="15"/>
  <c r="BG370" i="15"/>
  <c r="BI370" i="15" s="1"/>
  <c r="AX370" i="15"/>
  <c r="AW370" i="15"/>
  <c r="AV370" i="15"/>
  <c r="AU370" i="15"/>
  <c r="AT370" i="15"/>
  <c r="AS370" i="15"/>
  <c r="AR370" i="15"/>
  <c r="AJ370" i="15"/>
  <c r="AA370" i="15"/>
  <c r="BH369" i="15"/>
  <c r="BG369" i="15"/>
  <c r="BI369" i="15" s="1"/>
  <c r="AX369" i="15"/>
  <c r="AW369" i="15"/>
  <c r="AV369" i="15"/>
  <c r="AU369" i="15"/>
  <c r="AT369" i="15"/>
  <c r="AS369" i="15"/>
  <c r="AR369" i="15"/>
  <c r="AJ369" i="15"/>
  <c r="AA369" i="15"/>
  <c r="BH368" i="15"/>
  <c r="BG368" i="15"/>
  <c r="AX368" i="15"/>
  <c r="AW368" i="15"/>
  <c r="AV368" i="15"/>
  <c r="AU368" i="15"/>
  <c r="AT368" i="15"/>
  <c r="AS368" i="15"/>
  <c r="AR368" i="15"/>
  <c r="AJ368" i="15"/>
  <c r="AA368" i="15"/>
  <c r="BH367" i="15"/>
  <c r="BG367" i="15"/>
  <c r="AX367" i="15"/>
  <c r="AW367" i="15"/>
  <c r="AV367" i="15"/>
  <c r="AU367" i="15"/>
  <c r="AT367" i="15"/>
  <c r="AS367" i="15"/>
  <c r="AR367" i="15"/>
  <c r="AJ367" i="15"/>
  <c r="AA367" i="15"/>
  <c r="BH366" i="15"/>
  <c r="BG366" i="15"/>
  <c r="AX366" i="15"/>
  <c r="AW366" i="15"/>
  <c r="AV366" i="15"/>
  <c r="AU366" i="15"/>
  <c r="AT366" i="15"/>
  <c r="AS366" i="15"/>
  <c r="AR366" i="15"/>
  <c r="AJ366" i="15"/>
  <c r="AA366" i="15"/>
  <c r="BH365" i="15"/>
  <c r="BG365" i="15"/>
  <c r="BI365" i="15" s="1"/>
  <c r="AX365" i="15"/>
  <c r="AW365" i="15"/>
  <c r="AV365" i="15"/>
  <c r="AU365" i="15"/>
  <c r="AT365" i="15"/>
  <c r="AS365" i="15"/>
  <c r="AR365" i="15"/>
  <c r="AJ365" i="15"/>
  <c r="AA365" i="15"/>
  <c r="BH364" i="15"/>
  <c r="BG364" i="15"/>
  <c r="AX364" i="15"/>
  <c r="AW364" i="15"/>
  <c r="AV364" i="15"/>
  <c r="AU364" i="15"/>
  <c r="AT364" i="15"/>
  <c r="AS364" i="15"/>
  <c r="AR364" i="15"/>
  <c r="BH363" i="15"/>
  <c r="BG363" i="15"/>
  <c r="BI363" i="15" s="1"/>
  <c r="AX363" i="15"/>
  <c r="AW363" i="15"/>
  <c r="AV363" i="15"/>
  <c r="AU363" i="15"/>
  <c r="AT363" i="15"/>
  <c r="AS363" i="15"/>
  <c r="AR363" i="15"/>
  <c r="BH362" i="15"/>
  <c r="BG362" i="15"/>
  <c r="BI362" i="15" s="1"/>
  <c r="AX362" i="15"/>
  <c r="AW362" i="15"/>
  <c r="AV362" i="15"/>
  <c r="AU362" i="15"/>
  <c r="AT362" i="15"/>
  <c r="AS362" i="15"/>
  <c r="AR362" i="15"/>
  <c r="AJ362" i="15"/>
  <c r="AA362" i="15"/>
  <c r="BH361" i="15"/>
  <c r="BG361" i="15"/>
  <c r="BI361" i="15" s="1"/>
  <c r="AX361" i="15"/>
  <c r="AW361" i="15"/>
  <c r="AV361" i="15"/>
  <c r="AU361" i="15"/>
  <c r="AT361" i="15"/>
  <c r="AS361" i="15"/>
  <c r="AR361" i="15"/>
  <c r="AJ361" i="15"/>
  <c r="AA361" i="15"/>
  <c r="BH360" i="15"/>
  <c r="BG360" i="15"/>
  <c r="BI360" i="15" s="1"/>
  <c r="AX360" i="15"/>
  <c r="AW360" i="15"/>
  <c r="AV360" i="15"/>
  <c r="AU360" i="15"/>
  <c r="AT360" i="15"/>
  <c r="AS360" i="15"/>
  <c r="AR360" i="15"/>
  <c r="AJ360" i="15"/>
  <c r="AA360" i="15"/>
  <c r="BH359" i="15"/>
  <c r="BG359" i="15"/>
  <c r="AX359" i="15"/>
  <c r="AW359" i="15"/>
  <c r="AV359" i="15"/>
  <c r="AU359" i="15"/>
  <c r="AT359" i="15"/>
  <c r="AS359" i="15"/>
  <c r="AR359" i="15"/>
  <c r="AJ359" i="15"/>
  <c r="AA359" i="15"/>
  <c r="BH358" i="15"/>
  <c r="BG358" i="15"/>
  <c r="AX358" i="15"/>
  <c r="AW358" i="15"/>
  <c r="AV358" i="15"/>
  <c r="AU358" i="15"/>
  <c r="AT358" i="15"/>
  <c r="AS358" i="15"/>
  <c r="AR358" i="15"/>
  <c r="AJ358" i="15"/>
  <c r="AA358" i="15"/>
  <c r="BH357" i="15"/>
  <c r="BG357" i="15"/>
  <c r="AX357" i="15"/>
  <c r="AW357" i="15"/>
  <c r="AV357" i="15"/>
  <c r="AU357" i="15"/>
  <c r="AT357" i="15"/>
  <c r="AS357" i="15"/>
  <c r="AR357" i="15"/>
  <c r="AJ357" i="15"/>
  <c r="AA357" i="15"/>
  <c r="BH356" i="15"/>
  <c r="BG356" i="15"/>
  <c r="BI356" i="15" s="1"/>
  <c r="AX356" i="15"/>
  <c r="AU356" i="15"/>
  <c r="AR356" i="15"/>
  <c r="AJ356" i="15"/>
  <c r="AA356" i="15"/>
  <c r="P356" i="15"/>
  <c r="AV356" i="15" s="1"/>
  <c r="BH355" i="15"/>
  <c r="BG355" i="15"/>
  <c r="AX355" i="15"/>
  <c r="AR355" i="15"/>
  <c r="AJ355" i="15"/>
  <c r="AA355" i="15"/>
  <c r="P355" i="15"/>
  <c r="AW355" i="15" s="1"/>
  <c r="BH354" i="15"/>
  <c r="BG354" i="15"/>
  <c r="BI354" i="15" s="1"/>
  <c r="AX354" i="15"/>
  <c r="AW354" i="15"/>
  <c r="AV354" i="15"/>
  <c r="AU354" i="15"/>
  <c r="AT354" i="15"/>
  <c r="AS354" i="15"/>
  <c r="AR354" i="15"/>
  <c r="AJ354" i="15"/>
  <c r="AA354" i="15"/>
  <c r="BH353" i="15"/>
  <c r="BG353" i="15"/>
  <c r="BI353" i="15" s="1"/>
  <c r="AX353" i="15"/>
  <c r="AW353" i="15"/>
  <c r="AV353" i="15"/>
  <c r="AU353" i="15"/>
  <c r="AT353" i="15"/>
  <c r="AS353" i="15"/>
  <c r="AR353" i="15"/>
  <c r="AJ353" i="15"/>
  <c r="AA353" i="15"/>
  <c r="BH352" i="15"/>
  <c r="BG352" i="15"/>
  <c r="BI352" i="15" s="1"/>
  <c r="AX352" i="15"/>
  <c r="AW352" i="15"/>
  <c r="AV352" i="15"/>
  <c r="AU352" i="15"/>
  <c r="AT352" i="15"/>
  <c r="AS352" i="15"/>
  <c r="AR352" i="15"/>
  <c r="AJ352" i="15"/>
  <c r="AA352" i="15"/>
  <c r="BH351" i="15"/>
  <c r="BG351" i="15"/>
  <c r="BI351" i="15" s="1"/>
  <c r="AX351" i="15"/>
  <c r="AW351" i="15"/>
  <c r="AV351" i="15"/>
  <c r="AU351" i="15"/>
  <c r="AT351" i="15"/>
  <c r="AS351" i="15"/>
  <c r="AR351" i="15"/>
  <c r="AJ351" i="15"/>
  <c r="AA351" i="15"/>
  <c r="BH350" i="15"/>
  <c r="BG350" i="15"/>
  <c r="BI350" i="15" s="1"/>
  <c r="AX350" i="15"/>
  <c r="AW350" i="15"/>
  <c r="AV350" i="15"/>
  <c r="AU350" i="15"/>
  <c r="AT350" i="15"/>
  <c r="AS350" i="15"/>
  <c r="AR350" i="15"/>
  <c r="AJ350" i="15"/>
  <c r="AA350" i="15"/>
  <c r="BH349" i="15"/>
  <c r="BG349" i="15"/>
  <c r="BI349" i="15" s="1"/>
  <c r="AX349" i="15"/>
  <c r="AW349" i="15"/>
  <c r="AV349" i="15"/>
  <c r="AU349" i="15"/>
  <c r="AT349" i="15"/>
  <c r="AS349" i="15"/>
  <c r="AR349" i="15"/>
  <c r="AJ349" i="15"/>
  <c r="AA349" i="15"/>
  <c r="BH348" i="15"/>
  <c r="BG348" i="15"/>
  <c r="BI348" i="15" s="1"/>
  <c r="AX348" i="15"/>
  <c r="AW348" i="15"/>
  <c r="AV348" i="15"/>
  <c r="AU348" i="15"/>
  <c r="AT348" i="15"/>
  <c r="AS348" i="15"/>
  <c r="AR348" i="15"/>
  <c r="AJ348" i="15"/>
  <c r="AA348" i="15"/>
  <c r="BH347" i="15"/>
  <c r="BG347" i="15"/>
  <c r="BI347" i="15" s="1"/>
  <c r="AX347" i="15"/>
  <c r="AW347" i="15"/>
  <c r="AV347" i="15"/>
  <c r="AU347" i="15"/>
  <c r="AT347" i="15"/>
  <c r="AS347" i="15"/>
  <c r="AR347" i="15"/>
  <c r="AJ347" i="15"/>
  <c r="AA347" i="15"/>
  <c r="BH346" i="15"/>
  <c r="BG346" i="15"/>
  <c r="BI346" i="15" s="1"/>
  <c r="AX346" i="15"/>
  <c r="AW346" i="15"/>
  <c r="AV346" i="15"/>
  <c r="AU346" i="15"/>
  <c r="AT346" i="15"/>
  <c r="AS346" i="15"/>
  <c r="AR346" i="15"/>
  <c r="AJ346" i="15"/>
  <c r="AA346" i="15"/>
  <c r="BH345" i="15"/>
  <c r="BG345" i="15"/>
  <c r="BI345" i="15" s="1"/>
  <c r="AX345" i="15"/>
  <c r="AW345" i="15"/>
  <c r="AV345" i="15"/>
  <c r="AU345" i="15"/>
  <c r="AT345" i="15"/>
  <c r="AS345" i="15"/>
  <c r="AR345" i="15"/>
  <c r="AJ345" i="15"/>
  <c r="AA345" i="15"/>
  <c r="BH344" i="15"/>
  <c r="BG344" i="15"/>
  <c r="BI344" i="15" s="1"/>
  <c r="AX344" i="15"/>
  <c r="AW344" i="15"/>
  <c r="AV344" i="15"/>
  <c r="AU344" i="15"/>
  <c r="AT344" i="15"/>
  <c r="AS344" i="15"/>
  <c r="AR344" i="15"/>
  <c r="AJ344" i="15"/>
  <c r="AA344" i="15"/>
  <c r="BH343" i="15"/>
  <c r="BG343" i="15"/>
  <c r="BI343" i="15" s="1"/>
  <c r="AX343" i="15"/>
  <c r="AW343" i="15"/>
  <c r="AV343" i="15"/>
  <c r="AU343" i="15"/>
  <c r="AT343" i="15"/>
  <c r="AS343" i="15"/>
  <c r="AR343" i="15"/>
  <c r="AJ343" i="15"/>
  <c r="AA343" i="15"/>
  <c r="BH342" i="15"/>
  <c r="BG342" i="15"/>
  <c r="BI342" i="15" s="1"/>
  <c r="AX342" i="15"/>
  <c r="AW342" i="15"/>
  <c r="AV342" i="15"/>
  <c r="AU342" i="15"/>
  <c r="AT342" i="15"/>
  <c r="AS342" i="15"/>
  <c r="AR342" i="15"/>
  <c r="AJ342" i="15"/>
  <c r="AA342" i="15"/>
  <c r="BH341" i="15"/>
  <c r="BG341" i="15"/>
  <c r="BI341" i="15" s="1"/>
  <c r="AX341" i="15"/>
  <c r="AW341" i="15"/>
  <c r="AV341" i="15"/>
  <c r="AU341" i="15"/>
  <c r="AT341" i="15"/>
  <c r="AS341" i="15"/>
  <c r="AR341" i="15"/>
  <c r="AJ341" i="15"/>
  <c r="AA341" i="15"/>
  <c r="BH340" i="15"/>
  <c r="BG340" i="15"/>
  <c r="BI340" i="15" s="1"/>
  <c r="AX340" i="15"/>
  <c r="AW340" i="15"/>
  <c r="AV340" i="15"/>
  <c r="AU340" i="15"/>
  <c r="AT340" i="15"/>
  <c r="AS340" i="15"/>
  <c r="AR340" i="15"/>
  <c r="AJ340" i="15"/>
  <c r="AA340" i="15"/>
  <c r="BH339" i="15"/>
  <c r="BG339" i="15"/>
  <c r="BI339" i="15" s="1"/>
  <c r="AX339" i="15"/>
  <c r="AW339" i="15"/>
  <c r="AV339" i="15"/>
  <c r="AU339" i="15"/>
  <c r="AT339" i="15"/>
  <c r="AS339" i="15"/>
  <c r="AR339" i="15"/>
  <c r="AJ339" i="15"/>
  <c r="AA339" i="15"/>
  <c r="BH338" i="15"/>
  <c r="BG338" i="15"/>
  <c r="BI338" i="15" s="1"/>
  <c r="AX338" i="15"/>
  <c r="AW338" i="15"/>
  <c r="AV338" i="15"/>
  <c r="AU338" i="15"/>
  <c r="AT338" i="15"/>
  <c r="AS338" i="15"/>
  <c r="AR338" i="15"/>
  <c r="AJ338" i="15"/>
  <c r="AA338" i="15"/>
  <c r="BH337" i="15"/>
  <c r="BG337" i="15"/>
  <c r="BI337" i="15" s="1"/>
  <c r="AX337" i="15"/>
  <c r="AW337" i="15"/>
  <c r="AV337" i="15"/>
  <c r="AU337" i="15"/>
  <c r="AT337" i="15"/>
  <c r="AS337" i="15"/>
  <c r="AR337" i="15"/>
  <c r="AJ337" i="15"/>
  <c r="AA337" i="15"/>
  <c r="BH336" i="15"/>
  <c r="BG336" i="15"/>
  <c r="BI336" i="15" s="1"/>
  <c r="AX336" i="15"/>
  <c r="AW336" i="15"/>
  <c r="AV336" i="15"/>
  <c r="AU336" i="15"/>
  <c r="AT336" i="15"/>
  <c r="AS336" i="15"/>
  <c r="AR336" i="15"/>
  <c r="AJ336" i="15"/>
  <c r="AA336" i="15"/>
  <c r="BH335" i="15"/>
  <c r="BG335" i="15"/>
  <c r="BI335" i="15" s="1"/>
  <c r="AX335" i="15"/>
  <c r="AW335" i="15"/>
  <c r="AV335" i="15"/>
  <c r="AU335" i="15"/>
  <c r="AT335" i="15"/>
  <c r="AS335" i="15"/>
  <c r="AR335" i="15"/>
  <c r="AJ335" i="15"/>
  <c r="AA335" i="15"/>
  <c r="BH334" i="15"/>
  <c r="BG334" i="15"/>
  <c r="BI334" i="15" s="1"/>
  <c r="AX334" i="15"/>
  <c r="AW334" i="15"/>
  <c r="AV334" i="15"/>
  <c r="AU334" i="15"/>
  <c r="AT334" i="15"/>
  <c r="AS334" i="15"/>
  <c r="AR334" i="15"/>
  <c r="AJ334" i="15"/>
  <c r="AA334" i="15"/>
  <c r="BH333" i="15"/>
  <c r="BG333" i="15"/>
  <c r="BI333" i="15" s="1"/>
  <c r="AX333" i="15"/>
  <c r="AW333" i="15"/>
  <c r="AV333" i="15"/>
  <c r="AU333" i="15"/>
  <c r="AT333" i="15"/>
  <c r="AS333" i="15"/>
  <c r="AR333" i="15"/>
  <c r="AJ333" i="15"/>
  <c r="AA333" i="15"/>
  <c r="BH332" i="15"/>
  <c r="BG332" i="15"/>
  <c r="BI332" i="15" s="1"/>
  <c r="AX332" i="15"/>
  <c r="AW332" i="15"/>
  <c r="AV332" i="15"/>
  <c r="AU332" i="15"/>
  <c r="AT332" i="15"/>
  <c r="AS332" i="15"/>
  <c r="AR332" i="15"/>
  <c r="AJ332" i="15"/>
  <c r="AA332" i="15"/>
  <c r="BH331" i="15"/>
  <c r="BG331" i="15"/>
  <c r="BI331" i="15" s="1"/>
  <c r="AX331" i="15"/>
  <c r="AW331" i="15"/>
  <c r="AV331" i="15"/>
  <c r="AU331" i="15"/>
  <c r="AT331" i="15"/>
  <c r="AS331" i="15"/>
  <c r="AR331" i="15"/>
  <c r="AJ331" i="15"/>
  <c r="AA331" i="15"/>
  <c r="BH330" i="15"/>
  <c r="BG330" i="15"/>
  <c r="AX330" i="15"/>
  <c r="AW330" i="15"/>
  <c r="AV330" i="15"/>
  <c r="AU330" i="15"/>
  <c r="AT330" i="15"/>
  <c r="AS330" i="15"/>
  <c r="AR330" i="15"/>
  <c r="AJ330" i="15"/>
  <c r="AA330" i="15"/>
  <c r="BI329" i="15"/>
  <c r="BH329" i="15"/>
  <c r="BG329" i="15"/>
  <c r="AX329" i="15"/>
  <c r="AW329" i="15"/>
  <c r="AV329" i="15"/>
  <c r="AU329" i="15"/>
  <c r="AT329" i="15"/>
  <c r="AS329" i="15"/>
  <c r="AR329" i="15"/>
  <c r="AJ329" i="15"/>
  <c r="AA329" i="15"/>
  <c r="BH328" i="15"/>
  <c r="BI328" i="15" s="1"/>
  <c r="BG328" i="15"/>
  <c r="AX328" i="15"/>
  <c r="AW328" i="15"/>
  <c r="AV328" i="15"/>
  <c r="AU328" i="15"/>
  <c r="AT328" i="15"/>
  <c r="AS328" i="15"/>
  <c r="AR328" i="15"/>
  <c r="AJ328" i="15"/>
  <c r="AA328" i="15"/>
  <c r="BH327" i="15"/>
  <c r="BI327" i="15" s="1"/>
  <c r="BG327" i="15"/>
  <c r="AX327" i="15"/>
  <c r="AW327" i="15"/>
  <c r="AV327" i="15"/>
  <c r="AU327" i="15"/>
  <c r="AT327" i="15"/>
  <c r="AS327" i="15"/>
  <c r="AR327" i="15"/>
  <c r="AJ327" i="15"/>
  <c r="AA327" i="15"/>
  <c r="AX326" i="15"/>
  <c r="AW326" i="15"/>
  <c r="AT326" i="15"/>
  <c r="AR326" i="15"/>
  <c r="AJ326" i="15"/>
  <c r="AA326" i="15"/>
  <c r="P326" i="15"/>
  <c r="AU326" i="15" s="1"/>
  <c r="BH325" i="15"/>
  <c r="BG325" i="15"/>
  <c r="BI325" i="15" s="1"/>
  <c r="AX325" i="15"/>
  <c r="AW325" i="15"/>
  <c r="AV325" i="15"/>
  <c r="AU325" i="15"/>
  <c r="AT325" i="15"/>
  <c r="AS325" i="15"/>
  <c r="AR325" i="15"/>
  <c r="AJ325" i="15"/>
  <c r="AA325" i="15"/>
  <c r="BH324" i="15"/>
  <c r="BG324" i="15"/>
  <c r="BI324" i="15" s="1"/>
  <c r="AX324" i="15"/>
  <c r="AW324" i="15"/>
  <c r="AV324" i="15"/>
  <c r="AU324" i="15"/>
  <c r="AT324" i="15"/>
  <c r="AS324" i="15"/>
  <c r="AR324" i="15"/>
  <c r="AJ324" i="15"/>
  <c r="AA324" i="15"/>
  <c r="BH323" i="15"/>
  <c r="BG323" i="15"/>
  <c r="BI323" i="15" s="1"/>
  <c r="AX323" i="15"/>
  <c r="AW323" i="15"/>
  <c r="AV323" i="15"/>
  <c r="AU323" i="15"/>
  <c r="AT323" i="15"/>
  <c r="AS323" i="15"/>
  <c r="AR323" i="15"/>
  <c r="AJ323" i="15"/>
  <c r="AA323" i="15"/>
  <c r="BH322" i="15"/>
  <c r="BG322" i="15"/>
  <c r="BI322" i="15" s="1"/>
  <c r="AX322" i="15"/>
  <c r="AW322" i="15"/>
  <c r="AV322" i="15"/>
  <c r="AU322" i="15"/>
  <c r="AT322" i="15"/>
  <c r="AS322" i="15"/>
  <c r="AR322" i="15"/>
  <c r="AJ322" i="15"/>
  <c r="AA322" i="15"/>
  <c r="BH321" i="15"/>
  <c r="BG321" i="15"/>
  <c r="BI321" i="15" s="1"/>
  <c r="AX321" i="15"/>
  <c r="AW321" i="15"/>
  <c r="AV321" i="15"/>
  <c r="AU321" i="15"/>
  <c r="AT321" i="15"/>
  <c r="AS321" i="15"/>
  <c r="AR321" i="15"/>
  <c r="AJ321" i="15"/>
  <c r="AA321" i="15"/>
  <c r="BH320" i="15"/>
  <c r="BG320" i="15"/>
  <c r="BI320" i="15" s="1"/>
  <c r="AX320" i="15"/>
  <c r="AW320" i="15"/>
  <c r="AV320" i="15"/>
  <c r="AU320" i="15"/>
  <c r="AT320" i="15"/>
  <c r="AS320" i="15"/>
  <c r="AR320" i="15"/>
  <c r="AJ320" i="15"/>
  <c r="AA320" i="15"/>
  <c r="BI319" i="15"/>
  <c r="BH319" i="15"/>
  <c r="BG319" i="15"/>
  <c r="AX319" i="15"/>
  <c r="AW319" i="15"/>
  <c r="AV319" i="15"/>
  <c r="AU319" i="15"/>
  <c r="AT319" i="15"/>
  <c r="AS319" i="15"/>
  <c r="AR319" i="15"/>
  <c r="AJ319" i="15"/>
  <c r="AA319" i="15"/>
  <c r="BH318" i="15"/>
  <c r="BG318" i="15"/>
  <c r="AX318" i="15"/>
  <c r="AW318" i="15"/>
  <c r="AV318" i="15"/>
  <c r="AU318" i="15"/>
  <c r="AT318" i="15"/>
  <c r="AS318" i="15"/>
  <c r="AR318" i="15"/>
  <c r="AJ318" i="15"/>
  <c r="AA318" i="15"/>
  <c r="BI317" i="15"/>
  <c r="BH317" i="15"/>
  <c r="BG317" i="15"/>
  <c r="AX317" i="15"/>
  <c r="AW317" i="15"/>
  <c r="AV317" i="15"/>
  <c r="AU317" i="15"/>
  <c r="AT317" i="15"/>
  <c r="AS317" i="15"/>
  <c r="AR317" i="15"/>
  <c r="AJ317" i="15"/>
  <c r="AA317" i="15"/>
  <c r="BH316" i="15"/>
  <c r="BG316" i="15"/>
  <c r="AX316" i="15"/>
  <c r="AW316" i="15"/>
  <c r="AV316" i="15"/>
  <c r="AU316" i="15"/>
  <c r="AT316" i="15"/>
  <c r="AS316" i="15"/>
  <c r="AR316" i="15"/>
  <c r="AJ316" i="15"/>
  <c r="AA316" i="15"/>
  <c r="BI315" i="15"/>
  <c r="BH315" i="15"/>
  <c r="BG315" i="15"/>
  <c r="AX315" i="15"/>
  <c r="AW315" i="15"/>
  <c r="AV315" i="15"/>
  <c r="AU315" i="15"/>
  <c r="AT315" i="15"/>
  <c r="AS315" i="15"/>
  <c r="AR315" i="15"/>
  <c r="AJ315" i="15"/>
  <c r="AA315" i="15"/>
  <c r="BH314" i="15"/>
  <c r="BG314" i="15"/>
  <c r="BI314" i="15" s="1"/>
  <c r="AX314" i="15"/>
  <c r="AW314" i="15"/>
  <c r="AV314" i="15"/>
  <c r="AU314" i="15"/>
  <c r="AT314" i="15"/>
  <c r="AS314" i="15"/>
  <c r="AR314" i="15"/>
  <c r="AJ314" i="15"/>
  <c r="AA314" i="15"/>
  <c r="BH313" i="15"/>
  <c r="BG313" i="15"/>
  <c r="BI313" i="15" s="1"/>
  <c r="AX313" i="15"/>
  <c r="AW313" i="15"/>
  <c r="AV313" i="15"/>
  <c r="AU313" i="15"/>
  <c r="AT313" i="15"/>
  <c r="AS313" i="15"/>
  <c r="AR313" i="15"/>
  <c r="AJ313" i="15"/>
  <c r="AA313" i="15"/>
  <c r="BH312" i="15"/>
  <c r="BG312" i="15"/>
  <c r="AX312" i="15"/>
  <c r="AW312" i="15"/>
  <c r="AV312" i="15"/>
  <c r="AU312" i="15"/>
  <c r="AT312" i="15"/>
  <c r="AS312" i="15"/>
  <c r="AR312" i="15"/>
  <c r="AJ312" i="15"/>
  <c r="AA312" i="15"/>
  <c r="BH311" i="15"/>
  <c r="BG311" i="15"/>
  <c r="AX311" i="15"/>
  <c r="AW311" i="15"/>
  <c r="AV311" i="15"/>
  <c r="AU311" i="15"/>
  <c r="AT311" i="15"/>
  <c r="AS311" i="15"/>
  <c r="AR311" i="15"/>
  <c r="AJ311" i="15"/>
  <c r="AA311" i="15"/>
  <c r="BH310" i="15"/>
  <c r="BG310" i="15"/>
  <c r="AX310" i="15"/>
  <c r="AR310" i="15"/>
  <c r="AJ310" i="15"/>
  <c r="AA310" i="15"/>
  <c r="P310" i="15"/>
  <c r="BH309" i="15"/>
  <c r="BG309" i="15"/>
  <c r="AX309" i="15"/>
  <c r="AW309" i="15"/>
  <c r="AV309" i="15"/>
  <c r="AU309" i="15"/>
  <c r="AT309" i="15"/>
  <c r="AS309" i="15"/>
  <c r="AR309" i="15"/>
  <c r="AJ309" i="15"/>
  <c r="AA309" i="15"/>
  <c r="BH308" i="15"/>
  <c r="BG308" i="15"/>
  <c r="AX308" i="15"/>
  <c r="AV308" i="15"/>
  <c r="AU308" i="15"/>
  <c r="AR308" i="15"/>
  <c r="AJ308" i="15"/>
  <c r="AA308" i="15"/>
  <c r="P308" i="15"/>
  <c r="AW308" i="15" s="1"/>
  <c r="BH307" i="15"/>
  <c r="BG307" i="15"/>
  <c r="BI307" i="15" s="1"/>
  <c r="AX307" i="15"/>
  <c r="AU307" i="15"/>
  <c r="AR307" i="15"/>
  <c r="AJ307" i="15"/>
  <c r="AA307" i="15"/>
  <c r="P307" i="15"/>
  <c r="AT307" i="15" s="1"/>
  <c r="BH306" i="15"/>
  <c r="BI306" i="15" s="1"/>
  <c r="BG306" i="15"/>
  <c r="AX306" i="15"/>
  <c r="AW306" i="15"/>
  <c r="AV306" i="15"/>
  <c r="AU306" i="15"/>
  <c r="AT306" i="15"/>
  <c r="AS306" i="15"/>
  <c r="AR306" i="15"/>
  <c r="AJ306" i="15"/>
  <c r="AA306" i="15"/>
  <c r="BH305" i="15"/>
  <c r="BI305" i="15" s="1"/>
  <c r="BG305" i="15"/>
  <c r="AX305" i="15"/>
  <c r="AR305" i="15"/>
  <c r="AJ305" i="15"/>
  <c r="AA305" i="15"/>
  <c r="P305" i="15"/>
  <c r="AV305" i="15" s="1"/>
  <c r="BH304" i="15"/>
  <c r="BG304" i="15"/>
  <c r="BI304" i="15" s="1"/>
  <c r="AX304" i="15"/>
  <c r="AW304" i="15"/>
  <c r="AV304" i="15"/>
  <c r="AU304" i="15"/>
  <c r="AT304" i="15"/>
  <c r="AS304" i="15"/>
  <c r="AR304" i="15"/>
  <c r="AJ304" i="15"/>
  <c r="AA304" i="15"/>
  <c r="BH303" i="15"/>
  <c r="BG303" i="15"/>
  <c r="AX303" i="15"/>
  <c r="AW303" i="15"/>
  <c r="AV303" i="15"/>
  <c r="AU303" i="15"/>
  <c r="AT303" i="15"/>
  <c r="AS303" i="15"/>
  <c r="AR303" i="15"/>
  <c r="AJ303" i="15"/>
  <c r="AA303" i="15"/>
  <c r="BH302" i="15"/>
  <c r="BG302" i="15"/>
  <c r="AX302" i="15"/>
  <c r="AW302" i="15"/>
  <c r="AV302" i="15"/>
  <c r="AU302" i="15"/>
  <c r="AT302" i="15"/>
  <c r="AS302" i="15"/>
  <c r="AR302" i="15"/>
  <c r="AJ302" i="15"/>
  <c r="AA302" i="15"/>
  <c r="BH301" i="15"/>
  <c r="BG301" i="15"/>
  <c r="AX301" i="15"/>
  <c r="AW301" i="15"/>
  <c r="AV301" i="15"/>
  <c r="AU301" i="15"/>
  <c r="AT301" i="15"/>
  <c r="AS301" i="15"/>
  <c r="AR301" i="15"/>
  <c r="AJ301" i="15"/>
  <c r="AA301" i="15"/>
  <c r="BH300" i="15"/>
  <c r="BG300" i="15"/>
  <c r="BI300" i="15" s="1"/>
  <c r="AX300" i="15"/>
  <c r="AW300" i="15"/>
  <c r="AV300" i="15"/>
  <c r="AU300" i="15"/>
  <c r="AT300" i="15"/>
  <c r="AR300" i="15"/>
  <c r="AJ300" i="15"/>
  <c r="AE300" i="15"/>
  <c r="AS300" i="15" s="1"/>
  <c r="AD300" i="15"/>
  <c r="AA300" i="15"/>
  <c r="BH299" i="15"/>
  <c r="BG299" i="15"/>
  <c r="AX299" i="15"/>
  <c r="AW299" i="15"/>
  <c r="AV299" i="15"/>
  <c r="AU299" i="15"/>
  <c r="AT299" i="15"/>
  <c r="AS299" i="15"/>
  <c r="AR299" i="15"/>
  <c r="AJ299" i="15"/>
  <c r="AA299" i="15"/>
  <c r="BH298" i="15"/>
  <c r="BG298" i="15"/>
  <c r="BI298" i="15" s="1"/>
  <c r="AX298" i="15"/>
  <c r="AW298" i="15"/>
  <c r="AV298" i="15"/>
  <c r="AU298" i="15"/>
  <c r="AT298" i="15"/>
  <c r="AS298" i="15"/>
  <c r="AR298" i="15"/>
  <c r="AJ298" i="15"/>
  <c r="AE298" i="15"/>
  <c r="AD298" i="15"/>
  <c r="AA298" i="15"/>
  <c r="BH297" i="15"/>
  <c r="BG297" i="15"/>
  <c r="AX297" i="15"/>
  <c r="AW297" i="15"/>
  <c r="AV297" i="15"/>
  <c r="AU297" i="15"/>
  <c r="AT297" i="15"/>
  <c r="AS297" i="15"/>
  <c r="AR297" i="15"/>
  <c r="AJ297" i="15"/>
  <c r="BH296" i="15"/>
  <c r="BG296" i="15"/>
  <c r="BI296" i="15" s="1"/>
  <c r="AX296" i="15"/>
  <c r="AW296" i="15"/>
  <c r="AV296" i="15"/>
  <c r="AU296" i="15"/>
  <c r="AT296" i="15"/>
  <c r="AS296" i="15"/>
  <c r="AR296" i="15"/>
  <c r="AJ296" i="15"/>
  <c r="AA296" i="15"/>
  <c r="BI295" i="15"/>
  <c r="BH295" i="15"/>
  <c r="BG295" i="15"/>
  <c r="AX295" i="15"/>
  <c r="AW295" i="15"/>
  <c r="AV295" i="15"/>
  <c r="AU295" i="15"/>
  <c r="AT295" i="15"/>
  <c r="AS295" i="15"/>
  <c r="AR295" i="15"/>
  <c r="AJ295" i="15"/>
  <c r="AA295" i="15"/>
  <c r="BH294" i="15"/>
  <c r="BG294" i="15"/>
  <c r="BI294" i="15" s="1"/>
  <c r="AX294" i="15"/>
  <c r="AW294" i="15"/>
  <c r="AV294" i="15"/>
  <c r="AU294" i="15"/>
  <c r="AT294" i="15"/>
  <c r="AS294" i="15"/>
  <c r="AR294" i="15"/>
  <c r="AJ294" i="15"/>
  <c r="AA294" i="15"/>
  <c r="BH293" i="15"/>
  <c r="BG293" i="15"/>
  <c r="AX293" i="15"/>
  <c r="AW293" i="15"/>
  <c r="AV293" i="15"/>
  <c r="AU293" i="15"/>
  <c r="AT293" i="15"/>
  <c r="AS293" i="15"/>
  <c r="AR293" i="15"/>
  <c r="AJ293" i="15"/>
  <c r="AA293" i="15"/>
  <c r="BI292" i="15"/>
  <c r="BH292" i="15"/>
  <c r="BG292" i="15"/>
  <c r="AX292" i="15"/>
  <c r="AW292" i="15"/>
  <c r="AV292" i="15"/>
  <c r="AU292" i="15"/>
  <c r="AT292" i="15"/>
  <c r="AS292" i="15"/>
  <c r="AR292" i="15"/>
  <c r="AJ292" i="15"/>
  <c r="AA292" i="15"/>
  <c r="BH291" i="15"/>
  <c r="BG291" i="15"/>
  <c r="AX291" i="15"/>
  <c r="AW291" i="15"/>
  <c r="AV291" i="15"/>
  <c r="AU291" i="15"/>
  <c r="AT291" i="15"/>
  <c r="AS291" i="15"/>
  <c r="AR291" i="15"/>
  <c r="AJ291" i="15"/>
  <c r="AA291" i="15"/>
  <c r="BI290" i="15"/>
  <c r="BH290" i="15"/>
  <c r="BG290" i="15"/>
  <c r="AX290" i="15"/>
  <c r="AW290" i="15"/>
  <c r="AV290" i="15"/>
  <c r="AU290" i="15"/>
  <c r="AT290" i="15"/>
  <c r="AS290" i="15"/>
  <c r="AR290" i="15"/>
  <c r="AJ290" i="15"/>
  <c r="AA290" i="15"/>
  <c r="BH289" i="15"/>
  <c r="BG289" i="15"/>
  <c r="BI289" i="15" s="1"/>
  <c r="AX289" i="15"/>
  <c r="AW289" i="15"/>
  <c r="AV289" i="15"/>
  <c r="AU289" i="15"/>
  <c r="AT289" i="15"/>
  <c r="AS289" i="15"/>
  <c r="AR289" i="15"/>
  <c r="AJ289" i="15"/>
  <c r="AA289" i="15"/>
  <c r="BH288" i="15"/>
  <c r="BG288" i="15"/>
  <c r="BI288" i="15" s="1"/>
  <c r="AX288" i="15"/>
  <c r="AW288" i="15"/>
  <c r="AV288" i="15"/>
  <c r="AU288" i="15"/>
  <c r="AT288" i="15"/>
  <c r="AS288" i="15"/>
  <c r="AR288" i="15"/>
  <c r="AJ288" i="15"/>
  <c r="AA288" i="15"/>
  <c r="BH287" i="15"/>
  <c r="BG287" i="15"/>
  <c r="BI287" i="15" s="1"/>
  <c r="AX287" i="15"/>
  <c r="AW287" i="15"/>
  <c r="AV287" i="15"/>
  <c r="AU287" i="15"/>
  <c r="AT287" i="15"/>
  <c r="AS287" i="15"/>
  <c r="AR287" i="15"/>
  <c r="AJ287" i="15"/>
  <c r="AA287" i="15"/>
  <c r="BH286" i="15"/>
  <c r="BG286" i="15"/>
  <c r="AX286" i="15"/>
  <c r="AW286" i="15"/>
  <c r="AV286" i="15"/>
  <c r="AU286" i="15"/>
  <c r="AT286" i="15"/>
  <c r="AS286" i="15"/>
  <c r="AR286" i="15"/>
  <c r="AJ286" i="15"/>
  <c r="AA286" i="15"/>
  <c r="BI285" i="15"/>
  <c r="BH285" i="15"/>
  <c r="BG285" i="15"/>
  <c r="AX285" i="15"/>
  <c r="AW285" i="15"/>
  <c r="AV285" i="15"/>
  <c r="AU285" i="15"/>
  <c r="AT285" i="15"/>
  <c r="AS285" i="15"/>
  <c r="AR285" i="15"/>
  <c r="AJ285" i="15"/>
  <c r="AA285" i="15"/>
  <c r="BH284" i="15"/>
  <c r="BG284" i="15"/>
  <c r="AX284" i="15"/>
  <c r="AW284" i="15"/>
  <c r="AV284" i="15"/>
  <c r="AU284" i="15"/>
  <c r="AT284" i="15"/>
  <c r="AS284" i="15"/>
  <c r="AR284" i="15"/>
  <c r="AJ284" i="15"/>
  <c r="AA284" i="15"/>
  <c r="BI283" i="15"/>
  <c r="BH283" i="15"/>
  <c r="BG283" i="15"/>
  <c r="AX283" i="15"/>
  <c r="AW283" i="15"/>
  <c r="AV283" i="15"/>
  <c r="AU283" i="15"/>
  <c r="AT283" i="15"/>
  <c r="AS283" i="15"/>
  <c r="AR283" i="15"/>
  <c r="AJ283" i="15"/>
  <c r="AA283" i="15"/>
  <c r="BH282" i="15"/>
  <c r="BG282" i="15"/>
  <c r="BI282" i="15" s="1"/>
  <c r="AX282" i="15"/>
  <c r="AW282" i="15"/>
  <c r="AV282" i="15"/>
  <c r="AU282" i="15"/>
  <c r="AT282" i="15"/>
  <c r="AS282" i="15"/>
  <c r="AR282" i="15"/>
  <c r="AJ282" i="15"/>
  <c r="AA282" i="15"/>
  <c r="BH281" i="15"/>
  <c r="BG281" i="15"/>
  <c r="BI281" i="15" s="1"/>
  <c r="AX281" i="15"/>
  <c r="AW281" i="15"/>
  <c r="AV281" i="15"/>
  <c r="AU281" i="15"/>
  <c r="AT281" i="15"/>
  <c r="AS281" i="15"/>
  <c r="AR281" i="15"/>
  <c r="AJ281" i="15"/>
  <c r="AA281" i="15"/>
  <c r="BH280" i="15"/>
  <c r="BG280" i="15"/>
  <c r="AX280" i="15"/>
  <c r="AW280" i="15"/>
  <c r="AV280" i="15"/>
  <c r="AU280" i="15"/>
  <c r="AT280" i="15"/>
  <c r="AS280" i="15"/>
  <c r="AR280" i="15"/>
  <c r="AJ280" i="15"/>
  <c r="AA280" i="15"/>
  <c r="BH279" i="15"/>
  <c r="BG279" i="15"/>
  <c r="AX279" i="15"/>
  <c r="AW279" i="15"/>
  <c r="AV279" i="15"/>
  <c r="AU279" i="15"/>
  <c r="AT279" i="15"/>
  <c r="AS279" i="15"/>
  <c r="AR279" i="15"/>
  <c r="AJ279" i="15"/>
  <c r="AA279" i="15"/>
  <c r="BH278" i="15"/>
  <c r="BG278" i="15"/>
  <c r="AX278" i="15"/>
  <c r="AW278" i="15"/>
  <c r="AV278" i="15"/>
  <c r="AU278" i="15"/>
  <c r="AT278" i="15"/>
  <c r="AS278" i="15"/>
  <c r="AR278" i="15"/>
  <c r="AJ278" i="15"/>
  <c r="AA278" i="15"/>
  <c r="BH277" i="15"/>
  <c r="BG277" i="15"/>
  <c r="BI277" i="15" s="1"/>
  <c r="AX277" i="15"/>
  <c r="AW277" i="15"/>
  <c r="AV277" i="15"/>
  <c r="AU277" i="15"/>
  <c r="AT277" i="15"/>
  <c r="AS277" i="15"/>
  <c r="AR277" i="15"/>
  <c r="AJ277" i="15"/>
  <c r="AA277" i="15"/>
  <c r="BH276" i="15"/>
  <c r="BG276" i="15"/>
  <c r="BI276" i="15" s="1"/>
  <c r="AX276" i="15"/>
  <c r="AW276" i="15"/>
  <c r="AV276" i="15"/>
  <c r="AU276" i="15"/>
  <c r="AT276" i="15"/>
  <c r="AS276" i="15"/>
  <c r="AR276" i="15"/>
  <c r="AJ276" i="15"/>
  <c r="AA276" i="15"/>
  <c r="BH275" i="15"/>
  <c r="BG275" i="15"/>
  <c r="AX275" i="15"/>
  <c r="AW275" i="15"/>
  <c r="AV275" i="15"/>
  <c r="AU275" i="15"/>
  <c r="AT275" i="15"/>
  <c r="AS275" i="15"/>
  <c r="AR275" i="15"/>
  <c r="AJ275" i="15"/>
  <c r="AA275" i="15"/>
  <c r="BH274" i="15"/>
  <c r="BG274" i="15"/>
  <c r="AX274" i="15"/>
  <c r="AW274" i="15"/>
  <c r="AV274" i="15"/>
  <c r="AU274" i="15"/>
  <c r="AT274" i="15"/>
  <c r="AS274" i="15"/>
  <c r="AR274" i="15"/>
  <c r="AJ274" i="15"/>
  <c r="AA274" i="15"/>
  <c r="BH273" i="15"/>
  <c r="BG273" i="15"/>
  <c r="AX273" i="15"/>
  <c r="AW273" i="15"/>
  <c r="AV273" i="15"/>
  <c r="AU273" i="15"/>
  <c r="AT273" i="15"/>
  <c r="AS273" i="15"/>
  <c r="AR273" i="15"/>
  <c r="AJ273" i="15"/>
  <c r="AA273" i="15"/>
  <c r="BH272" i="15"/>
  <c r="BG272" i="15"/>
  <c r="BI272" i="15" s="1"/>
  <c r="AX272" i="15"/>
  <c r="AW272" i="15"/>
  <c r="AV272" i="15"/>
  <c r="AU272" i="15"/>
  <c r="AT272" i="15"/>
  <c r="AS272" i="15"/>
  <c r="AR272" i="15"/>
  <c r="AJ272" i="15"/>
  <c r="AA272" i="15"/>
  <c r="BI271" i="15"/>
  <c r="BH271" i="15"/>
  <c r="BG271" i="15"/>
  <c r="AX271" i="15"/>
  <c r="AW271" i="15"/>
  <c r="AV271" i="15"/>
  <c r="AU271" i="15"/>
  <c r="AT271" i="15"/>
  <c r="AS271" i="15"/>
  <c r="AR271" i="15"/>
  <c r="AJ271" i="15"/>
  <c r="AA271" i="15"/>
  <c r="BH270" i="15"/>
  <c r="BG270" i="15"/>
  <c r="AX270" i="15"/>
  <c r="AW270" i="15"/>
  <c r="AV270" i="15"/>
  <c r="AU270" i="15"/>
  <c r="AT270" i="15"/>
  <c r="AS270" i="15"/>
  <c r="AR270" i="15"/>
  <c r="AJ270" i="15"/>
  <c r="AA270" i="15"/>
  <c r="BH269" i="15"/>
  <c r="BI269" i="15" s="1"/>
  <c r="BG269" i="15"/>
  <c r="AX269" i="15"/>
  <c r="AW269" i="15"/>
  <c r="AV269" i="15"/>
  <c r="AU269" i="15"/>
  <c r="AT269" i="15"/>
  <c r="AS269" i="15"/>
  <c r="AR269" i="15"/>
  <c r="AJ269" i="15"/>
  <c r="BH268" i="15"/>
  <c r="BG268" i="15"/>
  <c r="BI268" i="15" s="1"/>
  <c r="AX268" i="15"/>
  <c r="AW268" i="15"/>
  <c r="AV268" i="15"/>
  <c r="AU268" i="15"/>
  <c r="AT268" i="15"/>
  <c r="AS268" i="15"/>
  <c r="AR268" i="15"/>
  <c r="AJ268" i="15"/>
  <c r="BH267" i="15"/>
  <c r="BG267" i="15"/>
  <c r="AX267" i="15"/>
  <c r="AW267" i="15"/>
  <c r="AV267" i="15"/>
  <c r="AU267" i="15"/>
  <c r="AT267" i="15"/>
  <c r="AS267" i="15"/>
  <c r="AR267" i="15"/>
  <c r="AJ267" i="15"/>
  <c r="AA267" i="15"/>
  <c r="BI266" i="15"/>
  <c r="BH266" i="15"/>
  <c r="BG266" i="15"/>
  <c r="AX266" i="15"/>
  <c r="AW266" i="15"/>
  <c r="AV266" i="15"/>
  <c r="AU266" i="15"/>
  <c r="AT266" i="15"/>
  <c r="AS266" i="15"/>
  <c r="AR266" i="15"/>
  <c r="AJ266" i="15"/>
  <c r="AA266" i="15"/>
  <c r="BH265" i="15"/>
  <c r="BG265" i="15"/>
  <c r="AX265" i="15"/>
  <c r="AW265" i="15"/>
  <c r="AV265" i="15"/>
  <c r="AU265" i="15"/>
  <c r="AT265" i="15"/>
  <c r="AS265" i="15"/>
  <c r="AR265" i="15"/>
  <c r="AJ265" i="15"/>
  <c r="AA265" i="15"/>
  <c r="BH264" i="15"/>
  <c r="BG264" i="15"/>
  <c r="AX264" i="15"/>
  <c r="BH263" i="15"/>
  <c r="BG263" i="15"/>
  <c r="BI263" i="15" s="1"/>
  <c r="AX263" i="15"/>
  <c r="AR263" i="15"/>
  <c r="AJ263" i="15"/>
  <c r="AA263" i="15"/>
  <c r="P263" i="15"/>
  <c r="AV263" i="15" s="1"/>
  <c r="BH262" i="15"/>
  <c r="BG262" i="15"/>
  <c r="BI262" i="15" s="1"/>
  <c r="AX262" i="15"/>
  <c r="AR262" i="15"/>
  <c r="AJ262" i="15"/>
  <c r="AA262" i="15"/>
  <c r="P262" i="15"/>
  <c r="AW262" i="15" s="1"/>
  <c r="BH261" i="15"/>
  <c r="BG261" i="15"/>
  <c r="BI261" i="15" s="1"/>
  <c r="AX261" i="15"/>
  <c r="AS261" i="15"/>
  <c r="AR261" i="15"/>
  <c r="AJ261" i="15"/>
  <c r="AA261" i="15"/>
  <c r="P261" i="15"/>
  <c r="AW261" i="15" s="1"/>
  <c r="BH260" i="15"/>
  <c r="BG260" i="15"/>
  <c r="AX260" i="15"/>
  <c r="AW260" i="15"/>
  <c r="AV260" i="15"/>
  <c r="AU260" i="15"/>
  <c r="AT260" i="15"/>
  <c r="AS260" i="15"/>
  <c r="AR260" i="15"/>
  <c r="AJ260" i="15"/>
  <c r="AA260" i="15"/>
  <c r="BI259" i="15"/>
  <c r="BH259" i="15"/>
  <c r="BG259" i="15"/>
  <c r="AX259" i="15"/>
  <c r="AW259" i="15"/>
  <c r="AV259" i="15"/>
  <c r="AU259" i="15"/>
  <c r="AT259" i="15"/>
  <c r="AS259" i="15"/>
  <c r="AR259" i="15"/>
  <c r="AJ259" i="15"/>
  <c r="AA259" i="15"/>
  <c r="BH258" i="15"/>
  <c r="BG258" i="15"/>
  <c r="AX258" i="15"/>
  <c r="AW258" i="15"/>
  <c r="AV258" i="15"/>
  <c r="AU258" i="15"/>
  <c r="AT258" i="15"/>
  <c r="AS258" i="15"/>
  <c r="AR258" i="15"/>
  <c r="AJ258" i="15"/>
  <c r="AA258" i="15"/>
  <c r="BH257" i="15"/>
  <c r="BG257" i="15"/>
  <c r="AX257" i="15"/>
  <c r="AW257" i="15"/>
  <c r="AV257" i="15"/>
  <c r="AU257" i="15"/>
  <c r="AT257" i="15"/>
  <c r="AS257" i="15"/>
  <c r="AR257" i="15"/>
  <c r="AJ257" i="15"/>
  <c r="AA257" i="15"/>
  <c r="BH256" i="15"/>
  <c r="BG256" i="15"/>
  <c r="BI256" i="15" s="1"/>
  <c r="AX256" i="15"/>
  <c r="AW256" i="15"/>
  <c r="AV256" i="15"/>
  <c r="AU256" i="15"/>
  <c r="AT256" i="15"/>
  <c r="AS256" i="15"/>
  <c r="AR256" i="15"/>
  <c r="AJ256" i="15"/>
  <c r="AA256" i="15"/>
  <c r="BH255" i="15"/>
  <c r="BG255" i="15"/>
  <c r="AX255" i="15"/>
  <c r="AW255" i="15"/>
  <c r="AV255" i="15"/>
  <c r="AU255" i="15"/>
  <c r="AT255" i="15"/>
  <c r="AS255" i="15"/>
  <c r="AR255" i="15"/>
  <c r="AJ255" i="15"/>
  <c r="AA255" i="15"/>
  <c r="BH254" i="15"/>
  <c r="BG254" i="15"/>
  <c r="AX254" i="15"/>
  <c r="AW254" i="15"/>
  <c r="AV254" i="15"/>
  <c r="AU254" i="15"/>
  <c r="AT254" i="15"/>
  <c r="AS254" i="15"/>
  <c r="AR254" i="15"/>
  <c r="AJ254" i="15"/>
  <c r="AA254" i="15"/>
  <c r="BH253" i="15"/>
  <c r="BG253" i="15"/>
  <c r="AX253" i="15"/>
  <c r="AW253" i="15"/>
  <c r="AV253" i="15"/>
  <c r="AU253" i="15"/>
  <c r="AT253" i="15"/>
  <c r="AS253" i="15"/>
  <c r="AR253" i="15"/>
  <c r="AJ253" i="15"/>
  <c r="AA253" i="15"/>
  <c r="BH252" i="15"/>
  <c r="BG252" i="15"/>
  <c r="BI252" i="15" s="1"/>
  <c r="AX252" i="15"/>
  <c r="AW252" i="15"/>
  <c r="AV252" i="15"/>
  <c r="AU252" i="15"/>
  <c r="AT252" i="15"/>
  <c r="AS252" i="15"/>
  <c r="AR252" i="15"/>
  <c r="AJ252" i="15"/>
  <c r="AA252" i="15"/>
  <c r="BH251" i="15"/>
  <c r="BG251" i="15"/>
  <c r="AX251" i="15"/>
  <c r="AW251" i="15"/>
  <c r="AV251" i="15"/>
  <c r="AU251" i="15"/>
  <c r="AT251" i="15"/>
  <c r="AS251" i="15"/>
  <c r="AR251" i="15"/>
  <c r="AJ251" i="15"/>
  <c r="AA251" i="15"/>
  <c r="BH250" i="15"/>
  <c r="BG250" i="15"/>
  <c r="AX250" i="15"/>
  <c r="AW250" i="15"/>
  <c r="AV250" i="15"/>
  <c r="AU250" i="15"/>
  <c r="AT250" i="15"/>
  <c r="AS250" i="15"/>
  <c r="AR250" i="15"/>
  <c r="AJ250" i="15"/>
  <c r="AA250" i="15"/>
  <c r="BH249" i="15"/>
  <c r="BG249" i="15"/>
  <c r="BI249" i="15" s="1"/>
  <c r="AX249" i="15"/>
  <c r="AW249" i="15"/>
  <c r="AV249" i="15"/>
  <c r="AU249" i="15"/>
  <c r="AT249" i="15"/>
  <c r="AS249" i="15"/>
  <c r="AR249" i="15"/>
  <c r="AJ249" i="15"/>
  <c r="AA249" i="15"/>
  <c r="BH248" i="15"/>
  <c r="BG248" i="15"/>
  <c r="AX248" i="15"/>
  <c r="AW248" i="15"/>
  <c r="AV248" i="15"/>
  <c r="AU248" i="15"/>
  <c r="AT248" i="15"/>
  <c r="AS248" i="15"/>
  <c r="AR248" i="15"/>
  <c r="AJ248" i="15"/>
  <c r="AA248" i="15"/>
  <c r="BH247" i="15"/>
  <c r="BG247" i="15"/>
  <c r="BI247" i="15" s="1"/>
  <c r="AX247" i="15"/>
  <c r="AW247" i="15"/>
  <c r="AV247" i="15"/>
  <c r="AU247" i="15"/>
  <c r="AT247" i="15"/>
  <c r="AS247" i="15"/>
  <c r="AR247" i="15"/>
  <c r="AJ247" i="15"/>
  <c r="AA247" i="15"/>
  <c r="BH246" i="15"/>
  <c r="BG246" i="15"/>
  <c r="AX246" i="15"/>
  <c r="AR246" i="15"/>
  <c r="AJ246" i="15"/>
  <c r="AA246" i="15"/>
  <c r="P246" i="15"/>
  <c r="BI245" i="15"/>
  <c r="BH245" i="15"/>
  <c r="BG245" i="15"/>
  <c r="AX245" i="15"/>
  <c r="AW245" i="15"/>
  <c r="AV245" i="15"/>
  <c r="AU245" i="15"/>
  <c r="AT245" i="15"/>
  <c r="AS245" i="15"/>
  <c r="AR245" i="15"/>
  <c r="AJ245" i="15"/>
  <c r="AA245" i="15"/>
  <c r="BH244" i="15"/>
  <c r="BG244" i="15"/>
  <c r="AX244" i="15"/>
  <c r="AW244" i="15"/>
  <c r="AV244" i="15"/>
  <c r="AU244" i="15"/>
  <c r="AT244" i="15"/>
  <c r="AS244" i="15"/>
  <c r="AR244" i="15"/>
  <c r="AJ244" i="15"/>
  <c r="AA244" i="15"/>
  <c r="BH243" i="15"/>
  <c r="BG243" i="15"/>
  <c r="AX243" i="15"/>
  <c r="AW243" i="15"/>
  <c r="AV243" i="15"/>
  <c r="AU243" i="15"/>
  <c r="AT243" i="15"/>
  <c r="AS243" i="15"/>
  <c r="AR243" i="15"/>
  <c r="AJ243" i="15"/>
  <c r="AA243" i="15"/>
  <c r="BH242" i="15"/>
  <c r="BG242" i="15"/>
  <c r="BI242" i="15" s="1"/>
  <c r="AX242" i="15"/>
  <c r="AR242" i="15"/>
  <c r="AJ242" i="15"/>
  <c r="AA242" i="15"/>
  <c r="P242" i="15"/>
  <c r="AV242" i="15" s="1"/>
  <c r="BH241" i="15"/>
  <c r="BG241" i="15"/>
  <c r="BI241" i="15" s="1"/>
  <c r="AX241" i="15"/>
  <c r="AS241" i="15"/>
  <c r="AR241" i="15"/>
  <c r="AJ241" i="15"/>
  <c r="AA241" i="15"/>
  <c r="P241" i="15"/>
  <c r="AW241" i="15" s="1"/>
  <c r="BH240" i="15"/>
  <c r="BG240" i="15"/>
  <c r="AX240" i="15"/>
  <c r="AW240" i="15"/>
  <c r="AV240" i="15"/>
  <c r="AU240" i="15"/>
  <c r="AT240" i="15"/>
  <c r="AS240" i="15"/>
  <c r="AR240" i="15"/>
  <c r="AJ240" i="15"/>
  <c r="AA240" i="15"/>
  <c r="BH239" i="15"/>
  <c r="BG239" i="15"/>
  <c r="BI239" i="15" s="1"/>
  <c r="AX239" i="15"/>
  <c r="AW239" i="15"/>
  <c r="AV239" i="15"/>
  <c r="AU239" i="15"/>
  <c r="AT239" i="15"/>
  <c r="AS239" i="15"/>
  <c r="AR239" i="15"/>
  <c r="AJ239" i="15"/>
  <c r="AA239" i="15"/>
  <c r="BI238" i="15"/>
  <c r="BH238" i="15"/>
  <c r="BG238" i="15"/>
  <c r="AX238" i="15"/>
  <c r="AW238" i="15"/>
  <c r="AV238" i="15"/>
  <c r="AU238" i="15"/>
  <c r="AT238" i="15"/>
  <c r="AS238" i="15"/>
  <c r="AR238" i="15"/>
  <c r="AJ238" i="15"/>
  <c r="AA238" i="15"/>
  <c r="BH237" i="15"/>
  <c r="BG237" i="15"/>
  <c r="AX237" i="15"/>
  <c r="AV237" i="15"/>
  <c r="AR237" i="15"/>
  <c r="AJ237" i="15"/>
  <c r="AA237" i="15"/>
  <c r="P237" i="15"/>
  <c r="AS237" i="15" s="1"/>
  <c r="BH236" i="15"/>
  <c r="BI236" i="15" s="1"/>
  <c r="BG236" i="15"/>
  <c r="AX236" i="15"/>
  <c r="AW236" i="15"/>
  <c r="AV236" i="15"/>
  <c r="AU236" i="15"/>
  <c r="AT236" i="15"/>
  <c r="AS236" i="15"/>
  <c r="AR236" i="15"/>
  <c r="AJ236" i="15"/>
  <c r="AA236" i="15"/>
  <c r="BH235" i="15"/>
  <c r="BG235" i="15"/>
  <c r="AX235" i="15"/>
  <c r="AR235" i="15"/>
  <c r="AJ235" i="15"/>
  <c r="AA235" i="15"/>
  <c r="P235" i="15"/>
  <c r="AW235" i="15" s="1"/>
  <c r="BH234" i="15"/>
  <c r="BG234" i="15"/>
  <c r="AX234" i="15"/>
  <c r="AW234" i="15"/>
  <c r="AV234" i="15"/>
  <c r="AU234" i="15"/>
  <c r="AT234" i="15"/>
  <c r="AS234" i="15"/>
  <c r="AR234" i="15"/>
  <c r="AJ234" i="15"/>
  <c r="AA234" i="15"/>
  <c r="BH233" i="15"/>
  <c r="BG233" i="15"/>
  <c r="BI233" i="15" s="1"/>
  <c r="AX233" i="15"/>
  <c r="AR233" i="15"/>
  <c r="AJ233" i="15"/>
  <c r="AA233" i="15"/>
  <c r="P233" i="15"/>
  <c r="AV233" i="15" s="1"/>
  <c r="BH232" i="15"/>
  <c r="BG232" i="15"/>
  <c r="BI232" i="15" s="1"/>
  <c r="AX232" i="15"/>
  <c r="AW232" i="15"/>
  <c r="AV232" i="15"/>
  <c r="AU232" i="15"/>
  <c r="AT232" i="15"/>
  <c r="AS232" i="15"/>
  <c r="AR232" i="15"/>
  <c r="AJ232" i="15"/>
  <c r="AA232" i="15"/>
  <c r="BH231" i="15"/>
  <c r="BG231" i="15"/>
  <c r="BI231" i="15" s="1"/>
  <c r="AX231" i="15"/>
  <c r="AW231" i="15"/>
  <c r="AV231" i="15"/>
  <c r="AU231" i="15"/>
  <c r="AT231" i="15"/>
  <c r="AS231" i="15"/>
  <c r="AR231" i="15"/>
  <c r="AJ231" i="15"/>
  <c r="AA231" i="15"/>
  <c r="BI230" i="15"/>
  <c r="BH230" i="15"/>
  <c r="BG230" i="15"/>
  <c r="AX230" i="15"/>
  <c r="AW230" i="15"/>
  <c r="AV230" i="15"/>
  <c r="AU230" i="15"/>
  <c r="AT230" i="15"/>
  <c r="AS230" i="15"/>
  <c r="AR230" i="15"/>
  <c r="AJ230" i="15"/>
  <c r="AA230" i="15"/>
  <c r="BH229" i="15"/>
  <c r="BG229" i="15"/>
  <c r="AX229" i="15"/>
  <c r="AW229" i="15"/>
  <c r="AV229" i="15"/>
  <c r="AU229" i="15"/>
  <c r="AT229" i="15"/>
  <c r="AS229" i="15"/>
  <c r="AR229" i="15"/>
  <c r="AJ229" i="15"/>
  <c r="AA229" i="15"/>
  <c r="BI228" i="15"/>
  <c r="BH228" i="15"/>
  <c r="BG228" i="15"/>
  <c r="AX228" i="15"/>
  <c r="AW228" i="15"/>
  <c r="AV228" i="15"/>
  <c r="AU228" i="15"/>
  <c r="AT228" i="15"/>
  <c r="AS228" i="15"/>
  <c r="AR228" i="15"/>
  <c r="AJ228" i="15"/>
  <c r="AA228" i="15"/>
  <c r="BH227" i="15"/>
  <c r="BG227" i="15"/>
  <c r="AX227" i="15"/>
  <c r="AW227" i="15"/>
  <c r="AV227" i="15"/>
  <c r="AU227" i="15"/>
  <c r="AT227" i="15"/>
  <c r="AS227" i="15"/>
  <c r="AR227" i="15"/>
  <c r="AJ227" i="15"/>
  <c r="AA227" i="15"/>
  <c r="BH226" i="15"/>
  <c r="BG226" i="15"/>
  <c r="AX226" i="15"/>
  <c r="AW226" i="15"/>
  <c r="AV226" i="15"/>
  <c r="AU226" i="15"/>
  <c r="AT226" i="15"/>
  <c r="AS226" i="15"/>
  <c r="AR226" i="15"/>
  <c r="AJ226" i="15"/>
  <c r="AA226" i="15"/>
  <c r="BH225" i="15"/>
  <c r="BG225" i="15"/>
  <c r="AX225" i="15"/>
  <c r="AW225" i="15"/>
  <c r="AV225" i="15"/>
  <c r="AU225" i="15"/>
  <c r="AT225" i="15"/>
  <c r="AS225" i="15"/>
  <c r="AR225" i="15"/>
  <c r="AJ225" i="15"/>
  <c r="AA225" i="15"/>
  <c r="BH224" i="15"/>
  <c r="BG224" i="15"/>
  <c r="BI224" i="15" s="1"/>
  <c r="AX224" i="15"/>
  <c r="AW224" i="15"/>
  <c r="AV224" i="15"/>
  <c r="AU224" i="15"/>
  <c r="AT224" i="15"/>
  <c r="AS224" i="15"/>
  <c r="AR224" i="15"/>
  <c r="AJ224" i="15"/>
  <c r="AA224" i="15"/>
  <c r="BH223" i="15"/>
  <c r="BG223" i="15"/>
  <c r="BI223" i="15" s="1"/>
  <c r="AX223" i="15"/>
  <c r="AW223" i="15"/>
  <c r="AV223" i="15"/>
  <c r="AU223" i="15"/>
  <c r="AT223" i="15"/>
  <c r="AS223" i="15"/>
  <c r="AR223" i="15"/>
  <c r="AJ223" i="15"/>
  <c r="AA223" i="15"/>
  <c r="BH222" i="15"/>
  <c r="BG222" i="15"/>
  <c r="BI222" i="15" s="1"/>
  <c r="AX222" i="15"/>
  <c r="AW222" i="15"/>
  <c r="AV222" i="15"/>
  <c r="AU222" i="15"/>
  <c r="AT222" i="15"/>
  <c r="AS222" i="15"/>
  <c r="AR222" i="15"/>
  <c r="AJ222" i="15"/>
  <c r="AA222" i="15"/>
  <c r="BH221" i="15"/>
  <c r="BG221" i="15"/>
  <c r="AX221" i="15"/>
  <c r="AW221" i="15"/>
  <c r="AV221" i="15"/>
  <c r="AU221" i="15"/>
  <c r="AT221" i="15"/>
  <c r="AS221" i="15"/>
  <c r="AR221" i="15"/>
  <c r="AJ221" i="15"/>
  <c r="AA221" i="15"/>
  <c r="BI220" i="15"/>
  <c r="BH220" i="15"/>
  <c r="BG220" i="15"/>
  <c r="AX220" i="15"/>
  <c r="AR220" i="15"/>
  <c r="AJ220" i="15"/>
  <c r="AA220" i="15"/>
  <c r="P220" i="15"/>
  <c r="AU220" i="15" s="1"/>
  <c r="BH219" i="15"/>
  <c r="BI219" i="15" s="1"/>
  <c r="BG219" i="15"/>
  <c r="AX219" i="15"/>
  <c r="AW219" i="15"/>
  <c r="AV219" i="15"/>
  <c r="AU219" i="15"/>
  <c r="AT219" i="15"/>
  <c r="AS219" i="15"/>
  <c r="AR219" i="15"/>
  <c r="AJ219" i="15"/>
  <c r="AA219" i="15"/>
  <c r="BH218" i="15"/>
  <c r="BG218" i="15"/>
  <c r="BI218" i="15" s="1"/>
  <c r="AX218" i="15"/>
  <c r="AW218" i="15"/>
  <c r="AV218" i="15"/>
  <c r="AU218" i="15"/>
  <c r="AT218" i="15"/>
  <c r="AS218" i="15"/>
  <c r="AR218" i="15"/>
  <c r="AJ218" i="15"/>
  <c r="AA218" i="15"/>
  <c r="BH217" i="15"/>
  <c r="BG217" i="15"/>
  <c r="BI217" i="15" s="1"/>
  <c r="AX217" i="15"/>
  <c r="AW217" i="15"/>
  <c r="AV217" i="15"/>
  <c r="AU217" i="15"/>
  <c r="AT217" i="15"/>
  <c r="AS217" i="15"/>
  <c r="AR217" i="15"/>
  <c r="AJ217" i="15"/>
  <c r="AA217" i="15"/>
  <c r="BH216" i="15"/>
  <c r="BG216" i="15"/>
  <c r="BI216" i="15" s="1"/>
  <c r="AX216" i="15"/>
  <c r="AW216" i="15"/>
  <c r="AV216" i="15"/>
  <c r="AU216" i="15"/>
  <c r="AT216" i="15"/>
  <c r="AS216" i="15"/>
  <c r="AR216" i="15"/>
  <c r="AJ216" i="15"/>
  <c r="AA216" i="15"/>
  <c r="BH215" i="15"/>
  <c r="BG215" i="15"/>
  <c r="AX215" i="15"/>
  <c r="AW215" i="15"/>
  <c r="AV215" i="15"/>
  <c r="AU215" i="15"/>
  <c r="AT215" i="15"/>
  <c r="AS215" i="15"/>
  <c r="AR215" i="15"/>
  <c r="AJ215" i="15"/>
  <c r="AA215" i="15"/>
  <c r="BH214" i="15"/>
  <c r="BG214" i="15"/>
  <c r="AX214" i="15"/>
  <c r="AW214" i="15"/>
  <c r="AV214" i="15"/>
  <c r="AU214" i="15"/>
  <c r="AT214" i="15"/>
  <c r="AS214" i="15"/>
  <c r="AR214" i="15"/>
  <c r="AJ214" i="15"/>
  <c r="AA214" i="15"/>
  <c r="BH213" i="15"/>
  <c r="BG213" i="15"/>
  <c r="AX213" i="15"/>
  <c r="AW213" i="15"/>
  <c r="AV213" i="15"/>
  <c r="AU213" i="15"/>
  <c r="AT213" i="15"/>
  <c r="AS213" i="15"/>
  <c r="AR213" i="15"/>
  <c r="AJ213" i="15"/>
  <c r="AA213" i="15"/>
  <c r="BH212" i="15"/>
  <c r="BG212" i="15"/>
  <c r="AX212" i="15"/>
  <c r="AW212" i="15"/>
  <c r="AV212" i="15"/>
  <c r="AU212" i="15"/>
  <c r="AT212" i="15"/>
  <c r="AS212" i="15"/>
  <c r="AR212" i="15"/>
  <c r="AJ212" i="15"/>
  <c r="AA212" i="15"/>
  <c r="BH211" i="15"/>
  <c r="BG211" i="15"/>
  <c r="AX211" i="15"/>
  <c r="AW211" i="15"/>
  <c r="AV211" i="15"/>
  <c r="AU211" i="15"/>
  <c r="AT211" i="15"/>
  <c r="AS211" i="15"/>
  <c r="AR211" i="15"/>
  <c r="AJ211" i="15"/>
  <c r="AA211" i="15"/>
  <c r="BH210" i="15"/>
  <c r="BG210" i="15"/>
  <c r="AX210" i="15"/>
  <c r="AW210" i="15"/>
  <c r="AV210" i="15"/>
  <c r="AU210" i="15"/>
  <c r="AT210" i="15"/>
  <c r="AS210" i="15"/>
  <c r="AR210" i="15"/>
  <c r="AJ210" i="15"/>
  <c r="AA210" i="15"/>
  <c r="BH209" i="15"/>
  <c r="BG209" i="15"/>
  <c r="AX209" i="15"/>
  <c r="AW209" i="15"/>
  <c r="AV209" i="15"/>
  <c r="AU209" i="15"/>
  <c r="AT209" i="15"/>
  <c r="AS209" i="15"/>
  <c r="AR209" i="15"/>
  <c r="AJ209" i="15"/>
  <c r="AA209" i="15"/>
  <c r="BH208" i="15"/>
  <c r="BG208" i="15"/>
  <c r="BI208" i="15" s="1"/>
  <c r="AX208" i="15"/>
  <c r="AW208" i="15"/>
  <c r="AV208" i="15"/>
  <c r="AU208" i="15"/>
  <c r="AT208" i="15"/>
  <c r="AS208" i="15"/>
  <c r="AR208" i="15"/>
  <c r="AJ208" i="15"/>
  <c r="AA208" i="15"/>
  <c r="BH207" i="15"/>
  <c r="BG207" i="15"/>
  <c r="BI207" i="15" s="1"/>
  <c r="AX207" i="15"/>
  <c r="AW207" i="15"/>
  <c r="AV207" i="15"/>
  <c r="AU207" i="15"/>
  <c r="AT207" i="15"/>
  <c r="AS207" i="15"/>
  <c r="AR207" i="15"/>
  <c r="AJ207" i="15"/>
  <c r="AA207" i="15"/>
  <c r="BH206" i="15"/>
  <c r="BG206" i="15"/>
  <c r="AX206" i="15"/>
  <c r="AW206" i="15"/>
  <c r="AV206" i="15"/>
  <c r="AU206" i="15"/>
  <c r="AT206" i="15"/>
  <c r="AS206" i="15"/>
  <c r="AR206" i="15"/>
  <c r="AJ206" i="15"/>
  <c r="AA206" i="15"/>
  <c r="BI205" i="15"/>
  <c r="BH205" i="15"/>
  <c r="BG205" i="15"/>
  <c r="AX205" i="15"/>
  <c r="AW205" i="15"/>
  <c r="AV205" i="15"/>
  <c r="AU205" i="15"/>
  <c r="AT205" i="15"/>
  <c r="AS205" i="15"/>
  <c r="AR205" i="15"/>
  <c r="AJ205" i="15"/>
  <c r="AA205" i="15"/>
  <c r="BH204" i="15"/>
  <c r="BG204" i="15"/>
  <c r="AX204" i="15"/>
  <c r="AW204" i="15"/>
  <c r="AV204" i="15"/>
  <c r="AU204" i="15"/>
  <c r="AT204" i="15"/>
  <c r="AS204" i="15"/>
  <c r="AR204" i="15"/>
  <c r="AJ204" i="15"/>
  <c r="AA204" i="15"/>
  <c r="BH203" i="15"/>
  <c r="BG203" i="15"/>
  <c r="AX203" i="15"/>
  <c r="AW203" i="15"/>
  <c r="AV203" i="15"/>
  <c r="AU203" i="15"/>
  <c r="AT203" i="15"/>
  <c r="AS203" i="15"/>
  <c r="AR203" i="15"/>
  <c r="AJ203" i="15"/>
  <c r="AA203" i="15"/>
  <c r="BH202" i="15"/>
  <c r="BG202" i="15"/>
  <c r="BI202" i="15" s="1"/>
  <c r="AX202" i="15"/>
  <c r="AW202" i="15"/>
  <c r="AV202" i="15"/>
  <c r="AU202" i="15"/>
  <c r="AT202" i="15"/>
  <c r="AS202" i="15"/>
  <c r="AR202" i="15"/>
  <c r="AJ202" i="15"/>
  <c r="AA202" i="15"/>
  <c r="BH201" i="15"/>
  <c r="BG201" i="15"/>
  <c r="AX201" i="15"/>
  <c r="AW201" i="15"/>
  <c r="AV201" i="15"/>
  <c r="AU201" i="15"/>
  <c r="AT201" i="15"/>
  <c r="AS201" i="15"/>
  <c r="AR201" i="15"/>
  <c r="AJ201" i="15"/>
  <c r="AA201" i="15"/>
  <c r="BH200" i="15"/>
  <c r="BG200" i="15"/>
  <c r="AX200" i="15"/>
  <c r="AW200" i="15"/>
  <c r="AV200" i="15"/>
  <c r="AU200" i="15"/>
  <c r="AT200" i="15"/>
  <c r="AS200" i="15"/>
  <c r="AR200" i="15"/>
  <c r="AJ200" i="15"/>
  <c r="AA200" i="15"/>
  <c r="BH199" i="15"/>
  <c r="BG199" i="15"/>
  <c r="AX199" i="15"/>
  <c r="AW199" i="15"/>
  <c r="AV199" i="15"/>
  <c r="AU199" i="15"/>
  <c r="AT199" i="15"/>
  <c r="AS199" i="15"/>
  <c r="AR199" i="15"/>
  <c r="AJ199" i="15"/>
  <c r="AA199" i="15"/>
  <c r="BH198" i="15"/>
  <c r="BG198" i="15"/>
  <c r="BI198" i="15" s="1"/>
  <c r="AX198" i="15"/>
  <c r="AW198" i="15"/>
  <c r="AV198" i="15"/>
  <c r="AU198" i="15"/>
  <c r="AT198" i="15"/>
  <c r="AS198" i="15"/>
  <c r="AR198" i="15"/>
  <c r="AJ198" i="15"/>
  <c r="AA198" i="15"/>
  <c r="BI197" i="15"/>
  <c r="BH197" i="15"/>
  <c r="BG197" i="15"/>
  <c r="AX197" i="15"/>
  <c r="AW197" i="15"/>
  <c r="AV197" i="15"/>
  <c r="AU197" i="15"/>
  <c r="AT197" i="15"/>
  <c r="AS197" i="15"/>
  <c r="AR197" i="15"/>
  <c r="BI196" i="15"/>
  <c r="BH196" i="15"/>
  <c r="BG196" i="15"/>
  <c r="AX196" i="15"/>
  <c r="AW196" i="15"/>
  <c r="AV196" i="15"/>
  <c r="AU196" i="15"/>
  <c r="AT196" i="15"/>
  <c r="AS196" i="15"/>
  <c r="AR196" i="15"/>
  <c r="AJ196" i="15"/>
  <c r="AA196" i="15"/>
  <c r="BH195" i="15"/>
  <c r="BG195" i="15"/>
  <c r="BI195" i="15" s="1"/>
  <c r="AX195" i="15"/>
  <c r="AW195" i="15"/>
  <c r="AV195" i="15"/>
  <c r="AU195" i="15"/>
  <c r="AT195" i="15"/>
  <c r="AS195" i="15"/>
  <c r="AR195" i="15"/>
  <c r="AJ195" i="15"/>
  <c r="AA195" i="15"/>
  <c r="BH194" i="15"/>
  <c r="BG194" i="15"/>
  <c r="AX194" i="15"/>
  <c r="AW194" i="15"/>
  <c r="AV194" i="15"/>
  <c r="AU194" i="15"/>
  <c r="AT194" i="15"/>
  <c r="AS194" i="15"/>
  <c r="AR194" i="15"/>
  <c r="AJ194" i="15"/>
  <c r="AA194" i="15"/>
  <c r="BH193" i="15"/>
  <c r="BG193" i="15"/>
  <c r="AX193" i="15"/>
  <c r="AW193" i="15"/>
  <c r="AV193" i="15"/>
  <c r="AU193" i="15"/>
  <c r="AT193" i="15"/>
  <c r="AS193" i="15"/>
  <c r="AR193" i="15"/>
  <c r="AJ193" i="15"/>
  <c r="AA193" i="15"/>
  <c r="BI192" i="15"/>
  <c r="BH192" i="15"/>
  <c r="BG192" i="15"/>
  <c r="AX192" i="15"/>
  <c r="AW192" i="15"/>
  <c r="AV192" i="15"/>
  <c r="AU192" i="15"/>
  <c r="AT192" i="15"/>
  <c r="AS192" i="15"/>
  <c r="AR192" i="15"/>
  <c r="AJ192" i="15"/>
  <c r="AA192" i="15"/>
  <c r="BH191" i="15"/>
  <c r="BG191" i="15"/>
  <c r="AX191" i="15"/>
  <c r="AW191" i="15"/>
  <c r="AV191" i="15"/>
  <c r="AU191" i="15"/>
  <c r="AT191" i="15"/>
  <c r="AS191" i="15"/>
  <c r="AR191" i="15"/>
  <c r="AJ191" i="15"/>
  <c r="AA191" i="15"/>
  <c r="BH190" i="15"/>
  <c r="BG190" i="15"/>
  <c r="AX190" i="15"/>
  <c r="AW190" i="15"/>
  <c r="AV190" i="15"/>
  <c r="AU190" i="15"/>
  <c r="AT190" i="15"/>
  <c r="AS190" i="15"/>
  <c r="AR190" i="15"/>
  <c r="AJ190" i="15"/>
  <c r="AA190" i="15"/>
  <c r="BH189" i="15"/>
  <c r="BG189" i="15"/>
  <c r="BI189" i="15" s="1"/>
  <c r="AX189" i="15"/>
  <c r="AW189" i="15"/>
  <c r="AV189" i="15"/>
  <c r="AU189" i="15"/>
  <c r="AT189" i="15"/>
  <c r="AS189" i="15"/>
  <c r="AR189" i="15"/>
  <c r="AJ189" i="15"/>
  <c r="AA189" i="15"/>
  <c r="BH188" i="15"/>
  <c r="BI188" i="15" s="1"/>
  <c r="BG188" i="15"/>
  <c r="AX188" i="15"/>
  <c r="AW188" i="15"/>
  <c r="AV188" i="15"/>
  <c r="AU188" i="15"/>
  <c r="AT188" i="15"/>
  <c r="AS188" i="15"/>
  <c r="AR188" i="15"/>
  <c r="AJ188" i="15"/>
  <c r="AA188" i="15"/>
  <c r="BH187" i="15"/>
  <c r="BG187" i="15"/>
  <c r="AX187" i="15"/>
  <c r="AW187" i="15"/>
  <c r="AV187" i="15"/>
  <c r="AU187" i="15"/>
  <c r="AT187" i="15"/>
  <c r="AS187" i="15"/>
  <c r="AR187" i="15"/>
  <c r="AJ187" i="15"/>
  <c r="AA187" i="15"/>
  <c r="BI186" i="15"/>
  <c r="BH186" i="15"/>
  <c r="BG186" i="15"/>
  <c r="AX186" i="15"/>
  <c r="AW186" i="15"/>
  <c r="AV186" i="15"/>
  <c r="AU186" i="15"/>
  <c r="AT186" i="15"/>
  <c r="AS186" i="15"/>
  <c r="AR186" i="15"/>
  <c r="AJ186" i="15"/>
  <c r="AA186" i="15"/>
  <c r="BH185" i="15"/>
  <c r="BG185" i="15"/>
  <c r="BI185" i="15" s="1"/>
  <c r="AX185" i="15"/>
  <c r="AW185" i="15"/>
  <c r="AV185" i="15"/>
  <c r="AU185" i="15"/>
  <c r="AT185" i="15"/>
  <c r="AS185" i="15"/>
  <c r="AR185" i="15"/>
  <c r="AJ185" i="15"/>
  <c r="AA185" i="15"/>
  <c r="BH184" i="15"/>
  <c r="BG184" i="15"/>
  <c r="BI184" i="15" s="1"/>
  <c r="AX184" i="15"/>
  <c r="AW184" i="15"/>
  <c r="AV184" i="15"/>
  <c r="AU184" i="15"/>
  <c r="AT184" i="15"/>
  <c r="AS184" i="15"/>
  <c r="AR184" i="15"/>
  <c r="AJ184" i="15"/>
  <c r="AA184" i="15"/>
  <c r="BH183" i="15"/>
  <c r="BG183" i="15"/>
  <c r="AX183" i="15"/>
  <c r="AW183" i="15"/>
  <c r="AV183" i="15"/>
  <c r="AU183" i="15"/>
  <c r="AT183" i="15"/>
  <c r="AS183" i="15"/>
  <c r="AR183" i="15"/>
  <c r="AJ183" i="15"/>
  <c r="AA183" i="15"/>
  <c r="BH182" i="15"/>
  <c r="BI182" i="15" s="1"/>
  <c r="BG182" i="15"/>
  <c r="AX182" i="15"/>
  <c r="AW182" i="15"/>
  <c r="AV182" i="15"/>
  <c r="AU182" i="15"/>
  <c r="AT182" i="15"/>
  <c r="AS182" i="15"/>
  <c r="AR182" i="15"/>
  <c r="AJ182" i="15"/>
  <c r="AA182" i="15"/>
  <c r="BH181" i="15"/>
  <c r="BG181" i="15"/>
  <c r="AX181" i="15"/>
  <c r="AW181" i="15"/>
  <c r="AV181" i="15"/>
  <c r="AU181" i="15"/>
  <c r="AT181" i="15"/>
  <c r="AS181" i="15"/>
  <c r="AR181" i="15"/>
  <c r="AJ181" i="15"/>
  <c r="AA181" i="15"/>
  <c r="BH180" i="15"/>
  <c r="BG180" i="15"/>
  <c r="BI180" i="15" s="1"/>
  <c r="AX180" i="15"/>
  <c r="AW180" i="15"/>
  <c r="AV180" i="15"/>
  <c r="AU180" i="15"/>
  <c r="AT180" i="15"/>
  <c r="AS180" i="15"/>
  <c r="AR180" i="15"/>
  <c r="AJ180" i="15"/>
  <c r="AA180" i="15"/>
  <c r="BH179" i="15"/>
  <c r="BG179" i="15"/>
  <c r="AX179" i="15"/>
  <c r="AW179" i="15"/>
  <c r="AV179" i="15"/>
  <c r="AU179" i="15"/>
  <c r="AT179" i="15"/>
  <c r="AS179" i="15"/>
  <c r="AR179" i="15"/>
  <c r="AJ179" i="15"/>
  <c r="AA179" i="15"/>
  <c r="BH178" i="15"/>
  <c r="BG178" i="15"/>
  <c r="AX178" i="15"/>
  <c r="AW178" i="15"/>
  <c r="AV178" i="15"/>
  <c r="AU178" i="15"/>
  <c r="AT178" i="15"/>
  <c r="AS178" i="15"/>
  <c r="AR178" i="15"/>
  <c r="AJ178" i="15"/>
  <c r="AA178" i="15"/>
  <c r="BH177" i="15"/>
  <c r="BG177" i="15"/>
  <c r="AX177" i="15"/>
  <c r="AW177" i="15"/>
  <c r="AV177" i="15"/>
  <c r="AU177" i="15"/>
  <c r="AT177" i="15"/>
  <c r="AS177" i="15"/>
  <c r="AR177" i="15"/>
  <c r="AJ177" i="15"/>
  <c r="AA177" i="15"/>
  <c r="BI176" i="15"/>
  <c r="BH176" i="15"/>
  <c r="BG176" i="15"/>
  <c r="AX176" i="15"/>
  <c r="AW176" i="15"/>
  <c r="AV176" i="15"/>
  <c r="AU176" i="15"/>
  <c r="AT176" i="15"/>
  <c r="AS176" i="15"/>
  <c r="AR176" i="15"/>
  <c r="AJ176" i="15"/>
  <c r="AA176" i="15"/>
  <c r="BH175" i="15"/>
  <c r="BG175" i="15"/>
  <c r="AX175" i="15"/>
  <c r="AW175" i="15"/>
  <c r="AV175" i="15"/>
  <c r="AU175" i="15"/>
  <c r="AT175" i="15"/>
  <c r="AS175" i="15"/>
  <c r="AR175" i="15"/>
  <c r="AJ175" i="15"/>
  <c r="AA175" i="15"/>
  <c r="BH174" i="15"/>
  <c r="BI174" i="15" s="1"/>
  <c r="BG174" i="15"/>
  <c r="AX174" i="15"/>
  <c r="AW174" i="15"/>
  <c r="AV174" i="15"/>
  <c r="AU174" i="15"/>
  <c r="AT174" i="15"/>
  <c r="AS174" i="15"/>
  <c r="AR174" i="15"/>
  <c r="AJ174" i="15"/>
  <c r="AA174" i="15"/>
  <c r="BH173" i="15"/>
  <c r="BG173" i="15"/>
  <c r="BI173" i="15" s="1"/>
  <c r="AX173" i="15"/>
  <c r="AW173" i="15"/>
  <c r="AV173" i="15"/>
  <c r="AU173" i="15"/>
  <c r="AT173" i="15"/>
  <c r="AS173" i="15"/>
  <c r="AR173" i="15"/>
  <c r="AJ173" i="15"/>
  <c r="AA173" i="15"/>
  <c r="BH172" i="15"/>
  <c r="BI172" i="15" s="1"/>
  <c r="BG172" i="15"/>
  <c r="AX172" i="15"/>
  <c r="AW172" i="15"/>
  <c r="AV172" i="15"/>
  <c r="AU172" i="15"/>
  <c r="AT172" i="15"/>
  <c r="AS172" i="15"/>
  <c r="AR172" i="15"/>
  <c r="AJ172" i="15"/>
  <c r="AA172" i="15"/>
  <c r="BH171" i="15"/>
  <c r="BG171" i="15"/>
  <c r="AX171" i="15"/>
  <c r="AW171" i="15"/>
  <c r="AV171" i="15"/>
  <c r="AU171" i="15"/>
  <c r="AT171" i="15"/>
  <c r="AS171" i="15"/>
  <c r="AR171" i="15"/>
  <c r="AJ171" i="15"/>
  <c r="AA171" i="15"/>
  <c r="BH170" i="15"/>
  <c r="BG170" i="15"/>
  <c r="BI170" i="15" s="1"/>
  <c r="AX170" i="15"/>
  <c r="AW170" i="15"/>
  <c r="AV170" i="15"/>
  <c r="AU170" i="15"/>
  <c r="AT170" i="15"/>
  <c r="AS170" i="15"/>
  <c r="AR170" i="15"/>
  <c r="AJ170" i="15"/>
  <c r="AA170" i="15"/>
  <c r="BH169" i="15"/>
  <c r="BG169" i="15"/>
  <c r="AX169" i="15"/>
  <c r="AW169" i="15"/>
  <c r="AV169" i="15"/>
  <c r="AU169" i="15"/>
  <c r="AT169" i="15"/>
  <c r="AS169" i="15"/>
  <c r="AR169" i="15"/>
  <c r="AJ169" i="15"/>
  <c r="AA169" i="15"/>
  <c r="BH168" i="15"/>
  <c r="BG168" i="15"/>
  <c r="BI168" i="15" s="1"/>
  <c r="AX168" i="15"/>
  <c r="AW168" i="15"/>
  <c r="AV168" i="15"/>
  <c r="AU168" i="15"/>
  <c r="AT168" i="15"/>
  <c r="AS168" i="15"/>
  <c r="AR168" i="15"/>
  <c r="AJ168" i="15"/>
  <c r="AA168" i="15"/>
  <c r="AX167" i="15"/>
  <c r="AW167" i="15"/>
  <c r="AV167" i="15"/>
  <c r="AU167" i="15"/>
  <c r="AT167" i="15"/>
  <c r="AS167" i="15"/>
  <c r="AR167" i="15"/>
  <c r="AJ167" i="15"/>
  <c r="AA167" i="15"/>
  <c r="BH166" i="15"/>
  <c r="BG166" i="15"/>
  <c r="AX166" i="15"/>
  <c r="AW166" i="15"/>
  <c r="AV166" i="15"/>
  <c r="AU166" i="15"/>
  <c r="AT166" i="15"/>
  <c r="AS166" i="15"/>
  <c r="AR166" i="15"/>
  <c r="AJ166" i="15"/>
  <c r="AA166" i="15"/>
  <c r="BH165" i="15"/>
  <c r="BG165" i="15"/>
  <c r="BI165" i="15" s="1"/>
  <c r="AX165" i="15"/>
  <c r="AW165" i="15"/>
  <c r="AV165" i="15"/>
  <c r="AU165" i="15"/>
  <c r="AT165" i="15"/>
  <c r="AS165" i="15"/>
  <c r="AR165" i="15"/>
  <c r="AJ165" i="15"/>
  <c r="AA165" i="15"/>
  <c r="BH164" i="15"/>
  <c r="BG164" i="15"/>
  <c r="BI164" i="15" s="1"/>
  <c r="AX164" i="15"/>
  <c r="AW164" i="15"/>
  <c r="AV164" i="15"/>
  <c r="AU164" i="15"/>
  <c r="AT164" i="15"/>
  <c r="AS164" i="15"/>
  <c r="AR164" i="15"/>
  <c r="AJ164" i="15"/>
  <c r="AA164" i="15"/>
  <c r="BH163" i="15"/>
  <c r="BG163" i="15"/>
  <c r="BI163" i="15" s="1"/>
  <c r="AX163" i="15"/>
  <c r="AW163" i="15"/>
  <c r="AV163" i="15"/>
  <c r="AU163" i="15"/>
  <c r="AT163" i="15"/>
  <c r="AS163" i="15"/>
  <c r="AR163" i="15"/>
  <c r="AJ163" i="15"/>
  <c r="AA163" i="15"/>
  <c r="BH162" i="15"/>
  <c r="BG162" i="15"/>
  <c r="AX162" i="15"/>
  <c r="AW162" i="15"/>
  <c r="AV162" i="15"/>
  <c r="AU162" i="15"/>
  <c r="AT162" i="15"/>
  <c r="AS162" i="15"/>
  <c r="AR162" i="15"/>
  <c r="AJ162" i="15"/>
  <c r="AA162" i="15"/>
  <c r="BI161" i="15"/>
  <c r="BH161" i="15"/>
  <c r="BG161" i="15"/>
  <c r="AX161" i="15"/>
  <c r="AW161" i="15"/>
  <c r="AV161" i="15"/>
  <c r="AU161" i="15"/>
  <c r="AT161" i="15"/>
  <c r="AS161" i="15"/>
  <c r="AR161" i="15"/>
  <c r="AJ161" i="15"/>
  <c r="AA161" i="15"/>
  <c r="BH160" i="15"/>
  <c r="BG160" i="15"/>
  <c r="BI160" i="15" s="1"/>
  <c r="AX160" i="15"/>
  <c r="AW160" i="15"/>
  <c r="AV160" i="15"/>
  <c r="AU160" i="15"/>
  <c r="AT160" i="15"/>
  <c r="AS160" i="15"/>
  <c r="AR160" i="15"/>
  <c r="AJ160" i="15"/>
  <c r="AA160" i="15"/>
  <c r="BI159" i="15"/>
  <c r="BH159" i="15"/>
  <c r="BG159" i="15"/>
  <c r="AX159" i="15"/>
  <c r="AV159" i="15"/>
  <c r="AT159" i="15"/>
  <c r="AR159" i="15"/>
  <c r="AJ159" i="15"/>
  <c r="AE159" i="15"/>
  <c r="AD159" i="15"/>
  <c r="AA159" i="15"/>
  <c r="P159" i="15"/>
  <c r="AS159" i="15" s="1"/>
  <c r="BH158" i="15"/>
  <c r="BG158" i="15"/>
  <c r="BI158" i="15" s="1"/>
  <c r="AX158" i="15"/>
  <c r="AR158" i="15"/>
  <c r="AJ158" i="15"/>
  <c r="AE158" i="15"/>
  <c r="AD158" i="15"/>
  <c r="AA158" i="15"/>
  <c r="P158" i="15"/>
  <c r="AW158" i="15" s="1"/>
  <c r="BH157" i="15"/>
  <c r="BG157" i="15"/>
  <c r="AX157" i="15"/>
  <c r="AW157" i="15"/>
  <c r="AV157" i="15"/>
  <c r="AU157" i="15"/>
  <c r="AT157" i="15"/>
  <c r="AS157" i="15"/>
  <c r="AR157" i="15"/>
  <c r="AJ157" i="15"/>
  <c r="AE157" i="15"/>
  <c r="AD157" i="15"/>
  <c r="AA157" i="15"/>
  <c r="BI156" i="15"/>
  <c r="BH156" i="15"/>
  <c r="BG156" i="15"/>
  <c r="AX156" i="15"/>
  <c r="AW156" i="15"/>
  <c r="AR156" i="15"/>
  <c r="AJ156" i="15"/>
  <c r="AE156" i="15"/>
  <c r="AS156" i="15" s="1"/>
  <c r="AD156" i="15"/>
  <c r="AA156" i="15"/>
  <c r="P156" i="15"/>
  <c r="AV156" i="15" s="1"/>
  <c r="BH155" i="15"/>
  <c r="BG155" i="15"/>
  <c r="AX155" i="15"/>
  <c r="AW155" i="15"/>
  <c r="AV155" i="15"/>
  <c r="AR155" i="15"/>
  <c r="AJ155" i="15"/>
  <c r="AE155" i="15"/>
  <c r="AD155" i="15"/>
  <c r="AA155" i="15"/>
  <c r="P155" i="15"/>
  <c r="AU155" i="15" s="1"/>
  <c r="BH154" i="15"/>
  <c r="BG154" i="15"/>
  <c r="BI154" i="15" s="1"/>
  <c r="AX154" i="15"/>
  <c r="AU154" i="15"/>
  <c r="AR154" i="15"/>
  <c r="AJ154" i="15"/>
  <c r="AE154" i="15"/>
  <c r="AD154" i="15"/>
  <c r="AA154" i="15"/>
  <c r="P154" i="15"/>
  <c r="AV154" i="15" s="1"/>
  <c r="BH153" i="15"/>
  <c r="BG153" i="15"/>
  <c r="AX153" i="15"/>
  <c r="AW153" i="15"/>
  <c r="AV153" i="15"/>
  <c r="AU153" i="15"/>
  <c r="AR153" i="15"/>
  <c r="AJ153" i="15"/>
  <c r="AE153" i="15"/>
  <c r="AS153" i="15" s="1"/>
  <c r="AD153" i="15"/>
  <c r="AA153" i="15"/>
  <c r="BH152" i="15"/>
  <c r="BI152" i="15" s="1"/>
  <c r="BG152" i="15"/>
  <c r="AX152" i="15"/>
  <c r="AW152" i="15"/>
  <c r="AV152" i="15"/>
  <c r="AU152" i="15"/>
  <c r="AT152" i="15"/>
  <c r="AS152" i="15"/>
  <c r="AR152" i="15"/>
  <c r="AJ152" i="15"/>
  <c r="AE152" i="15"/>
  <c r="AD152" i="15"/>
  <c r="AA152" i="15"/>
  <c r="BH151" i="15"/>
  <c r="BG151" i="15"/>
  <c r="AX151" i="15"/>
  <c r="AW151" i="15"/>
  <c r="AV151" i="15"/>
  <c r="AU151" i="15"/>
  <c r="AR151" i="15"/>
  <c r="AJ151" i="15"/>
  <c r="AE151" i="15"/>
  <c r="AT151" i="15" s="1"/>
  <c r="AD151" i="15"/>
  <c r="AA151" i="15"/>
  <c r="BH150" i="15"/>
  <c r="BG150" i="15"/>
  <c r="AX150" i="15"/>
  <c r="AW150" i="15"/>
  <c r="AV150" i="15"/>
  <c r="AU150" i="15"/>
  <c r="AR150" i="15"/>
  <c r="AJ150" i="15"/>
  <c r="AE150" i="15"/>
  <c r="AD150" i="15"/>
  <c r="AA150" i="15"/>
  <c r="BH149" i="15"/>
  <c r="BG149" i="15"/>
  <c r="BI149" i="15" s="1"/>
  <c r="AX149" i="15"/>
  <c r="AW149" i="15"/>
  <c r="AV149" i="15"/>
  <c r="AU149" i="15"/>
  <c r="AT149" i="15"/>
  <c r="AR149" i="15"/>
  <c r="AJ149" i="15"/>
  <c r="AE149" i="15"/>
  <c r="AS149" i="15" s="1"/>
  <c r="AD149" i="15"/>
  <c r="AA149" i="15"/>
  <c r="BI148" i="15"/>
  <c r="BH148" i="15"/>
  <c r="BG148" i="15"/>
  <c r="AX148" i="15"/>
  <c r="AW148" i="15"/>
  <c r="AV148" i="15"/>
  <c r="AU148" i="15"/>
  <c r="AT148" i="15"/>
  <c r="AS148" i="15"/>
  <c r="AR148" i="15"/>
  <c r="AJ148" i="15"/>
  <c r="AE148" i="15"/>
  <c r="AD148" i="15"/>
  <c r="AA148" i="15"/>
  <c r="BI147" i="15"/>
  <c r="BH147" i="15"/>
  <c r="BG147" i="15"/>
  <c r="AX147" i="15"/>
  <c r="AR147" i="15"/>
  <c r="AJ147" i="15"/>
  <c r="AE147" i="15"/>
  <c r="AS147" i="15" s="1"/>
  <c r="AD147" i="15"/>
  <c r="AA147" i="15"/>
  <c r="P147" i="15"/>
  <c r="AW147" i="15" s="1"/>
  <c r="BH146" i="15"/>
  <c r="BG146" i="15"/>
  <c r="AX146" i="15"/>
  <c r="AW146" i="15"/>
  <c r="AV146" i="15"/>
  <c r="AU146" i="15"/>
  <c r="AS146" i="15"/>
  <c r="AR146" i="15"/>
  <c r="AJ146" i="15"/>
  <c r="AE146" i="15"/>
  <c r="AT146" i="15" s="1"/>
  <c r="AD146" i="15"/>
  <c r="AA146" i="15"/>
  <c r="BH145" i="15"/>
  <c r="BG145" i="15"/>
  <c r="AX145" i="15"/>
  <c r="AR145" i="15"/>
  <c r="AJ145" i="15"/>
  <c r="AE145" i="15"/>
  <c r="AD145" i="15"/>
  <c r="AA145" i="15"/>
  <c r="P145" i="15"/>
  <c r="AV145" i="15" s="1"/>
  <c r="BH144" i="15"/>
  <c r="BG144" i="15"/>
  <c r="BI144" i="15" s="1"/>
  <c r="AX144" i="15"/>
  <c r="AW144" i="15"/>
  <c r="AV144" i="15"/>
  <c r="AU144" i="15"/>
  <c r="AT144" i="15"/>
  <c r="AR144" i="15"/>
  <c r="AJ144" i="15"/>
  <c r="AE144" i="15"/>
  <c r="AS144" i="15" s="1"/>
  <c r="AD144" i="15"/>
  <c r="AA144" i="15"/>
  <c r="BH143" i="15"/>
  <c r="BG143" i="15"/>
  <c r="BI143" i="15" s="1"/>
  <c r="AX143" i="15"/>
  <c r="AR143" i="15"/>
  <c r="AJ143" i="15"/>
  <c r="AE143" i="15"/>
  <c r="AD143" i="15"/>
  <c r="AA143" i="15"/>
  <c r="P143" i="15"/>
  <c r="BI142" i="15"/>
  <c r="BH142" i="15"/>
  <c r="BG142" i="15"/>
  <c r="AX142" i="15"/>
  <c r="AW142" i="15"/>
  <c r="AV142" i="15"/>
  <c r="AU142" i="15"/>
  <c r="AT142" i="15"/>
  <c r="AS142" i="15"/>
  <c r="AR142" i="15"/>
  <c r="AJ142" i="15"/>
  <c r="AE142" i="15"/>
  <c r="AD142" i="15"/>
  <c r="AA142" i="15"/>
  <c r="BH141" i="15"/>
  <c r="BG141" i="15"/>
  <c r="BI141" i="15" s="1"/>
  <c r="AX141" i="15"/>
  <c r="AW141" i="15"/>
  <c r="AV141" i="15"/>
  <c r="AU141" i="15"/>
  <c r="AR141" i="15"/>
  <c r="AJ141" i="15"/>
  <c r="AE141" i="15"/>
  <c r="AT141" i="15" s="1"/>
  <c r="AD141" i="15"/>
  <c r="AA141" i="15"/>
  <c r="BH140" i="15"/>
  <c r="BG140" i="15"/>
  <c r="BI140" i="15" s="1"/>
  <c r="AX140" i="15"/>
  <c r="AR140" i="15"/>
  <c r="AJ140" i="15"/>
  <c r="AE140" i="15"/>
  <c r="AD140" i="15"/>
  <c r="AA140" i="15"/>
  <c r="P140" i="15"/>
  <c r="AV140" i="15" s="1"/>
  <c r="BH139" i="15"/>
  <c r="BG139" i="15"/>
  <c r="AX139" i="15"/>
  <c r="AW139" i="15"/>
  <c r="AV139" i="15"/>
  <c r="AU139" i="15"/>
  <c r="AR139" i="15"/>
  <c r="AJ139" i="15"/>
  <c r="AE139" i="15"/>
  <c r="AS139" i="15" s="1"/>
  <c r="AD139" i="15"/>
  <c r="AA139" i="15"/>
  <c r="BH138" i="15"/>
  <c r="BI138" i="15" s="1"/>
  <c r="BG138" i="15"/>
  <c r="AX138" i="15"/>
  <c r="AR138" i="15"/>
  <c r="AJ138" i="15"/>
  <c r="AE138" i="15"/>
  <c r="AD138" i="15"/>
  <c r="AA138" i="15"/>
  <c r="P138" i="15"/>
  <c r="AW138" i="15" s="1"/>
  <c r="BH137" i="15"/>
  <c r="BG137" i="15"/>
  <c r="AX137" i="15"/>
  <c r="AS137" i="15"/>
  <c r="AR137" i="15"/>
  <c r="AJ137" i="15"/>
  <c r="AE137" i="15"/>
  <c r="AD137" i="15"/>
  <c r="AA137" i="15"/>
  <c r="P137" i="15"/>
  <c r="AT137" i="15" s="1"/>
  <c r="BH136" i="15"/>
  <c r="BG136" i="15"/>
  <c r="AX136" i="15"/>
  <c r="AW136" i="15"/>
  <c r="AV136" i="15"/>
  <c r="AU136" i="15"/>
  <c r="AT136" i="15"/>
  <c r="AS136" i="15"/>
  <c r="AR136" i="15"/>
  <c r="AJ136" i="15"/>
  <c r="AE136" i="15"/>
  <c r="AD136" i="15"/>
  <c r="AA136" i="15"/>
  <c r="BH135" i="15"/>
  <c r="BG135" i="15"/>
  <c r="AX135" i="15"/>
  <c r="AW135" i="15"/>
  <c r="AV135" i="15"/>
  <c r="AU135" i="15"/>
  <c r="AR135" i="15"/>
  <c r="AJ135" i="15"/>
  <c r="AE135" i="15"/>
  <c r="AD135" i="15"/>
  <c r="AA135" i="15"/>
  <c r="BH134" i="15"/>
  <c r="BG134" i="15"/>
  <c r="AX134" i="15"/>
  <c r="AW134" i="15"/>
  <c r="AV134" i="15"/>
  <c r="AU134" i="15"/>
  <c r="AT134" i="15"/>
  <c r="AS134" i="15"/>
  <c r="AR134" i="15"/>
  <c r="AJ134" i="15"/>
  <c r="AA134" i="15"/>
  <c r="BH133" i="15"/>
  <c r="BG133" i="15"/>
  <c r="BI133" i="15" s="1"/>
  <c r="AX133" i="15"/>
  <c r="AW133" i="15"/>
  <c r="AV133" i="15"/>
  <c r="AU133" i="15"/>
  <c r="AT133" i="15"/>
  <c r="AS133" i="15"/>
  <c r="AR133" i="15"/>
  <c r="AJ133" i="15"/>
  <c r="AA133" i="15"/>
  <c r="BH132" i="15"/>
  <c r="BG132" i="15"/>
  <c r="AX132" i="15"/>
  <c r="AW132" i="15"/>
  <c r="AV132" i="15"/>
  <c r="AU132" i="15"/>
  <c r="AT132" i="15"/>
  <c r="AS132" i="15"/>
  <c r="AR132" i="15"/>
  <c r="AJ132" i="15"/>
  <c r="AA132" i="15"/>
  <c r="BH131" i="15"/>
  <c r="BG131" i="15"/>
  <c r="AX131" i="15"/>
  <c r="AW131" i="15"/>
  <c r="AV131" i="15"/>
  <c r="AU131" i="15"/>
  <c r="AT131" i="15"/>
  <c r="AS131" i="15"/>
  <c r="AR131" i="15"/>
  <c r="AJ131" i="15"/>
  <c r="AA131" i="15"/>
  <c r="BH130" i="15"/>
  <c r="BG130" i="15"/>
  <c r="BI130" i="15" s="1"/>
  <c r="AX130" i="15"/>
  <c r="AW130" i="15"/>
  <c r="AV130" i="15"/>
  <c r="AU130" i="15"/>
  <c r="AT130" i="15"/>
  <c r="AS130" i="15"/>
  <c r="AR130" i="15"/>
  <c r="AJ130" i="15"/>
  <c r="AA130" i="15"/>
  <c r="BH129" i="15"/>
  <c r="BG129" i="15"/>
  <c r="BI129" i="15" s="1"/>
  <c r="AX129" i="15"/>
  <c r="AW129" i="15"/>
  <c r="AV129" i="15"/>
  <c r="AU129" i="15"/>
  <c r="AT129" i="15"/>
  <c r="AS129" i="15"/>
  <c r="AR129" i="15"/>
  <c r="AJ129" i="15"/>
  <c r="AA129" i="15"/>
  <c r="BH128" i="15"/>
  <c r="BG128" i="15"/>
  <c r="BI128" i="15" s="1"/>
  <c r="AX128" i="15"/>
  <c r="AW128" i="15"/>
  <c r="AV128" i="15"/>
  <c r="AU128" i="15"/>
  <c r="AT128" i="15"/>
  <c r="AS128" i="15"/>
  <c r="AR128" i="15"/>
  <c r="AJ128" i="15"/>
  <c r="AA128" i="15"/>
  <c r="BH127" i="15"/>
  <c r="BI127" i="15" s="1"/>
  <c r="BG127" i="15"/>
  <c r="AX127" i="15"/>
  <c r="AW127" i="15"/>
  <c r="AV127" i="15"/>
  <c r="AU127" i="15"/>
  <c r="AT127" i="15"/>
  <c r="AS127" i="15"/>
  <c r="AR127" i="15"/>
  <c r="AJ127" i="15"/>
  <c r="AA127" i="15"/>
  <c r="BH126" i="15"/>
  <c r="BG126" i="15"/>
  <c r="AX126" i="15"/>
  <c r="AW126" i="15"/>
  <c r="AV126" i="15"/>
  <c r="AU126" i="15"/>
  <c r="AT126" i="15"/>
  <c r="AS126" i="15"/>
  <c r="AR126" i="15"/>
  <c r="AJ126" i="15"/>
  <c r="AA126" i="15"/>
  <c r="BH125" i="15"/>
  <c r="BG125" i="15"/>
  <c r="BI125" i="15" s="1"/>
  <c r="AX125" i="15"/>
  <c r="AW125" i="15"/>
  <c r="AV125" i="15"/>
  <c r="AU125" i="15"/>
  <c r="AT125" i="15"/>
  <c r="AS125" i="15"/>
  <c r="AR125" i="15"/>
  <c r="AJ125" i="15"/>
  <c r="AA125" i="15"/>
  <c r="BH124" i="15"/>
  <c r="BG124" i="15"/>
  <c r="BI124" i="15" s="1"/>
  <c r="AX124" i="15"/>
  <c r="AW124" i="15"/>
  <c r="AV124" i="15"/>
  <c r="AU124" i="15"/>
  <c r="AT124" i="15"/>
  <c r="AS124" i="15"/>
  <c r="AR124" i="15"/>
  <c r="AJ124" i="15"/>
  <c r="AA124" i="15"/>
  <c r="BH123" i="15"/>
  <c r="BG123" i="15"/>
  <c r="AX123" i="15"/>
  <c r="AW123" i="15"/>
  <c r="AV123" i="15"/>
  <c r="AU123" i="15"/>
  <c r="AT123" i="15"/>
  <c r="AS123" i="15"/>
  <c r="AR123" i="15"/>
  <c r="AJ123" i="15"/>
  <c r="AA123" i="15"/>
  <c r="BH122" i="15"/>
  <c r="BG122" i="15"/>
  <c r="BI122" i="15" s="1"/>
  <c r="AX122" i="15"/>
  <c r="AW122" i="15"/>
  <c r="AV122" i="15"/>
  <c r="AU122" i="15"/>
  <c r="AT122" i="15"/>
  <c r="AS122" i="15"/>
  <c r="AR122" i="15"/>
  <c r="AN122" i="15"/>
  <c r="AJ122" i="15"/>
  <c r="AA122" i="15"/>
  <c r="BH121" i="15"/>
  <c r="BG121" i="15"/>
  <c r="AX121" i="15"/>
  <c r="AW121" i="15"/>
  <c r="AV121" i="15"/>
  <c r="AU121" i="15"/>
  <c r="AT121" i="15"/>
  <c r="AS121" i="15"/>
  <c r="AR121" i="15"/>
  <c r="AJ121" i="15"/>
  <c r="AA121" i="15"/>
  <c r="BH120" i="15"/>
  <c r="BG120" i="15"/>
  <c r="BI120" i="15" s="1"/>
  <c r="AX120" i="15"/>
  <c r="AW120" i="15"/>
  <c r="AV120" i="15"/>
  <c r="AU120" i="15"/>
  <c r="AT120" i="15"/>
  <c r="AS120" i="15"/>
  <c r="AR120" i="15"/>
  <c r="AJ120" i="15"/>
  <c r="AA120" i="15"/>
  <c r="BH119" i="15"/>
  <c r="BG119" i="15"/>
  <c r="BI119" i="15" s="1"/>
  <c r="AX119" i="15"/>
  <c r="AW119" i="15"/>
  <c r="AV119" i="15"/>
  <c r="AU119" i="15"/>
  <c r="AT119" i="15"/>
  <c r="AS119" i="15"/>
  <c r="AR119" i="15"/>
  <c r="AN119" i="15"/>
  <c r="AJ119" i="15"/>
  <c r="AA119" i="15"/>
  <c r="BH118" i="15"/>
  <c r="BG118" i="15"/>
  <c r="BI118" i="15" s="1"/>
  <c r="AX118" i="15"/>
  <c r="AW118" i="15"/>
  <c r="AV118" i="15"/>
  <c r="AU118" i="15"/>
  <c r="AT118" i="15"/>
  <c r="AS118" i="15"/>
  <c r="AR118" i="15"/>
  <c r="AJ118" i="15"/>
  <c r="AA118" i="15"/>
  <c r="BH117" i="15"/>
  <c r="BG117" i="15"/>
  <c r="AX117" i="15"/>
  <c r="AT117" i="15"/>
  <c r="AS117" i="15"/>
  <c r="AR117" i="15"/>
  <c r="AJ117" i="15"/>
  <c r="AE117" i="15"/>
  <c r="AD117" i="15"/>
  <c r="AA117" i="15"/>
  <c r="P117" i="15"/>
  <c r="AW117" i="15" s="1"/>
  <c r="BH116" i="15"/>
  <c r="BG116" i="15"/>
  <c r="AX116" i="15"/>
  <c r="AS116" i="15"/>
  <c r="AR116" i="15"/>
  <c r="AJ116" i="15"/>
  <c r="AE116" i="15"/>
  <c r="AD116" i="15"/>
  <c r="AA116" i="15"/>
  <c r="P116" i="15"/>
  <c r="AT116" i="15" s="1"/>
  <c r="BH115" i="15"/>
  <c r="BG115" i="15"/>
  <c r="AX115" i="15"/>
  <c r="AR115" i="15"/>
  <c r="AJ115" i="15"/>
  <c r="AE115" i="15"/>
  <c r="AS115" i="15" s="1"/>
  <c r="AD115" i="15"/>
  <c r="AA115" i="15"/>
  <c r="P115" i="15"/>
  <c r="AW115" i="15" s="1"/>
  <c r="BH114" i="15"/>
  <c r="BG114" i="15"/>
  <c r="AX114" i="15"/>
  <c r="AR114" i="15"/>
  <c r="AJ114" i="15"/>
  <c r="AA114" i="15"/>
  <c r="P114" i="15"/>
  <c r="AW114" i="15" s="1"/>
  <c r="BH113" i="15"/>
  <c r="BG113" i="15"/>
  <c r="BI113" i="15" s="1"/>
  <c r="AX113" i="15"/>
  <c r="AR113" i="15"/>
  <c r="AJ113" i="15"/>
  <c r="AA113" i="15"/>
  <c r="P113" i="15"/>
  <c r="AS113" i="15" s="1"/>
  <c r="BI112" i="15"/>
  <c r="BH112" i="15"/>
  <c r="BG112" i="15"/>
  <c r="AX112" i="15"/>
  <c r="AU112" i="15"/>
  <c r="AT112" i="15"/>
  <c r="AS112" i="15"/>
  <c r="AR112" i="15"/>
  <c r="AJ112" i="15"/>
  <c r="AA112" i="15"/>
  <c r="P112" i="15"/>
  <c r="AW112" i="15" s="1"/>
  <c r="BH111" i="15"/>
  <c r="BG111" i="15"/>
  <c r="BI111" i="15" s="1"/>
  <c r="AX111" i="15"/>
  <c r="AW111" i="15"/>
  <c r="AV111" i="15"/>
  <c r="AU111" i="15"/>
  <c r="AT111" i="15"/>
  <c r="AS111" i="15"/>
  <c r="AR111" i="15"/>
  <c r="AJ111" i="15"/>
  <c r="AA111" i="15"/>
  <c r="BH110" i="15"/>
  <c r="BI110" i="15" s="1"/>
  <c r="BG110" i="15"/>
  <c r="AX110" i="15"/>
  <c r="AW110" i="15"/>
  <c r="AV110" i="15"/>
  <c r="AU110" i="15"/>
  <c r="AT110" i="15"/>
  <c r="AS110" i="15"/>
  <c r="AR110" i="15"/>
  <c r="AJ110" i="15"/>
  <c r="AA110" i="15"/>
  <c r="BH109" i="15"/>
  <c r="BG109" i="15"/>
  <c r="AX109" i="15"/>
  <c r="AW109" i="15"/>
  <c r="AV109" i="15"/>
  <c r="AU109" i="15"/>
  <c r="AT109" i="15"/>
  <c r="AS109" i="15"/>
  <c r="AR109" i="15"/>
  <c r="AJ109" i="15"/>
  <c r="AA109" i="15"/>
  <c r="BH108" i="15"/>
  <c r="BG108" i="15"/>
  <c r="BI108" i="15" s="1"/>
  <c r="AX108" i="15"/>
  <c r="AW108" i="15"/>
  <c r="AV108" i="15"/>
  <c r="AU108" i="15"/>
  <c r="AT108" i="15"/>
  <c r="AS108" i="15"/>
  <c r="AR108" i="15"/>
  <c r="AJ108" i="15"/>
  <c r="AA108" i="15"/>
  <c r="BH107" i="15"/>
  <c r="BG107" i="15"/>
  <c r="AX107" i="15"/>
  <c r="AW107" i="15"/>
  <c r="AV107" i="15"/>
  <c r="AU107" i="15"/>
  <c r="AT107" i="15"/>
  <c r="AS107" i="15"/>
  <c r="AR107" i="15"/>
  <c r="AJ107" i="15"/>
  <c r="AA107" i="15"/>
  <c r="BH106" i="15"/>
  <c r="BG106" i="15"/>
  <c r="BI106" i="15" s="1"/>
  <c r="AX106" i="15"/>
  <c r="AW106" i="15"/>
  <c r="AV106" i="15"/>
  <c r="AU106" i="15"/>
  <c r="AT106" i="15"/>
  <c r="AS106" i="15"/>
  <c r="AR106" i="15"/>
  <c r="AJ106" i="15"/>
  <c r="AA106" i="15"/>
  <c r="BH105" i="15"/>
  <c r="BG105" i="15"/>
  <c r="AX105" i="15"/>
  <c r="AW105" i="15"/>
  <c r="AV105" i="15"/>
  <c r="AU105" i="15"/>
  <c r="AT105" i="15"/>
  <c r="AS105" i="15"/>
  <c r="AR105" i="15"/>
  <c r="AJ105" i="15"/>
  <c r="AA105" i="15"/>
  <c r="BH104" i="15"/>
  <c r="BI104" i="15" s="1"/>
  <c r="BG104" i="15"/>
  <c r="AX104" i="15"/>
  <c r="AV104" i="15"/>
  <c r="AS104" i="15"/>
  <c r="AR104" i="15"/>
  <c r="AJ104" i="15"/>
  <c r="AA104" i="15"/>
  <c r="P104" i="15"/>
  <c r="AU104" i="15" s="1"/>
  <c r="BH103" i="15"/>
  <c r="BG103" i="15"/>
  <c r="AX103" i="15"/>
  <c r="AW103" i="15"/>
  <c r="AV103" i="15"/>
  <c r="AU103" i="15"/>
  <c r="AT103" i="15"/>
  <c r="AS103" i="15"/>
  <c r="AR103" i="15"/>
  <c r="AJ103" i="15"/>
  <c r="AA103" i="15"/>
  <c r="BH102" i="15"/>
  <c r="BI102" i="15" s="1"/>
  <c r="BG102" i="15"/>
  <c r="AX102" i="15"/>
  <c r="AW102" i="15"/>
  <c r="AV102" i="15"/>
  <c r="AU102" i="15"/>
  <c r="AT102" i="15"/>
  <c r="AS102" i="15"/>
  <c r="AR102" i="15"/>
  <c r="AJ102" i="15"/>
  <c r="AA102" i="15"/>
  <c r="BH101" i="15"/>
  <c r="BG101" i="15"/>
  <c r="AX101" i="15"/>
  <c r="AW101" i="15"/>
  <c r="AV101" i="15"/>
  <c r="AU101" i="15"/>
  <c r="AT101" i="15"/>
  <c r="AS101" i="15"/>
  <c r="AR101" i="15"/>
  <c r="AJ101" i="15"/>
  <c r="AA101" i="15"/>
  <c r="BH100" i="15"/>
  <c r="BG100" i="15"/>
  <c r="BI100" i="15" s="1"/>
  <c r="AX100" i="15"/>
  <c r="AW100" i="15"/>
  <c r="AV100" i="15"/>
  <c r="AU100" i="15"/>
  <c r="AT100" i="15"/>
  <c r="AS100" i="15"/>
  <c r="AR100" i="15"/>
  <c r="AJ100" i="15"/>
  <c r="AA100" i="15"/>
  <c r="BH99" i="15"/>
  <c r="BG99" i="15"/>
  <c r="AX99" i="15"/>
  <c r="AW99" i="15"/>
  <c r="AV99" i="15"/>
  <c r="AU99" i="15"/>
  <c r="AT99" i="15"/>
  <c r="AS99" i="15"/>
  <c r="AR99" i="15"/>
  <c r="AJ99" i="15"/>
  <c r="AA99" i="15"/>
  <c r="BI98" i="15"/>
  <c r="BH98" i="15"/>
  <c r="BG98" i="15"/>
  <c r="AX98" i="15"/>
  <c r="AW98" i="15"/>
  <c r="AV98" i="15"/>
  <c r="AU98" i="15"/>
  <c r="AT98" i="15"/>
  <c r="AS98" i="15"/>
  <c r="AR98" i="15"/>
  <c r="AJ98" i="15"/>
  <c r="AA98" i="15"/>
  <c r="BH97" i="15"/>
  <c r="BI97" i="15" s="1"/>
  <c r="BG97" i="15"/>
  <c r="AX97" i="15"/>
  <c r="AW97" i="15"/>
  <c r="AV97" i="15"/>
  <c r="AU97" i="15"/>
  <c r="AT97" i="15"/>
  <c r="AS97" i="15"/>
  <c r="AR97" i="15"/>
  <c r="AJ97" i="15"/>
  <c r="AA97" i="15"/>
  <c r="BH96" i="15"/>
  <c r="BI96" i="15" s="1"/>
  <c r="BG96" i="15"/>
  <c r="AX96" i="15"/>
  <c r="AW96" i="15"/>
  <c r="AV96" i="15"/>
  <c r="AU96" i="15"/>
  <c r="AT96" i="15"/>
  <c r="AS96" i="15"/>
  <c r="AR96" i="15"/>
  <c r="AJ96" i="15"/>
  <c r="AA96" i="15"/>
  <c r="BH95" i="15"/>
  <c r="BG95" i="15"/>
  <c r="AX95" i="15"/>
  <c r="AW95" i="15"/>
  <c r="AV95" i="15"/>
  <c r="AU95" i="15"/>
  <c r="AT95" i="15"/>
  <c r="AS95" i="15"/>
  <c r="AR95" i="15"/>
  <c r="AJ95" i="15"/>
  <c r="AA95" i="15"/>
  <c r="BH94" i="15"/>
  <c r="BG94" i="15"/>
  <c r="BI94" i="15" s="1"/>
  <c r="AX94" i="15"/>
  <c r="AW94" i="15"/>
  <c r="AV94" i="15"/>
  <c r="AU94" i="15"/>
  <c r="AT94" i="15"/>
  <c r="AS94" i="15"/>
  <c r="AR94" i="15"/>
  <c r="AJ94" i="15"/>
  <c r="AA94" i="15"/>
  <c r="BH93" i="15"/>
  <c r="BG93" i="15"/>
  <c r="AX93" i="15"/>
  <c r="AW93" i="15"/>
  <c r="AV93" i="15"/>
  <c r="AU93" i="15"/>
  <c r="AT93" i="15"/>
  <c r="AS93" i="15"/>
  <c r="AR93" i="15"/>
  <c r="AJ93" i="15"/>
  <c r="AA93" i="15"/>
  <c r="BH92" i="15"/>
  <c r="BG92" i="15"/>
  <c r="AX92" i="15"/>
  <c r="AW92" i="15"/>
  <c r="AV92" i="15"/>
  <c r="AU92" i="15"/>
  <c r="AT92" i="15"/>
  <c r="AS92" i="15"/>
  <c r="AR92" i="15"/>
  <c r="AJ92" i="15"/>
  <c r="AA92" i="15"/>
  <c r="BH91" i="15"/>
  <c r="BG91" i="15"/>
  <c r="AX91" i="15"/>
  <c r="AW91" i="15"/>
  <c r="AV91" i="15"/>
  <c r="AU91" i="15"/>
  <c r="AT91" i="15"/>
  <c r="AS91" i="15"/>
  <c r="AR91" i="15"/>
  <c r="AJ91" i="15"/>
  <c r="AA91" i="15"/>
  <c r="BI90" i="15"/>
  <c r="BH90" i="15"/>
  <c r="BG90" i="15"/>
  <c r="AX90" i="15"/>
  <c r="AW90" i="15"/>
  <c r="AV90" i="15"/>
  <c r="AU90" i="15"/>
  <c r="AT90" i="15"/>
  <c r="AS90" i="15"/>
  <c r="AR90" i="15"/>
  <c r="AJ90" i="15"/>
  <c r="AA90" i="15"/>
  <c r="BH89" i="15"/>
  <c r="BI89" i="15" s="1"/>
  <c r="BG89" i="15"/>
  <c r="AX89" i="15"/>
  <c r="AW89" i="15"/>
  <c r="AV89" i="15"/>
  <c r="AU89" i="15"/>
  <c r="AT89" i="15"/>
  <c r="AS89" i="15"/>
  <c r="AR89" i="15"/>
  <c r="AJ89" i="15"/>
  <c r="AA89" i="15"/>
  <c r="BH88" i="15"/>
  <c r="BG88" i="15"/>
  <c r="BI88" i="15" s="1"/>
  <c r="AX88" i="15"/>
  <c r="AT88" i="15"/>
  <c r="AR88" i="15"/>
  <c r="AJ88" i="15"/>
  <c r="AE88" i="15"/>
  <c r="AD88" i="15"/>
  <c r="AA88" i="15"/>
  <c r="P88" i="15"/>
  <c r="AV88" i="15" s="1"/>
  <c r="BH87" i="15"/>
  <c r="BG87" i="15"/>
  <c r="BI87" i="15" s="1"/>
  <c r="AX87" i="15"/>
  <c r="AR87" i="15"/>
  <c r="AJ87" i="15"/>
  <c r="AE87" i="15"/>
  <c r="AD87" i="15"/>
  <c r="AA87" i="15"/>
  <c r="P87" i="15"/>
  <c r="AW87" i="15" s="1"/>
  <c r="BH86" i="15"/>
  <c r="BG86" i="15"/>
  <c r="BI86" i="15" s="1"/>
  <c r="AX86" i="15"/>
  <c r="AW86" i="15"/>
  <c r="AV86" i="15"/>
  <c r="AU86" i="15"/>
  <c r="AT86" i="15"/>
  <c r="AS86" i="15"/>
  <c r="AR86" i="15"/>
  <c r="AJ86" i="15"/>
  <c r="AA86" i="15"/>
  <c r="BH85" i="15"/>
  <c r="BG85" i="15"/>
  <c r="BI85" i="15" s="1"/>
  <c r="AX85" i="15"/>
  <c r="AR85" i="15"/>
  <c r="AJ85" i="15"/>
  <c r="AA85" i="15"/>
  <c r="P85" i="15"/>
  <c r="AT85" i="15" s="1"/>
  <c r="BH84" i="15"/>
  <c r="BI84" i="15" s="1"/>
  <c r="BG84" i="15"/>
  <c r="AX84" i="15"/>
  <c r="AW84" i="15"/>
  <c r="AV84" i="15"/>
  <c r="AU84" i="15"/>
  <c r="AT84" i="15"/>
  <c r="AS84" i="15"/>
  <c r="AR84" i="15"/>
  <c r="AJ84" i="15"/>
  <c r="AA84" i="15"/>
  <c r="BH83" i="15"/>
  <c r="BG83" i="15"/>
  <c r="AX83" i="15"/>
  <c r="AR83" i="15"/>
  <c r="AJ83" i="15"/>
  <c r="AA83" i="15"/>
  <c r="P83" i="15"/>
  <c r="BH82" i="15"/>
  <c r="BG82" i="15"/>
  <c r="AX82" i="15"/>
  <c r="AR82" i="15"/>
  <c r="AJ82" i="15"/>
  <c r="AA82" i="15"/>
  <c r="P82" i="15"/>
  <c r="BH81" i="15"/>
  <c r="BG81" i="15"/>
  <c r="AX81" i="15"/>
  <c r="AW81" i="15"/>
  <c r="AV81" i="15"/>
  <c r="AU81" i="15"/>
  <c r="AT81" i="15"/>
  <c r="AS81" i="15"/>
  <c r="AR81" i="15"/>
  <c r="AJ81" i="15"/>
  <c r="AA81" i="15"/>
  <c r="BH80" i="15"/>
  <c r="BG80" i="15"/>
  <c r="AX80" i="15"/>
  <c r="AW80" i="15"/>
  <c r="AV80" i="15"/>
  <c r="AU80" i="15"/>
  <c r="AT80" i="15"/>
  <c r="AS80" i="15"/>
  <c r="AR80" i="15"/>
  <c r="AJ80" i="15"/>
  <c r="AA80" i="15"/>
  <c r="BH79" i="15"/>
  <c r="BG79" i="15"/>
  <c r="BI79" i="15" s="1"/>
  <c r="AX79" i="15"/>
  <c r="AW79" i="15"/>
  <c r="AV79" i="15"/>
  <c r="AU79" i="15"/>
  <c r="AT79" i="15"/>
  <c r="AS79" i="15"/>
  <c r="AR79" i="15"/>
  <c r="AJ79" i="15"/>
  <c r="AA79" i="15"/>
  <c r="BH78" i="15"/>
  <c r="BG78" i="15"/>
  <c r="AX78" i="15"/>
  <c r="AW78" i="15"/>
  <c r="AV78" i="15"/>
  <c r="AU78" i="15"/>
  <c r="AT78" i="15"/>
  <c r="AS78" i="15"/>
  <c r="AR78" i="15"/>
  <c r="AJ78" i="15"/>
  <c r="AA78" i="15"/>
  <c r="BH77" i="15"/>
  <c r="BI77" i="15" s="1"/>
  <c r="BG77" i="15"/>
  <c r="AX77" i="15"/>
  <c r="AV77" i="15"/>
  <c r="AR77" i="15"/>
  <c r="AJ77" i="15"/>
  <c r="AE77" i="15"/>
  <c r="AD77" i="15"/>
  <c r="AA77" i="15"/>
  <c r="P77" i="15"/>
  <c r="BH76" i="15"/>
  <c r="BG76" i="15"/>
  <c r="AX76" i="15"/>
  <c r="AT76" i="15"/>
  <c r="AR76" i="15"/>
  <c r="AJ76" i="15"/>
  <c r="AE76" i="15"/>
  <c r="AD76" i="15"/>
  <c r="AA76" i="15"/>
  <c r="P76" i="15"/>
  <c r="AV76" i="15" s="1"/>
  <c r="BH75" i="15"/>
  <c r="BG75" i="15"/>
  <c r="BI75" i="15" s="1"/>
  <c r="AX75" i="15"/>
  <c r="AW75" i="15"/>
  <c r="AV75" i="15"/>
  <c r="AU75" i="15"/>
  <c r="AT75" i="15"/>
  <c r="AS75" i="15"/>
  <c r="AR75" i="15"/>
  <c r="AJ75" i="15"/>
  <c r="AA75" i="15"/>
  <c r="BH74" i="15"/>
  <c r="BG74" i="15"/>
  <c r="BI74" i="15" s="1"/>
  <c r="AX74" i="15"/>
  <c r="AR74" i="15"/>
  <c r="AJ74" i="15"/>
  <c r="AA74" i="15"/>
  <c r="P74" i="15"/>
  <c r="AW74" i="15" s="1"/>
  <c r="BH73" i="15"/>
  <c r="BG73" i="15"/>
  <c r="BI73" i="15" s="1"/>
  <c r="AX73" i="15"/>
  <c r="AR73" i="15"/>
  <c r="AJ73" i="15"/>
  <c r="AA73" i="15"/>
  <c r="P73" i="15"/>
  <c r="AV73" i="15" s="1"/>
  <c r="BH72" i="15"/>
  <c r="BG72" i="15"/>
  <c r="AX72" i="15"/>
  <c r="AR72" i="15"/>
  <c r="AJ72" i="15"/>
  <c r="AA72" i="15"/>
  <c r="P72" i="15"/>
  <c r="AS72" i="15" s="1"/>
  <c r="BI71" i="15"/>
  <c r="BH71" i="15"/>
  <c r="BG71" i="15"/>
  <c r="AX71" i="15"/>
  <c r="AW71" i="15"/>
  <c r="AV71" i="15"/>
  <c r="AU71" i="15"/>
  <c r="AT71" i="15"/>
  <c r="AS71" i="15"/>
  <c r="AR71" i="15"/>
  <c r="AJ71" i="15"/>
  <c r="AA71" i="15"/>
  <c r="BH70" i="15"/>
  <c r="BI70" i="15" s="1"/>
  <c r="BG70" i="15"/>
  <c r="AX70" i="15"/>
  <c r="AW70" i="15"/>
  <c r="AV70" i="15"/>
  <c r="AU70" i="15"/>
  <c r="AT70" i="15"/>
  <c r="AS70" i="15"/>
  <c r="AR70" i="15"/>
  <c r="AJ70" i="15"/>
  <c r="AA70" i="15"/>
  <c r="BI69" i="15"/>
  <c r="BH69" i="15"/>
  <c r="BG69" i="15"/>
  <c r="AX69" i="15"/>
  <c r="AR69" i="15"/>
  <c r="AJ69" i="15"/>
  <c r="AA69" i="15"/>
  <c r="P69" i="15"/>
  <c r="AW69" i="15" s="1"/>
  <c r="BH68" i="15"/>
  <c r="BG68" i="15"/>
  <c r="BI68" i="15" s="1"/>
  <c r="AX68" i="15"/>
  <c r="AW68" i="15"/>
  <c r="AV68" i="15"/>
  <c r="AU68" i="15"/>
  <c r="AT68" i="15"/>
  <c r="AS68" i="15"/>
  <c r="AR68" i="15"/>
  <c r="AJ68" i="15"/>
  <c r="AA68" i="15"/>
  <c r="BH67" i="15"/>
  <c r="BG67" i="15"/>
  <c r="AX67" i="15"/>
  <c r="AW67" i="15"/>
  <c r="AV67" i="15"/>
  <c r="AU67" i="15"/>
  <c r="AT67" i="15"/>
  <c r="AS67" i="15"/>
  <c r="AR67" i="15"/>
  <c r="AJ67" i="15"/>
  <c r="AA67" i="15"/>
  <c r="BH66" i="15"/>
  <c r="BG66" i="15"/>
  <c r="BI66" i="15" s="1"/>
  <c r="AX66" i="15"/>
  <c r="AW66" i="15"/>
  <c r="AV66" i="15"/>
  <c r="AU66" i="15"/>
  <c r="AT66" i="15"/>
  <c r="AS66" i="15"/>
  <c r="AR66" i="15"/>
  <c r="AJ66" i="15"/>
  <c r="AA66" i="15"/>
  <c r="BH65" i="15"/>
  <c r="BG65" i="15"/>
  <c r="AX65" i="15"/>
  <c r="AT65" i="15"/>
  <c r="AR65" i="15"/>
  <c r="AJ65" i="15"/>
  <c r="AE65" i="15"/>
  <c r="AD65" i="15"/>
  <c r="AA65" i="15"/>
  <c r="P65" i="15"/>
  <c r="AW65" i="15" s="1"/>
  <c r="BH64" i="15"/>
  <c r="BI64" i="15" s="1"/>
  <c r="BG64" i="15"/>
  <c r="AX64" i="15"/>
  <c r="AW64" i="15"/>
  <c r="AT64" i="15"/>
  <c r="AS64" i="15"/>
  <c r="AR64" i="15"/>
  <c r="AJ64" i="15"/>
  <c r="AE64" i="15"/>
  <c r="AD64" i="15"/>
  <c r="AA64" i="15"/>
  <c r="P64" i="15"/>
  <c r="AU64" i="15" s="1"/>
  <c r="BH63" i="15"/>
  <c r="BI63" i="15" s="1"/>
  <c r="BG63" i="15"/>
  <c r="AX63" i="15"/>
  <c r="AW63" i="15"/>
  <c r="AV63" i="15"/>
  <c r="AU63" i="15"/>
  <c r="AT63" i="15"/>
  <c r="AS63" i="15"/>
  <c r="AR63" i="15"/>
  <c r="AJ63" i="15"/>
  <c r="AA63" i="15"/>
  <c r="BH62" i="15"/>
  <c r="BG62" i="15"/>
  <c r="BI62" i="15" s="1"/>
  <c r="AX62" i="15"/>
  <c r="AV62" i="15"/>
  <c r="AR62" i="15"/>
  <c r="AJ62" i="15"/>
  <c r="AA62" i="15"/>
  <c r="P62" i="15"/>
  <c r="BH61" i="15"/>
  <c r="BG61" i="15"/>
  <c r="BI61" i="15" s="1"/>
  <c r="AX61" i="15"/>
  <c r="AT61" i="15"/>
  <c r="AR61" i="15"/>
  <c r="AJ61" i="15"/>
  <c r="AA61" i="15"/>
  <c r="P61" i="15"/>
  <c r="BH60" i="15"/>
  <c r="BG60" i="15"/>
  <c r="BI60" i="15" s="1"/>
  <c r="AX60" i="15"/>
  <c r="AW60" i="15"/>
  <c r="AV60" i="15"/>
  <c r="AT60" i="15"/>
  <c r="AR60" i="15"/>
  <c r="AJ60" i="15"/>
  <c r="AA60" i="15"/>
  <c r="P60" i="15"/>
  <c r="AU60" i="15" s="1"/>
  <c r="BH59" i="15"/>
  <c r="BI59" i="15" s="1"/>
  <c r="BG59" i="15"/>
  <c r="AX59" i="15"/>
  <c r="AW59" i="15"/>
  <c r="AV59" i="15"/>
  <c r="AU59" i="15"/>
  <c r="AT59" i="15"/>
  <c r="AS59" i="15"/>
  <c r="AR59" i="15"/>
  <c r="AJ59" i="15"/>
  <c r="AA59" i="15"/>
  <c r="BH58" i="15"/>
  <c r="BG58" i="15"/>
  <c r="BI58" i="15" s="1"/>
  <c r="AX58" i="15"/>
  <c r="AU58" i="15"/>
  <c r="AR58" i="15"/>
  <c r="AJ58" i="15"/>
  <c r="AA58" i="15"/>
  <c r="P58" i="15"/>
  <c r="AV58" i="15" s="1"/>
  <c r="BH57" i="15"/>
  <c r="BG57" i="15"/>
  <c r="BI57" i="15" s="1"/>
  <c r="AX57" i="15"/>
  <c r="AW57" i="15"/>
  <c r="AV57" i="15"/>
  <c r="AU57" i="15"/>
  <c r="AT57" i="15"/>
  <c r="AS57" i="15"/>
  <c r="AR57" i="15"/>
  <c r="BH56" i="15"/>
  <c r="BI56" i="15" s="1"/>
  <c r="BG56" i="15"/>
  <c r="AX56" i="15"/>
  <c r="AW56" i="15"/>
  <c r="AV56" i="15"/>
  <c r="AU56" i="15"/>
  <c r="AT56" i="15"/>
  <c r="AS56" i="15"/>
  <c r="AR56" i="15"/>
  <c r="BH55" i="15"/>
  <c r="BG55" i="15"/>
  <c r="BI55" i="15" s="1"/>
  <c r="AX55" i="15"/>
  <c r="AW55" i="15"/>
  <c r="AV55" i="15"/>
  <c r="AU55" i="15"/>
  <c r="AT55" i="15"/>
  <c r="AS55" i="15"/>
  <c r="AR55" i="15"/>
  <c r="AJ55" i="15"/>
  <c r="AA55" i="15"/>
  <c r="BH54" i="15"/>
  <c r="BG54" i="15"/>
  <c r="AX54" i="15"/>
  <c r="AW54" i="15"/>
  <c r="AV54" i="15"/>
  <c r="AU54" i="15"/>
  <c r="AT54" i="15"/>
  <c r="AS54" i="15"/>
  <c r="AR54" i="15"/>
  <c r="AJ54" i="15"/>
  <c r="AA54" i="15"/>
  <c r="BH53" i="15"/>
  <c r="BG53" i="15"/>
  <c r="BI53" i="15" s="1"/>
  <c r="AX53" i="15"/>
  <c r="AW53" i="15"/>
  <c r="AV53" i="15"/>
  <c r="AU53" i="15"/>
  <c r="AT53" i="15"/>
  <c r="AS53" i="15"/>
  <c r="AR53" i="15"/>
  <c r="AJ53" i="15"/>
  <c r="AA53" i="15"/>
  <c r="BH52" i="15"/>
  <c r="BG52" i="15"/>
  <c r="BI52" i="15" s="1"/>
  <c r="AX52" i="15"/>
  <c r="AW52" i="15"/>
  <c r="AV52" i="15"/>
  <c r="AU52" i="15"/>
  <c r="AT52" i="15"/>
  <c r="AS52" i="15"/>
  <c r="AR52" i="15"/>
  <c r="AJ52" i="15"/>
  <c r="AA52" i="15"/>
  <c r="BH50" i="15"/>
  <c r="BG50" i="15"/>
  <c r="BI50" i="15" s="1"/>
  <c r="AX50" i="15"/>
  <c r="AW50" i="15"/>
  <c r="AV50" i="15"/>
  <c r="AU50" i="15"/>
  <c r="AT50" i="15"/>
  <c r="AS50" i="15"/>
  <c r="AR50" i="15"/>
  <c r="AJ50" i="15"/>
  <c r="AA50" i="15"/>
  <c r="BH49" i="15"/>
  <c r="BG49" i="15"/>
  <c r="AX49" i="15"/>
  <c r="AW49" i="15"/>
  <c r="AV49" i="15"/>
  <c r="AU49" i="15"/>
  <c r="AR49" i="15"/>
  <c r="AJ49" i="15"/>
  <c r="AE49" i="15"/>
  <c r="AS49" i="15" s="1"/>
  <c r="AD49" i="15"/>
  <c r="AA49" i="15"/>
  <c r="BI48" i="15"/>
  <c r="BH48" i="15"/>
  <c r="BG48" i="15"/>
  <c r="AX48" i="15"/>
  <c r="AW48" i="15"/>
  <c r="AV48" i="15"/>
  <c r="AU48" i="15"/>
  <c r="AT48" i="15"/>
  <c r="AS48" i="15"/>
  <c r="AR48" i="15"/>
  <c r="AJ48" i="15"/>
  <c r="AA48" i="15"/>
  <c r="BH47" i="15"/>
  <c r="BG47" i="15"/>
  <c r="AX47" i="15"/>
  <c r="AW47" i="15"/>
  <c r="AV47" i="15"/>
  <c r="AU47" i="15"/>
  <c r="AT47" i="15"/>
  <c r="AS47" i="15"/>
  <c r="AR47" i="15"/>
  <c r="AJ47" i="15"/>
  <c r="AA47" i="15"/>
  <c r="BI46" i="15"/>
  <c r="BH46" i="15"/>
  <c r="BG46" i="15"/>
  <c r="AX46" i="15"/>
  <c r="AW46" i="15"/>
  <c r="AV46" i="15"/>
  <c r="AU46" i="15"/>
  <c r="AT46" i="15"/>
  <c r="AS46" i="15"/>
  <c r="AR46" i="15"/>
  <c r="AJ46" i="15"/>
  <c r="AA46" i="15"/>
  <c r="BH45" i="15"/>
  <c r="BG45" i="15"/>
  <c r="BI45" i="15" s="1"/>
  <c r="AX45" i="15"/>
  <c r="AW45" i="15"/>
  <c r="AR45" i="15"/>
  <c r="AJ45" i="15"/>
  <c r="AA45" i="15"/>
  <c r="P45" i="15"/>
  <c r="BH44" i="15"/>
  <c r="BI44" i="15" s="1"/>
  <c r="BG44" i="15"/>
  <c r="AX44" i="15"/>
  <c r="AU44" i="15"/>
  <c r="AT44" i="15"/>
  <c r="AS44" i="15"/>
  <c r="AR44" i="15"/>
  <c r="AJ44" i="15"/>
  <c r="AA44" i="15"/>
  <c r="P44" i="15"/>
  <c r="AV44" i="15" s="1"/>
  <c r="BH43" i="15"/>
  <c r="BG43" i="15"/>
  <c r="BI43" i="15" s="1"/>
  <c r="AX43" i="15"/>
  <c r="AT43" i="15"/>
  <c r="AS43" i="15"/>
  <c r="AR43" i="15"/>
  <c r="AJ43" i="15"/>
  <c r="AA43" i="15"/>
  <c r="P43" i="15"/>
  <c r="AW43" i="15" s="1"/>
  <c r="BH42" i="15"/>
  <c r="BG42" i="15"/>
  <c r="BI42" i="15" s="1"/>
  <c r="AX42" i="15"/>
  <c r="AV42" i="15"/>
  <c r="AS42" i="15"/>
  <c r="AR42" i="15"/>
  <c r="AJ42" i="15"/>
  <c r="AA42" i="15"/>
  <c r="P42" i="15"/>
  <c r="AT42" i="15" s="1"/>
  <c r="BH41" i="15"/>
  <c r="BG41" i="15"/>
  <c r="BI41" i="15" s="1"/>
  <c r="AX41" i="15"/>
  <c r="AR41" i="15"/>
  <c r="AJ41" i="15"/>
  <c r="AE41" i="15"/>
  <c r="AD41" i="15"/>
  <c r="AA41" i="15"/>
  <c r="P41" i="15"/>
  <c r="AW41" i="15" s="1"/>
  <c r="BH40" i="15"/>
  <c r="BG40" i="15"/>
  <c r="BI40" i="15" s="1"/>
  <c r="AX40" i="15"/>
  <c r="AW40" i="15"/>
  <c r="AV40" i="15"/>
  <c r="AU40" i="15"/>
  <c r="AR40" i="15"/>
  <c r="AJ40" i="15"/>
  <c r="AE40" i="15"/>
  <c r="AD40" i="15"/>
  <c r="AA40" i="15"/>
  <c r="BH39" i="15"/>
  <c r="BG39" i="15"/>
  <c r="AX39" i="15"/>
  <c r="AW39" i="15"/>
  <c r="AV39" i="15"/>
  <c r="AU39" i="15"/>
  <c r="AT39" i="15"/>
  <c r="AS39" i="15"/>
  <c r="AR39" i="15"/>
  <c r="AJ39" i="15"/>
  <c r="AA39" i="15"/>
  <c r="BH38" i="15"/>
  <c r="BG38" i="15"/>
  <c r="BI38" i="15" s="1"/>
  <c r="AX38" i="15"/>
  <c r="AW38" i="15"/>
  <c r="AV38" i="15"/>
  <c r="AU38" i="15"/>
  <c r="AT38" i="15"/>
  <c r="AS38" i="15"/>
  <c r="AR38" i="15"/>
  <c r="AJ38" i="15"/>
  <c r="AA38" i="15"/>
  <c r="BH37" i="15"/>
  <c r="BG37" i="15"/>
  <c r="BI37" i="15" s="1"/>
  <c r="AX37" i="15"/>
  <c r="AW37" i="15"/>
  <c r="AV37" i="15"/>
  <c r="AU37" i="15"/>
  <c r="AT37" i="15"/>
  <c r="AS37" i="15"/>
  <c r="AR37" i="15"/>
  <c r="AJ37" i="15"/>
  <c r="AA37" i="15"/>
  <c r="BH36" i="15"/>
  <c r="BG36" i="15"/>
  <c r="BI36" i="15" s="1"/>
  <c r="AX36" i="15"/>
  <c r="AW36" i="15"/>
  <c r="AV36" i="15"/>
  <c r="AU36" i="15"/>
  <c r="AT36" i="15"/>
  <c r="AS36" i="15"/>
  <c r="AR36" i="15"/>
  <c r="AJ36" i="15"/>
  <c r="AA36" i="15"/>
  <c r="BH35" i="15"/>
  <c r="BG35" i="15"/>
  <c r="AX35" i="15"/>
  <c r="AW35" i="15"/>
  <c r="AV35" i="15"/>
  <c r="AU35" i="15"/>
  <c r="AT35" i="15"/>
  <c r="AS35" i="15"/>
  <c r="AR35" i="15"/>
  <c r="AJ35" i="15"/>
  <c r="AA35" i="15"/>
  <c r="BH34" i="15"/>
  <c r="BG34" i="15"/>
  <c r="AX34" i="15"/>
  <c r="AW34" i="15"/>
  <c r="AV34" i="15"/>
  <c r="AU34" i="15"/>
  <c r="AT34" i="15"/>
  <c r="AS34" i="15"/>
  <c r="AR34" i="15"/>
  <c r="AJ34" i="15"/>
  <c r="AA34" i="15"/>
  <c r="BH33" i="15"/>
  <c r="BG33" i="15"/>
  <c r="BI33" i="15" s="1"/>
  <c r="AX33" i="15"/>
  <c r="AR33" i="15"/>
  <c r="AJ33" i="15"/>
  <c r="AE33" i="15"/>
  <c r="AD33" i="15"/>
  <c r="AA33" i="15"/>
  <c r="P33" i="15"/>
  <c r="AV33" i="15" s="1"/>
  <c r="BH32" i="15"/>
  <c r="BG32" i="15"/>
  <c r="BI32" i="15" s="1"/>
  <c r="AX32" i="15"/>
  <c r="AR32" i="15"/>
  <c r="AJ32" i="15"/>
  <c r="AE32" i="15"/>
  <c r="AD32" i="15"/>
  <c r="AA32" i="15"/>
  <c r="P32" i="15"/>
  <c r="BH31" i="15"/>
  <c r="BG31" i="15"/>
  <c r="BI31" i="15" s="1"/>
  <c r="AX31" i="15"/>
  <c r="AR31" i="15"/>
  <c r="AJ31" i="15"/>
  <c r="AA31" i="15"/>
  <c r="P31" i="15"/>
  <c r="AV31" i="15" s="1"/>
  <c r="BH30" i="15"/>
  <c r="BG30" i="15"/>
  <c r="AX30" i="15"/>
  <c r="AW30" i="15"/>
  <c r="AV30" i="15"/>
  <c r="AU30" i="15"/>
  <c r="AT30" i="15"/>
  <c r="AS30" i="15"/>
  <c r="AR30" i="15"/>
  <c r="AJ30" i="15"/>
  <c r="AA30" i="15"/>
  <c r="BH29" i="15"/>
  <c r="BG29" i="15"/>
  <c r="BI29" i="15" s="1"/>
  <c r="AX29" i="15"/>
  <c r="AR29" i="15"/>
  <c r="AJ29" i="15"/>
  <c r="AE29" i="15"/>
  <c r="AD29" i="15"/>
  <c r="AA29" i="15"/>
  <c r="P29" i="15"/>
  <c r="AU29" i="15" s="1"/>
  <c r="BH28" i="15"/>
  <c r="BI28" i="15" s="1"/>
  <c r="BG28" i="15"/>
  <c r="AX28" i="15"/>
  <c r="AT28" i="15"/>
  <c r="AR28" i="15"/>
  <c r="AJ28" i="15"/>
  <c r="AE28" i="15"/>
  <c r="AD28" i="15"/>
  <c r="AA28" i="15"/>
  <c r="P28" i="15"/>
  <c r="AV28" i="15" s="1"/>
  <c r="BH27" i="15"/>
  <c r="BI27" i="15" s="1"/>
  <c r="BG27" i="15"/>
  <c r="AX27" i="15"/>
  <c r="AT27" i="15"/>
  <c r="AS27" i="15"/>
  <c r="AR27" i="15"/>
  <c r="AJ27" i="15"/>
  <c r="AE27" i="15"/>
  <c r="AD27" i="15"/>
  <c r="AA27" i="15"/>
  <c r="P27" i="15"/>
  <c r="AU27" i="15" s="1"/>
  <c r="BH26" i="15"/>
  <c r="BG26" i="15"/>
  <c r="AX26" i="15"/>
  <c r="AW26" i="15"/>
  <c r="AV26" i="15"/>
  <c r="AU26" i="15"/>
  <c r="AT26" i="15"/>
  <c r="AS26" i="15"/>
  <c r="AR26" i="15"/>
  <c r="AJ26" i="15"/>
  <c r="AA26" i="15"/>
  <c r="BH25" i="15"/>
  <c r="BG25" i="15"/>
  <c r="BI25" i="15" s="1"/>
  <c r="AX25" i="15"/>
  <c r="AR25" i="15"/>
  <c r="AJ25" i="15"/>
  <c r="AE25" i="15"/>
  <c r="AD25" i="15"/>
  <c r="AA25" i="15"/>
  <c r="P25" i="15"/>
  <c r="AV25" i="15" s="1"/>
  <c r="BH24" i="15"/>
  <c r="BG24" i="15"/>
  <c r="AX24" i="15"/>
  <c r="AU24" i="15"/>
  <c r="AT24" i="15"/>
  <c r="AR24" i="15"/>
  <c r="AJ24" i="15"/>
  <c r="AA24" i="15"/>
  <c r="P24" i="15"/>
  <c r="AW24" i="15" s="1"/>
  <c r="BH23" i="15"/>
  <c r="BG23" i="15"/>
  <c r="BI23" i="15" s="1"/>
  <c r="AX23" i="15"/>
  <c r="AU23" i="15"/>
  <c r="AS23" i="15"/>
  <c r="AR23" i="15"/>
  <c r="AJ23" i="15"/>
  <c r="AA23" i="15"/>
  <c r="P23" i="15"/>
  <c r="AW23" i="15" s="1"/>
  <c r="BH22" i="15"/>
  <c r="BG22" i="15"/>
  <c r="BI22" i="15" s="1"/>
  <c r="AX22" i="15"/>
  <c r="AW22" i="15"/>
  <c r="AV22" i="15"/>
  <c r="AU22" i="15"/>
  <c r="AT22" i="15"/>
  <c r="AS22" i="15"/>
  <c r="AR22" i="15"/>
  <c r="AJ22" i="15"/>
  <c r="AA22" i="15"/>
  <c r="BH21" i="15"/>
  <c r="BG21" i="15"/>
  <c r="AX21" i="15"/>
  <c r="AR21" i="15"/>
  <c r="AJ21" i="15"/>
  <c r="AE21" i="15"/>
  <c r="AD21" i="15"/>
  <c r="AA21" i="15"/>
  <c r="P21" i="15"/>
  <c r="AV21" i="15" s="1"/>
  <c r="BH20" i="15"/>
  <c r="BG20" i="15"/>
  <c r="AX20" i="15"/>
  <c r="AT20" i="15"/>
  <c r="AR20" i="15"/>
  <c r="AJ20" i="15"/>
  <c r="AE20" i="15"/>
  <c r="AD20" i="15"/>
  <c r="AA20" i="15"/>
  <c r="P20" i="15"/>
  <c r="AW20" i="15" s="1"/>
  <c r="BH19" i="15"/>
  <c r="BG19" i="15"/>
  <c r="AX19" i="15"/>
  <c r="AV19" i="15"/>
  <c r="AR19" i="15"/>
  <c r="AJ19" i="15"/>
  <c r="AA19" i="15"/>
  <c r="P19" i="15"/>
  <c r="AW19" i="15" s="1"/>
  <c r="BH18" i="15"/>
  <c r="BG18" i="15"/>
  <c r="AX18" i="15"/>
  <c r="AR18" i="15"/>
  <c r="AJ18" i="15"/>
  <c r="AE18" i="15"/>
  <c r="AD18" i="15"/>
  <c r="AA18" i="15"/>
  <c r="P18" i="15"/>
  <c r="AV18" i="15" s="1"/>
  <c r="BH17" i="15"/>
  <c r="BG17" i="15"/>
  <c r="BI17" i="15" s="1"/>
  <c r="AX17" i="15"/>
  <c r="AW17" i="15"/>
  <c r="AV17" i="15"/>
  <c r="AU17" i="15"/>
  <c r="AT17" i="15"/>
  <c r="AS17" i="15"/>
  <c r="AR17" i="15"/>
  <c r="AJ17" i="15"/>
  <c r="AA17" i="15"/>
  <c r="BH16" i="15"/>
  <c r="BG16" i="15"/>
  <c r="AX16" i="15"/>
  <c r="AW16" i="15"/>
  <c r="AV16" i="15"/>
  <c r="AU16" i="15"/>
  <c r="AT16" i="15"/>
  <c r="AS16" i="15"/>
  <c r="AR16" i="15"/>
  <c r="AJ16" i="15"/>
  <c r="AA16" i="15"/>
  <c r="BH15" i="15"/>
  <c r="BG15" i="15"/>
  <c r="AX15" i="15"/>
  <c r="AW15" i="15"/>
  <c r="AV15" i="15"/>
  <c r="AU15" i="15"/>
  <c r="AT15" i="15"/>
  <c r="AS15" i="15"/>
  <c r="AR15" i="15"/>
  <c r="AJ15" i="15"/>
  <c r="AA15" i="15"/>
  <c r="BH14" i="15"/>
  <c r="BG14" i="15"/>
  <c r="AX14" i="15"/>
  <c r="AW14" i="15"/>
  <c r="AV14" i="15"/>
  <c r="AU14" i="15"/>
  <c r="AT14" i="15"/>
  <c r="AS14" i="15"/>
  <c r="AR14" i="15"/>
  <c r="AJ14" i="15"/>
  <c r="AA14" i="15"/>
  <c r="BH13" i="15"/>
  <c r="BG13" i="15"/>
  <c r="BI13" i="15" s="1"/>
  <c r="AX13" i="15"/>
  <c r="AW13" i="15"/>
  <c r="AV13" i="15"/>
  <c r="AU13" i="15"/>
  <c r="AT13" i="15"/>
  <c r="AS13" i="15"/>
  <c r="AR13" i="15"/>
  <c r="AJ13" i="15"/>
  <c r="AA13" i="15"/>
  <c r="BH12" i="15"/>
  <c r="BG12" i="15"/>
  <c r="AX12" i="15"/>
  <c r="AV12" i="15"/>
  <c r="AU12" i="15"/>
  <c r="AS12" i="15"/>
  <c r="AR12" i="15"/>
  <c r="AJ12" i="15"/>
  <c r="AA12" i="15"/>
  <c r="P12" i="15"/>
  <c r="AW12" i="15" s="1"/>
  <c r="BH11" i="15"/>
  <c r="BG11" i="15"/>
  <c r="BI11" i="15" s="1"/>
  <c r="AX11" i="15"/>
  <c r="AW11" i="15"/>
  <c r="AR11" i="15"/>
  <c r="AJ11" i="15"/>
  <c r="AA11" i="15"/>
  <c r="P11" i="15"/>
  <c r="BH10" i="15"/>
  <c r="BG10" i="15"/>
  <c r="AX10" i="15"/>
  <c r="AV10" i="15"/>
  <c r="AU10" i="15"/>
  <c r="AT10" i="15"/>
  <c r="AR10" i="15"/>
  <c r="AJ10" i="15"/>
  <c r="AA10" i="15"/>
  <c r="P10" i="15"/>
  <c r="AW10" i="15" s="1"/>
  <c r="BH9" i="15"/>
  <c r="BG9" i="15"/>
  <c r="BI9" i="15" s="1"/>
  <c r="AX9" i="15"/>
  <c r="AW9" i="15"/>
  <c r="AV9" i="15"/>
  <c r="AU9" i="15"/>
  <c r="AT9" i="15"/>
  <c r="AS9" i="15"/>
  <c r="AR9" i="15"/>
  <c r="AJ9" i="15"/>
  <c r="AA9" i="15"/>
  <c r="BH8" i="15"/>
  <c r="BG8" i="15"/>
  <c r="BI8" i="15" s="1"/>
  <c r="AX8" i="15"/>
  <c r="AW8" i="15"/>
  <c r="AV8" i="15"/>
  <c r="AU8" i="15"/>
  <c r="AT8" i="15"/>
  <c r="AS8" i="15"/>
  <c r="AR8" i="15"/>
  <c r="AJ8" i="15"/>
  <c r="AA8" i="15"/>
  <c r="BH7" i="15"/>
  <c r="BG7" i="15"/>
  <c r="BI7" i="15" s="1"/>
  <c r="AX7" i="15"/>
  <c r="AW7" i="15"/>
  <c r="AV7" i="15"/>
  <c r="AU7" i="15"/>
  <c r="AT7" i="15"/>
  <c r="AS7" i="15"/>
  <c r="AR7" i="15"/>
  <c r="AJ7" i="15"/>
  <c r="AA7" i="15"/>
  <c r="BI6" i="15"/>
  <c r="BH6" i="15"/>
  <c r="BG6" i="15"/>
  <c r="AX6" i="15"/>
  <c r="AV6" i="15"/>
  <c r="AT6" i="15"/>
  <c r="AS6" i="15"/>
  <c r="AR6" i="15"/>
  <c r="AJ6" i="15"/>
  <c r="AA6" i="15"/>
  <c r="P6" i="15"/>
  <c r="AW6" i="15" s="1"/>
  <c r="BH5" i="15"/>
  <c r="BG5" i="15"/>
  <c r="AX5" i="15"/>
  <c r="AR5" i="15"/>
  <c r="AJ5" i="15"/>
  <c r="AA5" i="15"/>
  <c r="P5" i="15"/>
  <c r="AW5" i="15" s="1"/>
  <c r="BH4" i="15"/>
  <c r="BG4" i="15"/>
  <c r="BI4" i="15" s="1"/>
  <c r="AX4" i="15"/>
  <c r="AV4" i="15"/>
  <c r="AU4" i="15"/>
  <c r="AR4" i="15"/>
  <c r="AJ4" i="15"/>
  <c r="AA4" i="15"/>
  <c r="P4" i="15"/>
  <c r="AS4" i="15" s="1"/>
  <c r="BH3" i="15"/>
  <c r="BG3" i="15"/>
  <c r="BI3" i="15" s="1"/>
  <c r="AX3" i="15"/>
  <c r="AT3" i="15"/>
  <c r="AR3" i="15"/>
  <c r="AJ3" i="15"/>
  <c r="AA3" i="15"/>
  <c r="P3" i="15"/>
  <c r="AV3" i="15" s="1"/>
  <c r="BH2" i="15"/>
  <c r="BG2" i="15"/>
  <c r="BI2" i="15" s="1"/>
  <c r="AX2" i="15"/>
  <c r="AR2" i="15"/>
  <c r="AJ2" i="15"/>
  <c r="AA2" i="15"/>
  <c r="P2" i="15"/>
  <c r="AW2" i="15" s="1"/>
  <c r="AT1" i="2"/>
  <c r="MN1" i="2"/>
  <c r="PT1" i="2"/>
  <c r="IS1" i="2"/>
  <c r="AN1" i="2"/>
  <c r="PU1" i="2"/>
  <c r="LX1" i="2"/>
  <c r="BL1" i="2"/>
  <c r="AV41" i="15" l="1"/>
  <c r="AW77" i="15"/>
  <c r="AS77" i="15"/>
  <c r="AW143" i="15"/>
  <c r="AT143" i="15"/>
  <c r="AW82" i="15"/>
  <c r="AU82" i="15"/>
  <c r="BI95" i="15"/>
  <c r="BI5" i="15"/>
  <c r="AU6" i="15"/>
  <c r="AT12" i="15"/>
  <c r="BI16" i="15"/>
  <c r="BI19" i="15"/>
  <c r="AS20" i="15"/>
  <c r="AT23" i="15"/>
  <c r="BI35" i="15"/>
  <c r="AU42" i="15"/>
  <c r="BI47" i="15"/>
  <c r="BI93" i="15"/>
  <c r="BI117" i="15"/>
  <c r="BI213" i="15"/>
  <c r="BI67" i="15"/>
  <c r="AS69" i="15"/>
  <c r="BI103" i="15"/>
  <c r="BI10" i="15"/>
  <c r="AS31" i="15"/>
  <c r="AU43" i="15"/>
  <c r="AS61" i="15"/>
  <c r="AU61" i="15"/>
  <c r="AS62" i="15"/>
  <c r="AU62" i="15"/>
  <c r="AW72" i="15"/>
  <c r="AS73" i="15"/>
  <c r="AT82" i="15"/>
  <c r="BI101" i="15"/>
  <c r="AW104" i="15"/>
  <c r="AT104" i="15"/>
  <c r="BI114" i="15"/>
  <c r="AU18" i="15"/>
  <c r="AS19" i="15"/>
  <c r="AS21" i="15"/>
  <c r="AV27" i="15"/>
  <c r="AS3" i="15"/>
  <c r="AS10" i="15"/>
  <c r="AT19" i="15"/>
  <c r="AT21" i="15"/>
  <c r="BI24" i="15"/>
  <c r="AT31" i="15"/>
  <c r="BI39" i="15"/>
  <c r="AV43" i="15"/>
  <c r="AS60" i="15"/>
  <c r="BI65" i="15"/>
  <c r="AT73" i="15"/>
  <c r="BI83" i="15"/>
  <c r="BI92" i="15"/>
  <c r="BI107" i="15"/>
  <c r="BI226" i="15"/>
  <c r="BI21" i="15"/>
  <c r="AT4" i="15"/>
  <c r="BI15" i="15"/>
  <c r="BI18" i="15"/>
  <c r="AU19" i="15"/>
  <c r="AS28" i="15"/>
  <c r="BI30" i="15"/>
  <c r="AU31" i="15"/>
  <c r="AT77" i="15"/>
  <c r="BI81" i="15"/>
  <c r="BI82" i="15"/>
  <c r="AU88" i="15"/>
  <c r="AS88" i="15"/>
  <c r="AW88" i="15"/>
  <c r="BI116" i="15"/>
  <c r="BI200" i="15"/>
  <c r="BI235" i="15"/>
  <c r="BI254" i="15"/>
  <c r="BI274" i="15"/>
  <c r="BI279" i="15"/>
  <c r="BI284" i="15"/>
  <c r="BI291" i="15"/>
  <c r="BI311" i="15"/>
  <c r="BI316" i="15"/>
  <c r="BI358" i="15"/>
  <c r="BI367" i="15"/>
  <c r="BI375" i="15"/>
  <c r="BI383" i="15"/>
  <c r="BI391" i="15"/>
  <c r="BI399" i="15"/>
  <c r="AV413" i="15"/>
  <c r="BI415" i="15"/>
  <c r="BI423" i="15"/>
  <c r="BI431" i="15"/>
  <c r="BI439" i="15"/>
  <c r="BI447" i="15"/>
  <c r="BI455" i="15"/>
  <c r="BI463" i="15"/>
  <c r="BI471" i="15"/>
  <c r="BI479" i="15"/>
  <c r="BI487" i="15"/>
  <c r="BI495" i="15"/>
  <c r="BI503" i="15"/>
  <c r="BI559" i="15"/>
  <c r="BI560" i="15"/>
  <c r="BI573" i="15"/>
  <c r="BI576" i="15"/>
  <c r="BI190" i="15"/>
  <c r="BI203" i="15"/>
  <c r="BI234" i="15"/>
  <c r="BI243" i="15"/>
  <c r="BI257" i="15"/>
  <c r="AT261" i="15"/>
  <c r="BI264" i="15"/>
  <c r="BI99" i="15"/>
  <c r="AW113" i="15"/>
  <c r="AS114" i="15"/>
  <c r="AV117" i="15"/>
  <c r="BI123" i="15"/>
  <c r="BI139" i="15"/>
  <c r="AU140" i="15"/>
  <c r="BI146" i="15"/>
  <c r="AT147" i="15"/>
  <c r="BI178" i="15"/>
  <c r="BI201" i="15"/>
  <c r="BI206" i="15"/>
  <c r="BI211" i="15"/>
  <c r="BI229" i="15"/>
  <c r="BI237" i="15"/>
  <c r="BI255" i="15"/>
  <c r="BI260" i="15"/>
  <c r="AU261" i="15"/>
  <c r="BI267" i="15"/>
  <c r="BI270" i="15"/>
  <c r="BI275" i="15"/>
  <c r="BI280" i="15"/>
  <c r="BI303" i="15"/>
  <c r="BI312" i="15"/>
  <c r="BI359" i="15"/>
  <c r="BI368" i="15"/>
  <c r="BI376" i="15"/>
  <c r="BI384" i="15"/>
  <c r="BI392" i="15"/>
  <c r="BI400" i="15"/>
  <c r="BI405" i="15"/>
  <c r="BI416" i="15"/>
  <c r="BI424" i="15"/>
  <c r="BI432" i="15"/>
  <c r="BI440" i="15"/>
  <c r="BI448" i="15"/>
  <c r="BI456" i="15"/>
  <c r="BI464" i="15"/>
  <c r="BI472" i="15"/>
  <c r="BI480" i="15"/>
  <c r="BI488" i="15"/>
  <c r="BI496" i="15"/>
  <c r="BI504" i="15"/>
  <c r="BI512" i="15"/>
  <c r="BI520" i="15"/>
  <c r="BI528" i="15"/>
  <c r="BI536" i="15"/>
  <c r="AV549" i="15"/>
  <c r="BI551" i="15"/>
  <c r="BI552" i="15"/>
  <c r="BI121" i="15"/>
  <c r="BI126" i="15"/>
  <c r="BI131" i="15"/>
  <c r="AV147" i="15"/>
  <c r="BI150" i="15"/>
  <c r="BI157" i="15"/>
  <c r="AS158" i="15"/>
  <c r="BI181" i="15"/>
  <c r="BI204" i="15"/>
  <c r="BI209" i="15"/>
  <c r="BI214" i="15"/>
  <c r="BI227" i="15"/>
  <c r="AW233" i="15"/>
  <c r="AW242" i="15"/>
  <c r="BI250" i="15"/>
  <c r="BI258" i="15"/>
  <c r="AV261" i="15"/>
  <c r="AW263" i="15"/>
  <c r="AS355" i="15"/>
  <c r="AU572" i="15"/>
  <c r="BI134" i="15"/>
  <c r="BI136" i="15"/>
  <c r="AT158" i="15"/>
  <c r="BI166" i="15"/>
  <c r="BI169" i="15"/>
  <c r="BI179" i="15"/>
  <c r="BI199" i="15"/>
  <c r="BI212" i="15"/>
  <c r="BI225" i="15"/>
  <c r="BI240" i="15"/>
  <c r="BI248" i="15"/>
  <c r="BI253" i="15"/>
  <c r="BI273" i="15"/>
  <c r="BI278" i="15"/>
  <c r="BI297" i="15"/>
  <c r="BI301" i="15"/>
  <c r="BI310" i="15"/>
  <c r="AT355" i="15"/>
  <c r="BI357" i="15"/>
  <c r="BI366" i="15"/>
  <c r="BI374" i="15"/>
  <c r="BI382" i="15"/>
  <c r="BI390" i="15"/>
  <c r="BI398" i="15"/>
  <c r="AV412" i="15"/>
  <c r="AS413" i="15"/>
  <c r="BI414" i="15"/>
  <c r="BI422" i="15"/>
  <c r="BI430" i="15"/>
  <c r="BI438" i="15"/>
  <c r="BI446" i="15"/>
  <c r="BI454" i="15"/>
  <c r="BI462" i="15"/>
  <c r="BI470" i="15"/>
  <c r="BI478" i="15"/>
  <c r="BI486" i="15"/>
  <c r="BI494" i="15"/>
  <c r="BI548" i="15"/>
  <c r="BI558" i="15"/>
  <c r="BI568" i="15"/>
  <c r="AV572" i="15"/>
  <c r="AV158" i="15"/>
  <c r="AU355" i="15"/>
  <c r="AT413" i="15"/>
  <c r="BI497" i="15"/>
  <c r="BI505" i="15"/>
  <c r="BI513" i="15"/>
  <c r="BI521" i="15"/>
  <c r="BI529" i="15"/>
  <c r="BI537" i="15"/>
  <c r="AT544" i="15"/>
  <c r="AS551" i="15"/>
  <c r="AU554" i="15"/>
  <c r="BI575" i="15"/>
  <c r="AV64" i="15"/>
  <c r="BI76" i="15"/>
  <c r="BI78" i="15"/>
  <c r="BI91" i="15"/>
  <c r="BI115" i="15"/>
  <c r="BI132" i="15"/>
  <c r="BI137" i="15"/>
  <c r="BI145" i="15"/>
  <c r="BI151" i="15"/>
  <c r="BI153" i="15"/>
  <c r="BI162" i="15"/>
  <c r="BI194" i="15"/>
  <c r="BI210" i="15"/>
  <c r="BI215" i="15"/>
  <c r="BI221" i="15"/>
  <c r="BI246" i="15"/>
  <c r="BI251" i="15"/>
  <c r="BI286" i="15"/>
  <c r="BI293" i="15"/>
  <c r="BI299" i="15"/>
  <c r="AV307" i="15"/>
  <c r="AT308" i="15"/>
  <c r="BI318" i="15"/>
  <c r="BI330" i="15"/>
  <c r="AV355" i="15"/>
  <c r="AT356" i="15"/>
  <c r="BI364" i="15"/>
  <c r="BI372" i="15"/>
  <c r="BI380" i="15"/>
  <c r="BI388" i="15"/>
  <c r="BI396" i="15"/>
  <c r="BI412" i="15"/>
  <c r="AU413" i="15"/>
  <c r="BI420" i="15"/>
  <c r="BI428" i="15"/>
  <c r="BI436" i="15"/>
  <c r="BI444" i="15"/>
  <c r="BI452" i="15"/>
  <c r="BI460" i="15"/>
  <c r="BI468" i="15"/>
  <c r="BI476" i="15"/>
  <c r="BI484" i="15"/>
  <c r="BI492" i="15"/>
  <c r="BI500" i="15"/>
  <c r="BI508" i="15"/>
  <c r="BI516" i="15"/>
  <c r="BI524" i="15"/>
  <c r="BI532" i="15"/>
  <c r="BI540" i="15"/>
  <c r="AV554" i="15"/>
  <c r="BI556" i="15"/>
  <c r="BI564" i="15"/>
  <c r="AT11" i="15"/>
  <c r="AS11" i="15"/>
  <c r="AU33" i="15"/>
  <c r="AU2" i="15"/>
  <c r="AT2" i="15"/>
  <c r="AS2" i="15"/>
  <c r="BI14" i="15"/>
  <c r="AS40" i="15"/>
  <c r="AT40" i="15"/>
  <c r="AW32" i="15"/>
  <c r="AS32" i="15"/>
  <c r="AV32" i="15"/>
  <c r="AW4" i="15"/>
  <c r="BI12" i="15"/>
  <c r="BI20" i="15"/>
  <c r="BI26" i="15"/>
  <c r="AT25" i="15"/>
  <c r="AS25" i="15"/>
  <c r="AW25" i="15"/>
  <c r="AT29" i="15"/>
  <c r="AU45" i="15"/>
  <c r="AV45" i="15"/>
  <c r="AT45" i="15"/>
  <c r="AS45" i="15"/>
  <c r="AS74" i="15"/>
  <c r="AV74" i="15"/>
  <c r="AU74" i="15"/>
  <c r="AT74" i="15"/>
  <c r="AT33" i="15"/>
  <c r="AS33" i="15"/>
  <c r="AW33" i="15"/>
  <c r="AU11" i="15"/>
  <c r="AT18" i="15"/>
  <c r="AS18" i="15"/>
  <c r="AW18" i="15"/>
  <c r="AV2" i="15"/>
  <c r="AV11" i="15"/>
  <c r="AU25" i="15"/>
  <c r="AT32" i="15"/>
  <c r="AS41" i="15"/>
  <c r="AT41" i="15"/>
  <c r="AU83" i="15"/>
  <c r="AS83" i="15"/>
  <c r="AW83" i="15"/>
  <c r="AV83" i="15"/>
  <c r="AT83" i="15"/>
  <c r="AW29" i="15"/>
  <c r="AS29" i="15"/>
  <c r="AV29" i="15"/>
  <c r="AU32" i="15"/>
  <c r="BI34" i="15"/>
  <c r="AW3" i="15"/>
  <c r="AU5" i="15"/>
  <c r="AV20" i="15"/>
  <c r="AW21" i="15"/>
  <c r="AV23" i="15"/>
  <c r="AW27" i="15"/>
  <c r="AU41" i="15"/>
  <c r="AV61" i="15"/>
  <c r="AT72" i="15"/>
  <c r="BI80" i="15"/>
  <c r="AU85" i="15"/>
  <c r="BI109" i="15"/>
  <c r="AT113" i="15"/>
  <c r="AT115" i="15"/>
  <c r="AT150" i="15"/>
  <c r="AS150" i="15"/>
  <c r="AT155" i="15"/>
  <c r="AS155" i="15"/>
  <c r="AU159" i="15"/>
  <c r="BI171" i="15"/>
  <c r="BI187" i="15"/>
  <c r="AV220" i="15"/>
  <c r="AV235" i="15"/>
  <c r="AW237" i="15"/>
  <c r="AT246" i="15"/>
  <c r="AS246" i="15"/>
  <c r="AV24" i="15"/>
  <c r="AU28" i="15"/>
  <c r="AR578" i="15"/>
  <c r="AU3" i="15"/>
  <c r="AS5" i="15"/>
  <c r="AU21" i="15"/>
  <c r="AT5" i="15"/>
  <c r="AU20" i="15"/>
  <c r="AW28" i="15"/>
  <c r="AW31" i="15"/>
  <c r="AW44" i="15"/>
  <c r="AV5" i="15"/>
  <c r="AT49" i="15"/>
  <c r="AS58" i="15"/>
  <c r="AW61" i="15"/>
  <c r="AU72" i="15"/>
  <c r="AV85" i="15"/>
  <c r="AS87" i="15"/>
  <c r="AU113" i="15"/>
  <c r="AS138" i="15"/>
  <c r="AT154" i="15"/>
  <c r="AS154" i="15"/>
  <c r="AW154" i="15"/>
  <c r="AW220" i="15"/>
  <c r="AV310" i="15"/>
  <c r="AW310" i="15"/>
  <c r="AU310" i="15"/>
  <c r="AS24" i="15"/>
  <c r="AT58" i="15"/>
  <c r="AT62" i="15"/>
  <c r="AS65" i="15"/>
  <c r="AV72" i="15"/>
  <c r="AS76" i="15"/>
  <c r="AU77" i="15"/>
  <c r="AS82" i="15"/>
  <c r="AW85" i="15"/>
  <c r="AT87" i="15"/>
  <c r="BI105" i="15"/>
  <c r="AV113" i="15"/>
  <c r="AU117" i="15"/>
  <c r="AT138" i="15"/>
  <c r="AS143" i="15"/>
  <c r="AT153" i="15"/>
  <c r="AU158" i="15"/>
  <c r="AW159" i="15"/>
  <c r="BI183" i="15"/>
  <c r="BI244" i="15"/>
  <c r="BI265" i="15"/>
  <c r="AU87" i="15"/>
  <c r="AU138" i="15"/>
  <c r="AT235" i="15"/>
  <c r="AS235" i="15"/>
  <c r="AS262" i="15"/>
  <c r="AT305" i="15"/>
  <c r="BI54" i="15"/>
  <c r="AW58" i="15"/>
  <c r="AU65" i="15"/>
  <c r="AT69" i="15"/>
  <c r="AU76" i="15"/>
  <c r="AV87" i="15"/>
  <c r="AV138" i="15"/>
  <c r="AU143" i="15"/>
  <c r="AU145" i="15"/>
  <c r="AT241" i="15"/>
  <c r="AU242" i="15"/>
  <c r="AT242" i="15"/>
  <c r="AS242" i="15"/>
  <c r="AU246" i="15"/>
  <c r="AT262" i="15"/>
  <c r="AU263" i="15"/>
  <c r="AT263" i="15"/>
  <c r="AS263" i="15"/>
  <c r="AW62" i="15"/>
  <c r="AV65" i="15"/>
  <c r="AU69" i="15"/>
  <c r="BI72" i="15"/>
  <c r="AU73" i="15"/>
  <c r="AW76" i="15"/>
  <c r="AV82" i="15"/>
  <c r="AW116" i="15"/>
  <c r="AV116" i="15"/>
  <c r="AU116" i="15"/>
  <c r="AT140" i="15"/>
  <c r="AS140" i="15"/>
  <c r="AW140" i="15"/>
  <c r="AV143" i="15"/>
  <c r="BI177" i="15"/>
  <c r="BI193" i="15"/>
  <c r="AS220" i="15"/>
  <c r="AT237" i="15"/>
  <c r="AU241" i="15"/>
  <c r="AV246" i="15"/>
  <c r="AU262" i="15"/>
  <c r="AS310" i="15"/>
  <c r="AW42" i="15"/>
  <c r="AW578" i="15" s="1"/>
  <c r="BI49" i="15"/>
  <c r="AV69" i="15"/>
  <c r="AW73" i="15"/>
  <c r="BI135" i="15"/>
  <c r="AW137" i="15"/>
  <c r="AV137" i="15"/>
  <c r="AU137" i="15"/>
  <c r="AT139" i="15"/>
  <c r="AS141" i="15"/>
  <c r="AT145" i="15"/>
  <c r="AS145" i="15"/>
  <c r="AW145" i="15"/>
  <c r="AS151" i="15"/>
  <c r="BI155" i="15"/>
  <c r="BI175" i="15"/>
  <c r="BI191" i="15"/>
  <c r="AT220" i="15"/>
  <c r="AU233" i="15"/>
  <c r="AT233" i="15"/>
  <c r="AS233" i="15"/>
  <c r="AU237" i="15"/>
  <c r="AV241" i="15"/>
  <c r="AW246" i="15"/>
  <c r="AV262" i="15"/>
  <c r="AT310" i="15"/>
  <c r="AS85" i="15"/>
  <c r="AV114" i="15"/>
  <c r="AU114" i="15"/>
  <c r="AT114" i="15"/>
  <c r="AT135" i="15"/>
  <c r="AS135" i="15"/>
  <c r="AU235" i="15"/>
  <c r="BI302" i="15"/>
  <c r="AU305" i="15"/>
  <c r="AS305" i="15"/>
  <c r="AW305" i="15"/>
  <c r="AW307" i="15"/>
  <c r="BI309" i="15"/>
  <c r="AV326" i="15"/>
  <c r="AV112" i="15"/>
  <c r="AU115" i="15"/>
  <c r="AU147" i="15"/>
  <c r="AT156" i="15"/>
  <c r="AV115" i="15"/>
  <c r="AU156" i="15"/>
  <c r="BI355" i="15"/>
  <c r="AS307" i="15"/>
  <c r="BI308" i="15"/>
  <c r="AS326" i="15"/>
  <c r="AW356" i="15"/>
  <c r="AW544" i="15"/>
  <c r="AW552" i="15"/>
  <c r="AW560" i="15"/>
  <c r="AS410" i="15"/>
  <c r="AS553" i="15"/>
  <c r="AS561" i="15"/>
  <c r="AT410" i="15"/>
  <c r="AS412" i="15"/>
  <c r="AW549" i="15"/>
  <c r="AT553" i="15"/>
  <c r="AT561" i="15"/>
  <c r="AS572" i="15"/>
  <c r="AS308" i="15"/>
  <c r="AU410" i="15"/>
  <c r="AT412" i="15"/>
  <c r="AU553" i="15"/>
  <c r="AS554" i="15"/>
  <c r="AU561" i="15"/>
  <c r="AT572" i="15"/>
  <c r="AS356" i="15"/>
  <c r="AV410" i="15"/>
  <c r="AU412" i="15"/>
  <c r="AS544" i="15"/>
  <c r="AS552" i="15"/>
  <c r="AV553" i="15"/>
  <c r="AT554" i="15"/>
  <c r="AS560" i="15"/>
  <c r="AV561" i="15"/>
  <c r="AT560" i="15"/>
  <c r="AU544" i="15"/>
  <c r="AS549" i="15"/>
  <c r="AU552" i="15"/>
  <c r="NN1" i="2"/>
  <c r="NM1" i="2"/>
  <c r="UQ1" i="2"/>
  <c r="AS578" i="15" l="1"/>
  <c r="AV578" i="15"/>
  <c r="AT578" i="15"/>
  <c r="AU578" i="15"/>
  <c r="CJ1" i="2"/>
  <c r="HI1" i="2"/>
  <c r="DH1" i="2"/>
  <c r="JO1" i="2" l="1"/>
  <c r="MM1" i="2"/>
  <c r="OV1" i="2" l="1"/>
  <c r="IV1" i="2" l="1"/>
  <c r="IR1" i="2"/>
  <c r="LW1" i="2"/>
  <c r="BK1" i="2"/>
  <c r="RG1" i="2" l="1"/>
  <c r="FJ1" i="2"/>
  <c r="FR1" i="2"/>
  <c r="HV1" i="2" l="1"/>
  <c r="PS1" i="2" l="1"/>
  <c r="PR1" i="2"/>
  <c r="PP1" i="2"/>
  <c r="PO1" i="2"/>
  <c r="UV1" i="2"/>
  <c r="UO1" i="2"/>
  <c r="RM1" i="2"/>
  <c r="PQ1" i="2"/>
  <c r="LC1" i="2"/>
  <c r="BE1" i="2" l="1"/>
  <c r="BB1" i="2"/>
  <c r="AB1" i="2"/>
  <c r="BG1" i="2"/>
  <c r="AC1" i="2"/>
  <c r="AG1" i="2"/>
  <c r="BJ1" i="2"/>
  <c r="CL1" i="2"/>
  <c r="LT1" i="2"/>
  <c r="NO1" i="2"/>
  <c r="CW1" i="2"/>
  <c r="AE1" i="2"/>
  <c r="BC1" i="2"/>
  <c r="CU1" i="2"/>
  <c r="AF1" i="2"/>
  <c r="BD1" i="2"/>
  <c r="CV1" i="2"/>
  <c r="AH1" i="2"/>
  <c r="BH1" i="2"/>
  <c r="AM1" i="2"/>
  <c r="BM1" i="2"/>
  <c r="CN1" i="2"/>
  <c r="BQ1" i="2"/>
  <c r="BR1" i="2"/>
  <c r="CR1" i="2"/>
  <c r="CS1" i="2"/>
  <c r="CT1" i="2"/>
  <c r="BT1" i="2"/>
  <c r="BU1" i="2"/>
  <c r="LA1" i="2"/>
  <c r="MT1" i="2"/>
  <c r="KZ1" i="2"/>
  <c r="MS1" i="2"/>
  <c r="AD1" i="2"/>
  <c r="BS1" i="2"/>
  <c r="BN1" i="2"/>
  <c r="CO1" i="2"/>
  <c r="BO1" i="2"/>
  <c r="CP1" i="2"/>
  <c r="BP1" i="2"/>
  <c r="CQ1" i="2"/>
  <c r="CH1" i="2"/>
  <c r="EB1" i="2"/>
  <c r="JX1" i="2"/>
  <c r="DD1" i="2"/>
  <c r="DK1" i="2"/>
  <c r="DL1" i="2"/>
  <c r="DJ1" i="2"/>
  <c r="DC1" i="2"/>
  <c r="EF1" i="2"/>
  <c r="DB1" i="2"/>
  <c r="AP1" i="2"/>
  <c r="BW1" i="2"/>
  <c r="CA1" i="2"/>
  <c r="AS1" i="2"/>
  <c r="KY1" i="2"/>
  <c r="MR1" i="2"/>
  <c r="ED1" i="2"/>
  <c r="DF1" i="2"/>
  <c r="EN1" i="2"/>
  <c r="DZ1" i="2"/>
  <c r="DV1" i="2"/>
  <c r="DW1" i="2"/>
  <c r="DI1" i="2"/>
  <c r="EY1" i="2"/>
  <c r="EP1" i="2"/>
  <c r="GS1" i="2"/>
  <c r="KX1" i="2"/>
  <c r="EV1" i="2"/>
  <c r="FQ1" i="2"/>
  <c r="ET1" i="2"/>
  <c r="FS1" i="2"/>
  <c r="HB1" i="2"/>
  <c r="HC1" i="2"/>
  <c r="EW1" i="2"/>
  <c r="EU1" i="2"/>
  <c r="HD1" i="2"/>
  <c r="DO1" i="2"/>
  <c r="DP1" i="2"/>
  <c r="EZ1" i="2"/>
  <c r="FA1" i="2"/>
  <c r="FB1" i="2"/>
  <c r="GV1" i="2"/>
  <c r="GW1" i="2"/>
  <c r="ID1" i="2"/>
  <c r="GO1" i="2"/>
  <c r="DG1" i="2"/>
  <c r="EO1" i="2"/>
  <c r="AQ1" i="2"/>
  <c r="CG1" i="2"/>
  <c r="AR1" i="2"/>
  <c r="EX1" i="2"/>
  <c r="GM1" i="2"/>
  <c r="GE1" i="2"/>
  <c r="GF1" i="2"/>
  <c r="GN1" i="2"/>
  <c r="GG1" i="2"/>
  <c r="GH1" i="2"/>
  <c r="HJ1" i="2"/>
  <c r="HH1" i="2"/>
  <c r="HK1" i="2"/>
  <c r="HL1" i="2"/>
  <c r="FT1" i="2"/>
  <c r="HE1" i="2"/>
  <c r="FU1" i="2"/>
  <c r="FV1" i="2"/>
  <c r="FW1" i="2"/>
  <c r="JL1" i="2"/>
  <c r="JM1" i="2"/>
  <c r="HZ1" i="2"/>
  <c r="JH1" i="2"/>
  <c r="KV1" i="2"/>
  <c r="IC1" i="2"/>
  <c r="KQ1" i="2"/>
  <c r="IA1" i="2"/>
  <c r="KM1" i="2"/>
  <c r="IB1" i="2"/>
  <c r="KU1" i="2"/>
  <c r="JI1" i="2"/>
  <c r="KN1" i="2"/>
  <c r="KO1" i="2"/>
  <c r="JJ1" i="2"/>
  <c r="JK1" i="2"/>
  <c r="JN1" i="2"/>
  <c r="KP1" i="2"/>
  <c r="KR1" i="2"/>
  <c r="KS1" i="2"/>
  <c r="KT1" i="2"/>
  <c r="JR1" i="2"/>
  <c r="JP1" i="2"/>
  <c r="JQ1" i="2"/>
  <c r="JZ1" i="2"/>
  <c r="IF1" i="2"/>
  <c r="IG1" i="2"/>
  <c r="KW1" i="2"/>
  <c r="JV1" i="2"/>
  <c r="JU1" i="2"/>
  <c r="JW1" i="2"/>
  <c r="JT1" i="2"/>
  <c r="MJ1" i="2"/>
  <c r="MK1" i="2"/>
  <c r="ML1" i="2"/>
  <c r="MQ1" i="2"/>
  <c r="OF1" i="2"/>
  <c r="OG1" i="2"/>
  <c r="OH1" i="2"/>
  <c r="OI1" i="2"/>
  <c r="OJ1" i="2"/>
  <c r="OK1" i="2"/>
  <c r="OL1" i="2"/>
  <c r="OM1" i="2"/>
  <c r="LB1" i="2"/>
  <c r="MW1" i="2"/>
  <c r="LD1" i="2"/>
  <c r="MU1" i="2"/>
  <c r="MV1" i="2"/>
  <c r="LF1" i="2"/>
  <c r="MY1" i="2"/>
  <c r="LG1" i="2"/>
  <c r="MZ1" i="2"/>
  <c r="LE1" i="2"/>
  <c r="MX1" i="2"/>
  <c r="OQ1" i="2"/>
  <c r="LH1" i="2"/>
  <c r="LI1" i="2"/>
  <c r="ON1" i="2"/>
  <c r="MI1" i="2"/>
  <c r="FZ1" i="2"/>
  <c r="HF1" i="2"/>
  <c r="GA1" i="2"/>
  <c r="HG1" i="2"/>
  <c r="GC1" i="2"/>
  <c r="GB1" i="2"/>
  <c r="FC1" i="2"/>
  <c r="GD1" i="2"/>
  <c r="FG1" i="2"/>
  <c r="FH1" i="2"/>
  <c r="EQ1" i="2"/>
  <c r="FI1" i="2"/>
  <c r="GT1" i="2"/>
  <c r="GX1" i="2"/>
  <c r="GZ1" i="2"/>
  <c r="FE1" i="2"/>
  <c r="FF1" i="2"/>
  <c r="FX1" i="2"/>
  <c r="FY1" i="2"/>
  <c r="EC1" i="2"/>
  <c r="EG1" i="2"/>
  <c r="EE1" i="2"/>
  <c r="FK1" i="2"/>
  <c r="GU1" i="2"/>
  <c r="FD1" i="2"/>
  <c r="FL1" i="2"/>
  <c r="GY1" i="2"/>
  <c r="GP1" i="2"/>
  <c r="GQ1" i="2"/>
  <c r="EH1" i="2"/>
  <c r="EI1" i="2"/>
  <c r="EJ1" i="2"/>
  <c r="EK1" i="2"/>
  <c r="EL1" i="2"/>
  <c r="EM1" i="2"/>
  <c r="DE1" i="2"/>
  <c r="DM1" i="2"/>
  <c r="DN1" i="2"/>
  <c r="DQ1" i="2"/>
  <c r="DR1" i="2"/>
  <c r="DS1" i="2"/>
  <c r="DT1" i="2"/>
  <c r="EA1" i="2"/>
  <c r="OW1" i="2"/>
  <c r="DX1" i="2"/>
  <c r="DY1" i="2"/>
  <c r="BZ1" i="2"/>
  <c r="AX1" i="2"/>
  <c r="BX1" i="2"/>
  <c r="BY1" i="2"/>
  <c r="CZ1" i="2"/>
  <c r="DA1" i="2"/>
  <c r="CB1" i="2"/>
  <c r="CC1" i="2"/>
  <c r="CD1" i="2"/>
  <c r="GI1" i="2"/>
  <c r="GJ1" i="2"/>
  <c r="GK1" i="2"/>
  <c r="GL1" i="2"/>
  <c r="HM1" i="2"/>
  <c r="OT1" i="2"/>
  <c r="OU1" i="2"/>
  <c r="MO1" i="2"/>
  <c r="MP1" i="2"/>
  <c r="OX1" i="2"/>
  <c r="DU1" i="2"/>
  <c r="AY1" i="2"/>
  <c r="OS1" i="2"/>
  <c r="OO1" i="2"/>
  <c r="OP1" i="2"/>
  <c r="LJ1" i="2"/>
  <c r="NB1" i="2"/>
  <c r="NA1" i="2"/>
  <c r="LK1" i="2"/>
  <c r="LL1" i="2"/>
  <c r="LM1" i="2"/>
  <c r="LN1" i="2"/>
  <c r="LS1" i="2"/>
  <c r="LO1" i="2"/>
  <c r="AV1" i="2"/>
  <c r="CE1" i="2"/>
  <c r="CX1" i="2"/>
  <c r="AW1" i="2"/>
  <c r="CY1" i="2"/>
  <c r="CF1" i="2"/>
  <c r="FO1" i="2"/>
  <c r="FM1" i="2"/>
  <c r="ES1" i="2"/>
  <c r="FN1" i="2"/>
  <c r="FP1" i="2"/>
  <c r="HA1" i="2"/>
  <c r="GR1" i="2"/>
  <c r="ER1" i="2"/>
  <c r="LP1" i="2"/>
  <c r="LQ1" i="2"/>
  <c r="LR1" i="2"/>
  <c r="NG1" i="2"/>
  <c r="AL1" i="2"/>
  <c r="AK1" i="2"/>
  <c r="AI1" i="2"/>
  <c r="AJ1" i="2"/>
  <c r="BI1" i="2"/>
  <c r="CM1" i="2"/>
  <c r="CK1" i="2"/>
  <c r="AU1" i="2"/>
  <c r="CI1" i="2"/>
  <c r="AO1" i="2"/>
  <c r="BV1" i="2"/>
  <c r="HW1" i="2"/>
  <c r="KG1" i="2"/>
  <c r="KH1" i="2"/>
  <c r="JA1" i="2"/>
  <c r="KI1" i="2"/>
  <c r="JB1" i="2"/>
  <c r="KJ1" i="2"/>
  <c r="JC1" i="2"/>
  <c r="KK1" i="2"/>
  <c r="JD1" i="2"/>
  <c r="KL1" i="2"/>
  <c r="JE1" i="2"/>
  <c r="HX1" i="2"/>
  <c r="HY1" i="2"/>
  <c r="JF1" i="2"/>
  <c r="JG1" i="2"/>
  <c r="RA1" i="2"/>
  <c r="NH1" i="2"/>
  <c r="RB1" i="2"/>
  <c r="RC1" i="2"/>
  <c r="RD1" i="2"/>
  <c r="RE1" i="2"/>
  <c r="RH1" i="2"/>
  <c r="NI1" i="2"/>
  <c r="NJ1" i="2"/>
  <c r="NK1" i="2"/>
  <c r="NL1" i="2"/>
  <c r="LU1" i="2"/>
  <c r="LV1" i="2"/>
  <c r="LY1" i="2"/>
  <c r="JS1" i="2"/>
  <c r="LZ1" i="2"/>
  <c r="MA1" i="2"/>
  <c r="MB1" i="2"/>
  <c r="MC1" i="2"/>
  <c r="MD1" i="2"/>
  <c r="ME1" i="2"/>
  <c r="JY1" i="2"/>
  <c r="IE1" i="2"/>
  <c r="MF1" i="2"/>
  <c r="MG1" i="2"/>
  <c r="NP1" i="2"/>
  <c r="KA1" i="2"/>
  <c r="IH1" i="2"/>
  <c r="II1" i="2"/>
  <c r="KB1" i="2"/>
  <c r="IK1" i="2"/>
  <c r="KC1" i="2"/>
  <c r="IJ1" i="2"/>
  <c r="NQ1" i="2"/>
  <c r="NR1" i="2"/>
  <c r="IM1" i="2"/>
  <c r="HN1" i="2"/>
  <c r="IL1" i="2"/>
  <c r="HP1" i="2"/>
  <c r="IO1" i="2"/>
  <c r="HQ1" i="2"/>
  <c r="IN1" i="2"/>
  <c r="HO1" i="2"/>
  <c r="KF1" i="2"/>
  <c r="IP1" i="2"/>
  <c r="NS1" i="2"/>
  <c r="OY1" i="2"/>
  <c r="NT1" i="2"/>
  <c r="NV1" i="2"/>
  <c r="MH1" i="2"/>
  <c r="OC1" i="2"/>
  <c r="NW1" i="2"/>
  <c r="NC1" i="2"/>
  <c r="ND1" i="2"/>
  <c r="NE1" i="2"/>
  <c r="NF1" i="2"/>
  <c r="HR1" i="2"/>
  <c r="HS1" i="2"/>
  <c r="IW1" i="2"/>
  <c r="IQ1" i="2"/>
  <c r="IX1" i="2"/>
  <c r="IY1" i="2"/>
  <c r="HT1" i="2"/>
  <c r="IT1" i="2"/>
  <c r="IZ1" i="2"/>
  <c r="HU1" i="2"/>
  <c r="IU1" i="2"/>
  <c r="KD1" i="2"/>
  <c r="KE1" i="2"/>
  <c r="NX1" i="2"/>
  <c r="NY1" i="2"/>
  <c r="NZ1" i="2"/>
  <c r="OA1" i="2"/>
  <c r="OR1" i="2"/>
  <c r="OD1" i="2"/>
  <c r="OE1" i="2"/>
  <c r="RF1" i="2"/>
  <c r="UP1" i="2"/>
  <c r="RI1" i="2"/>
  <c r="US1" i="2"/>
  <c r="UT1" i="2"/>
  <c r="RJ1" i="2"/>
  <c r="RK1" i="2"/>
  <c r="UR1" i="2"/>
  <c r="RL1" i="2"/>
  <c r="OB1" i="2"/>
  <c r="NU1" i="2"/>
  <c r="PV1" i="2"/>
  <c r="L1" i="2"/>
  <c r="M1" i="2"/>
  <c r="N1" i="2"/>
  <c r="O1" i="2"/>
  <c r="T1" i="2"/>
  <c r="U1" i="2"/>
  <c r="V1" i="2"/>
  <c r="P1" i="2"/>
  <c r="X1" i="2"/>
  <c r="R1" i="2"/>
  <c r="S1" i="2"/>
  <c r="W1" i="2"/>
  <c r="Q1" i="2"/>
  <c r="Y1" i="2"/>
  <c r="Z1" i="2"/>
  <c r="AZ1" i="2"/>
  <c r="AA1" i="2"/>
  <c r="BA1" i="2"/>
  <c r="BF1" i="2"/>
  <c r="K1" i="2"/>
  <c r="C2" i="2" l="1"/>
  <c r="E144" i="2"/>
  <c r="B1" i="2" l="1"/>
  <c r="J144" i="2" l="1"/>
</calcChain>
</file>

<file path=xl/sharedStrings.xml><?xml version="1.0" encoding="utf-8"?>
<sst xmlns="http://schemas.openxmlformats.org/spreadsheetml/2006/main" count="23817" uniqueCount="3794">
  <si>
    <t>L4965</t>
  </si>
  <si>
    <t>測試個案編號</t>
  </si>
  <si>
    <t>L1001</t>
  </si>
  <si>
    <t>L1101</t>
  </si>
  <si>
    <t>L1102</t>
  </si>
  <si>
    <t>L1103</t>
  </si>
  <si>
    <t>L1104</t>
  </si>
  <si>
    <t>L1105</t>
  </si>
  <si>
    <t>L1107</t>
  </si>
  <si>
    <t>L1108</t>
  </si>
  <si>
    <t>L1109</t>
  </si>
  <si>
    <t>L1905</t>
  </si>
  <si>
    <t>L1907</t>
  </si>
  <si>
    <t>L1908</t>
  </si>
  <si>
    <t>L190A</t>
  </si>
  <si>
    <t>L2001</t>
  </si>
  <si>
    <t>L2010</t>
  </si>
  <si>
    <t>L2015</t>
  </si>
  <si>
    <t>L2016</t>
  </si>
  <si>
    <t>L2017</t>
  </si>
  <si>
    <t>L2020</t>
  </si>
  <si>
    <t>L2035</t>
  </si>
  <si>
    <t>L2038</t>
  </si>
  <si>
    <t>L2039</t>
  </si>
  <si>
    <t>L2061</t>
  </si>
  <si>
    <t>L2062</t>
  </si>
  <si>
    <t>L2072</t>
  </si>
  <si>
    <t>L2073</t>
  </si>
  <si>
    <t>L2076</t>
  </si>
  <si>
    <t>L2077</t>
  </si>
  <si>
    <t>L2078</t>
  </si>
  <si>
    <t>L2079</t>
  </si>
  <si>
    <t>L2101</t>
  </si>
  <si>
    <t>L2111</t>
  </si>
  <si>
    <t>L2112</t>
  </si>
  <si>
    <t>L2151</t>
  </si>
  <si>
    <t>L2153</t>
  </si>
  <si>
    <t>L2154</t>
  </si>
  <si>
    <t>L2250</t>
  </si>
  <si>
    <t>L2306</t>
  </si>
  <si>
    <t>L2411</t>
  </si>
  <si>
    <t>L2412</t>
  </si>
  <si>
    <t>L2413</t>
  </si>
  <si>
    <t>L2414</t>
  </si>
  <si>
    <t>L2415</t>
  </si>
  <si>
    <t>L2416</t>
  </si>
  <si>
    <t>L2417</t>
  </si>
  <si>
    <t>L2418</t>
  </si>
  <si>
    <t>L2480</t>
  </si>
  <si>
    <t>L2601</t>
  </si>
  <si>
    <t>L2602</t>
  </si>
  <si>
    <t>L2603</t>
  </si>
  <si>
    <t>L2605</t>
  </si>
  <si>
    <t>L2613</t>
  </si>
  <si>
    <t>L2614</t>
  </si>
  <si>
    <t>L2631</t>
  </si>
  <si>
    <t>L2632</t>
  </si>
  <si>
    <t>L2670</t>
  </si>
  <si>
    <t>L2702</t>
  </si>
  <si>
    <t>L2703</t>
  </si>
  <si>
    <t>L2801</t>
  </si>
  <si>
    <t>L2902</t>
  </si>
  <si>
    <t>L2903</t>
  </si>
  <si>
    <t>L2911</t>
  </si>
  <si>
    <t>L2912</t>
  </si>
  <si>
    <t>L2913</t>
  </si>
  <si>
    <t>L2914</t>
  </si>
  <si>
    <t>L2915</t>
  </si>
  <si>
    <t>L2916</t>
  </si>
  <si>
    <t>L2918</t>
  </si>
  <si>
    <t>L2921</t>
  </si>
  <si>
    <t>L2931</t>
  </si>
  <si>
    <t>L2932</t>
  </si>
  <si>
    <t>L2941</t>
  </si>
  <si>
    <t>L2942</t>
  </si>
  <si>
    <t>L3001</t>
  </si>
  <si>
    <t>L3002</t>
  </si>
  <si>
    <t>L3003</t>
  </si>
  <si>
    <t>L3004</t>
  </si>
  <si>
    <t>L3005</t>
  </si>
  <si>
    <t>L3007</t>
  </si>
  <si>
    <t>L3009</t>
  </si>
  <si>
    <t>L3100</t>
  </si>
  <si>
    <t>L3110</t>
  </si>
  <si>
    <t>L3120</t>
  </si>
  <si>
    <t>L3130</t>
  </si>
  <si>
    <t>L3200</t>
  </si>
  <si>
    <t>L3210</t>
  </si>
  <si>
    <t>L3220</t>
  </si>
  <si>
    <t>L3230</t>
  </si>
  <si>
    <t>L3410</t>
  </si>
  <si>
    <t>L3420</t>
  </si>
  <si>
    <t>L3440</t>
  </si>
  <si>
    <t>L3701</t>
  </si>
  <si>
    <t>L3711</t>
  </si>
  <si>
    <t>L3712</t>
  </si>
  <si>
    <t>L3721</t>
  </si>
  <si>
    <t>L3731</t>
  </si>
  <si>
    <t>L3901</t>
  </si>
  <si>
    <t>L3911</t>
  </si>
  <si>
    <t>L3912</t>
  </si>
  <si>
    <t>L3916</t>
  </si>
  <si>
    <t>L3921</t>
  </si>
  <si>
    <t>L3922</t>
  </si>
  <si>
    <t>L3923</t>
  </si>
  <si>
    <t>L3924</t>
  </si>
  <si>
    <t>L3925</t>
  </si>
  <si>
    <t>L3926</t>
  </si>
  <si>
    <t>L3932</t>
  </si>
  <si>
    <t>L3943</t>
  </si>
  <si>
    <t>L4001</t>
  </si>
  <si>
    <t>L4002</t>
  </si>
  <si>
    <t>L4030</t>
  </si>
  <si>
    <t>L4031</t>
  </si>
  <si>
    <t>L4040</t>
  </si>
  <si>
    <t>L4041</t>
  </si>
  <si>
    <t>L4042</t>
  </si>
  <si>
    <t>L4043</t>
  </si>
  <si>
    <t>L4060</t>
  </si>
  <si>
    <t>L4101</t>
  </si>
  <si>
    <t>L4201</t>
  </si>
  <si>
    <t>L4202</t>
  </si>
  <si>
    <t>L4203</t>
  </si>
  <si>
    <t>L4204</t>
  </si>
  <si>
    <t>L4205</t>
  </si>
  <si>
    <t>L420A</t>
  </si>
  <si>
    <t>L420B</t>
  </si>
  <si>
    <t>L4210</t>
  </si>
  <si>
    <t>L4320</t>
  </si>
  <si>
    <t>L4321</t>
  </si>
  <si>
    <t>L4322</t>
  </si>
  <si>
    <t>L4325</t>
  </si>
  <si>
    <t>L4410</t>
  </si>
  <si>
    <t>L4412</t>
  </si>
  <si>
    <t>L4414</t>
  </si>
  <si>
    <t>L4450</t>
  </si>
  <si>
    <t>L4451</t>
  </si>
  <si>
    <t>L4452</t>
  </si>
  <si>
    <t>L4453</t>
  </si>
  <si>
    <t>L4454</t>
  </si>
  <si>
    <t>L4500</t>
  </si>
  <si>
    <t>L4510</t>
  </si>
  <si>
    <t>L4511</t>
  </si>
  <si>
    <t>L4512</t>
  </si>
  <si>
    <t>L4520</t>
  </si>
  <si>
    <t>L4600</t>
  </si>
  <si>
    <t>L4601</t>
  </si>
  <si>
    <t>L4602</t>
  </si>
  <si>
    <t>L4603</t>
  </si>
  <si>
    <t>L4604</t>
  </si>
  <si>
    <t>L4605</t>
  </si>
  <si>
    <t>L4606</t>
  </si>
  <si>
    <t>L4610</t>
  </si>
  <si>
    <t>L4611</t>
  </si>
  <si>
    <t>L4701</t>
  </si>
  <si>
    <t>L4702</t>
  </si>
  <si>
    <t>L4703</t>
  </si>
  <si>
    <t>L4721</t>
  </si>
  <si>
    <t>L4901</t>
  </si>
  <si>
    <t>L4920</t>
  </si>
  <si>
    <t>L4921</t>
  </si>
  <si>
    <t>L4925</t>
  </si>
  <si>
    <t>L492A</t>
  </si>
  <si>
    <t>L4930</t>
  </si>
  <si>
    <t>L4931</t>
  </si>
  <si>
    <t>L4940</t>
  </si>
  <si>
    <t>L4943</t>
  </si>
  <si>
    <t>L4950</t>
  </si>
  <si>
    <t>L4951</t>
  </si>
  <si>
    <t>L4960</t>
  </si>
  <si>
    <t>L4961</t>
  </si>
  <si>
    <t>L4962</t>
  </si>
  <si>
    <t>L4964</t>
  </si>
  <si>
    <t>L5021</t>
  </si>
  <si>
    <t>L5022</t>
  </si>
  <si>
    <t>L5023</t>
  </si>
  <si>
    <t>L5024</t>
  </si>
  <si>
    <t>L5051</t>
  </si>
  <si>
    <t>L5052</t>
  </si>
  <si>
    <t>L5053</t>
  </si>
  <si>
    <t>L5054</t>
  </si>
  <si>
    <t>L5060</t>
  </si>
  <si>
    <t>L5061</t>
  </si>
  <si>
    <t>L5071</t>
  </si>
  <si>
    <t>L5074</t>
  </si>
  <si>
    <t>L5075</t>
  </si>
  <si>
    <t>L5101</t>
  </si>
  <si>
    <t>L5102</t>
  </si>
  <si>
    <t>L5103</t>
  </si>
  <si>
    <t>L5104</t>
  </si>
  <si>
    <t>L5105</t>
  </si>
  <si>
    <t>L5106</t>
  </si>
  <si>
    <t>L5401</t>
  </si>
  <si>
    <t>L5402</t>
  </si>
  <si>
    <t>L5405</t>
  </si>
  <si>
    <t>L5406</t>
  </si>
  <si>
    <t>L5407</t>
  </si>
  <si>
    <t>L5500</t>
  </si>
  <si>
    <t>L5501</t>
  </si>
  <si>
    <t>L5502</t>
  </si>
  <si>
    <t>L5503</t>
  </si>
  <si>
    <t>L5504</t>
  </si>
  <si>
    <t>L5511</t>
  </si>
  <si>
    <t>L5512</t>
  </si>
  <si>
    <t>L5601</t>
  </si>
  <si>
    <t>L5602</t>
  </si>
  <si>
    <t>L5603</t>
  </si>
  <si>
    <t>L5604</t>
  </si>
  <si>
    <t>L5701</t>
  </si>
  <si>
    <t>L5702</t>
  </si>
  <si>
    <t>L5703</t>
  </si>
  <si>
    <t>L5704</t>
  </si>
  <si>
    <t>L5705</t>
  </si>
  <si>
    <t>L5706</t>
  </si>
  <si>
    <t>L5707</t>
  </si>
  <si>
    <t>L5708</t>
  </si>
  <si>
    <t>L5709</t>
  </si>
  <si>
    <t>L5710</t>
  </si>
  <si>
    <t>L5901</t>
  </si>
  <si>
    <t>L5902</t>
  </si>
  <si>
    <t>L5903</t>
  </si>
  <si>
    <t>L5905</t>
  </si>
  <si>
    <t>L5908</t>
  </si>
  <si>
    <t>L5909</t>
  </si>
  <si>
    <t>L5910</t>
  </si>
  <si>
    <t>L5911</t>
  </si>
  <si>
    <t>L5912</t>
  </si>
  <si>
    <t>L5952</t>
  </si>
  <si>
    <t>L5960</t>
  </si>
  <si>
    <t>L5961</t>
  </si>
  <si>
    <t>L5962</t>
  </si>
  <si>
    <t>L5963</t>
  </si>
  <si>
    <t>L5964</t>
  </si>
  <si>
    <t>L5965</t>
  </si>
  <si>
    <t>L5970</t>
  </si>
  <si>
    <t>L5971</t>
  </si>
  <si>
    <t>L5972</t>
  </si>
  <si>
    <t>L5973</t>
  </si>
  <si>
    <t>L5974</t>
  </si>
  <si>
    <t>L597A</t>
  </si>
  <si>
    <t>L6001</t>
  </si>
  <si>
    <t>L6031</t>
  </si>
  <si>
    <t>L6041</t>
  </si>
  <si>
    <t>L6042</t>
  </si>
  <si>
    <t>L6043</t>
  </si>
  <si>
    <t>L6044</t>
  </si>
  <si>
    <t>L6052</t>
  </si>
  <si>
    <t>L6061</t>
  </si>
  <si>
    <t>L6062</t>
  </si>
  <si>
    <t>L6063</t>
  </si>
  <si>
    <t>L6064</t>
  </si>
  <si>
    <t>L6065</t>
  </si>
  <si>
    <t>L6066</t>
  </si>
  <si>
    <t>L6067</t>
  </si>
  <si>
    <t>L6068</t>
  </si>
  <si>
    <t>L6071</t>
  </si>
  <si>
    <t>L6072</t>
  </si>
  <si>
    <t>L6073</t>
  </si>
  <si>
    <t>L6074</t>
  </si>
  <si>
    <t>L6075</t>
  </si>
  <si>
    <t>L6077</t>
  </si>
  <si>
    <t>L6078</t>
  </si>
  <si>
    <t>L6079</t>
  </si>
  <si>
    <t>L6081</t>
  </si>
  <si>
    <t>L6082</t>
  </si>
  <si>
    <t>L6084</t>
  </si>
  <si>
    <t>L6085</t>
  </si>
  <si>
    <t>L6086</t>
  </si>
  <si>
    <t>L6087</t>
  </si>
  <si>
    <t>L6101</t>
  </si>
  <si>
    <t>L6103</t>
  </si>
  <si>
    <t>L6104</t>
  </si>
  <si>
    <t>L6201</t>
  </si>
  <si>
    <t>L6301</t>
  </si>
  <si>
    <t>L6302</t>
  </si>
  <si>
    <t>L6310</t>
  </si>
  <si>
    <t>L6401</t>
  </si>
  <si>
    <t>L6402</t>
  </si>
  <si>
    <t>L6403</t>
  </si>
  <si>
    <t>L6501</t>
  </si>
  <si>
    <t>L6502</t>
  </si>
  <si>
    <t>L6601</t>
  </si>
  <si>
    <t>L6602</t>
  </si>
  <si>
    <t>L6603</t>
  </si>
  <si>
    <t>L6604</t>
  </si>
  <si>
    <t>L6605</t>
  </si>
  <si>
    <t>L6606</t>
  </si>
  <si>
    <t>L6607</t>
  </si>
  <si>
    <t>L6608</t>
  </si>
  <si>
    <t>L6701</t>
  </si>
  <si>
    <t>L6702</t>
  </si>
  <si>
    <t>L6703</t>
  </si>
  <si>
    <t>L6704</t>
  </si>
  <si>
    <t>L6705</t>
  </si>
  <si>
    <t>L6707</t>
  </si>
  <si>
    <t>L6708</t>
  </si>
  <si>
    <t>L6709</t>
  </si>
  <si>
    <t>L6751</t>
  </si>
  <si>
    <t>L6752</t>
  </si>
  <si>
    <t>L6754</t>
  </si>
  <si>
    <t>L6755</t>
  </si>
  <si>
    <t>L6757</t>
  </si>
  <si>
    <t>L6787</t>
  </si>
  <si>
    <t>L6901</t>
  </si>
  <si>
    <t>L6902</t>
  </si>
  <si>
    <t>L6903</t>
  </si>
  <si>
    <t>L6904</t>
  </si>
  <si>
    <t>L6905</t>
  </si>
  <si>
    <t>L6906</t>
  </si>
  <si>
    <t>L6907</t>
  </si>
  <si>
    <t>L6908</t>
  </si>
  <si>
    <t>L6932</t>
  </si>
  <si>
    <t>L6981</t>
  </si>
  <si>
    <t>L6982</t>
  </si>
  <si>
    <t>L6983</t>
  </si>
  <si>
    <t>L6984</t>
  </si>
  <si>
    <t>L6985</t>
  </si>
  <si>
    <t>L6994</t>
  </si>
  <si>
    <t>L8080</t>
  </si>
  <si>
    <t>L8081</t>
  </si>
  <si>
    <t>L8101</t>
  </si>
  <si>
    <t>L8110</t>
  </si>
  <si>
    <t>L8112</t>
  </si>
  <si>
    <t>L8113</t>
  </si>
  <si>
    <t>L8201</t>
  </si>
  <si>
    <t>L8202</t>
  </si>
  <si>
    <t>L8203</t>
  </si>
  <si>
    <t>L8204</t>
  </si>
  <si>
    <t>L8350</t>
  </si>
  <si>
    <t>L8351</t>
  </si>
  <si>
    <t>L8701</t>
  </si>
  <si>
    <t>L8921</t>
  </si>
  <si>
    <t>L8922</t>
  </si>
  <si>
    <t>L8923</t>
  </si>
  <si>
    <t>L8924</t>
  </si>
  <si>
    <t>L8950</t>
  </si>
  <si>
    <t>L9110</t>
  </si>
  <si>
    <t>1.基本資料</t>
    <phoneticPr fontId="4" type="noConversion"/>
  </si>
  <si>
    <t>帳務查詢</t>
    <phoneticPr fontId="4" type="noConversion"/>
  </si>
  <si>
    <t>額度維護</t>
    <phoneticPr fontId="4" type="noConversion"/>
  </si>
  <si>
    <t>授權提回</t>
    <phoneticPr fontId="4" type="noConversion"/>
  </si>
  <si>
    <t>4.扣款、支票繳款</t>
    <phoneticPr fontId="4" type="noConversion"/>
  </si>
  <si>
    <t>銀行扣款</t>
    <phoneticPr fontId="4" type="noConversion"/>
  </si>
  <si>
    <t>員工扣薪</t>
    <phoneticPr fontId="4" type="noConversion"/>
  </si>
  <si>
    <t>支票繳款</t>
    <phoneticPr fontId="4" type="noConversion"/>
  </si>
  <si>
    <t>5.繳息還本</t>
    <phoneticPr fontId="4" type="noConversion"/>
  </si>
  <si>
    <t>工作日業績結算</t>
    <phoneticPr fontId="4" type="noConversion"/>
  </si>
  <si>
    <t>介紹人加碼奬金</t>
    <phoneticPr fontId="4" type="noConversion"/>
  </si>
  <si>
    <t>債協帳務</t>
    <phoneticPr fontId="4" type="noConversion"/>
  </si>
  <si>
    <t>債協JCIC報送</t>
    <phoneticPr fontId="4" type="noConversion"/>
  </si>
  <si>
    <t xml:space="preserve"> </t>
    <phoneticPr fontId="4" type="noConversion"/>
  </si>
  <si>
    <t>還款來源—其他</t>
    <phoneticPr fontId="4" type="noConversion"/>
  </si>
  <si>
    <t>整批入帳—銀行扣款／匯款轉帳</t>
    <phoneticPr fontId="4" type="noConversion"/>
  </si>
  <si>
    <t>L6032</t>
    <phoneticPr fontId="4" type="noConversion"/>
  </si>
  <si>
    <t>指標利率維護</t>
    <phoneticPr fontId="4" type="noConversion"/>
  </si>
  <si>
    <t>各類代碼維護</t>
    <phoneticPr fontId="4" type="noConversion"/>
  </si>
  <si>
    <t>帳冊別維護作業</t>
    <phoneticPr fontId="4" type="noConversion"/>
  </si>
  <si>
    <t>員工身分變動</t>
    <phoneticPr fontId="4" type="noConversion"/>
  </si>
  <si>
    <t>X</t>
    <phoneticPr fontId="4" type="noConversion"/>
  </si>
  <si>
    <t>商品建立</t>
    <phoneticPr fontId="4" type="noConversion"/>
  </si>
  <si>
    <t>B.火險作業</t>
    <phoneticPr fontId="4" type="noConversion"/>
  </si>
  <si>
    <t xml:space="preserve">催收回復、收回 </t>
    <phoneticPr fontId="4" type="noConversion"/>
  </si>
  <si>
    <t>催收部分轉呆、轉列呆帳</t>
    <phoneticPr fontId="4" type="noConversion"/>
  </si>
  <si>
    <t>應繳日變更</t>
    <phoneticPr fontId="4" type="noConversion"/>
  </si>
  <si>
    <t>C.法拍費用</t>
    <phoneticPr fontId="4" type="noConversion"/>
  </si>
  <si>
    <t>法拍費用</t>
    <phoneticPr fontId="4" type="noConversion"/>
  </si>
  <si>
    <t>放款業績工作月設定</t>
    <phoneticPr fontId="4" type="noConversion"/>
  </si>
  <si>
    <t>房貸專員年度業績目標</t>
    <phoneticPr fontId="4" type="noConversion"/>
  </si>
  <si>
    <t>L5959</t>
    <phoneticPr fontId="4" type="noConversion"/>
  </si>
  <si>
    <t>L5953</t>
    <phoneticPr fontId="4" type="noConversion"/>
  </si>
  <si>
    <t>鄉鎮區資料</t>
    <phoneticPr fontId="4" type="noConversion"/>
  </si>
  <si>
    <t>客戶通知</t>
    <phoneticPr fontId="4" type="noConversion"/>
  </si>
  <si>
    <t>寬限條件控管</t>
    <phoneticPr fontId="4" type="noConversion"/>
  </si>
  <si>
    <t>擔保品重評</t>
    <phoneticPr fontId="4" type="noConversion"/>
  </si>
  <si>
    <t>保證人關係</t>
    <phoneticPr fontId="4" type="noConversion"/>
  </si>
  <si>
    <t>L5906</t>
    <phoneticPr fontId="4" type="noConversion"/>
  </si>
  <si>
    <t>L5116</t>
    <phoneticPr fontId="4" type="noConversion"/>
  </si>
  <si>
    <t>2.貸前作業</t>
    <phoneticPr fontId="4" type="noConversion"/>
  </si>
  <si>
    <t>客戶基本資料維護作業</t>
    <phoneticPr fontId="4" type="noConversion"/>
  </si>
  <si>
    <t>顧客控管警訊</t>
    <phoneticPr fontId="4" type="noConversion"/>
  </si>
  <si>
    <t>結清客戶個人資料控管</t>
    <phoneticPr fontId="4" type="noConversion"/>
  </si>
  <si>
    <t>案件申請建檔作業</t>
    <phoneticPr fontId="4" type="noConversion"/>
  </si>
  <si>
    <t>案件申請准駁作業</t>
    <phoneticPr fontId="4" type="noConversion"/>
  </si>
  <si>
    <t>撥款流程</t>
    <phoneticPr fontId="4" type="noConversion"/>
  </si>
  <si>
    <t>通知／退還支票</t>
    <phoneticPr fontId="4" type="noConversion"/>
  </si>
  <si>
    <t>支票兌現</t>
    <phoneticPr fontId="4" type="noConversion"/>
  </si>
  <si>
    <t>授信審議委員會會議紀錄</t>
    <phoneticPr fontId="4" type="noConversion"/>
  </si>
  <si>
    <t>D.業績、奬勵金作業</t>
    <phoneticPr fontId="4" type="noConversion"/>
  </si>
  <si>
    <t>AML交易檢核</t>
    <phoneticPr fontId="4" type="noConversion"/>
  </si>
  <si>
    <t>疑似洗錢</t>
  </si>
  <si>
    <t>覆審作業</t>
    <phoneticPr fontId="4" type="noConversion"/>
  </si>
  <si>
    <t>LC009</t>
    <phoneticPr fontId="4" type="noConversion"/>
  </si>
  <si>
    <t>L8100</t>
    <phoneticPr fontId="4" type="noConversion"/>
  </si>
  <si>
    <t>AML定審作業</t>
    <phoneticPr fontId="4" type="noConversion"/>
  </si>
  <si>
    <t>L9803</t>
    <phoneticPr fontId="4" type="noConversion"/>
  </si>
  <si>
    <t>L5811</t>
    <phoneticPr fontId="4" type="noConversion"/>
  </si>
  <si>
    <t>L5812</t>
    <phoneticPr fontId="4" type="noConversion"/>
  </si>
  <si>
    <t>L5813</t>
    <phoneticPr fontId="4" type="noConversion"/>
  </si>
  <si>
    <t>國稅局申報</t>
    <phoneticPr fontId="4" type="noConversion"/>
  </si>
  <si>
    <t>L5801</t>
    <phoneticPr fontId="4" type="noConversion"/>
  </si>
  <si>
    <t>借新還舊</t>
    <phoneticPr fontId="4" type="noConversion"/>
  </si>
  <si>
    <t>轉催收</t>
    <phoneticPr fontId="4" type="noConversion"/>
  </si>
  <si>
    <t>呆帳收回、清償</t>
    <phoneticPr fontId="4" type="noConversion"/>
  </si>
  <si>
    <t>保證人建檔</t>
    <phoneticPr fontId="4" type="noConversion"/>
  </si>
  <si>
    <t>L2600</t>
    <phoneticPr fontId="4" type="noConversion"/>
  </si>
  <si>
    <t>L2060</t>
    <phoneticPr fontId="4" type="noConversion"/>
  </si>
  <si>
    <t>L2018</t>
    <phoneticPr fontId="4" type="noConversion"/>
  </si>
  <si>
    <t>L2019</t>
    <phoneticPr fontId="4" type="noConversion"/>
  </si>
  <si>
    <t>L2118</t>
    <phoneticPr fontId="4" type="noConversion"/>
  </si>
  <si>
    <t>L2119</t>
  </si>
  <si>
    <t>L2119</t>
    <phoneticPr fontId="4" type="noConversion"/>
  </si>
  <si>
    <t>L291A</t>
    <phoneticPr fontId="4" type="noConversion"/>
  </si>
  <si>
    <t>L291B</t>
    <phoneticPr fontId="4" type="noConversion"/>
  </si>
  <si>
    <t>合併額度控管</t>
    <phoneticPr fontId="4" type="noConversion"/>
  </si>
  <si>
    <t>共同借款人</t>
    <phoneticPr fontId="4" type="noConversion"/>
  </si>
  <si>
    <t>L2021</t>
    <phoneticPr fontId="4" type="noConversion"/>
  </si>
  <si>
    <t>L2022</t>
    <phoneticPr fontId="4" type="noConversion"/>
  </si>
  <si>
    <t>L2222</t>
    <phoneticPr fontId="4" type="noConversion"/>
  </si>
  <si>
    <t>關係人建檔</t>
    <phoneticPr fontId="4" type="noConversion"/>
  </si>
  <si>
    <t>L2221</t>
    <phoneticPr fontId="4" type="noConversion"/>
  </si>
  <si>
    <t>擔保品代號維護</t>
    <phoneticPr fontId="4" type="noConversion"/>
  </si>
  <si>
    <t>擔保品建檔</t>
    <phoneticPr fontId="4" type="noConversion"/>
  </si>
  <si>
    <t>L2036</t>
    <phoneticPr fontId="4" type="noConversion"/>
  </si>
  <si>
    <t>L2305</t>
    <phoneticPr fontId="4" type="noConversion"/>
  </si>
  <si>
    <t>L2980</t>
    <phoneticPr fontId="4" type="noConversion"/>
  </si>
  <si>
    <t>6.轉催呆、結案、清償</t>
    <phoneticPr fontId="4" type="noConversion"/>
  </si>
  <si>
    <t>7.展期、借新還舊</t>
    <phoneticPr fontId="4" type="noConversion"/>
  </si>
  <si>
    <t>8.變更</t>
    <phoneticPr fontId="4" type="noConversion"/>
  </si>
  <si>
    <t>逾期新增減少原因</t>
    <phoneticPr fontId="4" type="noConversion"/>
  </si>
  <si>
    <t>其他作業</t>
    <phoneticPr fontId="4" type="noConversion"/>
  </si>
  <si>
    <t>主管原因</t>
    <phoneticPr fontId="4" type="noConversion"/>
  </si>
  <si>
    <t>行庫資料</t>
    <phoneticPr fontId="4" type="noConversion"/>
  </si>
  <si>
    <t>保險／鑑定公司</t>
    <phoneticPr fontId="4" type="noConversion"/>
  </si>
  <si>
    <t>營業單位</t>
    <phoneticPr fontId="4" type="noConversion"/>
  </si>
  <si>
    <t>交易控制檔</t>
    <phoneticPr fontId="4" type="noConversion"/>
  </si>
  <si>
    <t>權限群組</t>
    <phoneticPr fontId="4" type="noConversion"/>
  </si>
  <si>
    <t>使用者資料</t>
    <phoneticPr fontId="4" type="noConversion"/>
  </si>
  <si>
    <t>核心資料匯入</t>
    <phoneticPr fontId="4" type="noConversion"/>
  </si>
  <si>
    <t>資料變更交易查詢</t>
    <phoneticPr fontId="4" type="noConversion"/>
  </si>
  <si>
    <t>系統參數</t>
    <phoneticPr fontId="4" type="noConversion"/>
  </si>
  <si>
    <t>I.遵循法令作業</t>
    <phoneticPr fontId="4" type="noConversion"/>
  </si>
  <si>
    <t>行業別代號</t>
    <phoneticPr fontId="4" type="noConversion"/>
  </si>
  <si>
    <t>維護協辦人員等級</t>
    <phoneticPr fontId="4" type="noConversion"/>
  </si>
  <si>
    <t>換算業績、業務報酬</t>
  </si>
  <si>
    <t>介紹人、協辦人、專業獎勵獎金</t>
    <phoneticPr fontId="4" type="noConversion"/>
  </si>
  <si>
    <t>L5510</t>
    <phoneticPr fontId="4" type="noConversion"/>
  </si>
  <si>
    <t>LM016</t>
    <phoneticPr fontId="4" type="noConversion"/>
  </si>
  <si>
    <t>L5914</t>
  </si>
  <si>
    <t>L1111</t>
    <phoneticPr fontId="4" type="noConversion"/>
  </si>
  <si>
    <t>火險—到期通知</t>
    <phoneticPr fontId="4" type="noConversion"/>
  </si>
  <si>
    <t>火險—佣金作業</t>
    <phoneticPr fontId="4" type="noConversion"/>
  </si>
  <si>
    <t>E.管理性作業</t>
    <phoneticPr fontId="4" type="noConversion"/>
  </si>
  <si>
    <t>F.提存作業</t>
    <phoneticPr fontId="4" type="noConversion"/>
  </si>
  <si>
    <t>G.法催作業</t>
    <phoneticPr fontId="4" type="noConversion"/>
  </si>
  <si>
    <t>H.債務協商作業</t>
    <phoneticPr fontId="4" type="noConversion"/>
  </si>
  <si>
    <t>補貼息作業</t>
    <phoneticPr fontId="4" type="noConversion"/>
  </si>
  <si>
    <t>ＡＣＨ授權提出</t>
    <phoneticPr fontId="4" type="noConversion"/>
  </si>
  <si>
    <t>郵局授權提出</t>
    <phoneticPr fontId="4" type="noConversion"/>
  </si>
  <si>
    <t>恢復或暫停授權</t>
    <phoneticPr fontId="4" type="noConversion"/>
  </si>
  <si>
    <t>維護晤談人員</t>
    <phoneticPr fontId="4" type="noConversion"/>
  </si>
  <si>
    <t>撥款產生業績案件資料</t>
    <phoneticPr fontId="4" type="noConversion"/>
  </si>
  <si>
    <t>提前還款追回業績資料</t>
    <phoneticPr fontId="4" type="noConversion"/>
  </si>
  <si>
    <t>內容變更</t>
    <phoneticPr fontId="4" type="noConversion"/>
  </si>
  <si>
    <t>展期</t>
    <phoneticPr fontId="4" type="noConversion"/>
  </si>
  <si>
    <t>A.利率變動</t>
    <phoneticPr fontId="4" type="noConversion"/>
  </si>
  <si>
    <t>機動指數利率調整</t>
    <phoneticPr fontId="4" type="noConversion"/>
  </si>
  <si>
    <t>定期機動調整</t>
    <phoneticPr fontId="4" type="noConversion"/>
  </si>
  <si>
    <t>員工利率調整</t>
    <phoneticPr fontId="4" type="noConversion"/>
  </si>
  <si>
    <t>個人房貸調整</t>
    <phoneticPr fontId="4" type="noConversion"/>
  </si>
  <si>
    <t>機動非指數利率調整</t>
    <phoneticPr fontId="4" type="noConversion"/>
  </si>
  <si>
    <t>回收作業</t>
    <phoneticPr fontId="4" type="noConversion"/>
  </si>
  <si>
    <t>結案清償作業</t>
    <phoneticPr fontId="4" type="noConversion"/>
  </si>
  <si>
    <t>業績調整</t>
    <phoneticPr fontId="4" type="noConversion"/>
  </si>
  <si>
    <t>檔案借閱</t>
    <phoneticPr fontId="4" type="noConversion"/>
  </si>
  <si>
    <t>按商品別調整</t>
    <phoneticPr fontId="4" type="noConversion"/>
  </si>
  <si>
    <t>L1909</t>
    <phoneticPr fontId="4" type="noConversion"/>
  </si>
  <si>
    <t>L2023</t>
    <phoneticPr fontId="4" type="noConversion"/>
  </si>
  <si>
    <t>L3913</t>
    <phoneticPr fontId="4" type="noConversion"/>
  </si>
  <si>
    <t>L4102</t>
    <phoneticPr fontId="4" type="noConversion"/>
  </si>
  <si>
    <t>L4103</t>
    <phoneticPr fontId="4" type="noConversion"/>
  </si>
  <si>
    <t>L4922</t>
    <phoneticPr fontId="4" type="noConversion"/>
  </si>
  <si>
    <t>L4923</t>
    <phoneticPr fontId="4" type="noConversion"/>
  </si>
  <si>
    <t>L4942</t>
    <phoneticPr fontId="4" type="noConversion"/>
  </si>
  <si>
    <t>L5062</t>
    <phoneticPr fontId="4" type="noConversion"/>
  </si>
  <si>
    <t>L5073</t>
    <phoneticPr fontId="4" type="noConversion"/>
  </si>
  <si>
    <t>L5951</t>
    <phoneticPr fontId="4" type="noConversion"/>
  </si>
  <si>
    <t>L5975</t>
    <phoneticPr fontId="4" type="noConversion"/>
  </si>
  <si>
    <t>L5976</t>
    <phoneticPr fontId="4" type="noConversion"/>
  </si>
  <si>
    <t>L5977</t>
    <phoneticPr fontId="4" type="noConversion"/>
  </si>
  <si>
    <t>L5981</t>
    <phoneticPr fontId="4" type="noConversion"/>
  </si>
  <si>
    <t>L5982</t>
    <phoneticPr fontId="4" type="noConversion"/>
  </si>
  <si>
    <t>L6070</t>
    <phoneticPr fontId="4" type="noConversion"/>
  </si>
  <si>
    <t>L6102</t>
    <phoneticPr fontId="4" type="noConversion"/>
  </si>
  <si>
    <t>L6700</t>
    <phoneticPr fontId="4" type="noConversion"/>
  </si>
  <si>
    <t>L2039</t>
    <phoneticPr fontId="4" type="noConversion"/>
  </si>
  <si>
    <t>L2064</t>
    <phoneticPr fontId="4" type="noConversion"/>
  </si>
  <si>
    <t>L6069</t>
    <phoneticPr fontId="4" type="noConversion"/>
  </si>
  <si>
    <t>完成:1</t>
    <phoneticPr fontId="4" type="noConversion"/>
  </si>
  <si>
    <t>步驟數</t>
    <phoneticPr fontId="4" type="noConversion"/>
  </si>
  <si>
    <t>完成數</t>
    <phoneticPr fontId="4" type="noConversion"/>
  </si>
  <si>
    <t>H-1債協帳務</t>
    <phoneticPr fontId="4" type="noConversion"/>
  </si>
  <si>
    <t>H-2債協JCIC報送</t>
    <phoneticPr fontId="4" type="noConversion"/>
  </si>
  <si>
    <t>I-1AML</t>
    <phoneticPr fontId="4" type="noConversion"/>
  </si>
  <si>
    <t>I-2疑似洗錢</t>
    <phoneticPr fontId="4" type="noConversion"/>
  </si>
  <si>
    <t>L650B</t>
    <phoneticPr fontId="4" type="noConversion"/>
  </si>
  <si>
    <t>L650C</t>
    <phoneticPr fontId="4" type="noConversion"/>
  </si>
  <si>
    <t>L650D</t>
    <phoneticPr fontId="4" type="noConversion"/>
  </si>
  <si>
    <t>1-1-1</t>
    <phoneticPr fontId="4" type="noConversion"/>
  </si>
  <si>
    <t>1-1-2</t>
    <phoneticPr fontId="4" type="noConversion"/>
  </si>
  <si>
    <t>1-2-1</t>
    <phoneticPr fontId="4" type="noConversion"/>
  </si>
  <si>
    <t>1-2-2</t>
    <phoneticPr fontId="4" type="noConversion"/>
  </si>
  <si>
    <t>1-2-3</t>
  </si>
  <si>
    <t>1-2-4</t>
  </si>
  <si>
    <t>1-2-5</t>
  </si>
  <si>
    <t>1-2-6</t>
  </si>
  <si>
    <t>1-2-7</t>
  </si>
  <si>
    <t>1-3-1</t>
    <phoneticPr fontId="4" type="noConversion"/>
  </si>
  <si>
    <t>1-3-2</t>
  </si>
  <si>
    <t>1-3-3</t>
  </si>
  <si>
    <t>1-4-1</t>
    <phoneticPr fontId="4" type="noConversion"/>
  </si>
  <si>
    <t>1-4-2</t>
  </si>
  <si>
    <t>1-4-3</t>
  </si>
  <si>
    <t>1-4-4</t>
  </si>
  <si>
    <t>1商品參數</t>
    <phoneticPr fontId="4" type="noConversion"/>
  </si>
  <si>
    <t>2各類代碼</t>
    <phoneticPr fontId="4" type="noConversion"/>
  </si>
  <si>
    <t>3會計類</t>
    <phoneticPr fontId="4" type="noConversion"/>
  </si>
  <si>
    <t>4交易權限</t>
    <phoneticPr fontId="4" type="noConversion"/>
  </si>
  <si>
    <t>5核心資料匯入</t>
    <phoneticPr fontId="4" type="noConversion"/>
  </si>
  <si>
    <t>6系統共同作業</t>
    <phoneticPr fontId="4" type="noConversion"/>
  </si>
  <si>
    <t>1業績目標</t>
    <phoneticPr fontId="4" type="noConversion"/>
  </si>
  <si>
    <t>2協辦人員等級</t>
    <phoneticPr fontId="4" type="noConversion"/>
  </si>
  <si>
    <t>3業績作業參數、標準值設定</t>
    <phoneticPr fontId="4" type="noConversion"/>
  </si>
  <si>
    <t>4工作日業績結算</t>
    <phoneticPr fontId="4" type="noConversion"/>
  </si>
  <si>
    <t>5業績調整</t>
    <phoneticPr fontId="4" type="noConversion"/>
  </si>
  <si>
    <t>plan_xls行數</t>
    <phoneticPr fontId="4" type="noConversion"/>
  </si>
  <si>
    <t>1客戶作業</t>
    <phoneticPr fontId="4" type="noConversion"/>
  </si>
  <si>
    <t>2案件申請</t>
    <phoneticPr fontId="4" type="noConversion"/>
  </si>
  <si>
    <t>3擔保品</t>
    <phoneticPr fontId="4" type="noConversion"/>
  </si>
  <si>
    <t>4保證人</t>
    <phoneticPr fontId="4" type="noConversion"/>
  </si>
  <si>
    <t>5關係人</t>
    <phoneticPr fontId="4" type="noConversion"/>
  </si>
  <si>
    <t>鮑:1</t>
    <phoneticPr fontId="4" type="noConversion"/>
  </si>
  <si>
    <t>1銀扣授權</t>
    <phoneticPr fontId="4" type="noConversion"/>
  </si>
  <si>
    <t>2撥款作業</t>
    <phoneticPr fontId="4" type="noConversion"/>
  </si>
  <si>
    <t>1銀行扣款</t>
    <phoneticPr fontId="4" type="noConversion"/>
  </si>
  <si>
    <t>2員工扣薪</t>
    <phoneticPr fontId="4" type="noConversion"/>
  </si>
  <si>
    <t>3支票繳款</t>
    <phoneticPr fontId="4" type="noConversion"/>
  </si>
  <si>
    <t>1整批入帳</t>
    <phoneticPr fontId="4" type="noConversion"/>
  </si>
  <si>
    <t>2繳息還本帳務作業</t>
    <phoneticPr fontId="4" type="noConversion"/>
  </si>
  <si>
    <t>1應繳日變更</t>
    <phoneticPr fontId="4" type="noConversion"/>
  </si>
  <si>
    <t>2內容變更</t>
    <phoneticPr fontId="4" type="noConversion"/>
  </si>
  <si>
    <t>1結案清償作業</t>
    <phoneticPr fontId="4" type="noConversion"/>
  </si>
  <si>
    <t>2轉催收</t>
    <phoneticPr fontId="4" type="noConversion"/>
  </si>
  <si>
    <t xml:space="preserve">3催收回復、收回 </t>
    <phoneticPr fontId="4" type="noConversion"/>
  </si>
  <si>
    <t>4催收部分轉呆、轉列呆帳</t>
    <phoneticPr fontId="4" type="noConversion"/>
  </si>
  <si>
    <t>5呆帳收回、清償</t>
    <phoneticPr fontId="4" type="noConversion"/>
  </si>
  <si>
    <t>1一般</t>
    <phoneticPr fontId="4" type="noConversion"/>
  </si>
  <si>
    <t>1火險作業</t>
    <phoneticPr fontId="4" type="noConversion"/>
  </si>
  <si>
    <t>1法拍費用</t>
    <phoneticPr fontId="4" type="noConversion"/>
  </si>
  <si>
    <t>1展期</t>
    <phoneticPr fontId="4" type="noConversion"/>
  </si>
  <si>
    <t>2借新還舊</t>
    <phoneticPr fontId="4" type="noConversion"/>
  </si>
  <si>
    <t>7業績報表</t>
    <phoneticPr fontId="4" type="noConversion"/>
  </si>
  <si>
    <t>業績報表</t>
    <phoneticPr fontId="4" type="noConversion"/>
  </si>
  <si>
    <t>聯貸費用</t>
    <phoneticPr fontId="4" type="noConversion"/>
  </si>
  <si>
    <t>L6022</t>
    <phoneticPr fontId="4" type="noConversion"/>
  </si>
  <si>
    <t>L6202</t>
    <phoneticPr fontId="4" type="noConversion"/>
  </si>
  <si>
    <t>關帳非月底日</t>
    <phoneticPr fontId="4" type="noConversion"/>
  </si>
  <si>
    <t>關帳月底日</t>
    <phoneticPr fontId="4" type="noConversion"/>
  </si>
  <si>
    <t>日初非月初日</t>
    <phoneticPr fontId="4" type="noConversion"/>
  </si>
  <si>
    <t>日初月初日</t>
    <phoneticPr fontId="4" type="noConversion"/>
  </si>
  <si>
    <t>L4941</t>
    <phoneticPr fontId="4" type="noConversion"/>
  </si>
  <si>
    <t>L6030</t>
    <phoneticPr fontId="4" type="noConversion"/>
  </si>
  <si>
    <t>L1111</t>
  </si>
  <si>
    <t>L1909</t>
  </si>
  <si>
    <t>L2018</t>
  </si>
  <si>
    <t>L2019</t>
  </si>
  <si>
    <t>L2021</t>
  </si>
  <si>
    <t>L2022</t>
  </si>
  <si>
    <t>L2036</t>
  </si>
  <si>
    <t>L2060</t>
  </si>
  <si>
    <t>L2118</t>
  </si>
  <si>
    <t>L2221</t>
  </si>
  <si>
    <t>L2222</t>
  </si>
  <si>
    <t>L2305</t>
  </si>
  <si>
    <t>L2600</t>
  </si>
  <si>
    <t>L291A</t>
  </si>
  <si>
    <t>L291B</t>
  </si>
  <si>
    <t>L2980</t>
  </si>
  <si>
    <t>L4941</t>
  </si>
  <si>
    <t>L4942</t>
  </si>
  <si>
    <t>L5116</t>
  </si>
  <si>
    <t>L5906</t>
  </si>
  <si>
    <t>L6022</t>
  </si>
  <si>
    <t>L6030</t>
  </si>
  <si>
    <t>L6032</t>
  </si>
  <si>
    <t>L6202</t>
  </si>
  <si>
    <t>L650B</t>
  </si>
  <si>
    <t>L650C</t>
  </si>
  <si>
    <t>L650D</t>
  </si>
  <si>
    <t>L8100</t>
  </si>
  <si>
    <t>LC009</t>
  </si>
  <si>
    <t>L650A</t>
  </si>
  <si>
    <t>L650A</t>
    <phoneticPr fontId="4" type="noConversion"/>
  </si>
  <si>
    <t>L1110</t>
  </si>
  <si>
    <t>L6070</t>
  </si>
  <si>
    <t>L6700</t>
  </si>
  <si>
    <t>L2604</t>
  </si>
  <si>
    <t>L2064</t>
  </si>
  <si>
    <t>L4102</t>
  </si>
  <si>
    <t>L4103</t>
  </si>
  <si>
    <t>L4922</t>
  </si>
  <si>
    <t>L4923</t>
  </si>
  <si>
    <t>L4200</t>
  </si>
  <si>
    <t>L4455</t>
  </si>
  <si>
    <t>L3913</t>
  </si>
  <si>
    <t>L4966</t>
  </si>
  <si>
    <t>L2023</t>
  </si>
  <si>
    <t>3.核准、撥貸</t>
    <phoneticPr fontId="4" type="noConversion"/>
  </si>
  <si>
    <t>單位、區部、部室業績目標</t>
    <phoneticPr fontId="4" type="noConversion"/>
  </si>
  <si>
    <t>6奬金發放、追回</t>
    <phoneticPr fontId="4" type="noConversion"/>
  </si>
  <si>
    <t>L1110</t>
    <phoneticPr fontId="4" type="noConversion"/>
  </si>
  <si>
    <t>1關帳</t>
    <phoneticPr fontId="4" type="noConversion"/>
  </si>
  <si>
    <t>2日初</t>
    <phoneticPr fontId="4" type="noConversion"/>
  </si>
  <si>
    <t>火險費轉列催收</t>
    <phoneticPr fontId="4" type="noConversion"/>
  </si>
  <si>
    <t xml:space="preserve"> </t>
    <phoneticPr fontId="4" type="noConversion"/>
  </si>
  <si>
    <t xml:space="preserve"> </t>
    <phoneticPr fontId="4" type="noConversion"/>
  </si>
  <si>
    <t>L4200</t>
    <phoneticPr fontId="4" type="noConversion"/>
  </si>
  <si>
    <t>1.顧客管理作業</t>
  </si>
  <si>
    <t>1-1顧客基本資料</t>
  </si>
  <si>
    <t>1-2公司戶財務狀況</t>
  </si>
  <si>
    <t>1-3申請不列印書面通知書</t>
  </si>
  <si>
    <t>2.業務作業</t>
  </si>
  <si>
    <t>2-1商品作業</t>
  </si>
  <si>
    <t>2-2案件申請、額度</t>
  </si>
  <si>
    <t>4-3利率調整作業</t>
  </si>
  <si>
    <t>3.帳務作業</t>
  </si>
  <si>
    <t>4.批次作業</t>
  </si>
  <si>
    <t>4-1撥款退款作業</t>
  </si>
  <si>
    <t>4-2整批入帳作業(匯款轉帳、銀行/郵局扣款、支票兌現)</t>
  </si>
  <si>
    <t>4-4銀行扣款作業(產出銀扣媒體作業)</t>
  </si>
  <si>
    <t>4-4銀行扣款授權</t>
  </si>
  <si>
    <t>4-5員工扣薪作業-1產出媒體</t>
  </si>
  <si>
    <t>4-5員工扣薪作業-2入賬</t>
  </si>
  <si>
    <t>4-6火險作業</t>
  </si>
  <si>
    <t>4-7其他</t>
  </si>
  <si>
    <t xml:space="preserve">5.管理性作業 </t>
  </si>
  <si>
    <t>5-3業績調整作業</t>
  </si>
  <si>
    <t>6.共同作業</t>
  </si>
  <si>
    <t>8.遵循法令作業</t>
  </si>
  <si>
    <t>8-1AML檢核</t>
  </si>
  <si>
    <t>8-2疑似洗錢</t>
  </si>
  <si>
    <t xml:space="preserve">9.報表作業 </t>
  </si>
  <si>
    <t>L4607</t>
  </si>
  <si>
    <t>LC001</t>
  </si>
  <si>
    <t>LC002</t>
  </si>
  <si>
    <t>LC003</t>
  </si>
  <si>
    <t>LC005</t>
  </si>
  <si>
    <t>LC011</t>
  </si>
  <si>
    <t>L698A</t>
    <phoneticPr fontId="4" type="noConversion"/>
  </si>
  <si>
    <t>舊1
新2
全3</t>
    <phoneticPr fontId="4" type="noConversion"/>
  </si>
  <si>
    <t>X</t>
    <phoneticPr fontId="4" type="noConversion"/>
  </si>
  <si>
    <t xml:space="preserve"> </t>
    <phoneticPr fontId="4" type="noConversion"/>
  </si>
  <si>
    <t>火險—加退保作業</t>
    <phoneticPr fontId="4" type="noConversion"/>
  </si>
  <si>
    <t>火險—對帳作業</t>
    <phoneticPr fontId="4" type="noConversion"/>
  </si>
  <si>
    <t>火險—繳款作業</t>
    <phoneticPr fontId="4" type="noConversion"/>
  </si>
  <si>
    <t>撥款退款作業</t>
    <phoneticPr fontId="4" type="noConversion"/>
  </si>
  <si>
    <t>撥款—預約到期</t>
    <phoneticPr fontId="4" type="noConversion"/>
  </si>
  <si>
    <t xml:space="preserve"> </t>
    <phoneticPr fontId="4" type="noConversion"/>
  </si>
  <si>
    <t>L4607</t>
    <phoneticPr fontId="4" type="noConversion"/>
  </si>
  <si>
    <t>LC001</t>
    <phoneticPr fontId="4" type="noConversion"/>
  </si>
  <si>
    <t>LC002</t>
    <phoneticPr fontId="4" type="noConversion"/>
  </si>
  <si>
    <t>LC003</t>
    <phoneticPr fontId="4" type="noConversion"/>
  </si>
  <si>
    <t>LC004</t>
    <phoneticPr fontId="4" type="noConversion"/>
  </si>
  <si>
    <t>LC005</t>
    <phoneticPr fontId="4" type="noConversion"/>
  </si>
  <si>
    <t>LC010</t>
    <phoneticPr fontId="4" type="noConversion"/>
  </si>
  <si>
    <t>LC011</t>
    <phoneticPr fontId="4" type="noConversion"/>
  </si>
  <si>
    <t>1整批利率變動</t>
    <phoneticPr fontId="4" type="noConversion"/>
  </si>
  <si>
    <t>2個別利率變更</t>
    <phoneticPr fontId="4" type="noConversion"/>
  </si>
  <si>
    <t>A-04 L4721 PLAN+1</t>
    <phoneticPr fontId="4" type="noConversion"/>
  </si>
  <si>
    <t>L6943</t>
    <phoneticPr fontId="4" type="noConversion"/>
  </si>
  <si>
    <t>L3003</t>
    <phoneticPr fontId="4" type="noConversion"/>
  </si>
  <si>
    <t>暫收登錄、銷帳、退還</t>
    <phoneticPr fontId="4" type="noConversion"/>
  </si>
  <si>
    <t>L4966</t>
    <phoneticPr fontId="4" type="noConversion"/>
  </si>
  <si>
    <t>收件字代碼</t>
    <phoneticPr fontId="4" type="noConversion"/>
  </si>
  <si>
    <t>L6088</t>
    <phoneticPr fontId="4" type="noConversion"/>
  </si>
  <si>
    <t>L6023</t>
    <phoneticPr fontId="4" type="noConversion"/>
  </si>
  <si>
    <t>L6203</t>
    <phoneticPr fontId="4" type="noConversion"/>
  </si>
  <si>
    <t>L6933</t>
    <phoneticPr fontId="4" type="noConversion"/>
  </si>
  <si>
    <t>L6934</t>
    <phoneticPr fontId="4" type="noConversion"/>
  </si>
  <si>
    <t>L4455</t>
    <phoneticPr fontId="4" type="noConversion"/>
  </si>
  <si>
    <t>L4211</t>
    <phoneticPr fontId="4" type="noConversion"/>
  </si>
  <si>
    <t>L2604</t>
    <phoneticPr fontId="4" type="noConversion"/>
  </si>
  <si>
    <t>L3240</t>
    <phoneticPr fontId="4" type="noConversion"/>
  </si>
  <si>
    <t>L3917</t>
    <phoneticPr fontId="4" type="noConversion"/>
  </si>
  <si>
    <t>L2040</t>
    <phoneticPr fontId="4" type="noConversion"/>
  </si>
  <si>
    <t>　</t>
    <phoneticPr fontId="4" type="noConversion"/>
  </si>
  <si>
    <t>L8925</t>
    <phoneticPr fontId="4" type="noConversion"/>
  </si>
  <si>
    <t>轉催收-應處理清單</t>
    <phoneticPr fontId="4" type="noConversion"/>
  </si>
  <si>
    <t xml:space="preserve"> </t>
    <phoneticPr fontId="4" type="noConversion"/>
  </si>
  <si>
    <t>L618B</t>
    <phoneticPr fontId="4" type="noConversion"/>
  </si>
  <si>
    <t>L618C</t>
    <phoneticPr fontId="4" type="noConversion"/>
  </si>
  <si>
    <t>業務大類</t>
  </si>
  <si>
    <t>流程</t>
  </si>
  <si>
    <t>功能代號</t>
  </si>
  <si>
    <t>功能名稱/說明</t>
  </si>
  <si>
    <t>刪除整併說明</t>
  </si>
  <si>
    <t>SA</t>
  </si>
  <si>
    <t>展示協助</t>
  </si>
  <si>
    <t>URS版本</t>
  </si>
  <si>
    <t>IT</t>
  </si>
  <si>
    <t>User</t>
  </si>
  <si>
    <t>User2</t>
  </si>
  <si>
    <t>AS400入口</t>
  </si>
  <si>
    <t>AS400名稱</t>
  </si>
  <si>
    <t>顧客明細資料查詢</t>
  </si>
  <si>
    <t>張金龍</t>
  </si>
  <si>
    <t>張嘉榮</t>
  </si>
  <si>
    <t>PJ201800012_URS_1顧客管理作業_V1.43.docx</t>
    <phoneticPr fontId="10" type="noConversion"/>
  </si>
  <si>
    <t>吳承憲</t>
  </si>
  <si>
    <t>李珮君</t>
  </si>
  <si>
    <t>李珮琪</t>
  </si>
  <si>
    <t>顧客管理作業</t>
  </si>
  <si>
    <t>顧客基本資料維護-自然人</t>
  </si>
  <si>
    <t>PJ201800012_URS_1顧客管理作業_V1.44.docx</t>
    <phoneticPr fontId="10" type="noConversion"/>
  </si>
  <si>
    <t>涂宇欣</t>
  </si>
  <si>
    <t>1-1</t>
  </si>
  <si>
    <t>顧客基本資料維護(新增)</t>
  </si>
  <si>
    <t>顧客基本資料維護-法人</t>
  </si>
  <si>
    <t>陳俞辛</t>
  </si>
  <si>
    <t>林清河</t>
  </si>
  <si>
    <t>顧客基本資料修改-自然人</t>
  </si>
  <si>
    <t>1-2</t>
  </si>
  <si>
    <t>顧客基本資料維護(修改)</t>
  </si>
  <si>
    <t>顧客基本資料修改-法人</t>
  </si>
  <si>
    <t>顧客基本資料維護-開放查詢變更</t>
  </si>
  <si>
    <t>PJ201800012_URS_1顧客管理作業_V1.42.docx</t>
  </si>
  <si>
    <t>蔡珮瑜</t>
  </si>
  <si>
    <t>CUSP01 CU190</t>
  </si>
  <si>
    <t>開放查詢變更</t>
  </si>
  <si>
    <t>顧客基本資料維護-身份證號／統一編號變更</t>
  </si>
  <si>
    <t>1-E</t>
  </si>
  <si>
    <t>顧客基本資料維護(編號變更)</t>
  </si>
  <si>
    <t>顧客聯絡電話查詢</t>
  </si>
  <si>
    <t>1-1欄位拆出新交易</t>
  </si>
  <si>
    <t>顧客聯絡電話維護</t>
  </si>
  <si>
    <t>申請不列印書面通知書查詢</t>
  </si>
  <si>
    <t>陳政皓</t>
  </si>
  <si>
    <t>5-22-04</t>
  </si>
  <si>
    <t>申請不列印書面通知書控管報表</t>
  </si>
  <si>
    <t>申請不列印書面通知書維護</t>
  </si>
  <si>
    <t>客戶交互運用維護</t>
  </si>
  <si>
    <t>公司戶財務報表查詢</t>
  </si>
  <si>
    <t>施美娟</t>
  </si>
  <si>
    <t>程慧娟</t>
  </si>
  <si>
    <t>2-5</t>
  </si>
  <si>
    <t>公司戶財務狀況明細資料查詢</t>
  </si>
  <si>
    <t>公司戶財務報表維護</t>
  </si>
  <si>
    <t>公司戶財務狀況管理</t>
  </si>
  <si>
    <t>疑似準利害關係人明細查詢</t>
  </si>
  <si>
    <t>新增 2021/11/2</t>
  </si>
  <si>
    <t>新交易</t>
  </si>
  <si>
    <t xml:space="preserve">商品參數明細資料查詢                    </t>
  </si>
  <si>
    <t>賴文育</t>
  </si>
  <si>
    <t>余家興</t>
  </si>
  <si>
    <t>PJ201800012_URS_2業務作業_V1.28.doc</t>
    <phoneticPr fontId="10" type="noConversion"/>
  </si>
  <si>
    <t>Eloan</t>
  </si>
  <si>
    <t>商品參數明細資料查詢</t>
  </si>
  <si>
    <t>商品參數維護</t>
  </si>
  <si>
    <t>2-2案件申請、額度</t>
    <phoneticPr fontId="10" type="noConversion"/>
  </si>
  <si>
    <t xml:space="preserve">申請案件明細資料查詢                    </t>
  </si>
  <si>
    <t>陳昱衡</t>
  </si>
  <si>
    <t>PJ201800012_URS_2業務作業_V1.29.doc</t>
    <phoneticPr fontId="10" type="noConversion"/>
  </si>
  <si>
    <t>申請案件明細資料查詢</t>
  </si>
  <si>
    <t>案件申請登錄</t>
  </si>
  <si>
    <t>核准額度登錄</t>
  </si>
  <si>
    <t>額度登錄准駁查詢</t>
  </si>
  <si>
    <t>駁回額度登錄</t>
  </si>
  <si>
    <t xml:space="preserve">團體戶申請登錄                          </t>
  </si>
  <si>
    <t>團體戶申請登錄</t>
  </si>
  <si>
    <t xml:space="preserve">額度明細資料查詢                        </t>
  </si>
  <si>
    <t>額度明細資料查詢</t>
  </si>
  <si>
    <t xml:space="preserve">額度資料維護                            </t>
  </si>
  <si>
    <t>額度資料維護</t>
  </si>
  <si>
    <t xml:space="preserve">核准號碼明細資料查詢                    </t>
  </si>
  <si>
    <t>核准號碼明細資料查詢</t>
  </si>
  <si>
    <t>2-3保證人、關係人</t>
    <phoneticPr fontId="10" type="noConversion"/>
  </si>
  <si>
    <t xml:space="preserve">保證人明細資料查詢                      </t>
  </si>
  <si>
    <t>企金</t>
  </si>
  <si>
    <t>保證人明細資料查詢</t>
  </si>
  <si>
    <t>保證人資料登錄</t>
  </si>
  <si>
    <t xml:space="preserve">保證人保證資料查詢                      </t>
  </si>
  <si>
    <t>保證人保證資料查詢</t>
  </si>
  <si>
    <t>6-6各類代碼檔維護</t>
    <phoneticPr fontId="10" type="noConversion"/>
  </si>
  <si>
    <t xml:space="preserve">未齊件代碼查詢                          </t>
  </si>
  <si>
    <t>PJ201800012_URS_6共同作業_V1.11.docx</t>
  </si>
  <si>
    <t>徐名弘</t>
  </si>
  <si>
    <t>李秋燕</t>
  </si>
  <si>
    <t>未齊件代碼維護</t>
  </si>
  <si>
    <t xml:space="preserve">未齊件資料查詢                          </t>
  </si>
  <si>
    <t>未齊件資料查詢</t>
  </si>
  <si>
    <t xml:space="preserve">未齊案件管理             </t>
  </si>
  <si>
    <t>未齊案件管理</t>
  </si>
  <si>
    <t>共同借款人資料查詢</t>
  </si>
  <si>
    <t>共同借款人資料登錄</t>
  </si>
  <si>
    <t>共同借款人額度查詢</t>
  </si>
  <si>
    <t>合併額度控管資料查詢</t>
  </si>
  <si>
    <t>合併額度控管登錄</t>
  </si>
  <si>
    <t>合併額度控管額度查詢</t>
  </si>
  <si>
    <t>交易關係人查詢</t>
  </si>
  <si>
    <t>交易關係人維護</t>
  </si>
  <si>
    <t>2-4擔保品</t>
    <phoneticPr fontId="10" type="noConversion"/>
  </si>
  <si>
    <t xml:space="preserve">擔保品明細資料查詢                      </t>
  </si>
  <si>
    <t>不動產擔保品資料登錄</t>
  </si>
  <si>
    <t>企金、(可分配金額+張舜雯)</t>
  </si>
  <si>
    <t>208-1</t>
  </si>
  <si>
    <t>押品資料管理-不動產押品資料登錄</t>
  </si>
  <si>
    <t xml:space="preserve">不動產擔保品資料查詢                    </t>
  </si>
  <si>
    <t>押品資料管理-不動產押品土地資料登錄</t>
  </si>
  <si>
    <t>不動產建物擔保品資料登錄</t>
  </si>
  <si>
    <t>不動產土地擔保品資料登錄</t>
  </si>
  <si>
    <t xml:space="preserve">不動產建物資料查詢                      </t>
  </si>
  <si>
    <t>押品資料管理-不動產押品房屋資料查詢</t>
  </si>
  <si>
    <t xml:space="preserve">不動產土地資料查詢                      </t>
  </si>
  <si>
    <t>擔保品他項權利查詢</t>
  </si>
  <si>
    <t>尹少玄</t>
  </si>
  <si>
    <t>擔保品他項權利登錄</t>
  </si>
  <si>
    <t>L6023</t>
    <phoneticPr fontId="10" type="noConversion"/>
  </si>
  <si>
    <t>收件字代碼查詢</t>
    <phoneticPr fontId="10" type="noConversion"/>
  </si>
  <si>
    <t>審後新增2021/10/08 (L2418)</t>
    <phoneticPr fontId="10" type="noConversion"/>
  </si>
  <si>
    <t>L6203</t>
    <phoneticPr fontId="10" type="noConversion"/>
  </si>
  <si>
    <t>收件字代碼維護</t>
    <phoneticPr fontId="10" type="noConversion"/>
  </si>
  <si>
    <t xml:space="preserve">額度與擔保品關聯查詢 </t>
  </si>
  <si>
    <t>額度與擔保品關聯登錄</t>
  </si>
  <si>
    <t>動產擔保品資料登錄</t>
  </si>
  <si>
    <t xml:space="preserve">動產擔保品資料查詢                      </t>
  </si>
  <si>
    <t>股票擔保品資料登錄</t>
  </si>
  <si>
    <t>李穎</t>
  </si>
  <si>
    <t>押品資料管理-火險、地震險資料登錄</t>
  </si>
  <si>
    <t xml:space="preserve">股票擔保品資料查詢                      </t>
  </si>
  <si>
    <t>其他擔保品資料登錄</t>
  </si>
  <si>
    <t xml:space="preserve">其他擔保品資料查詢                      </t>
  </si>
  <si>
    <t>2-9其他</t>
    <phoneticPr fontId="10" type="noConversion"/>
  </si>
  <si>
    <t xml:space="preserve">顧客控管警訊資料維護                    </t>
  </si>
  <si>
    <t>PJ201800012_URS_2業務作業_V1.31.docx</t>
    <phoneticPr fontId="10" type="noConversion"/>
  </si>
  <si>
    <t>張舜雯、程慧娟、邱怡婷、李秋燕</t>
  </si>
  <si>
    <t>放款專員業績統計作業－統計業績資料</t>
  </si>
  <si>
    <t xml:space="preserve">顧客控管警訊明細資料查詢                </t>
  </si>
  <si>
    <t>顧客控管警訊明細資料查詢</t>
  </si>
  <si>
    <t>3-1試算</t>
    <phoneticPr fontId="10" type="noConversion"/>
  </si>
  <si>
    <t xml:space="preserve">貸款試算                 </t>
  </si>
  <si>
    <t>PJ201800012_URS_3帳務作業_V1.81</t>
  </si>
  <si>
    <t>客戶洽詢查詢</t>
  </si>
  <si>
    <t>5-1一般作業</t>
    <phoneticPr fontId="10" type="noConversion"/>
  </si>
  <si>
    <t xml:space="preserve">資金運用概況明細資料查詢              </t>
  </si>
  <si>
    <t>楊智誠</t>
  </si>
  <si>
    <t>PJ201800012_URS_5管理性作業_V1.4</t>
    <phoneticPr fontId="10" type="noConversion"/>
  </si>
  <si>
    <t xml:space="preserve">2-11 </t>
  </si>
  <si>
    <t>資金運用概況明細資料查詢</t>
  </si>
  <si>
    <t>3-2撥款</t>
    <phoneticPr fontId="10" type="noConversion"/>
  </si>
  <si>
    <t xml:space="preserve">預約撥款明細資料查詢     </t>
  </si>
  <si>
    <t xml:space="preserve">預約撥款                 </t>
  </si>
  <si>
    <t xml:space="preserve">預約撥款刪除             </t>
  </si>
  <si>
    <t>6-8其他作業</t>
    <phoneticPr fontId="10" type="noConversion"/>
  </si>
  <si>
    <t>預約撥款到期作業</t>
  </si>
  <si>
    <t xml:space="preserve">撥款                     </t>
  </si>
  <si>
    <t>撥款</t>
  </si>
  <si>
    <t xml:space="preserve">撥款明細資料查詢         </t>
  </si>
  <si>
    <t>放款內容查詢</t>
  </si>
  <si>
    <t xml:space="preserve">撥款內容查詢             </t>
  </si>
  <si>
    <t>放款明細資料查詢</t>
  </si>
  <si>
    <t>聯貸案訂約明細資料查詢</t>
  </si>
  <si>
    <t>由L3010更名2021/9/7</t>
  </si>
  <si>
    <t>許慧玉</t>
  </si>
  <si>
    <t>聯貸案訂約登錄</t>
  </si>
  <si>
    <t>由L3600更名2021/9/7</t>
  </si>
  <si>
    <t>聯貸費用維護</t>
  </si>
  <si>
    <t>審後新增2021/11/18 (L2600)</t>
  </si>
  <si>
    <t>PJ201800012_URS_2業務作業_V1.4.docx</t>
    <phoneticPr fontId="10" type="noConversion"/>
  </si>
  <si>
    <t>聯貸費用明細資料查詢</t>
  </si>
  <si>
    <t>聯貸費用代碼查詢</t>
  </si>
  <si>
    <t>審後新增2021/11/23 (L2604)</t>
  </si>
  <si>
    <t>聯貸費用代碼維護</t>
  </si>
  <si>
    <t xml:space="preserve">交易內容查詢             </t>
  </si>
  <si>
    <t>交易明細資料查詢</t>
  </si>
  <si>
    <t xml:space="preserve">交易明細資料查詢         </t>
  </si>
  <si>
    <t>張舜雯</t>
  </si>
  <si>
    <t>3-5變更、延長年期</t>
    <phoneticPr fontId="10" type="noConversion"/>
  </si>
  <si>
    <t xml:space="preserve">借戶利率查詢             </t>
  </si>
  <si>
    <t>借戶利率查詢</t>
  </si>
  <si>
    <t xml:space="preserve">借戶利率變更             </t>
  </si>
  <si>
    <t>借戶利率變更</t>
  </si>
  <si>
    <t xml:space="preserve">放款內容變更             </t>
  </si>
  <si>
    <t>放款內容變更</t>
  </si>
  <si>
    <t>撥款退款作業</t>
  </si>
  <si>
    <t>PJ201800012_URS_4批次作業_V1.10.doc</t>
    <phoneticPr fontId="10" type="noConversion"/>
  </si>
  <si>
    <t>4-2-1
4-2-2
4-2-3
4-2-4</t>
    <phoneticPr fontId="10" type="noConversion"/>
  </si>
  <si>
    <t>撥款匯款媒體製作
匯款單
匯款單明細表
撥款傳票明細表</t>
    <phoneticPr fontId="10" type="noConversion"/>
  </si>
  <si>
    <t>撥款退款彙總查詢</t>
  </si>
  <si>
    <t>新交易</t>
    <phoneticPr fontId="10" type="noConversion"/>
  </si>
  <si>
    <t xml:space="preserve">撥款匯款記錄檔查詢                   </t>
  </si>
  <si>
    <t xml:space="preserve">應處理清單      </t>
  </si>
  <si>
    <t xml:space="preserve">ACH授權資料查詢                      </t>
  </si>
  <si>
    <t xml:space="preserve">ACH授權資料建檔                      </t>
  </si>
  <si>
    <t>4-12-10
4-12-20</t>
    <phoneticPr fontId="10" type="noConversion"/>
  </si>
  <si>
    <t>授權資料建檔作業
授權記錄檔資料維護作業</t>
    <phoneticPr fontId="10" type="noConversion"/>
  </si>
  <si>
    <t xml:space="preserve">產生ACH授權提出資料                  </t>
  </si>
  <si>
    <t>4-12-15
4-12-30
4-12-31</t>
    <phoneticPr fontId="10" type="noConversion"/>
  </si>
  <si>
    <t>產生授權資料
授權媒體製作
重製授權媒體碼</t>
    <phoneticPr fontId="10" type="noConversion"/>
  </si>
  <si>
    <t xml:space="preserve">上傳授權提回檔                       </t>
  </si>
  <si>
    <t>4-12-50
4-8-95-50</t>
    <phoneticPr fontId="10" type="noConversion"/>
  </si>
  <si>
    <t>ＰＣ上傳授權提回檔
ＰＣ上傳授權提回檔</t>
    <phoneticPr fontId="10" type="noConversion"/>
  </si>
  <si>
    <t>帳號授權檔查詢</t>
  </si>
  <si>
    <t>ACH授權資料歷史紀錄查詢</t>
  </si>
  <si>
    <t xml:space="preserve">郵局授權資料查詢                     </t>
  </si>
  <si>
    <t>宋郁宏</t>
  </si>
  <si>
    <t xml:space="preserve">郵局授權資料建檔                     </t>
  </si>
  <si>
    <t>4-8-95-10
4-8-95-20</t>
    <phoneticPr fontId="10" type="noConversion"/>
  </si>
  <si>
    <t>產生郵局授權資料</t>
  </si>
  <si>
    <t>4-8-95-15
4-8-95-30
4-8-95-31</t>
    <phoneticPr fontId="10" type="noConversion"/>
  </si>
  <si>
    <t>郵局授權資料歷史紀錄查詢</t>
  </si>
  <si>
    <t>3-3回收、部分償還、暫收款</t>
    <phoneticPr fontId="10" type="noConversion"/>
  </si>
  <si>
    <t xml:space="preserve">暫收款登錄               </t>
  </si>
  <si>
    <t>邵淑微</t>
  </si>
  <si>
    <t>暫收款登錄</t>
  </si>
  <si>
    <t xml:space="preserve">暫收款退還               </t>
  </si>
  <si>
    <t>PJ201800012_URS_3帳務作業_V1.84</t>
    <phoneticPr fontId="10" type="noConversion"/>
  </si>
  <si>
    <t>暫收款退還</t>
  </si>
  <si>
    <t>撥款退款明細表</t>
  </si>
  <si>
    <t>審後新增2021/10/26</t>
  </si>
  <si>
    <t>抽退票傳票明細表</t>
  </si>
  <si>
    <t>客戶還款方式及還款帳號查詢</t>
  </si>
  <si>
    <t>還款帳號及還款方式變更紀錄查詢</t>
  </si>
  <si>
    <t xml:space="preserve">資金運用概況維護                      </t>
  </si>
  <si>
    <t>資金運用概況明細</t>
  </si>
  <si>
    <t xml:space="preserve">票據媒體製作                         </t>
  </si>
  <si>
    <t xml:space="preserve">4-5-1
</t>
    <phoneticPr fontId="10" type="noConversion"/>
  </si>
  <si>
    <t xml:space="preserve">票據兌現媒體製作
</t>
    <phoneticPr fontId="10" type="noConversion"/>
  </si>
  <si>
    <t xml:space="preserve">暫收支票明細資料查詢     </t>
  </si>
  <si>
    <t>暫收支票查詢</t>
  </si>
  <si>
    <t>支票明細資料查詢-全部</t>
  </si>
  <si>
    <t>377
4-5-4
4-5-5</t>
    <phoneticPr fontId="10" type="noConversion"/>
  </si>
  <si>
    <t>多餘支明細資料查詢
暫收支票明細表    
支票兌現未入帳查詢</t>
    <phoneticPr fontId="10" type="noConversion"/>
  </si>
  <si>
    <t xml:space="preserve">支票內容查詢             </t>
  </si>
  <si>
    <t>貸後契變手續費明細資料查詢(未入帳)</t>
  </si>
  <si>
    <t>237-1</t>
  </si>
  <si>
    <t>貸後契變手續費作業(MENU)-</t>
  </si>
  <si>
    <t xml:space="preserve">貸後契變手續費維護                      </t>
  </si>
  <si>
    <t>貸後契變手續費作業(MENU)-貸後契變手續費維護</t>
  </si>
  <si>
    <t>貸後契變手續費明細資料查詢</t>
  </si>
  <si>
    <t>237-2</t>
  </si>
  <si>
    <t xml:space="preserve">額度擔保品保險單關聯查詢   </t>
  </si>
  <si>
    <t>陳昱衡</t>
    <phoneticPr fontId="10" type="noConversion"/>
  </si>
  <si>
    <t>保險單明細資料登錄</t>
  </si>
  <si>
    <t>4-91-13</t>
    <phoneticPr fontId="10" type="noConversion"/>
  </si>
  <si>
    <t>火險保費資料維護</t>
    <phoneticPr fontId="10" type="noConversion"/>
  </si>
  <si>
    <t xml:space="preserve">火險到期檔產生作業         </t>
  </si>
  <si>
    <t>4-91-1</t>
    <phoneticPr fontId="10" type="noConversion"/>
  </si>
  <si>
    <t>火險到期檔產生作業</t>
    <phoneticPr fontId="10" type="noConversion"/>
  </si>
  <si>
    <t xml:space="preserve">火險詢價作業               </t>
  </si>
  <si>
    <t>4-91-3
4-91-4
4-91-5</t>
    <phoneticPr fontId="10" type="noConversion"/>
  </si>
  <si>
    <t xml:space="preserve">火險詢價上傳檔轉檔作業
火險詢價重複投保報表  
續保資料錯誤明細表    </t>
    <phoneticPr fontId="10" type="noConversion"/>
  </si>
  <si>
    <t xml:space="preserve">續約保單資料維護           </t>
  </si>
  <si>
    <t>4-91-13</t>
  </si>
  <si>
    <t xml:space="preserve">火險出單明細表與媒體       </t>
  </si>
  <si>
    <t>4-91-7</t>
  </si>
  <si>
    <t>出單明細表</t>
    <phoneticPr fontId="10" type="noConversion"/>
  </si>
  <si>
    <t xml:space="preserve">火險通知作業               </t>
  </si>
  <si>
    <t>PJ201800012_URS_4批次作業_V1.12.docx</t>
    <phoneticPr fontId="10" type="noConversion"/>
  </si>
  <si>
    <t>4-91-6</t>
  </si>
  <si>
    <t>火險通知單</t>
    <phoneticPr fontId="10" type="noConversion"/>
  </si>
  <si>
    <t xml:space="preserve">保險單資料檢核作業       </t>
  </si>
  <si>
    <t>4-91-15
4-91-16</t>
    <phoneticPr fontId="10" type="noConversion"/>
  </si>
  <si>
    <t xml:space="preserve">保費、保單未完成檢核表
額度無保單檢核表      </t>
    <phoneticPr fontId="10" type="noConversion"/>
  </si>
  <si>
    <t xml:space="preserve">火險保費資料查詢(By客戶) </t>
  </si>
  <si>
    <t xml:space="preserve">火險保費明細查詢         </t>
  </si>
  <si>
    <t>擔保品保險單資料查詢</t>
  </si>
  <si>
    <t>4-91-12</t>
    <phoneticPr fontId="10" type="noConversion"/>
  </si>
  <si>
    <t>火險保費查詢</t>
    <phoneticPr fontId="10" type="noConversion"/>
  </si>
  <si>
    <t xml:space="preserve">保險單明細資料查詢       </t>
  </si>
  <si>
    <t xml:space="preserve">火險保費查詢 </t>
    <phoneticPr fontId="10" type="noConversion"/>
  </si>
  <si>
    <t xml:space="preserve">產出銀行扣帳檔                       </t>
  </si>
  <si>
    <t>蔡珮瑜、張舜雯</t>
  </si>
  <si>
    <t>4-8-10 
4-8-11 
4-13-10
4-13-11</t>
    <phoneticPr fontId="10" type="noConversion"/>
  </si>
  <si>
    <t xml:space="preserve">產生火險銀行扣款檔                    
產生銀行扣款檔                        
產生 ACH 扣款檔（火險）               
產生 ACH 扣款檔－期款帳管費契變手續費 </t>
    <phoneticPr fontId="10" type="noConversion"/>
  </si>
  <si>
    <t xml:space="preserve">銀行扣款檔資料查詢                   </t>
  </si>
  <si>
    <t>4-8-25 
4-13-21</t>
    <phoneticPr fontId="10" type="noConversion"/>
  </si>
  <si>
    <t>郵局扣款檢核表      
ACH 扣款金額異常報表</t>
    <phoneticPr fontId="10" type="noConversion"/>
  </si>
  <si>
    <t xml:space="preserve">銀行扣款檔資料維護                   </t>
  </si>
  <si>
    <t>4-8-20 
4-13-20</t>
    <phoneticPr fontId="10" type="noConversion"/>
  </si>
  <si>
    <t xml:space="preserve">銀行扣款檔資料維護 
ACH 扣款檔資料維護 </t>
    <phoneticPr fontId="10" type="noConversion"/>
  </si>
  <si>
    <t xml:space="preserve">銀行扣款(媒體製作)                   </t>
  </si>
  <si>
    <t>4-8-30 
4-13-30
4-13-31</t>
    <phoneticPr fontId="10" type="noConversion"/>
  </si>
  <si>
    <t xml:space="preserve">銀行扣款（含火險）媒體製作
ACH 扣款媒體製作          
重置扣款媒體碼            </t>
    <phoneticPr fontId="10" type="noConversion"/>
  </si>
  <si>
    <t>銀扣扣款前通知</t>
  </si>
  <si>
    <t>4-8-35 
4-13-23</t>
    <phoneticPr fontId="10" type="noConversion"/>
  </si>
  <si>
    <t>銀行扣款前簡訊通知作業
ACH 扣款前簡訊傳送作業</t>
    <phoneticPr fontId="10" type="noConversion"/>
  </si>
  <si>
    <t>邱怡婷</t>
  </si>
  <si>
    <t>6-1控制類</t>
    <phoneticPr fontId="10" type="noConversion"/>
  </si>
  <si>
    <t>業務關帳作業</t>
  </si>
  <si>
    <t>代理人設定</t>
  </si>
  <si>
    <t xml:space="preserve">報表查詢作業申請    </t>
  </si>
  <si>
    <t>6-2日結類</t>
    <phoneticPr fontId="10" type="noConversion"/>
  </si>
  <si>
    <t>其他傳票輸入</t>
  </si>
  <si>
    <t>PJ201800012_URS_6共同作業_V1.9</t>
  </si>
  <si>
    <t>3-79</t>
  </si>
  <si>
    <t>其他傳票輸入作業</t>
  </si>
  <si>
    <t>交易分錄清單查詢</t>
  </si>
  <si>
    <t>會計總帳查詢</t>
  </si>
  <si>
    <t>會計帳務明細查詢</t>
  </si>
  <si>
    <t>日結彙計查詢</t>
  </si>
  <si>
    <t>新交易
4-5-8
4-1-11</t>
    <phoneticPr fontId="10" type="noConversion"/>
  </si>
  <si>
    <t xml:space="preserve">
支票兌現轉帳總傳票明細表
匯款總傳票明細表</t>
    <phoneticPr fontId="10" type="noConversion"/>
  </si>
  <si>
    <t>日結明細查詢</t>
  </si>
  <si>
    <t>會計分錄查詢</t>
  </si>
  <si>
    <t>未銷帳餘額明細查詢</t>
  </si>
  <si>
    <t>銷帳歷史明細查詢</t>
  </si>
  <si>
    <t>6-3共同資料維護(利率、營業日)</t>
    <phoneticPr fontId="10" type="noConversion"/>
  </si>
  <si>
    <t>特殊/例假日查詢</t>
  </si>
  <si>
    <t>特殊/例假日登錄</t>
  </si>
  <si>
    <t>指標利率種類查詢</t>
  </si>
  <si>
    <t>指標利率資料查詢</t>
  </si>
  <si>
    <t>指標利率種類維護</t>
  </si>
  <si>
    <t>指標利率登錄/維護</t>
  </si>
  <si>
    <t>6-4作業控管維護</t>
    <phoneticPr fontId="10" type="noConversion"/>
  </si>
  <si>
    <t>交易控制檔查詢</t>
  </si>
  <si>
    <t>交易控制檔維護</t>
  </si>
  <si>
    <t>權限群組查詢</t>
  </si>
  <si>
    <t xml:space="preserve">權限群組維護  </t>
  </si>
  <si>
    <t>使用者資料查詢</t>
  </si>
  <si>
    <t>PJ201800012_URS_6共同作業_V1.11.docx</t>
    <phoneticPr fontId="10" type="noConversion"/>
  </si>
  <si>
    <t>使用者資料維護</t>
  </si>
  <si>
    <t>L6943</t>
    <phoneticPr fontId="10" type="noConversion"/>
  </si>
  <si>
    <t>使用者交易權限查詢</t>
  </si>
  <si>
    <t>審後新增2021/12/20</t>
    <phoneticPr fontId="10" type="noConversion"/>
  </si>
  <si>
    <t>主管授權紀錄查詢</t>
  </si>
  <si>
    <t>資料變更交易查詢</t>
  </si>
  <si>
    <t>6-7其他基本資料維護</t>
    <phoneticPr fontId="10" type="noConversion"/>
  </si>
  <si>
    <t>L6088</t>
    <phoneticPr fontId="10" type="noConversion"/>
  </si>
  <si>
    <t>員工資料檔查詢</t>
  </si>
  <si>
    <t>由L190A更名 2021/12/20</t>
    <phoneticPr fontId="10" type="noConversion"/>
  </si>
  <si>
    <t>4-3-2</t>
  </si>
  <si>
    <t>在職員工明細檔查詢</t>
  </si>
  <si>
    <t>設定員工扣薪日程表</t>
  </si>
  <si>
    <t xml:space="preserve">員工扣薪設定檢核表    </t>
  </si>
  <si>
    <t>4-7-2</t>
  </si>
  <si>
    <t>員工扣薪設定檢核表</t>
    <phoneticPr fontId="10" type="noConversion"/>
  </si>
  <si>
    <t>產出員工扣薪明細檔</t>
  </si>
  <si>
    <t>4-7-1 
4-7-4 
4-7-10</t>
    <phoneticPr fontId="10" type="noConversion"/>
  </si>
  <si>
    <t>員工扣薪到期明細表        
１５日薪扣薪資料產生作業  
非１５日薪扣薪資料產生作業</t>
    <phoneticPr fontId="10" type="noConversion"/>
  </si>
  <si>
    <t>員工扣薪媒體檔查詢</t>
  </si>
  <si>
    <t>4-7-16</t>
  </si>
  <si>
    <t>員工扣薪資料查詢</t>
    <phoneticPr fontId="10" type="noConversion"/>
  </si>
  <si>
    <t>員工扣薪媒體檔維護</t>
  </si>
  <si>
    <t>4-7-17</t>
  </si>
  <si>
    <t>員工扣薪資料維護</t>
    <phoneticPr fontId="10" type="noConversion"/>
  </si>
  <si>
    <t>產出員工扣薪媒體檔</t>
  </si>
  <si>
    <t>4-7-5 
4-7-11
4-7-20</t>
    <phoneticPr fontId="10" type="noConversion"/>
  </si>
  <si>
    <t xml:space="preserve">１５日薪扣薪媒體檔產生作業   
非１５日薪扣薪媒體檔產生作業 
員工扣薪媒體下傳報表         </t>
    <phoneticPr fontId="10" type="noConversion"/>
  </si>
  <si>
    <t xml:space="preserve">入帳檔上傳作業                       </t>
  </si>
  <si>
    <t xml:space="preserve">4-7-7 
4-7-12
4-1-1
4-1-6
4-13-50
4-8-50 
</t>
    <phoneticPr fontId="10" type="noConversion"/>
  </si>
  <si>
    <t xml:space="preserve">１５日薪扣薪媒體回傳作業  
非１５日薪扣薪媒體回傳作業
ＰＣ上傳匯款檔轉入暫存檔作業 
匯款暫存檔轉入匯款轉帳檔     
上傳 ACH 扣款媒體作業 
ＰＣ上傳銀行扣款作業  </t>
    <phoneticPr fontId="10" type="noConversion"/>
  </si>
  <si>
    <t>產生員工扣薪報表</t>
  </si>
  <si>
    <t xml:space="preserve">4-7-15
</t>
    <phoneticPr fontId="10" type="noConversion"/>
  </si>
  <si>
    <t>員工扣薪報表</t>
  </si>
  <si>
    <t>員工扣薪-明細查詢</t>
  </si>
  <si>
    <t>支票兌現-明細查詢</t>
  </si>
  <si>
    <t xml:space="preserve">整批入帳作業                         </t>
  </si>
  <si>
    <t xml:space="preserve">4-7-14
4-5-7
4-1-9
4-13-60
4-8-81 
</t>
    <phoneticPr fontId="10" type="noConversion"/>
  </si>
  <si>
    <t xml:space="preserve">員工扣薪入帳作業
票據入帳作業（核心）
自動匯款作業(入帳) 
ACH 扣款入帳作業
銀行扣款入帳作業
</t>
    <phoneticPr fontId="10" type="noConversion"/>
  </si>
  <si>
    <t>整批批次檢核作業</t>
  </si>
  <si>
    <t>整批批次入帳作業</t>
  </si>
  <si>
    <t>整批入帳明細查詢</t>
  </si>
  <si>
    <t>4-1-4
4-1-7</t>
    <phoneticPr fontId="10" type="noConversion"/>
  </si>
  <si>
    <t>匯款暫存檔印表作業
匯款轉帳檔印表作業</t>
    <phoneticPr fontId="10" type="noConversion"/>
  </si>
  <si>
    <t xml:space="preserve">整批入帳明細查詢(By日期區間)         </t>
  </si>
  <si>
    <t>整批勾選處理</t>
  </si>
  <si>
    <t>銀行扣款-明細查詢</t>
  </si>
  <si>
    <t>郵局扣款-明細查詢</t>
  </si>
  <si>
    <t>產生銀扣失敗通知</t>
  </si>
  <si>
    <t xml:space="preserve">4-13-71
4-13-72
4-13-73
4-13-74
4-13-75
4-8-61 
4-8-62 
4-8-70 
4-8-71 
4-8-75 </t>
    <phoneticPr fontId="10" type="noConversion"/>
  </si>
  <si>
    <t xml:space="preserve">ACH 存款不足明信片列印       
ACH 扣款不成功簡訊通知作業   
ACH 火險扣款成功期款失敗通知 
ACH 扣款失敗五萬元以上報表   
ACH 一年內新貸件扣款失敗表   
期款五萬元以上之銀扣失敗報表 
一年內新貸件扣款失敗表       
銀行存款不足明信片列印       
銀行扣款不成功簡訊通知作業   
銀扣火險成功期款失敗通知     </t>
    <phoneticPr fontId="10" type="noConversion"/>
  </si>
  <si>
    <t>銀行扣款報表</t>
  </si>
  <si>
    <t>審後新增2021/11/19</t>
  </si>
  <si>
    <t xml:space="preserve">繳息情形查詢             </t>
  </si>
  <si>
    <t>繳息情形查詢</t>
  </si>
  <si>
    <t>L3917</t>
    <phoneticPr fontId="10" type="noConversion"/>
  </si>
  <si>
    <t xml:space="preserve">繳息情形明細查詢             </t>
    <phoneticPr fontId="10" type="noConversion"/>
  </si>
  <si>
    <t>審後新增2021/12/3</t>
    <phoneticPr fontId="10" type="noConversion"/>
  </si>
  <si>
    <t>計息明細查詢</t>
  </si>
  <si>
    <t>審後新增2021/10/19</t>
  </si>
  <si>
    <t xml:space="preserve">其他還款來源建檔                     </t>
  </si>
  <si>
    <t xml:space="preserve">4-1-12
</t>
    <phoneticPr fontId="10" type="noConversion"/>
  </si>
  <si>
    <t>大額匯款手工增入入帳</t>
    <phoneticPr fontId="10" type="noConversion"/>
  </si>
  <si>
    <t xml:space="preserve">其他還款來源建檔查詢                 </t>
  </si>
  <si>
    <t>匯款轉帳-明細維護</t>
  </si>
  <si>
    <t>4-1-3
4-1-5
4-1-8</t>
    <phoneticPr fontId="10" type="noConversion"/>
  </si>
  <si>
    <t>匯款暫存檔剔件作業
匯款暫存檔資料維護
匯款轉帳檔資料維護</t>
    <phoneticPr fontId="10" type="noConversion"/>
  </si>
  <si>
    <t>L4211</t>
    <phoneticPr fontId="10" type="noConversion"/>
  </si>
  <si>
    <t>匯款轉帳報表</t>
    <phoneticPr fontId="10" type="noConversion"/>
  </si>
  <si>
    <t>4-1-9</t>
    <phoneticPr fontId="10" type="noConversion"/>
  </si>
  <si>
    <t>匯款轉帳失敗表
匯款總傳票明細表</t>
    <phoneticPr fontId="4" type="noConversion"/>
  </si>
  <si>
    <t xml:space="preserve">已入帳未還款查詢(By戶號)              </t>
  </si>
  <si>
    <t xml:space="preserve">產生放款本息攤還表暨繳息通知單       </t>
  </si>
  <si>
    <t xml:space="preserve">4-1-13
</t>
    <phoneticPr fontId="10" type="noConversion"/>
  </si>
  <si>
    <t>匯款還本繳息通知單</t>
  </si>
  <si>
    <t xml:space="preserve">產生滯繳通知單                       </t>
  </si>
  <si>
    <t xml:space="preserve">回收試算                 </t>
  </si>
  <si>
    <t>回收試算</t>
  </si>
  <si>
    <t xml:space="preserve">結案試算                 </t>
  </si>
  <si>
    <t>結案試算</t>
  </si>
  <si>
    <t xml:space="preserve">催收回復試算             </t>
  </si>
  <si>
    <t>催收回復試算</t>
  </si>
  <si>
    <t xml:space="preserve">還款分配試算             </t>
  </si>
  <si>
    <t>還款分配試算</t>
  </si>
  <si>
    <t xml:space="preserve">變更期款試算             </t>
  </si>
  <si>
    <t>變更期款試算</t>
  </si>
  <si>
    <t xml:space="preserve">約定部分償還明細資料查詢 </t>
  </si>
  <si>
    <t xml:space="preserve">約定部分償還登錄         </t>
  </si>
  <si>
    <t xml:space="preserve">回收登錄                 </t>
  </si>
  <si>
    <t>回收登錄</t>
  </si>
  <si>
    <t>暫收款銷帳</t>
  </si>
  <si>
    <t>L3240</t>
    <phoneticPr fontId="10" type="noConversion"/>
  </si>
  <si>
    <t>回收冲正(轉換前資料)</t>
    <phoneticPr fontId="10" type="noConversion"/>
  </si>
  <si>
    <t>3-4展期、結案、轉催呆</t>
    <phoneticPr fontId="10" type="noConversion"/>
  </si>
  <si>
    <t>結案登錄-不可欠繳</t>
  </si>
  <si>
    <t>2-5法拍費用</t>
    <phoneticPr fontId="10" type="noConversion"/>
  </si>
  <si>
    <t xml:space="preserve">法拍費用借支報表列印                    </t>
  </si>
  <si>
    <t>法拍費用管理系統-法拍費用報表列印</t>
  </si>
  <si>
    <t xml:space="preserve">法拍費用明細資料查詢              </t>
  </si>
  <si>
    <t>法拍費用管理系統-催收法務費沖銷明細資料查詢</t>
  </si>
  <si>
    <t xml:space="preserve">法拍費用新增                            </t>
  </si>
  <si>
    <t>法拍費用管理系統-法拍費用新增</t>
  </si>
  <si>
    <t xml:space="preserve">法拍費用維護                            </t>
  </si>
  <si>
    <t>法拍費用管理系統-法拍費用維護</t>
  </si>
  <si>
    <t>法拍費用查詢-依借戶戶號</t>
  </si>
  <si>
    <t>法拍費用管理系統-法拍費用查詢-依帳務日期</t>
  </si>
  <si>
    <t>法拍費用查詢-依會計日期</t>
  </si>
  <si>
    <t>法拍費用管理系統-法拍費用查詢-依借戶戶號</t>
  </si>
  <si>
    <t xml:space="preserve">法拍費用未銷明細查詢                    </t>
  </si>
  <si>
    <t>法拍費用管理系統-法拍費用季報表</t>
  </si>
  <si>
    <t xml:space="preserve">法務費轉催收明細表                      </t>
  </si>
  <si>
    <t>法拍費用管理系統-法務費轉催收明細表</t>
  </si>
  <si>
    <t>法務費轉催收傳票開立作業(列印)</t>
  </si>
  <si>
    <t>法拍費用管理系統-法務費轉催收傳票開立作業</t>
  </si>
  <si>
    <t xml:space="preserve">火險保費未繳轉借支作業     </t>
  </si>
  <si>
    <t xml:space="preserve">火險最終保單上傳作業       </t>
  </si>
  <si>
    <t>4-91-10</t>
  </si>
  <si>
    <t>火險最終保單上傳更新作業</t>
    <phoneticPr fontId="10" type="noConversion"/>
  </si>
  <si>
    <t xml:space="preserve">火險佣金作業               </t>
  </si>
  <si>
    <t>4-96-1
4-96-3
4-96-4</t>
    <phoneticPr fontId="10" type="noConversion"/>
  </si>
  <si>
    <t xml:space="preserve">ＰＣ上傳媒體檔轉入佣金媒體檔 
火險佣金發放明細表           
產生下傳媒體                 </t>
    <phoneticPr fontId="10" type="noConversion"/>
  </si>
  <si>
    <t xml:space="preserve">建築造價參考資料維護             </t>
  </si>
  <si>
    <t xml:space="preserve">火險佣金資料查詢             </t>
  </si>
  <si>
    <t>火險費轉列催收作業</t>
  </si>
  <si>
    <t>法務費轉列催收作業</t>
  </si>
  <si>
    <t xml:space="preserve">催收回復登錄             </t>
  </si>
  <si>
    <t>催收回復登錄</t>
  </si>
  <si>
    <t>放款轉列催收作業</t>
  </si>
  <si>
    <t>L6933</t>
    <phoneticPr fontId="10" type="noConversion"/>
  </si>
  <si>
    <t>資料變更明細查詢</t>
    <phoneticPr fontId="10" type="noConversion"/>
  </si>
  <si>
    <t>審後新增2021/11/29</t>
    <phoneticPr fontId="10" type="noConversion"/>
  </si>
  <si>
    <t>L6934</t>
    <phoneticPr fontId="10" type="noConversion"/>
  </si>
  <si>
    <t>資料變更內容查詢</t>
    <phoneticPr fontId="10" type="noConversion"/>
  </si>
  <si>
    <t>6-5系統變數維護</t>
    <phoneticPr fontId="10" type="noConversion"/>
  </si>
  <si>
    <t>會計變動數值設定查詢</t>
  </si>
  <si>
    <t>會計變動數值設定</t>
  </si>
  <si>
    <t>系統變數及系統值設定</t>
  </si>
  <si>
    <t>會計科子細目查詢</t>
  </si>
  <si>
    <t>6-30</t>
  </si>
  <si>
    <t>會計科子目維護</t>
  </si>
  <si>
    <t>行業別代號資料查詢</t>
  </si>
  <si>
    <t>鄧雪美</t>
  </si>
  <si>
    <t>6-8</t>
  </si>
  <si>
    <t>行業別代號維護</t>
  </si>
  <si>
    <t>擔保品代號資料查詢</t>
  </si>
  <si>
    <t>6-12</t>
  </si>
  <si>
    <t>押品別資料維護</t>
  </si>
  <si>
    <t>各類代碼檔查詢</t>
  </si>
  <si>
    <t>逾期新增減少原因查詢</t>
  </si>
  <si>
    <t>6-17</t>
  </si>
  <si>
    <t>逾期新增減少原因維護</t>
  </si>
  <si>
    <t>地區別利率調整設定</t>
  </si>
  <si>
    <t xml:space="preserve">4-4-16
</t>
    <phoneticPr fontId="10" type="noConversion"/>
  </si>
  <si>
    <t>地區類別資料維護</t>
    <phoneticPr fontId="10" type="noConversion"/>
  </si>
  <si>
    <t xml:space="preserve">產生利率即將變動資料                 </t>
  </si>
  <si>
    <t>4-66   
4-4-1-1
4-4-2-1</t>
    <phoneticPr fontId="10" type="noConversion"/>
  </si>
  <si>
    <t>整批利率變更作業    
產生即將變動資料    
產生定期機動調整資料</t>
    <phoneticPr fontId="10" type="noConversion"/>
  </si>
  <si>
    <t>利率調整清單</t>
  </si>
  <si>
    <t>利率調整確認作業</t>
  </si>
  <si>
    <t>4-4-1-14
4-4-2-14</t>
    <phoneticPr fontId="10" type="noConversion"/>
  </si>
  <si>
    <t>利率調整－批次更新作業
利率調整－批次更新作業</t>
    <phoneticPr fontId="10" type="noConversion"/>
  </si>
  <si>
    <t>個別利率批次輸入</t>
  </si>
  <si>
    <t>由L4105更名</t>
  </si>
  <si>
    <t>個別利率調整作業</t>
  </si>
  <si>
    <t>整批批次產出利率變動對帳單</t>
  </si>
  <si>
    <t xml:space="preserve">4-4-13
</t>
    <phoneticPr fontId="10" type="noConversion"/>
  </si>
  <si>
    <t>利率批次調整繳息通知單</t>
    <phoneticPr fontId="10" type="noConversion"/>
  </si>
  <si>
    <t xml:space="preserve">調整員工利率作業                     </t>
  </si>
  <si>
    <t>主管理由查詢</t>
  </si>
  <si>
    <t>6-7</t>
  </si>
  <si>
    <t>主管理由檔維護</t>
  </si>
  <si>
    <t>保證人關係代碼查詢</t>
  </si>
  <si>
    <t>6-36</t>
  </si>
  <si>
    <t>保證人關係維護</t>
  </si>
  <si>
    <t>報表代號對照檔查詢</t>
  </si>
  <si>
    <t>會計科子細目維護</t>
  </si>
  <si>
    <t>借款戶關係人/關係企業明細查詢</t>
  </si>
  <si>
    <t>施美娟、李珮君、陳俞辛(企金)</t>
  </si>
  <si>
    <t>非本公司關係人親屬明細資料查詢</t>
  </si>
  <si>
    <t>借款戶關係人/關係企業查詢</t>
  </si>
  <si>
    <t>由L1906併入 2021/7/26</t>
  </si>
  <si>
    <t>非本公司關係人明細資料查詢</t>
  </si>
  <si>
    <t xml:space="preserve">借款戶關係人/關係企業維護(整批)         </t>
  </si>
  <si>
    <t xml:space="preserve">借款戶關係人/關係企業維護           </t>
  </si>
  <si>
    <t>由L1106併入 2021/7/26</t>
  </si>
  <si>
    <t>非本公司關係人資料建立</t>
  </si>
  <si>
    <t>所有關係人資料查詢</t>
  </si>
  <si>
    <t>ID所有人案件關係查詢</t>
  </si>
  <si>
    <t>審後新增2021/10/25</t>
  </si>
  <si>
    <t>與授信戶關係登錄</t>
  </si>
  <si>
    <t>陳俞辛(企金)</t>
  </si>
  <si>
    <t xml:space="preserve">關聯戶放款資料查詢                              </t>
  </si>
  <si>
    <t>關聯戶查詢</t>
  </si>
  <si>
    <t>個人房貸調整作業</t>
  </si>
  <si>
    <t>結清客戶申請個人資料控管查詢</t>
  </si>
  <si>
    <t>客戶個人資料控管明細資料查詢</t>
  </si>
  <si>
    <t>結清客戶申請個人資料控管維護</t>
  </si>
  <si>
    <t>放款專員業績統計作業－區域中心經理所屬區域中心維護</t>
  </si>
  <si>
    <t xml:space="preserve">擔保品重評明細資料查詢                  </t>
  </si>
  <si>
    <t>L2040</t>
    <phoneticPr fontId="10" type="noConversion"/>
  </si>
  <si>
    <t>擔保品號碼新舊對照查詢</t>
  </si>
  <si>
    <t xml:space="preserve">擔保品重評資料登錄                      </t>
  </si>
  <si>
    <t>PJ201800012_URS_5管理性作業_V1.61.docx</t>
  </si>
  <si>
    <t>AML姓名檢核查詢</t>
  </si>
  <si>
    <t>PJ201800012_URS_8遵循法令作業_V1.5.docx</t>
    <phoneticPr fontId="10" type="noConversion"/>
  </si>
  <si>
    <t>王薏涵、鄧雪美</t>
  </si>
  <si>
    <t>擔保品代號資料維護</t>
  </si>
  <si>
    <t>各類代碼檔維護</t>
  </si>
  <si>
    <t>主管理由維護</t>
  </si>
  <si>
    <t>保證人關係代碼維護</t>
  </si>
  <si>
    <t>報表代號對照檔維護</t>
  </si>
  <si>
    <t>行庫資料查詢</t>
  </si>
  <si>
    <t>6-28</t>
  </si>
  <si>
    <t>行庫資料維護</t>
  </si>
  <si>
    <t>營業單位對照檔查詢</t>
  </si>
  <si>
    <t>6-4</t>
  </si>
  <si>
    <t>營業單位對照檔維護</t>
  </si>
  <si>
    <t>保險/鑑定公司資料查詢</t>
  </si>
  <si>
    <t>6-10</t>
  </si>
  <si>
    <t>保險／鑑定公司資料維護</t>
  </si>
  <si>
    <t>地區別資料查詢</t>
  </si>
  <si>
    <t>6-35</t>
  </si>
  <si>
    <t>聯徵報送-地區別資料維護</t>
  </si>
  <si>
    <t>聯徵報送-地區別資料查詢</t>
  </si>
  <si>
    <t>現金流量預估資料查詢</t>
  </si>
  <si>
    <t>6-25</t>
  </si>
  <si>
    <t>現金流量預估資料維護</t>
  </si>
  <si>
    <t>利息收入預算數查詢</t>
  </si>
  <si>
    <t>帳冊別目標金額查詢</t>
  </si>
  <si>
    <t>6-40</t>
  </si>
  <si>
    <t>利變目標金額維護</t>
  </si>
  <si>
    <t>介紹人加碼獎勵津貼標準設定數查詢</t>
  </si>
  <si>
    <t>李珮君</t>
    <phoneticPr fontId="10" type="noConversion"/>
  </si>
  <si>
    <t>放款業績工作月查詢</t>
  </si>
  <si>
    <t>李珮君(張淑遠)</t>
    <phoneticPr fontId="10" type="noConversion"/>
  </si>
  <si>
    <t>6-31</t>
  </si>
  <si>
    <t>放款業績工作日維護</t>
  </si>
  <si>
    <t>業績件數及金額核算標準查詢</t>
  </si>
  <si>
    <t>授信審議委員會會議紀錄明細資料查詢</t>
  </si>
  <si>
    <t xml:space="preserve">2-12 </t>
  </si>
  <si>
    <t>放審會維護</t>
  </si>
  <si>
    <t>授信審議委員會會議紀錄維護</t>
  </si>
  <si>
    <t>單位及主管代號查詢</t>
  </si>
  <si>
    <t>6-29</t>
  </si>
  <si>
    <t>單位主管代碼檔維護</t>
  </si>
  <si>
    <t>單位代號查詢</t>
  </si>
  <si>
    <t>寬限條件控管繳息查詢</t>
  </si>
  <si>
    <t>5-22</t>
    <phoneticPr fontId="10" type="noConversion"/>
  </si>
  <si>
    <t>寬限條件控管</t>
    <phoneticPr fontId="10" type="noConversion"/>
  </si>
  <si>
    <t>寬限條件控管維護</t>
  </si>
  <si>
    <t>保險/鑑定公司資料維護</t>
  </si>
  <si>
    <t>5-2房貸專員業績統計作業</t>
    <phoneticPr fontId="10" type="noConversion"/>
  </si>
  <si>
    <t xml:space="preserve">年度業績目標更新                    </t>
  </si>
  <si>
    <t>PJ201800012_URS_5管理性作業_V1.6.docx</t>
    <phoneticPr fontId="10" type="noConversion"/>
  </si>
  <si>
    <t xml:space="preserve">2-31 </t>
  </si>
  <si>
    <t>96年度放款專員業績統計作業</t>
  </si>
  <si>
    <t xml:space="preserve">房貸專員明細資料查詢                </t>
  </si>
  <si>
    <t xml:space="preserve">房貸專員資料維護                    </t>
  </si>
  <si>
    <t xml:space="preserve">晤談人員明細資料查詢                </t>
  </si>
  <si>
    <t xml:space="preserve">晤談人員資料維護                    </t>
  </si>
  <si>
    <t xml:space="preserve">目標金額、累計目標金額查詢          </t>
  </si>
  <si>
    <t xml:space="preserve">更改目標金額、累計目標金額          </t>
  </si>
  <si>
    <t xml:space="preserve">協辦人員等級明細資料查詢            </t>
  </si>
  <si>
    <t>協辦人員等級歷程查詢</t>
  </si>
  <si>
    <t xml:space="preserve">房貸協辦人員等級維護                </t>
  </si>
  <si>
    <t>地區別資料維護</t>
  </si>
  <si>
    <t>業績件數及金額核算標準設定查詢</t>
  </si>
  <si>
    <t>業績件數及金額核算標準設定(整月)</t>
  </si>
  <si>
    <t>利息收入預算數維護</t>
  </si>
  <si>
    <t>協辦獎勵津貼標準查詢</t>
  </si>
  <si>
    <t>協辦獎勵津貼標準設定</t>
  </si>
  <si>
    <t>帳冊別目標金額維護</t>
  </si>
  <si>
    <t>業績計算特殊參數設定(排除商品別)</t>
  </si>
  <si>
    <t>由L6503更名 2021/7/20</t>
  </si>
  <si>
    <t>業績計算特殊參數設定(排除部門別)</t>
  </si>
  <si>
    <t>審後新增 2021/7/20</t>
  </si>
  <si>
    <t>業績計算特殊參數設定(是否排除15日薪非業績人員)</t>
  </si>
  <si>
    <t>業績計算特殊參數設定(業績追回通知設定)</t>
  </si>
  <si>
    <t>房貸專員業績維護查詢</t>
  </si>
  <si>
    <t>房貸專員件數金額資料維護</t>
  </si>
  <si>
    <t>2-36-4</t>
    <phoneticPr fontId="10" type="noConversion"/>
  </si>
  <si>
    <t xml:space="preserve">新撥款利率案件資料產生              </t>
  </si>
  <si>
    <t xml:space="preserve">新光銀銀扣案件資料產生              </t>
  </si>
  <si>
    <t>介紹人加碼獎勵津貼標準設定</t>
  </si>
  <si>
    <t>放款業績工作月維護</t>
  </si>
  <si>
    <t>業績件數及金額核算標準設定</t>
  </si>
  <si>
    <t>單位及主管代號維護</t>
  </si>
  <si>
    <t>AML姓名檢核</t>
  </si>
  <si>
    <t>PJ201800012_URS_8遵循法令作業_V1.3</t>
    <phoneticPr fontId="10" type="noConversion"/>
  </si>
  <si>
    <t>疑似洗錢資料變更查詢</t>
  </si>
  <si>
    <t>L8925</t>
    <phoneticPr fontId="10" type="noConversion"/>
  </si>
  <si>
    <t>疑似洗錢資料明細查詢</t>
    <phoneticPr fontId="10" type="noConversion"/>
  </si>
  <si>
    <t>二審後新增2021/12/9</t>
    <phoneticPr fontId="10" type="noConversion"/>
  </si>
  <si>
    <t>疑似洗錢交易訪談記錄查詢</t>
  </si>
  <si>
    <t>5-24-5-1</t>
  </si>
  <si>
    <t xml:space="preserve">疑似洗錢交易訪談維護  </t>
  </si>
  <si>
    <t>疑似洗錢交易訪談記錄維護</t>
  </si>
  <si>
    <t>9-9其他</t>
    <phoneticPr fontId="10" type="noConversion"/>
  </si>
  <si>
    <t>首次撥款審核資料表</t>
  </si>
  <si>
    <t>PJ201800012_URS_9報表作業_V1.3</t>
    <phoneticPr fontId="10" type="noConversion"/>
  </si>
  <si>
    <t>徐名弘、陳俞辛</t>
  </si>
  <si>
    <t>5-9-18</t>
  </si>
  <si>
    <t xml:space="preserve">首次撥款審核資料表         </t>
  </si>
  <si>
    <t>LC共同作業</t>
    <phoneticPr fontId="10" type="noConversion"/>
  </si>
  <si>
    <t>LC.共同作業</t>
    <phoneticPr fontId="10" type="noConversion"/>
  </si>
  <si>
    <t>訂正資料查詢</t>
  </si>
  <si>
    <t>新增2021/11/29(主管、櫃員)</t>
  </si>
  <si>
    <t>PJ201800012_URS_C共同作業_V1.00.docx</t>
  </si>
  <si>
    <t>陳政皓</t>
    <phoneticPr fontId="10" type="noConversion"/>
  </si>
  <si>
    <t>修正資料查詢</t>
  </si>
  <si>
    <t>新增2021/11/29(櫃員)</t>
  </si>
  <si>
    <t>放行資料查詢</t>
  </si>
  <si>
    <t>新增2021/11/29(主管)</t>
  </si>
  <si>
    <t>登錄提交資料查詢</t>
  </si>
  <si>
    <t>報表及檔案查詢</t>
  </si>
  <si>
    <t>交易明細查詢</t>
  </si>
  <si>
    <t>SIT-I測試實際時程</t>
  </si>
  <si>
    <t>SIT-I測試預計時程</t>
    <phoneticPr fontId="4" type="noConversion"/>
  </si>
  <si>
    <t>SIT-I測試案例規劃</t>
    <phoneticPr fontId="4" type="noConversion"/>
  </si>
  <si>
    <t>SIT-I測試案例撰寫人</t>
    <phoneticPr fontId="4" type="noConversion"/>
  </si>
  <si>
    <t>陳玫玲</t>
    <phoneticPr fontId="4" type="noConversion"/>
  </si>
  <si>
    <t>鮑培平</t>
    <phoneticPr fontId="4" type="noConversion"/>
  </si>
  <si>
    <t>測試個案編號</t>
    <phoneticPr fontId="4" type="noConversion"/>
  </si>
  <si>
    <t>110/11/19</t>
  </si>
  <si>
    <t>110/11/12</t>
  </si>
  <si>
    <t>110/11/15</t>
  </si>
  <si>
    <t>1-13</t>
  </si>
  <si>
    <t>1-14</t>
  </si>
  <si>
    <t>1-15</t>
  </si>
  <si>
    <t>1-16</t>
  </si>
  <si>
    <t>110/11/17</t>
  </si>
  <si>
    <t>1-17</t>
  </si>
  <si>
    <t>110/11/16</t>
  </si>
  <si>
    <t>110/11/18</t>
  </si>
  <si>
    <t>2-11</t>
  </si>
  <si>
    <t>2-12</t>
  </si>
  <si>
    <t>2-16</t>
  </si>
  <si>
    <t>110/11/24</t>
  </si>
  <si>
    <t>110/11/25</t>
  </si>
  <si>
    <t>2-13</t>
  </si>
  <si>
    <t>2-14</t>
  </si>
  <si>
    <t>2-17</t>
  </si>
  <si>
    <t>110/11/29</t>
  </si>
  <si>
    <t>110/12/2</t>
  </si>
  <si>
    <t>3-05</t>
  </si>
  <si>
    <t>3-06</t>
  </si>
  <si>
    <t>1-02</t>
  </si>
  <si>
    <t>1-01</t>
  </si>
  <si>
    <t>D-01</t>
  </si>
  <si>
    <t>D-02</t>
  </si>
  <si>
    <t>D-03</t>
  </si>
  <si>
    <t>D-04</t>
  </si>
  <si>
    <t>D-05</t>
  </si>
  <si>
    <t>D-06</t>
  </si>
  <si>
    <t>1-03</t>
  </si>
  <si>
    <t>1-04</t>
  </si>
  <si>
    <t>1-05</t>
  </si>
  <si>
    <t>1-06</t>
  </si>
  <si>
    <t>1-07</t>
  </si>
  <si>
    <t>1-08</t>
  </si>
  <si>
    <t>1-09</t>
  </si>
  <si>
    <t>1-09.1</t>
  </si>
  <si>
    <t>1-12</t>
  </si>
  <si>
    <t>1-19</t>
  </si>
  <si>
    <t>1-11</t>
  </si>
  <si>
    <t>1-18</t>
  </si>
  <si>
    <t>2-01</t>
  </si>
  <si>
    <t>2-02</t>
  </si>
  <si>
    <t>2-03</t>
  </si>
  <si>
    <t>2-05</t>
  </si>
  <si>
    <t>2-06</t>
  </si>
  <si>
    <t>2-07</t>
  </si>
  <si>
    <t>2-08</t>
  </si>
  <si>
    <t>3-01</t>
  </si>
  <si>
    <t>3-02</t>
  </si>
  <si>
    <t>2-15</t>
  </si>
  <si>
    <t>B-01</t>
  </si>
  <si>
    <t>1-10</t>
  </si>
  <si>
    <t>3-03</t>
  </si>
  <si>
    <t>4-03</t>
  </si>
  <si>
    <t>5-01</t>
  </si>
  <si>
    <t>5-02</t>
  </si>
  <si>
    <t>B-02</t>
  </si>
  <si>
    <t>4-04</t>
  </si>
  <si>
    <t>B-03</t>
  </si>
  <si>
    <t>4-01</t>
  </si>
  <si>
    <t>A-06</t>
  </si>
  <si>
    <t>A-07</t>
  </si>
  <si>
    <t>3-07</t>
  </si>
  <si>
    <t>6-02</t>
  </si>
  <si>
    <t>1-09.2</t>
  </si>
  <si>
    <t>D-14</t>
  </si>
  <si>
    <t>B-05</t>
  </si>
  <si>
    <t>C-01</t>
  </si>
  <si>
    <t>5-03</t>
  </si>
  <si>
    <t>A-05</t>
  </si>
  <si>
    <t>A-01</t>
  </si>
  <si>
    <t>2-09</t>
  </si>
  <si>
    <t>A-02</t>
  </si>
  <si>
    <t>8-02</t>
  </si>
  <si>
    <t>5-04</t>
  </si>
  <si>
    <t>4-02</t>
  </si>
  <si>
    <t>2-10</t>
  </si>
  <si>
    <t>6-03</t>
  </si>
  <si>
    <t>6-04</t>
  </si>
  <si>
    <t>110/12/24</t>
  </si>
  <si>
    <t>110/12/17</t>
  </si>
  <si>
    <t>110/12/30</t>
  </si>
  <si>
    <t>110/12/22</t>
  </si>
  <si>
    <t>110/12/6</t>
  </si>
  <si>
    <t>110/12/20</t>
  </si>
  <si>
    <t>110/12/15</t>
  </si>
  <si>
    <t>110/12/29</t>
  </si>
  <si>
    <t>110/12/09</t>
  </si>
  <si>
    <t>110/12/16</t>
  </si>
  <si>
    <t>110/12/10</t>
  </si>
  <si>
    <t>110/12/28</t>
  </si>
  <si>
    <t>110/12/21</t>
  </si>
  <si>
    <t>7其他</t>
    <phoneticPr fontId="4" type="noConversion"/>
  </si>
  <si>
    <t>公務人員報送</t>
  </si>
  <si>
    <t>利息法帳面資料</t>
    <phoneticPr fontId="4" type="noConversion"/>
  </si>
  <si>
    <t>表外放款承諾資料</t>
    <phoneticPr fontId="4" type="noConversion"/>
  </si>
  <si>
    <t>產生IFRS9與34公報</t>
    <phoneticPr fontId="4" type="noConversion"/>
  </si>
  <si>
    <t>債協報送-前置協商</t>
    <phoneticPr fontId="4" type="noConversion"/>
  </si>
  <si>
    <t>債協報送-前置調解</t>
    <phoneticPr fontId="4" type="noConversion"/>
  </si>
  <si>
    <t>債協報送-申請更生統一收付</t>
    <phoneticPr fontId="4" type="noConversion"/>
  </si>
  <si>
    <t>債協報送-清算案件通報</t>
    <phoneticPr fontId="4" type="noConversion"/>
  </si>
  <si>
    <t>JCIC放款報送-日報</t>
    <phoneticPr fontId="4" type="noConversion"/>
  </si>
  <si>
    <t>JCIC放款報送-月報</t>
    <phoneticPr fontId="4" type="noConversion"/>
  </si>
  <si>
    <t>聯徵MU1報送</t>
    <phoneticPr fontId="4" type="noConversion"/>
  </si>
  <si>
    <t>I-3報送作業</t>
  </si>
  <si>
    <t>I-4 IFRS9／34號公報</t>
    <phoneticPr fontId="4" type="noConversion"/>
  </si>
  <si>
    <t>鎖定戶號</t>
    <phoneticPr fontId="4" type="noConversion"/>
  </si>
  <si>
    <t>錯誤代碼維護</t>
    <phoneticPr fontId="4" type="noConversion"/>
  </si>
  <si>
    <t>L6024</t>
    <phoneticPr fontId="4" type="noConversion"/>
  </si>
  <si>
    <t>L6204</t>
    <phoneticPr fontId="4" type="noConversion"/>
  </si>
  <si>
    <t>LC110</t>
    <phoneticPr fontId="4" type="noConversion"/>
  </si>
  <si>
    <t>L6045</t>
    <phoneticPr fontId="4" type="noConversion"/>
  </si>
  <si>
    <t>每日批次作業</t>
    <phoneticPr fontId="4" type="noConversion"/>
  </si>
  <si>
    <t>3批次</t>
    <phoneticPr fontId="4" type="noConversion"/>
  </si>
  <si>
    <t>L6970</t>
    <phoneticPr fontId="4" type="noConversion"/>
  </si>
  <si>
    <t>LC109</t>
    <phoneticPr fontId="4" type="noConversion"/>
  </si>
  <si>
    <t>L6870(LC700)</t>
    <phoneticPr fontId="4" type="noConversion"/>
  </si>
  <si>
    <t>L6880(LC800)</t>
    <phoneticPr fontId="4" type="noConversion"/>
  </si>
  <si>
    <t>國稅局申報個別檢核</t>
    <phoneticPr fontId="4" type="noConversion"/>
  </si>
  <si>
    <t>L5810</t>
    <phoneticPr fontId="4" type="noConversion"/>
  </si>
  <si>
    <t>擔保品不動產整批匯入</t>
    <phoneticPr fontId="4" type="noConversion"/>
  </si>
  <si>
    <t>L2419</t>
    <phoneticPr fontId="4" type="noConversion"/>
  </si>
  <si>
    <t>URS程式預計完成時間</t>
    <phoneticPr fontId="10" type="noConversion"/>
  </si>
  <si>
    <t>狀態</t>
    <phoneticPr fontId="10" type="noConversion"/>
  </si>
  <si>
    <t>URS版本</t>
    <phoneticPr fontId="10" type="noConversion"/>
  </si>
  <si>
    <t>換版原因</t>
    <phoneticPr fontId="10" type="noConversion"/>
  </si>
  <si>
    <t>FT預計完成</t>
    <phoneticPr fontId="10" type="noConversion"/>
  </si>
  <si>
    <t>FT實際完成</t>
    <phoneticPr fontId="10" type="noConversion"/>
  </si>
  <si>
    <t>預計展示</t>
  </si>
  <si>
    <t>實際展示</t>
  </si>
  <si>
    <t>URS完成</t>
    <phoneticPr fontId="10" type="noConversion"/>
  </si>
  <si>
    <t>段式</t>
  </si>
  <si>
    <t>經辦等級</t>
  </si>
  <si>
    <t>授權</t>
  </si>
  <si>
    <t>訂正</t>
  </si>
  <si>
    <t>修正</t>
  </si>
  <si>
    <t>帳務</t>
  </si>
  <si>
    <t>額度</t>
  </si>
  <si>
    <t>執行單位</t>
  </si>
  <si>
    <t>程式完成</t>
    <phoneticPr fontId="10" type="noConversion"/>
  </si>
  <si>
    <t>URS交二審</t>
  </si>
  <si>
    <t>二審預排</t>
  </si>
  <si>
    <t>二審實際</t>
    <phoneticPr fontId="10" type="noConversion"/>
  </si>
  <si>
    <t>正式
交付審查</t>
  </si>
  <si>
    <t>IT審核人</t>
  </si>
  <si>
    <t>收到IT
審查意見</t>
  </si>
  <si>
    <t>回覆IT
審查意見</t>
  </si>
  <si>
    <t>User審閱人</t>
  </si>
  <si>
    <t>收到User
審查意見</t>
  </si>
  <si>
    <t>回覆User審查意見</t>
  </si>
  <si>
    <t>送出簽核檢核日</t>
  </si>
  <si>
    <t>覆測日</t>
  </si>
  <si>
    <t>類型</t>
    <phoneticPr fontId="10" type="noConversion"/>
  </si>
  <si>
    <t>己交付</t>
    <phoneticPr fontId="10" type="noConversion"/>
  </si>
  <si>
    <t>己完成</t>
    <phoneticPr fontId="10" type="noConversion"/>
  </si>
  <si>
    <t>待二審</t>
    <phoneticPr fontId="10" type="noConversion"/>
  </si>
  <si>
    <t>URS
未完成</t>
    <phoneticPr fontId="10" type="noConversion"/>
  </si>
  <si>
    <t>程式
未完成</t>
    <phoneticPr fontId="10" type="noConversion"/>
  </si>
  <si>
    <t>均
未完成</t>
    <phoneticPr fontId="10" type="noConversion"/>
  </si>
  <si>
    <t>SIT進度2021</t>
    <phoneticPr fontId="10" type="noConversion"/>
  </si>
  <si>
    <t>SIT原訂</t>
    <phoneticPr fontId="10" type="noConversion"/>
  </si>
  <si>
    <t>SIT預計</t>
    <phoneticPr fontId="10" type="noConversion"/>
  </si>
  <si>
    <t>SIT實際完成</t>
    <phoneticPr fontId="10" type="noConversion"/>
  </si>
  <si>
    <t>SIT測試人員</t>
    <phoneticPr fontId="10" type="noConversion"/>
  </si>
  <si>
    <t>規劃</t>
    <phoneticPr fontId="10" type="noConversion"/>
  </si>
  <si>
    <t>QC對應測試案例即測試報告</t>
    <phoneticPr fontId="10" type="noConversion"/>
  </si>
  <si>
    <t>PT_20220207_0303流程_0316</t>
    <phoneticPr fontId="10" type="noConversion"/>
  </si>
  <si>
    <t>欄1</t>
  </si>
  <si>
    <t>Defect_220210</t>
    <phoneticPr fontId="10" type="noConversion"/>
  </si>
  <si>
    <t>Defect_SIT同流程</t>
    <phoneticPr fontId="10" type="noConversion"/>
  </si>
  <si>
    <t>空白：可測</t>
    <phoneticPr fontId="10" type="noConversion"/>
  </si>
  <si>
    <t>張金龍</t>
    <phoneticPr fontId="10" type="noConversion"/>
  </si>
  <si>
    <t>PJ201800012_URS_1顧客管理作業_V1.48.docx</t>
    <phoneticPr fontId="10" type="noConversion"/>
  </si>
  <si>
    <t>Defect</t>
    <phoneticPr fontId="10" type="noConversion"/>
  </si>
  <si>
    <t>2022/3/1, 2022/2/18, 2022/2/11, 2022/1/20(1.45), 2021/12/24(1.43)、11/15(1.42)、10/15(1.41)、10/1(1.4)</t>
    <phoneticPr fontId="10" type="noConversion"/>
  </si>
  <si>
    <t>功能</t>
    <phoneticPr fontId="10" type="noConversion"/>
  </si>
  <si>
    <t>鮑培平</t>
  </si>
  <si>
    <t>2-01-客戶基本資料維護作業</t>
  </si>
  <si>
    <t/>
  </si>
  <si>
    <t>PJ201800012_URS_1顧客管理作業_V1.48.docx；PJ201800012_URS_7介接外部系統_V1.94.docx</t>
    <phoneticPr fontId="10" type="noConversion"/>
  </si>
  <si>
    <t>2022/3/1, 2022/2/11, 2022/1/20(1.45), 2022/1/20(1.91L7), 2022/1/17(eloan-L7), 1/4(1.44)、2021/12/24(1.43)、11/15(1.42)、10/1(1.4)</t>
    <phoneticPr fontId="10" type="noConversion"/>
  </si>
  <si>
    <t>功能, Eloan.01</t>
    <phoneticPr fontId="10" type="noConversion"/>
  </si>
  <si>
    <t>PJ201800012_URS_1顧客管理作業_V1.46.docx</t>
    <phoneticPr fontId="10" type="noConversion"/>
  </si>
  <si>
    <t>2022/2/11, 2022/1/20(1.45), 2021/12/24(1.43)、11/15(1.42)、2021/10/1</t>
    <phoneticPr fontId="10" type="noConversion"/>
  </si>
  <si>
    <t>2021/10/13 09:24:00 AM 涂宇欣
2021/10/14  01:34:00 PM 林清河</t>
  </si>
  <si>
    <t>PJ201800012_URS_1顧客管理作業_V1.51.docx</t>
    <phoneticPr fontId="10" type="noConversion"/>
  </si>
  <si>
    <t>企金 L1103,L1104修改時,放行改為主管授權</t>
    <phoneticPr fontId="10" type="noConversion"/>
  </si>
  <si>
    <t>2022/4/15, 2022/3/4, 2022/1/4(1.44)、2021/12/24(1.43)、11/15(1.42)、2021/10/1</t>
    <phoneticPr fontId="10" type="noConversion"/>
  </si>
  <si>
    <t>2022/4/15, 2021/12/24(1.43)、2021/10/1</t>
    <phoneticPr fontId="10" type="noConversion"/>
  </si>
  <si>
    <t>2022/2/11, 2021/11/15</t>
    <phoneticPr fontId="10" type="noConversion"/>
  </si>
  <si>
    <t>PJ201800012_URS_1顧客管理作業_V1.47.docx</t>
    <phoneticPr fontId="10" type="noConversion"/>
  </si>
  <si>
    <t>2022/2/18, 2021/11/15(1.42)、2021/10/1</t>
    <phoneticPr fontId="10" type="noConversion"/>
  </si>
  <si>
    <t>2022/2/11, 2022/1/20(1.45), 2021/11/15(1.42)、10/1(1.4)</t>
    <phoneticPr fontId="10" type="noConversion"/>
  </si>
  <si>
    <t>2022/2/11, 2022/1/20(1.45), 2022/1/20(1.91L7), 2022/1/17(eloan-L7), 2021/11/15(1.42)、2021/10/1</t>
    <phoneticPr fontId="10" type="noConversion"/>
  </si>
  <si>
    <t>功能, Eloan.05</t>
    <phoneticPr fontId="10" type="noConversion"/>
  </si>
  <si>
    <t>2021/11/15(1.42)、2021/10/1</t>
    <phoneticPr fontId="10" type="noConversion"/>
  </si>
  <si>
    <t>敘述修正</t>
    <phoneticPr fontId="10" type="noConversion"/>
  </si>
  <si>
    <t>功能, Eloan.08</t>
    <phoneticPr fontId="10" type="noConversion"/>
  </si>
  <si>
    <t>程慧娟</t>
    <phoneticPr fontId="10" type="noConversion"/>
  </si>
  <si>
    <t>2021/10/18,22</t>
  </si>
  <si>
    <t>2022/2/11, 2021/11/15(1.42)、2021/10/1</t>
    <phoneticPr fontId="10" type="noConversion"/>
  </si>
  <si>
    <t>PJ201800012_URS_1顧客管理作業_V1.50.docx</t>
    <phoneticPr fontId="10" type="noConversion"/>
  </si>
  <si>
    <t>2022/3/18, 2022/2/11, 2021/11/15</t>
    <phoneticPr fontId="10" type="noConversion"/>
  </si>
  <si>
    <t>PJ201800012_URS_2業務作業_V1.63.docx</t>
    <phoneticPr fontId="10" type="noConversion"/>
  </si>
  <si>
    <t>無調整</t>
  </si>
  <si>
    <t>2022/3/7, 2022/2/11, 2022/1/7, 2021/12/9</t>
    <phoneticPr fontId="10" type="noConversion"/>
  </si>
  <si>
    <t>預計2021/11/12</t>
  </si>
  <si>
    <t>1-01-商品建立</t>
  </si>
  <si>
    <t>三階撥款明細</t>
  </si>
  <si>
    <t>PJ201800012_URS_2業務作業_V1.63.docx, PJ201800012_URS_7介接外部系統_V1.92.docx</t>
    <phoneticPr fontId="10" type="noConversion"/>
  </si>
  <si>
    <t>2022/3/7, 2022/2/11, 2022/1/24, 2021/12/9</t>
    <phoneticPr fontId="10" type="noConversion"/>
  </si>
  <si>
    <t>功能, Eloan</t>
    <phoneticPr fontId="10" type="noConversion"/>
  </si>
  <si>
    <t>2-06-案件申請建檔作業</t>
  </si>
  <si>
    <t>PJ201800012_URS_7介接外部系統_V1.96.docx, PJ201800012_URS_2業務作業_V1.62.docx</t>
    <phoneticPr fontId="10" type="noConversion"/>
  </si>
  <si>
    <t>配合eloan調整</t>
    <phoneticPr fontId="10" type="noConversion"/>
  </si>
  <si>
    <t xml:space="preserve">2022/4/1, 2022/3/1, 2022/2/11, 2021/12/14, 2022/1/20(1.91L7), </t>
    <phoneticPr fontId="10" type="noConversion"/>
  </si>
  <si>
    <t>功能, Eloan.02</t>
    <phoneticPr fontId="10" type="noConversion"/>
  </si>
  <si>
    <t>PJ201800012_URS_2業務作業_V1.64.docx, PJ201800012_URS_7介接外部系統_V1.93.docx</t>
    <phoneticPr fontId="10" type="noConversion"/>
  </si>
  <si>
    <t>2022/3/18, 2022/2/11, 2022/1/24, 2021/12/14, 2022/2/18(eloanL7)</t>
    <phoneticPr fontId="10" type="noConversion"/>
  </si>
  <si>
    <t>功能, Eloan.03</t>
    <phoneticPr fontId="10" type="noConversion"/>
  </si>
  <si>
    <t>2-07-案件申請准駁作業</t>
  </si>
  <si>
    <t>PJ201800012_URS_2業務作業_V1.60.docx</t>
  </si>
  <si>
    <t>2022/2/11, 2021/12/14</t>
    <phoneticPr fontId="10" type="noConversion"/>
  </si>
  <si>
    <t>PJ201800012_URS_2業務作業_V1.70.docx</t>
    <phoneticPr fontId="10" type="noConversion"/>
  </si>
  <si>
    <t>增加變更歷程按鈕</t>
    <phoneticPr fontId="10" type="noConversion"/>
  </si>
  <si>
    <t>2022/5/6, 2021/12/14</t>
    <phoneticPr fontId="10" type="noConversion"/>
  </si>
  <si>
    <t>2-08-額度維護</t>
  </si>
  <si>
    <t>PJ201800012_URS_2業務作業_V1.65.docx</t>
    <phoneticPr fontId="10" type="noConversion"/>
  </si>
  <si>
    <t>2022/3/25, 2022/3/18, 2022/2/11, 2021/12/14</t>
    <phoneticPr fontId="10" type="noConversion"/>
  </si>
  <si>
    <t>2-13-擔保品建檔</t>
  </si>
  <si>
    <t>IT意見回覆</t>
    <phoneticPr fontId="10" type="noConversion"/>
  </si>
  <si>
    <t>2022/2/11, 2021/12/9</t>
    <phoneticPr fontId="10" type="noConversion"/>
  </si>
  <si>
    <t>2-09-共同借款人</t>
  </si>
  <si>
    <t>PJ201800012_URS_2業務作業_V1.64.docx</t>
    <phoneticPr fontId="10" type="noConversion"/>
  </si>
  <si>
    <t>2022/3/18, 2021/12/9</t>
    <phoneticPr fontId="10" type="noConversion"/>
  </si>
  <si>
    <t>功能, Eloan.04</t>
    <phoneticPr fontId="10" type="noConversion"/>
  </si>
  <si>
    <t>2-15-保證人建檔</t>
  </si>
  <si>
    <t>3-07-撥款流程</t>
  </si>
  <si>
    <t>需二審</t>
  </si>
  <si>
    <t>2022/3/18, 2022/2/11, 2021/12/14</t>
    <phoneticPr fontId="10" type="noConversion"/>
  </si>
  <si>
    <t>PJ201800012_URS_2業務作業_V1.64.docx, PJ201800012_URS_7介接外部系統_V1.9.docx</t>
    <phoneticPr fontId="10" type="noConversion"/>
  </si>
  <si>
    <t>2022/3/18, 2022/2/11, 2022/1/17(eloan-L7), 2021/12/14</t>
    <phoneticPr fontId="10" type="noConversion"/>
  </si>
  <si>
    <t>功能, Eloan.09</t>
    <phoneticPr fontId="10" type="noConversion"/>
  </si>
  <si>
    <t>2022/3/18, 2021/12/14</t>
    <phoneticPr fontId="10" type="noConversion"/>
  </si>
  <si>
    <t>PJ201800012_URS_2業務作業_V1.5.doc</t>
    <phoneticPr fontId="10" type="noConversion"/>
  </si>
  <si>
    <t>修改測試FT時發現的欄位控制及說明，皆有在文件制/修訂履歷說明</t>
  </si>
  <si>
    <t>2022/1/7, 2021/12/14</t>
    <phoneticPr fontId="10" type="noConversion"/>
  </si>
  <si>
    <t>2-10-合併額度控管</t>
  </si>
  <si>
    <t>PJ201800012_URS_2業務作業_V1.66.docx</t>
    <phoneticPr fontId="10" type="noConversion"/>
  </si>
  <si>
    <t>更新處理說明</t>
  </si>
  <si>
    <t>2022/4/1, 2021/12/14</t>
    <phoneticPr fontId="10" type="noConversion"/>
  </si>
  <si>
    <t>2-17-關係人建檔</t>
  </si>
  <si>
    <t>功能, Eloan.06</t>
    <phoneticPr fontId="10" type="noConversion"/>
  </si>
  <si>
    <t>2022/3/7, 2021/12/14</t>
    <phoneticPr fontId="10" type="noConversion"/>
  </si>
  <si>
    <t>PJ201800012_URS_2業務作業_V1.64.docx, PJ201800012_URS_7介接外部系統_V1.91.docx</t>
    <phoneticPr fontId="10" type="noConversion"/>
  </si>
  <si>
    <t xml:space="preserve">2022/3/18, 2022/3/7, 2022/3/1, 2021/12/14, 2022/1/20(1.91L7), </t>
    <phoneticPr fontId="10" type="noConversion"/>
  </si>
  <si>
    <t>功能, Eloan.不動產1</t>
    <phoneticPr fontId="10" type="noConversion"/>
  </si>
  <si>
    <t>PJ201800012_URS_2業務作業_V1.62.docx</t>
    <phoneticPr fontId="10" type="noConversion"/>
  </si>
  <si>
    <t>2022/3/1, 2021/12/14</t>
    <phoneticPr fontId="10" type="noConversion"/>
  </si>
  <si>
    <t>PJ201800012_URS_2業務作業_V1.62.docx, PJ201800012_URS_7介接外部系統_V1.97</t>
    <phoneticPr fontId="10" type="noConversion"/>
  </si>
  <si>
    <t>修改欄位備註</t>
    <phoneticPr fontId="10" type="noConversion"/>
  </si>
  <si>
    <t xml:space="preserve">2022/4/15, 2022/3/11, 2022/3/1, 2021/12/14, 2022/1/20(1.91L7), </t>
    <phoneticPr fontId="10" type="noConversion"/>
  </si>
  <si>
    <t>功能, Eloan.不動產3</t>
    <phoneticPr fontId="10" type="noConversion"/>
  </si>
  <si>
    <t>PJ201800012_URS_2業務作業_V1.62.docx, PJ201800012_URS_7介接外部系統_V1.95.docx</t>
    <phoneticPr fontId="10" type="noConversion"/>
  </si>
  <si>
    <t>Defect和移除Eloan報送欄位</t>
    <phoneticPr fontId="10" type="noConversion"/>
  </si>
  <si>
    <t xml:space="preserve">2022/3/11, 2022/3/1, 2022/2/11, 2021/12/14, 2022/1/20(1.91L7), </t>
    <phoneticPr fontId="10" type="noConversion"/>
  </si>
  <si>
    <t>功能, Eloan.不動產2</t>
    <phoneticPr fontId="10" type="noConversion"/>
  </si>
  <si>
    <t>PJ201800012_URS_2業務作業_V1.63.docx, PJ201800012_URS_7介接外部系統_V1.91.docx</t>
    <phoneticPr fontId="10" type="noConversion"/>
  </si>
  <si>
    <t xml:space="preserve">2022/3/7, 2021/12/14, 2022/1/20(1.91L7), </t>
    <phoneticPr fontId="10" type="noConversion"/>
  </si>
  <si>
    <t>2-4擔保品</t>
  </si>
  <si>
    <t>L2419</t>
    <phoneticPr fontId="10" type="noConversion"/>
  </si>
  <si>
    <t>不動產擔保品資料整批匯入</t>
    <phoneticPr fontId="10" type="noConversion"/>
  </si>
  <si>
    <t>新增2022/2/25</t>
    <phoneticPr fontId="10" type="noConversion"/>
  </si>
  <si>
    <t>PJ201800012_URS_2業務作業_V1.67.docx</t>
    <phoneticPr fontId="10" type="noConversion"/>
  </si>
  <si>
    <t>企金</t>
    <phoneticPr fontId="10" type="noConversion"/>
  </si>
  <si>
    <t>放款推展課</t>
  </si>
  <si>
    <t>功能, 新交易</t>
    <phoneticPr fontId="10" type="noConversion"/>
  </si>
  <si>
    <t>2-4</t>
  </si>
  <si>
    <t>王銘傑</t>
    <phoneticPr fontId="4" type="noConversion"/>
  </si>
  <si>
    <t>王銘傑</t>
    <phoneticPr fontId="10" type="noConversion"/>
  </si>
  <si>
    <t>Eric</t>
    <phoneticPr fontId="10" type="noConversion"/>
  </si>
  <si>
    <t>2-14.1-擔保品不動產整批匯入</t>
    <phoneticPr fontId="10" type="noConversion"/>
  </si>
  <si>
    <t>L6024</t>
    <phoneticPr fontId="10" type="noConversion"/>
  </si>
  <si>
    <t>錯誤代碼查詢</t>
    <phoneticPr fontId="10" type="noConversion"/>
  </si>
  <si>
    <t>新增2022/3/1</t>
    <phoneticPr fontId="10" type="noConversion"/>
  </si>
  <si>
    <t>楊智誠</t>
    <phoneticPr fontId="10" type="noConversion"/>
  </si>
  <si>
    <t>PJ201800012_URS_6共同作業_V1.22.docx</t>
    <phoneticPr fontId="10" type="noConversion"/>
  </si>
  <si>
    <t>User功能調整</t>
    <phoneticPr fontId="10" type="noConversion"/>
  </si>
  <si>
    <t>審後新增</t>
  </si>
  <si>
    <t>2022/5/13, 2022/3/1</t>
    <phoneticPr fontId="10" type="noConversion"/>
  </si>
  <si>
    <t>Susan</t>
    <phoneticPr fontId="10" type="noConversion"/>
  </si>
  <si>
    <t>1-09.3-錯誤代碼維護</t>
    <phoneticPr fontId="10" type="noConversion"/>
  </si>
  <si>
    <t>L6204</t>
    <phoneticPr fontId="10" type="noConversion"/>
  </si>
  <si>
    <t>錯誤代碼維護</t>
    <phoneticPr fontId="10" type="noConversion"/>
  </si>
  <si>
    <t>PJ201800012_URS_6共同作業_V1.15.docx</t>
    <phoneticPr fontId="10" type="noConversion"/>
  </si>
  <si>
    <t>陳玫玲</t>
    <phoneticPr fontId="10" type="noConversion"/>
  </si>
  <si>
    <t>1-09.2-收件字代碼</t>
  </si>
  <si>
    <t>功能, Eloan.不動產5,動產2,股票2,其他2</t>
    <phoneticPr fontId="10" type="noConversion"/>
  </si>
  <si>
    <t>功能, Eloan.動產1</t>
    <phoneticPr fontId="10" type="noConversion"/>
  </si>
  <si>
    <t>功能, Eloan.股票1</t>
    <phoneticPr fontId="10" type="noConversion"/>
  </si>
  <si>
    <t>功能, Eloan.其他1</t>
    <phoneticPr fontId="10" type="noConversion"/>
  </si>
  <si>
    <t>2022/3/18, 2021/12/16</t>
    <phoneticPr fontId="10" type="noConversion"/>
  </si>
  <si>
    <t>2-02-顧客控管警訊</t>
  </si>
  <si>
    <t>PJ201800012_URS_3帳務作業_V1.92</t>
    <phoneticPr fontId="10" type="noConversion"/>
  </si>
  <si>
    <t>審查意見回覆</t>
    <phoneticPr fontId="10" type="noConversion"/>
  </si>
  <si>
    <t>2022/1/12, 2021/11/12</t>
    <phoneticPr fontId="10" type="noConversion"/>
  </si>
  <si>
    <t>1-12-其他作業</t>
  </si>
  <si>
    <t>預約撥款到期</t>
  </si>
  <si>
    <t>PJ201800012_URS_3帳務作業_V1.95.docx</t>
    <phoneticPr fontId="10" type="noConversion"/>
  </si>
  <si>
    <t>2022/5/13, 2022/3/11, 2022/1/12, 2021/11/12</t>
    <phoneticPr fontId="10" type="noConversion"/>
  </si>
  <si>
    <t xml:space="preserve">預約撥款維護        </t>
    <phoneticPr fontId="10" type="noConversion"/>
  </si>
  <si>
    <t>更名(原名預約撥款刪除)2022/1/12</t>
    <phoneticPr fontId="10" type="noConversion"/>
  </si>
  <si>
    <t>PJ201800012_URS_3帳務作業_V1.93</t>
    <phoneticPr fontId="10" type="noConversion"/>
  </si>
  <si>
    <t>2022/3/11, 2022/1/12, 2021/11/12</t>
    <phoneticPr fontId="10" type="noConversion"/>
  </si>
  <si>
    <t>3-05-撥款—預約到期</t>
  </si>
  <si>
    <t>PJ201800012_URS_6共同作業_V1.19.docx</t>
    <phoneticPr fontId="10" type="noConversion"/>
  </si>
  <si>
    <t>2022/4/15, 2021/12/20</t>
    <phoneticPr fontId="10" type="noConversion"/>
  </si>
  <si>
    <t>2022/5/13, 2022/4/15, 2022/3/11, 2022/1/12, 2021/11/12</t>
    <phoneticPr fontId="10" type="noConversion"/>
  </si>
  <si>
    <t>2021/10/19, 2021/10/18, 2021/8/30, 7/21</t>
  </si>
  <si>
    <t>PJ201800012_URS_3帳務作業_V1.94.docx</t>
    <phoneticPr fontId="10" type="noConversion"/>
  </si>
  <si>
    <t>2022/4/15, 2022/1/12, 2021/11/12</t>
    <phoneticPr fontId="10" type="noConversion"/>
  </si>
  <si>
    <t>每月已繳火險費金額表</t>
  </si>
  <si>
    <t>許慧玉</t>
    <phoneticPr fontId="10" type="noConversion"/>
  </si>
  <si>
    <t>2022/3/25, 2021/12/16</t>
    <phoneticPr fontId="10" type="noConversion"/>
  </si>
  <si>
    <t>企金費用維護</t>
    <phoneticPr fontId="10" type="noConversion"/>
  </si>
  <si>
    <t>變更交易名稱</t>
  </si>
  <si>
    <t>2022/4/1, 2021/12/20</t>
    <phoneticPr fontId="10" type="noConversion"/>
  </si>
  <si>
    <t>5-03-暫收登錄、銷帳、退還</t>
  </si>
  <si>
    <t>企金費用明細資料查詢</t>
    <phoneticPr fontId="10" type="noConversion"/>
  </si>
  <si>
    <t>企金費用代碼查詢</t>
    <phoneticPr fontId="10" type="noConversion"/>
  </si>
  <si>
    <t>2022/5/13, 2022/4/15, 2021/12/20</t>
    <phoneticPr fontId="10" type="noConversion"/>
  </si>
  <si>
    <t>1-09.1-聯貸費用</t>
  </si>
  <si>
    <t>企金費用代碼維護</t>
    <phoneticPr fontId="10" type="noConversion"/>
  </si>
  <si>
    <t>Defect:變更交易名稱</t>
    <phoneticPr fontId="10" type="noConversion"/>
  </si>
  <si>
    <t>3-06-撥款退款作業</t>
  </si>
  <si>
    <t>撥款匯款作業</t>
  </si>
  <si>
    <t>2022/5/13, 2021/11/12</t>
    <phoneticPr fontId="10" type="noConversion"/>
  </si>
  <si>
    <t>5-02-還款來源—其他</t>
  </si>
  <si>
    <t>A-01-定期機動調整</t>
  </si>
  <si>
    <t>利率調整作業0218</t>
  </si>
  <si>
    <t>A-06-員工身分變動</t>
  </si>
  <si>
    <t>下次利率調整日</t>
  </si>
  <si>
    <t>3.帳務作業</t>
    <phoneticPr fontId="10" type="noConversion"/>
  </si>
  <si>
    <t>8-02-內容變更</t>
  </si>
  <si>
    <t>3-9撥款</t>
    <phoneticPr fontId="10" type="noConversion"/>
  </si>
  <si>
    <t>L3702</t>
    <phoneticPr fontId="10" type="noConversion"/>
  </si>
  <si>
    <t>帳務備忘錄明細資料維護</t>
    <phoneticPr fontId="10" type="noConversion"/>
  </si>
  <si>
    <t>新增2022/4/15由L2702(顧客控管警訊資料維護)交易拆出</t>
    <phoneticPr fontId="10" type="noConversion"/>
  </si>
  <si>
    <t>余家興</t>
    <phoneticPr fontId="10" type="noConversion"/>
  </si>
  <si>
    <t>2022/5/13, 2022/4/15</t>
    <phoneticPr fontId="10" type="noConversion"/>
  </si>
  <si>
    <t>L3072</t>
    <phoneticPr fontId="10" type="noConversion"/>
  </si>
  <si>
    <t xml:space="preserve">帳務備忘錄明細資料查詢                </t>
    <phoneticPr fontId="10" type="noConversion"/>
  </si>
  <si>
    <t>新增2022/4/15由L2072(顧客控管警訊明細資料查詢)交易拆出</t>
    <phoneticPr fontId="10" type="noConversion"/>
  </si>
  <si>
    <t>PJ201800012_URS_4批次作業_V1.17.docx</t>
    <phoneticPr fontId="10" type="noConversion"/>
  </si>
  <si>
    <t>QC1480</t>
    <phoneticPr fontId="10" type="noConversion"/>
  </si>
  <si>
    <t>2021/10/19, 2021/10/18, 2021/9/8</t>
  </si>
  <si>
    <t>表外放款承諾資料產出</t>
  </si>
  <si>
    <t>PJ201800012_URS_4批次作業_V1.23.doc</t>
    <phoneticPr fontId="10" type="noConversion"/>
  </si>
  <si>
    <t>2022/6/2, 2022/3/4, 2021/12/9</t>
    <phoneticPr fontId="10" type="noConversion"/>
  </si>
  <si>
    <t>3-01-ＡＣＨ授權提出</t>
  </si>
  <si>
    <t>PJ201800012_URS_4批次作業_V1.19.doc</t>
    <phoneticPr fontId="10" type="noConversion"/>
  </si>
  <si>
    <t>2022/4/22, 2022/3/4, 2021/12/9</t>
    <phoneticPr fontId="10" type="noConversion"/>
  </si>
  <si>
    <t>PJ201800012_URS_4批次作業_V1.21.docx</t>
    <phoneticPr fontId="10" type="noConversion"/>
  </si>
  <si>
    <t>QC1519,QC1620,QC1662</t>
    <phoneticPr fontId="10" type="noConversion"/>
  </si>
  <si>
    <t>2022/5/6, 2022/4/1, 2022/3/18, 2022/3/4, 2021/12/9</t>
    <phoneticPr fontId="10" type="noConversion"/>
  </si>
  <si>
    <t>功能, 介面</t>
    <phoneticPr fontId="10" type="noConversion"/>
  </si>
  <si>
    <t>QC1676</t>
  </si>
  <si>
    <t>2022/5/6, 2022/3/18, 2021/12/9</t>
    <phoneticPr fontId="10" type="noConversion"/>
  </si>
  <si>
    <t>3-03-授權提回</t>
  </si>
  <si>
    <t>PJ201800012_URS_4批次作業_V1.16.doc</t>
    <phoneticPr fontId="10" type="noConversion"/>
  </si>
  <si>
    <t>2022/3/4, 2021/12/9</t>
    <phoneticPr fontId="10" type="noConversion"/>
  </si>
  <si>
    <t>3-02-郵局授權提出</t>
  </si>
  <si>
    <t>PJ201800012_URS_4批次作業_V1.22.docx</t>
    <phoneticPr fontId="10" type="noConversion"/>
  </si>
  <si>
    <t>QC1522</t>
    <phoneticPr fontId="10" type="noConversion"/>
  </si>
  <si>
    <t>2022/5/13, 2022/5/6, 2022/4/22, 2022/3/18, 2022/3/4, 2021/12/9</t>
    <phoneticPr fontId="10" type="noConversion"/>
  </si>
  <si>
    <t>QC1619</t>
    <phoneticPr fontId="10" type="noConversion"/>
  </si>
  <si>
    <t>PJ201800012_URS_4批次作業_V1.14.doc</t>
    <phoneticPr fontId="10" type="noConversion"/>
  </si>
  <si>
    <t>2022/1/22, 2021/12/9</t>
    <phoneticPr fontId="10" type="noConversion"/>
  </si>
  <si>
    <t>4-03-支票繳款</t>
  </si>
  <si>
    <t>2022/4/15, 2022/1/12, 2021/12/9, 11/12</t>
    <phoneticPr fontId="10" type="noConversion"/>
  </si>
  <si>
    <t>3-37</t>
    <phoneticPr fontId="10" type="noConversion"/>
  </si>
  <si>
    <t>4-04-通知／退還支票</t>
  </si>
  <si>
    <t>L4104</t>
    <phoneticPr fontId="10" type="noConversion"/>
  </si>
  <si>
    <t>更新銀行匯款狀態</t>
    <phoneticPr fontId="10" type="noConversion"/>
  </si>
  <si>
    <t>審後新增2022/1/7</t>
    <phoneticPr fontId="10" type="noConversion"/>
  </si>
  <si>
    <t>PJ201800012_URS_4批次作業_V1.13.doc</t>
    <phoneticPr fontId="10" type="noConversion"/>
  </si>
  <si>
    <t>配合撥款流程新增交易</t>
    <phoneticPr fontId="10" type="noConversion"/>
  </si>
  <si>
    <t>陳綺萍</t>
    <phoneticPr fontId="10" type="noConversion"/>
  </si>
  <si>
    <t>3-08-更新銀行匯款狀態</t>
  </si>
  <si>
    <t>5-01-整批入帳—銀行扣款／匯款轉帳</t>
  </si>
  <si>
    <t>需二審</t>
    <phoneticPr fontId="10" type="noConversion"/>
  </si>
  <si>
    <t>2022/4/15, 2022/3/11, 2022/1/12, 2021/11/12</t>
    <phoneticPr fontId="10" type="noConversion"/>
  </si>
  <si>
    <t>CHCK06支票兌現檢核</t>
  </si>
  <si>
    <t>2022/2/11, 2021/12/16</t>
    <phoneticPr fontId="10" type="noConversion"/>
  </si>
  <si>
    <t>PJ201800012_URS_4批次作業_V1.10.doc, PJ201800012_URS_7介接外部系統_V1.97</t>
    <phoneticPr fontId="10" type="noConversion"/>
  </si>
  <si>
    <t xml:space="preserve">2022/4/15, 2021/12/9, 2022/1/20(1.91L7), </t>
    <phoneticPr fontId="10" type="noConversion"/>
  </si>
  <si>
    <t>功能, Eloan.不動產4</t>
    <phoneticPr fontId="10" type="noConversion"/>
  </si>
  <si>
    <t>B-01-火險—加退保作業</t>
  </si>
  <si>
    <t>QC1703</t>
    <phoneticPr fontId="10" type="noConversion"/>
  </si>
  <si>
    <t>B-02-火險—到期通知</t>
  </si>
  <si>
    <t>補齊前缺報表測試畫面</t>
    <phoneticPr fontId="10" type="noConversion"/>
  </si>
  <si>
    <t>2022/1/22, 2022/1/7, 2021/12/20</t>
    <phoneticPr fontId="10" type="noConversion"/>
  </si>
  <si>
    <t>2021/10/19, 2021/9/16</t>
  </si>
  <si>
    <t>PJ201800012_URS_4批次作業_V1.22.doc</t>
    <phoneticPr fontId="10" type="noConversion"/>
  </si>
  <si>
    <t>QC1884</t>
    <phoneticPr fontId="10" type="noConversion"/>
  </si>
  <si>
    <t>2022/5/13, 2021/12/9</t>
    <phoneticPr fontId="10" type="noConversion"/>
  </si>
  <si>
    <t>B-03-火險—對帳作業</t>
  </si>
  <si>
    <t>PJ201800012_URS_4批次作業_V1.14.doc</t>
  </si>
  <si>
    <t>火險借支明細</t>
  </si>
  <si>
    <t>QC1885</t>
    <phoneticPr fontId="10" type="noConversion"/>
  </si>
  <si>
    <t>許慧玉,蔡珮瑜、張舜雯</t>
  </si>
  <si>
    <t>4-01-銀行扣款</t>
  </si>
  <si>
    <t>QC1854新增查詢選項說明</t>
    <phoneticPr fontId="10" type="noConversion"/>
  </si>
  <si>
    <t>2021/10/15, 2021/9/17</t>
  </si>
  <si>
    <t>5-5債務協商作業</t>
  </si>
  <si>
    <t>債權比例分攤(產出)</t>
  </si>
  <si>
    <t>蘇曉玲</t>
  </si>
  <si>
    <t>PJ201800012_URS_5管理性作業_V1.2.DOCX</t>
  </si>
  <si>
    <t>催收及債協系統</t>
    <phoneticPr fontId="10" type="noConversion"/>
  </si>
  <si>
    <t>協商帳務系統</t>
    <phoneticPr fontId="10" type="noConversion"/>
  </si>
  <si>
    <t>蘇曉玲</t>
    <phoneticPr fontId="10" type="noConversion"/>
  </si>
  <si>
    <t>H-04-債協-最大債權-匯入聯徵檔案維護債協主檔</t>
  </si>
  <si>
    <t xml:space="preserve">債權比例分攤資料維護(匯入)            </t>
  </si>
  <si>
    <t>債權案件明細查詢</t>
  </si>
  <si>
    <t>PJ201800012_URS_5管理性作業_V1.64.docx</t>
    <phoneticPr fontId="10" type="noConversion"/>
  </si>
  <si>
    <t>增加查詢條件:戶號</t>
    <phoneticPr fontId="10" type="noConversion"/>
  </si>
  <si>
    <t>2022/2/11, 2021/10/20</t>
    <phoneticPr fontId="10" type="noConversion"/>
  </si>
  <si>
    <t>H-02-債協-一般債權建檔</t>
  </si>
  <si>
    <t>前置調解建檔</t>
  </si>
  <si>
    <t>債權維護</t>
  </si>
  <si>
    <t>PJ201800012_URS_5管理性作業_V1.71.docx</t>
    <phoneticPr fontId="10" type="noConversion"/>
  </si>
  <si>
    <t>使用者增畫面顯示</t>
    <phoneticPr fontId="10" type="noConversion"/>
  </si>
  <si>
    <t>2022/6/24, 2021/10/20</t>
    <phoneticPr fontId="10" type="noConversion"/>
  </si>
  <si>
    <t>L5981</t>
  </si>
  <si>
    <t>債權異動歷程查詢</t>
  </si>
  <si>
    <t xml:space="preserve">債務協商滯繳/應繳明細查詢             </t>
  </si>
  <si>
    <t>PJ201800012_URS_5管理性作業_V1.70.DOCX</t>
    <phoneticPr fontId="10" type="noConversion"/>
  </si>
  <si>
    <t>22022/6/17, 021/10/20</t>
    <phoneticPr fontId="10" type="noConversion"/>
  </si>
  <si>
    <t>H-04-債協-最大債權-客戶逾期催繳</t>
  </si>
  <si>
    <t xml:space="preserve">債權銀行帳號明細資料查詢              </t>
  </si>
  <si>
    <t>H-03-債協-債權銀行帳號維護</t>
  </si>
  <si>
    <t>L5073</t>
  </si>
  <si>
    <t>債務協商作業-撥付日期查詢</t>
  </si>
  <si>
    <t>H-01-債協-撥付日期維護</t>
  </si>
  <si>
    <t xml:space="preserve">期款試算                              </t>
  </si>
  <si>
    <t>債務協商作業－債協應處理事項清單</t>
  </si>
  <si>
    <t>PJ201800012_URS_5管理性作業_V1.67.DOCX</t>
    <phoneticPr fontId="10" type="noConversion"/>
  </si>
  <si>
    <t>取消暫收解入功能</t>
    <phoneticPr fontId="10" type="noConversion"/>
  </si>
  <si>
    <t>2022/3/25, 2021/10/20</t>
    <phoneticPr fontId="10" type="noConversion"/>
  </si>
  <si>
    <t>債務協商作業-整批處理</t>
  </si>
  <si>
    <t>債務協商作業-暫收入帳</t>
  </si>
  <si>
    <t xml:space="preserve">債務協商交易資料查詢                  </t>
  </si>
  <si>
    <t>債務協商入帳明細資料查詢</t>
  </si>
  <si>
    <t xml:space="preserve">債權銀行帳號登錄                      </t>
  </si>
  <si>
    <t>債務協商作業－撥付日期設定</t>
  </si>
  <si>
    <t xml:space="preserve">最大債權撥付產檔                      </t>
  </si>
  <si>
    <t>BATCHTX01檔名增加提兌日</t>
    <phoneticPr fontId="10" type="noConversion"/>
  </si>
  <si>
    <t>lai</t>
    <phoneticPr fontId="10" type="noConversion"/>
  </si>
  <si>
    <t>H-06-債協-一分作業</t>
    <phoneticPr fontId="10" type="noConversion"/>
  </si>
  <si>
    <t xml:space="preserve">最大債權撥付明細查詢                  </t>
  </si>
  <si>
    <t>L5975</t>
  </si>
  <si>
    <t>最大債權撥付統計查詢</t>
  </si>
  <si>
    <t>PJ201800012_URS_5管理性作業_V1.2.DOCX</t>
    <phoneticPr fontId="10" type="noConversion"/>
  </si>
  <si>
    <t>L5976</t>
  </si>
  <si>
    <t>債權案件主檔內容查詢</t>
  </si>
  <si>
    <t>2022/6/24, 2022/2/11, 2021/10/20</t>
    <phoneticPr fontId="10" type="noConversion"/>
  </si>
  <si>
    <t>L5977</t>
  </si>
  <si>
    <t>客戶最大債權撥付統計查詢</t>
  </si>
  <si>
    <t>L5711</t>
  </si>
  <si>
    <t>撥付金額調整</t>
  </si>
  <si>
    <t xml:space="preserve">最大債權撥付出帳                      </t>
  </si>
  <si>
    <t xml:space="preserve">最大債權撥付回覆檔檢核                </t>
  </si>
  <si>
    <t xml:space="preserve">一般債權撥付資料檢核                  </t>
  </si>
  <si>
    <t>BATCHTX03檔名增加提兌日</t>
    <phoneticPr fontId="10" type="noConversion"/>
  </si>
  <si>
    <t xml:space="preserve">檔案借閱明細資料查詢                  </t>
  </si>
  <si>
    <t>2-25-1</t>
  </si>
  <si>
    <t>檔案借閱作業-檔案借閱維護</t>
  </si>
  <si>
    <t>eric</t>
    <phoneticPr fontId="10" type="noConversion"/>
  </si>
  <si>
    <t>E-01-檔案借閱</t>
  </si>
  <si>
    <t xml:space="preserve">檔案借閱維護                          </t>
  </si>
  <si>
    <t>PJ201800012_URS_5管理性作業_V1.63.DOCX</t>
    <phoneticPr fontId="10" type="noConversion"/>
  </si>
  <si>
    <t>申請、設定、對保資料欄位漏寫</t>
    <phoneticPr fontId="10" type="noConversion"/>
  </si>
  <si>
    <t>2022/1/17, 2021/12/14</t>
    <phoneticPr fontId="10" type="noConversion"/>
  </si>
  <si>
    <t xml:space="preserve">檔案借閱報表作業(列印)                </t>
  </si>
  <si>
    <t>2-25-2</t>
  </si>
  <si>
    <t>檔案借閱作業-檔案借閱報表作業(列印)</t>
  </si>
  <si>
    <t>5-7國稅局申報作業</t>
    <phoneticPr fontId="10" type="noConversion"/>
  </si>
  <si>
    <t>L5982</t>
  </si>
  <si>
    <t>國稅局申報檔查詢</t>
  </si>
  <si>
    <t>2021/12/9, 2021/12/13</t>
    <phoneticPr fontId="10" type="noConversion"/>
  </si>
  <si>
    <t>I-08-國稅局申報</t>
  </si>
  <si>
    <t>L5812</t>
  </si>
  <si>
    <t>國稅局申報檔維護</t>
  </si>
  <si>
    <t>貸款起迄日欄位名稱修改</t>
    <phoneticPr fontId="10" type="noConversion"/>
  </si>
  <si>
    <t>2021/12/14 am, 2021/12/9, 2021/12/13</t>
    <phoneticPr fontId="10" type="noConversion"/>
  </si>
  <si>
    <t>L5811</t>
  </si>
  <si>
    <t>產生國稅局申報檢核檔</t>
  </si>
  <si>
    <t>PJ201800012_URS_5管理性作業_V1.67.DOCX</t>
  </si>
  <si>
    <t>增加寫入檢核紀錄</t>
    <phoneticPr fontId="10" type="noConversion"/>
  </si>
  <si>
    <t>2022/3/25, 2021/12/14</t>
    <phoneticPr fontId="10" type="noConversion"/>
  </si>
  <si>
    <t>L5813</t>
  </si>
  <si>
    <t>產生國稅局申報媒體檔</t>
  </si>
  <si>
    <t>補上傳官網檔案與篩選資料條件</t>
    <phoneticPr fontId="10" type="noConversion"/>
  </si>
  <si>
    <t>L5810</t>
    <phoneticPr fontId="10" type="noConversion"/>
  </si>
  <si>
    <t>個別產生國稅局申報檢核檔</t>
    <phoneticPr fontId="10" type="noConversion"/>
  </si>
  <si>
    <t>新增2022/4/1</t>
    <phoneticPr fontId="10" type="noConversion"/>
  </si>
  <si>
    <t>黃智偉</t>
    <phoneticPr fontId="10" type="noConversion"/>
  </si>
  <si>
    <t>PJ201800012_URS_5管理性作業_V1.68.docx</t>
  </si>
  <si>
    <t>I-08.1-國稅局申報個別檢核</t>
    <phoneticPr fontId="10" type="noConversion"/>
  </si>
  <si>
    <t>敘述調整</t>
    <phoneticPr fontId="10" type="noConversion"/>
  </si>
  <si>
    <t>2022/3/1, 2021/12/20</t>
    <phoneticPr fontId="10" type="noConversion"/>
  </si>
  <si>
    <t>2021/10/25, 2021/10/18, 2021/9/13</t>
  </si>
  <si>
    <t>L6102</t>
  </si>
  <si>
    <t>核心傳票相關單獨作業</t>
  </si>
  <si>
    <t>審後新增2021/10/18</t>
  </si>
  <si>
    <t>SIT表外放款承諾資料產出</t>
    <phoneticPr fontId="10" type="noConversion"/>
  </si>
  <si>
    <t>無調整</t>
    <phoneticPr fontId="10" type="noConversion"/>
  </si>
  <si>
    <t>1-16-使用者資料</t>
  </si>
  <si>
    <t>PJ201800012_URS_6共同作業_V1.16.docx</t>
    <phoneticPr fontId="10" type="noConversion"/>
  </si>
  <si>
    <t xml:space="preserve">增加查詢條件、分錄清單增加傳票號碼
</t>
    <phoneticPr fontId="10" type="noConversion"/>
  </si>
  <si>
    <t>2022/3/11, 2021/12/14</t>
    <phoneticPr fontId="10" type="noConversion"/>
  </si>
  <si>
    <t>1-11-帳務查詢</t>
  </si>
  <si>
    <t>2022/4/15, 2021/12/14</t>
    <phoneticPr fontId="10" type="noConversion"/>
  </si>
  <si>
    <t>未兌現支票(不可抵繳)暫收</t>
  </si>
  <si>
    <t>2022/5/13, 2021/12/14</t>
    <phoneticPr fontId="10" type="noConversion"/>
  </si>
  <si>
    <t>1-10-帳冊別維護作業</t>
  </si>
  <si>
    <t>2021/12/14am</t>
    <phoneticPr fontId="10" type="noConversion"/>
  </si>
  <si>
    <t>2022/5/13, 2022/3/11, 2021/12/14</t>
    <phoneticPr fontId="10" type="noConversion"/>
  </si>
  <si>
    <t>2021/10/18, 2021/9/14</t>
  </si>
  <si>
    <t>2022/5/13, 2022/4/15, 2021/12/14</t>
    <phoneticPr fontId="10" type="noConversion"/>
  </si>
  <si>
    <t>2022/5/13, 2022/4/22, 2022/4/15, 2022/3/1, 2021/12/14</t>
    <phoneticPr fontId="10" type="noConversion"/>
  </si>
  <si>
    <t>新舊系統差異-匯款</t>
  </si>
  <si>
    <t>PJ201800012_URS_6共同作業_V1.26.docx</t>
    <phoneticPr fontId="10" type="noConversion"/>
  </si>
  <si>
    <t>2021/12/9, 2021/12/14am</t>
    <phoneticPr fontId="10" type="noConversion"/>
  </si>
  <si>
    <t>2022/6/10, 2022/5/13, 2022/3/18, 2021/12/14</t>
    <phoneticPr fontId="10" type="noConversion"/>
  </si>
  <si>
    <t>1-17-核心資料匯入</t>
  </si>
  <si>
    <t>1-02-指標利率維護</t>
  </si>
  <si>
    <t>PJ201800012_URS_6共同作業_V1.20.docx</t>
    <phoneticPr fontId="10" type="noConversion"/>
  </si>
  <si>
    <t>更新排序方法</t>
  </si>
  <si>
    <t>2022/4/22, 2021/12/14</t>
    <phoneticPr fontId="10" type="noConversion"/>
  </si>
  <si>
    <t>2022/5/13, 2022/1/7, 2021/12/14</t>
    <phoneticPr fontId="10" type="noConversion"/>
  </si>
  <si>
    <t>1-14-交易控制檔</t>
  </si>
  <si>
    <t>PJ201800012_URS_6共同作業_V1.12.docx</t>
    <phoneticPr fontId="10" type="noConversion"/>
  </si>
  <si>
    <t>增加歷程記錄</t>
    <phoneticPr fontId="10" type="noConversion"/>
  </si>
  <si>
    <t>1-15-權限群組</t>
  </si>
  <si>
    <t>2022/5/13, 2022/3/1, 2022/2/11, 2022/1/7, 2021/12/14</t>
    <phoneticPr fontId="10" type="noConversion"/>
  </si>
  <si>
    <t>2022/6/10, 2022/3/1, 2022/1/7, 2021/12/20、12/14</t>
    <phoneticPr fontId="10" type="noConversion"/>
  </si>
  <si>
    <t>審後新增</t>
    <phoneticPr fontId="10" type="noConversion"/>
  </si>
  <si>
    <t>2022/5/13, 2021/12/20</t>
    <phoneticPr fontId="10" type="noConversion"/>
  </si>
  <si>
    <t>2022/5/13, 2022/4/15, 2022/1/7, 2021/12/20、12/14</t>
    <phoneticPr fontId="10" type="noConversion"/>
  </si>
  <si>
    <t>L6045</t>
    <phoneticPr fontId="10" type="noConversion"/>
  </si>
  <si>
    <t>結清戶滿五年查詢</t>
    <phoneticPr fontId="10" type="noConversion"/>
  </si>
  <si>
    <t>依據Defect單新增交易 2022/1/26</t>
    <phoneticPr fontId="10" type="noConversion"/>
  </si>
  <si>
    <t>2022/3/1, 2022/2/11</t>
    <phoneticPr fontId="10" type="noConversion"/>
  </si>
  <si>
    <t>2-03-結清客戶個人資料控管</t>
    <phoneticPr fontId="10" type="noConversion"/>
  </si>
  <si>
    <t>2022/5/13, 2022/5/6, 2021/12/14</t>
    <phoneticPr fontId="10" type="noConversion"/>
  </si>
  <si>
    <t>1-18-資料變更交易查詢</t>
  </si>
  <si>
    <t>PJ201800012_URS_6共同作業_V1.24.docx</t>
    <phoneticPr fontId="10" type="noConversion"/>
  </si>
  <si>
    <t>放款服務課</t>
  </si>
  <si>
    <t>2022/5/27, 2022/5/13, 2022/3/18, 2021/12/20</t>
    <phoneticPr fontId="10" type="noConversion"/>
  </si>
  <si>
    <t>4-02-員工扣薪</t>
  </si>
  <si>
    <t>2021/10/15,2021/9/29</t>
  </si>
  <si>
    <t>整批入帳作業-匯款</t>
  </si>
  <si>
    <t>PJ201800012_URS_4批次作業_V1.13.docx</t>
    <phoneticPr fontId="10" type="noConversion"/>
  </si>
  <si>
    <t>2022/1/7, 2021/12/20</t>
    <phoneticPr fontId="10" type="noConversion"/>
  </si>
  <si>
    <t>2021/10/15, 2021/10/12</t>
  </si>
  <si>
    <t>整批入帳作業_-_支票兌現</t>
  </si>
  <si>
    <t>PJ201800012_URS_3帳務作業_V1.96.docx</t>
    <phoneticPr fontId="10" type="noConversion"/>
  </si>
  <si>
    <t>2022/6/2, 2022/1/12, 2021/12/9, 11/12</t>
    <phoneticPr fontId="10" type="noConversion"/>
  </si>
  <si>
    <t>5-04-回收作業</t>
  </si>
  <si>
    <t>2022/1/12, 2021/12/9</t>
    <phoneticPr fontId="10" type="noConversion"/>
  </si>
  <si>
    <t>PJ201800012_URS_4批次作業_V1.20.doc</t>
    <phoneticPr fontId="10" type="noConversion"/>
  </si>
  <si>
    <t>賴桑討論後新增畫面欄位</t>
    <phoneticPr fontId="10" type="noConversion"/>
  </si>
  <si>
    <t>2022/4/29, 2021/12/9</t>
    <phoneticPr fontId="10" type="noConversion"/>
  </si>
  <si>
    <t>2022/1/12, 2021/12/9, 11/12</t>
    <phoneticPr fontId="10" type="noConversion"/>
  </si>
  <si>
    <t>2021/10/19, 2021/10/18, 2021/10/13</t>
  </si>
  <si>
    <t>6-02-轉催收</t>
  </si>
  <si>
    <t xml:space="preserve">應繳日試算               </t>
  </si>
  <si>
    <t>應繳日試算</t>
  </si>
  <si>
    <t>Lai</t>
    <phoneticPr fontId="10" type="noConversion"/>
  </si>
  <si>
    <t>8-01-應繳日變更</t>
    <phoneticPr fontId="10" type="noConversion"/>
  </si>
  <si>
    <t>2022/6/2, 2022/5/13, 2022/4/15, 2021/11/12</t>
    <phoneticPr fontId="10" type="noConversion"/>
  </si>
  <si>
    <t xml:space="preserve">6-04-催收回復、收回 </t>
  </si>
  <si>
    <t>2022/3/11, 2021/11/12</t>
    <phoneticPr fontId="10" type="noConversion"/>
  </si>
  <si>
    <t>新增[是否回收費用]欄位</t>
    <phoneticPr fontId="10" type="noConversion"/>
  </si>
  <si>
    <t>2021/10/19, 2021/10/18, 2021/10/13,2021/9/14</t>
  </si>
  <si>
    <t>補貼息</t>
  </si>
  <si>
    <t>2022/6/2, 2021/12/9</t>
    <phoneticPr fontId="10" type="noConversion"/>
  </si>
  <si>
    <t>A-02-機動指數利率調整</t>
  </si>
  <si>
    <t xml:space="preserve">結案登錄-可欠繳          </t>
  </si>
  <si>
    <t>結案登錄-可欠繳</t>
  </si>
  <si>
    <t>7-02-借新還舊</t>
    <phoneticPr fontId="10" type="noConversion"/>
  </si>
  <si>
    <t>6-02-轉催收、7-02-借新還舊</t>
    <phoneticPr fontId="10" type="noConversion"/>
  </si>
  <si>
    <t>呆帳戶改呆帳結案戶</t>
  </si>
  <si>
    <t>6-06-呆帳收回、清償</t>
    <phoneticPr fontId="10" type="noConversion"/>
  </si>
  <si>
    <t>L6987</t>
    <phoneticPr fontId="10" type="noConversion"/>
  </si>
  <si>
    <t>呆帳戶產生法務費墊付</t>
    <phoneticPr fontId="10" type="noConversion"/>
  </si>
  <si>
    <t>6-07-轉呆帳-呆帳戶產生法務費墊付</t>
    <phoneticPr fontId="10" type="noConversion"/>
  </si>
  <si>
    <t xml:space="preserve">應繳日變更-不可欠繳      </t>
  </si>
  <si>
    <t>應繳日變更-不可欠繳</t>
  </si>
  <si>
    <t xml:space="preserve">應繳日變更-可欠繳        </t>
  </si>
  <si>
    <t>應繳日變更-可欠繳</t>
  </si>
  <si>
    <t>2022/3/25, 2021/12/9</t>
    <phoneticPr fontId="10" type="noConversion"/>
  </si>
  <si>
    <t>C-01-法拍費用</t>
  </si>
  <si>
    <t>法務費轉列催收</t>
  </si>
  <si>
    <t>2022/4/14, 2021/12/28</t>
    <phoneticPr fontId="10" type="noConversion"/>
  </si>
  <si>
    <t>2022/4/14, 2021/12/29</t>
    <phoneticPr fontId="10" type="noConversion"/>
  </si>
  <si>
    <t>王銘傑，鮑培平</t>
    <phoneticPr fontId="10" type="noConversion"/>
  </si>
  <si>
    <t>法務費轉催收傳票開立作業</t>
    <phoneticPr fontId="10" type="noConversion"/>
  </si>
  <si>
    <t>併入應處理清單</t>
  </si>
  <si>
    <t>2022/3/25, 2022/3/18, 2021/12/9</t>
    <phoneticPr fontId="10" type="noConversion"/>
  </si>
  <si>
    <t>B-05-火險—佣金作業</t>
  </si>
  <si>
    <t>PJ201800012_URS_6共同作業_V1.23.docx</t>
    <phoneticPr fontId="10" type="noConversion"/>
  </si>
  <si>
    <t>2022/5/20, 2022/5/13, 2021/12/20</t>
    <phoneticPr fontId="10" type="noConversion"/>
  </si>
  <si>
    <t>2022/5/13, 2022/5/6, 2021/12/20</t>
    <phoneticPr fontId="10" type="noConversion"/>
  </si>
  <si>
    <t>2021/10/19, 2021/10/18</t>
  </si>
  <si>
    <t>L618B</t>
  </si>
  <si>
    <t>火險費轉催收</t>
    <phoneticPr fontId="10" type="noConversion"/>
  </si>
  <si>
    <t>補列2022/1/14</t>
    <phoneticPr fontId="10" type="noConversion"/>
  </si>
  <si>
    <t>PJ201800012_URS_6共同作業_V1.13.docx</t>
    <phoneticPr fontId="10" type="noConversion"/>
  </si>
  <si>
    <t>新增交易</t>
    <phoneticPr fontId="10" type="noConversion"/>
  </si>
  <si>
    <t>6-04-催收回復、收回</t>
    <phoneticPr fontId="10" type="noConversion"/>
  </si>
  <si>
    <t>L618C</t>
  </si>
  <si>
    <t>法務費轉催收</t>
    <phoneticPr fontId="10" type="noConversion"/>
  </si>
  <si>
    <t>PJ201800012_URS_6共同作業_V1.13.docx</t>
  </si>
  <si>
    <t>6-04-催收回復、收回</t>
  </si>
  <si>
    <t>L618E</t>
    <phoneticPr fontId="10" type="noConversion"/>
  </si>
  <si>
    <t>呆帳戶法務費墊付</t>
    <phoneticPr fontId="10" type="noConversion"/>
  </si>
  <si>
    <t>L698A</t>
  </si>
  <si>
    <t>應處理明細</t>
    <phoneticPr fontId="10" type="noConversion"/>
  </si>
  <si>
    <t>4-01-銀行扣款</t>
    <phoneticPr fontId="10" type="noConversion"/>
  </si>
  <si>
    <t>CHCK01支票兌現檢核</t>
  </si>
  <si>
    <t>展期件新舊對照查詢</t>
  </si>
  <si>
    <t>法拍費用管理系統-法拍費用明細資料查詢</t>
  </si>
  <si>
    <t>6-03-轉催收-應處理清單</t>
  </si>
  <si>
    <t>PJ201800012_URS_6共同作業_V1.21.docx</t>
    <phoneticPr fontId="10" type="noConversion"/>
  </si>
  <si>
    <t>2022/5/6, 2022/3/18, 2021/12/14</t>
    <phoneticPr fontId="10" type="noConversion"/>
  </si>
  <si>
    <t>1-19-系統參數</t>
  </si>
  <si>
    <t>PJ201800012_URS_6共同作業_V1.25.docx</t>
    <phoneticPr fontId="10" type="noConversion"/>
  </si>
  <si>
    <t>2022/6/2, 2022/3/25, 2022/3/11, 2021/12/14</t>
    <phoneticPr fontId="10" type="noConversion"/>
  </si>
  <si>
    <t>2022/5/13, 2022/3/11, 2021/12/20</t>
    <phoneticPr fontId="10" type="noConversion"/>
  </si>
  <si>
    <t>1-04-行業別代號</t>
  </si>
  <si>
    <t>2-12-擔保品代號維護</t>
  </si>
  <si>
    <t>2022/5/13, 2022/4/15, 2022/2/11, 2021/12/20</t>
    <phoneticPr fontId="10" type="noConversion"/>
  </si>
  <si>
    <t>1-03-各類代碼維護</t>
  </si>
  <si>
    <t>L6069</t>
    <phoneticPr fontId="10" type="noConversion"/>
  </si>
  <si>
    <t>代碼檔代號查詢</t>
    <phoneticPr fontId="10" type="noConversion"/>
  </si>
  <si>
    <t>補列2022/1/7</t>
    <phoneticPr fontId="10" type="noConversion"/>
  </si>
  <si>
    <t>QC1296</t>
    <phoneticPr fontId="10" type="noConversion"/>
  </si>
  <si>
    <t>2022/6/2, 2022/2/11, 2022/1/7</t>
    <phoneticPr fontId="10" type="noConversion"/>
  </si>
  <si>
    <t>1-05-逾期新增減少原因</t>
  </si>
  <si>
    <t>2-6清償作業</t>
    <phoneticPr fontId="10" type="noConversion"/>
  </si>
  <si>
    <t>領取清償證明作業</t>
  </si>
  <si>
    <t>蔡珮瑜</t>
    <phoneticPr fontId="10" type="noConversion"/>
  </si>
  <si>
    <t>2021/11/5, 2021/10/22</t>
  </si>
  <si>
    <t>225-1</t>
  </si>
  <si>
    <t>檔案借閱作業-檔案借閱明細資料查詢</t>
  </si>
  <si>
    <t>6-01-結清清償作業</t>
    <phoneticPr fontId="10" type="noConversion"/>
  </si>
  <si>
    <t xml:space="preserve">清償作業                                </t>
  </si>
  <si>
    <t>User意見調整</t>
    <phoneticPr fontId="10" type="noConversion"/>
  </si>
  <si>
    <t>XXX未改好</t>
  </si>
  <si>
    <t>2-32</t>
    <phoneticPr fontId="10" type="noConversion"/>
  </si>
  <si>
    <t>清償作業</t>
  </si>
  <si>
    <t xml:space="preserve">清償違約明細                            </t>
  </si>
  <si>
    <t>清償作業-清償違約明細</t>
  </si>
  <si>
    <t xml:space="preserve">清償作業明細資料查詢                    </t>
  </si>
  <si>
    <t>清償報表作業-清償作業明細資料查詢</t>
  </si>
  <si>
    <t>額度清償資料</t>
  </si>
  <si>
    <t xml:space="preserve">清償作業維護                            </t>
  </si>
  <si>
    <t>清償報表作業-清償作業維護</t>
  </si>
  <si>
    <t>利率調整作業</t>
  </si>
  <si>
    <t>A-05-按商品別調整</t>
  </si>
  <si>
    <t>1-06-主管原因</t>
  </si>
  <si>
    <t>2-16-保證人關係</t>
  </si>
  <si>
    <t>2022/3/1, 2021/12/9</t>
    <phoneticPr fontId="10" type="noConversion"/>
  </si>
  <si>
    <t>2022/4/8, 2022/3/1, 2022/2/11, 2021/12/9</t>
    <phoneticPr fontId="10" type="noConversion"/>
  </si>
  <si>
    <t>功能, Eloan.07</t>
    <phoneticPr fontId="10" type="noConversion"/>
  </si>
  <si>
    <t>移除Table與檢核</t>
    <phoneticPr fontId="10" type="noConversion"/>
  </si>
  <si>
    <t>L2880</t>
    <phoneticPr fontId="10" type="noConversion"/>
  </si>
  <si>
    <t>2022/5/27由L2980更名</t>
    <phoneticPr fontId="10" type="noConversion"/>
  </si>
  <si>
    <t>PJ201800012_URS_2業務作業_V1.71.docx</t>
    <phoneticPr fontId="10" type="noConversion"/>
  </si>
  <si>
    <t>更新L2980代號為L2880</t>
    <phoneticPr fontId="10" type="noConversion"/>
  </si>
  <si>
    <t>2022/5/27, 2022/4/1, 2021/12/16</t>
    <phoneticPr fontId="10" type="noConversion"/>
  </si>
  <si>
    <t>A-07-個人房貸調整</t>
  </si>
  <si>
    <t>PJ201800012_URS_2業務作業_V1.68.docx</t>
    <phoneticPr fontId="10" type="noConversion"/>
  </si>
  <si>
    <t>移除「刪除」功能、修改輸出畫面欄位名稱</t>
  </si>
  <si>
    <t>2022/4/15, 2022/4/1, 2021/12/16</t>
    <phoneticPr fontId="10" type="noConversion"/>
  </si>
  <si>
    <t>2-03-結清客戶個人資料控管</t>
  </si>
  <si>
    <t>PJ201800012_URS_2業務作業_V1.69.docx</t>
    <phoneticPr fontId="10" type="noConversion"/>
  </si>
  <si>
    <t>更新設定按鈕的相關說明</t>
    <phoneticPr fontId="10" type="noConversion"/>
  </si>
  <si>
    <t>2022/4/22, 2022/4/15, 2022/4/1, 2021/12/16</t>
    <phoneticPr fontId="10" type="noConversion"/>
  </si>
  <si>
    <t>2-14-擔保品重評</t>
  </si>
  <si>
    <t>5-4法催紀錄作業</t>
    <phoneticPr fontId="10" type="noConversion"/>
  </si>
  <si>
    <t xml:space="preserve">案件處理清單         </t>
  </si>
  <si>
    <t>PJ201800012_URS_5管理性作業_V1.69.docx</t>
    <phoneticPr fontId="10" type="noConversion"/>
  </si>
  <si>
    <t>邱怡婷</t>
    <phoneticPr fontId="10" type="noConversion"/>
  </si>
  <si>
    <t>2022/6/10, 2022/2/18, 2022/2/11, 2022/1/17, 2021/12/9</t>
    <phoneticPr fontId="10" type="noConversion"/>
  </si>
  <si>
    <t>催收案件清單</t>
    <phoneticPr fontId="10" type="noConversion"/>
  </si>
  <si>
    <t>G-01-法催-催繳</t>
  </si>
  <si>
    <t xml:space="preserve">案件資料查詢         </t>
  </si>
  <si>
    <t>PJ201800012_URS_5管理性作業_V1.3.DOCX</t>
    <phoneticPr fontId="10" type="noConversion"/>
  </si>
  <si>
    <t xml:space="preserve">電催明細資料查詢     </t>
  </si>
  <si>
    <t>PJ201800012_URS_5管理性作業_V1.65.docx</t>
    <phoneticPr fontId="10" type="noConversion"/>
  </si>
  <si>
    <t>2022/2/18, 2022/1/7, 2021/12/9</t>
    <phoneticPr fontId="10" type="noConversion"/>
  </si>
  <si>
    <t xml:space="preserve">電催登錄             </t>
  </si>
  <si>
    <t>2022/1/17, 2021/12/9</t>
    <phoneticPr fontId="10" type="noConversion"/>
  </si>
  <si>
    <t xml:space="preserve">面催明細資料查詢     </t>
  </si>
  <si>
    <t xml:space="preserve">面催登錄             </t>
  </si>
  <si>
    <t xml:space="preserve">函催明細資料查詢     </t>
  </si>
  <si>
    <t>PJ201800012_URS_5管理性作業_V1.66.DOCX</t>
    <phoneticPr fontId="10" type="noConversion"/>
  </si>
  <si>
    <t>2022/3/11, 2022/2/18, 2022/1/7, 2021/12/9</t>
    <phoneticPr fontId="10" type="noConversion"/>
  </si>
  <si>
    <t xml:space="preserve">函催登錄             </t>
  </si>
  <si>
    <t>下拉選單中文調整</t>
    <phoneticPr fontId="10" type="noConversion"/>
  </si>
  <si>
    <t>2022/3/11, 2022/1/17, 2022/1/7, 2021/12/9</t>
    <phoneticPr fontId="10" type="noConversion"/>
  </si>
  <si>
    <t xml:space="preserve">法務進度明細資料查詢 </t>
  </si>
  <si>
    <t xml:space="preserve">法務進度登錄         </t>
  </si>
  <si>
    <t>下拉選單新增項目</t>
    <phoneticPr fontId="10" type="noConversion"/>
  </si>
  <si>
    <t xml:space="preserve">提醒事項查詢         </t>
  </si>
  <si>
    <t>PJ201800012_URS_5管理性作業_V1.62.DOCX</t>
    <phoneticPr fontId="10" type="noConversion"/>
  </si>
  <si>
    <t>畫面截圖更新</t>
    <phoneticPr fontId="10" type="noConversion"/>
  </si>
  <si>
    <t>2022/1/7, 2021/12/9</t>
    <phoneticPr fontId="10" type="noConversion"/>
  </si>
  <si>
    <t>L5605</t>
  </si>
  <si>
    <t xml:space="preserve">提醒事項登錄         </t>
  </si>
  <si>
    <t>催收催繳明細</t>
  </si>
  <si>
    <t>L5062</t>
  </si>
  <si>
    <t>法務催收人員查詢</t>
  </si>
  <si>
    <t>審後新增2021/10/28</t>
  </si>
  <si>
    <t>2022/2/18, 2022/2/11, 2021/12/9</t>
    <phoneticPr fontId="10" type="noConversion"/>
  </si>
  <si>
    <t>G-02-法催-法務催收人員資料維護</t>
  </si>
  <si>
    <t>L5606</t>
  </si>
  <si>
    <t>法務催收人員維護</t>
  </si>
  <si>
    <t>L5607</t>
    <phoneticPr fontId="10" type="noConversion"/>
  </si>
  <si>
    <t>個案人員指派維護</t>
    <phoneticPr fontId="10" type="noConversion"/>
  </si>
  <si>
    <t>審查意見回覆-新增</t>
    <phoneticPr fontId="10" type="noConversion"/>
  </si>
  <si>
    <t>G-02-法催-法務催收人員資料維護</t>
    <phoneticPr fontId="10" type="noConversion"/>
  </si>
  <si>
    <t>施美娟,王薏涵、鄧雪美</t>
  </si>
  <si>
    <t>8-1AML檢核</t>
    <phoneticPr fontId="10" type="noConversion"/>
  </si>
  <si>
    <t>AML定審高風險資料查詢</t>
    <phoneticPr fontId="10" type="noConversion"/>
  </si>
  <si>
    <t>I-02-定審作業</t>
  </si>
  <si>
    <t>L8082</t>
    <phoneticPr fontId="10" type="noConversion"/>
  </si>
  <si>
    <t>AML定審中風險資料查詢</t>
    <phoneticPr fontId="10" type="noConversion"/>
  </si>
  <si>
    <t>新增2021/11/2</t>
  </si>
  <si>
    <t>L8083</t>
  </si>
  <si>
    <t>AML定審低風險資料查詢</t>
  </si>
  <si>
    <t>新增2021/11/26</t>
  </si>
  <si>
    <t>L8084</t>
    <phoneticPr fontId="10" type="noConversion"/>
  </si>
  <si>
    <t>AML定審通知查詢</t>
  </si>
  <si>
    <t>L8110</t>
    <phoneticPr fontId="10" type="noConversion"/>
  </si>
  <si>
    <t>產製AML每日有效客戶名單</t>
    <phoneticPr fontId="10" type="noConversion"/>
  </si>
  <si>
    <t>AML定審通知處理</t>
  </si>
  <si>
    <t>2022/4/15, 2022/3/1, 2022/2/11, 2021/12/20</t>
    <phoneticPr fontId="10" type="noConversion"/>
  </si>
  <si>
    <t>增加書面寄送、簡訊寄送檢核</t>
    <phoneticPr fontId="10" type="noConversion"/>
  </si>
  <si>
    <t>PJ201800012_URS_6共同作業_V1.18.docx</t>
    <phoneticPr fontId="10" type="noConversion"/>
  </si>
  <si>
    <t>2022/3/25, 2021/12/20</t>
    <phoneticPr fontId="10" type="noConversion"/>
  </si>
  <si>
    <t>1-07-行庫資料</t>
  </si>
  <si>
    <t>2022/5/13, 2022/1/7, 2021/12/20</t>
    <phoneticPr fontId="10" type="noConversion"/>
  </si>
  <si>
    <t>1-13-營業單位</t>
  </si>
  <si>
    <t>User功能調整</t>
  </si>
  <si>
    <t>1-08-保險／鑑定公司</t>
  </si>
  <si>
    <t>1-09-鄉鎮區資料</t>
  </si>
  <si>
    <t>L5801</t>
  </si>
  <si>
    <t>補貼息作業</t>
  </si>
  <si>
    <t>E-03-補貼息</t>
    <phoneticPr fontId="10" type="noConversion"/>
  </si>
  <si>
    <t>D-06-業績作業參數、標準值設定</t>
  </si>
  <si>
    <t>B</t>
  </si>
  <si>
    <t>D-01-放款業績工作月設定</t>
  </si>
  <si>
    <t>2-11-授信審議委員會會議紀錄</t>
  </si>
  <si>
    <t>增加上傳附件按鈕功能說明、畫面截圖更新</t>
    <phoneticPr fontId="10" type="noConversion"/>
  </si>
  <si>
    <t>2022/6/10, 2022/5/13, 2021/12/20</t>
    <phoneticPr fontId="10" type="noConversion"/>
  </si>
  <si>
    <t>2022/6/2, 2022/5/13, 2021/12/20</t>
    <phoneticPr fontId="10" type="noConversion"/>
  </si>
  <si>
    <t>覆審案件明細檔查詢</t>
    <phoneticPr fontId="10" type="noConversion"/>
  </si>
  <si>
    <t>5-9</t>
    <phoneticPr fontId="10" type="noConversion"/>
  </si>
  <si>
    <t>覆審案件</t>
    <phoneticPr fontId="10" type="noConversion"/>
  </si>
  <si>
    <t>E-02-覆審案件</t>
  </si>
  <si>
    <t>覆審案件明細檔維護</t>
  </si>
  <si>
    <t>產生覆審案件資料明細</t>
  </si>
  <si>
    <t>defect</t>
    <phoneticPr fontId="10" type="noConversion"/>
  </si>
  <si>
    <t>2-05-寬限條件控管</t>
  </si>
  <si>
    <t>新增時增加檢核
額度主檔</t>
    <phoneticPr fontId="10" type="noConversion"/>
  </si>
  <si>
    <t>L5907</t>
  </si>
  <si>
    <t>指定覆審名單查詢</t>
  </si>
  <si>
    <t>審後新增2021/11/16 (L5905)</t>
  </si>
  <si>
    <t>可查詢全部資料</t>
    <phoneticPr fontId="10" type="noConversion"/>
  </si>
  <si>
    <t>放款管理課</t>
  </si>
  <si>
    <t>L5107</t>
  </si>
  <si>
    <t>指定覆審案件資料維護</t>
  </si>
  <si>
    <t>審後新增2021/11/16 (L5105)</t>
  </si>
  <si>
    <t>課組別改為輸入欄位</t>
    <phoneticPr fontId="10" type="noConversion"/>
  </si>
  <si>
    <t>廠商更新畫面截圖、按鈕說明</t>
    <phoneticPr fontId="10" type="noConversion"/>
  </si>
  <si>
    <t>T</t>
  </si>
  <si>
    <t>2022/2/11, 2021/12/20</t>
    <phoneticPr fontId="10" type="noConversion"/>
  </si>
  <si>
    <t>D-02-房貸專員年度業績目標</t>
  </si>
  <si>
    <t>D-03-維護晤談人員</t>
  </si>
  <si>
    <t>D-04-單位、區部、部室業績目標</t>
  </si>
  <si>
    <t>PJ201800012_URS_5管理性作業_V1.63.docx</t>
  </si>
  <si>
    <t>2022/1/17, 2021/12/20</t>
    <phoneticPr fontId="10" type="noConversion"/>
  </si>
  <si>
    <t>D-05-維護協辦人員等級</t>
  </si>
  <si>
    <t>2022/6/2, 2021/12/20</t>
    <phoneticPr fontId="10" type="noConversion"/>
  </si>
  <si>
    <t>2022/5/27, 2022/5/20, 2021/12/14</t>
    <phoneticPr fontId="10" type="noConversion"/>
  </si>
  <si>
    <t>房貸介紹人業績維護查詢</t>
    <phoneticPr fontId="10" type="noConversion"/>
  </si>
  <si>
    <t>D-11-房貸介紹人業績</t>
  </si>
  <si>
    <t xml:space="preserve">介紹人業績案件維護            </t>
    <phoneticPr fontId="10" type="noConversion"/>
  </si>
  <si>
    <t>2-36-3</t>
    <phoneticPr fontId="10" type="noConversion"/>
  </si>
  <si>
    <t>介紹人業績案件維護</t>
    <phoneticPr fontId="10" type="noConversion"/>
  </si>
  <si>
    <t>L5505</t>
  </si>
  <si>
    <t>業績案件計件代碼維護</t>
    <phoneticPr fontId="10" type="noConversion"/>
  </si>
  <si>
    <t>新增 2021/11/10</t>
  </si>
  <si>
    <t>2-36-1</t>
    <phoneticPr fontId="10" type="noConversion"/>
  </si>
  <si>
    <t>房貸專員業績維護查詢</t>
    <phoneticPr fontId="10" type="noConversion"/>
  </si>
  <si>
    <t>放款專員撥款明細</t>
  </si>
  <si>
    <t>房貸專員件數金額資料維護</t>
    <phoneticPr fontId="10" type="noConversion"/>
  </si>
  <si>
    <t>20212/12/16</t>
    <phoneticPr fontId="10" type="noConversion"/>
  </si>
  <si>
    <t>L5056</t>
  </si>
  <si>
    <t>內網報表業績維護查詢</t>
    <phoneticPr fontId="10" type="noConversion"/>
  </si>
  <si>
    <t>D-11-房貸介紹人業績</t>
    <phoneticPr fontId="10" type="noConversion"/>
  </si>
  <si>
    <t>L5506</t>
  </si>
  <si>
    <t>內網報表業績維護</t>
    <phoneticPr fontId="10" type="noConversion"/>
  </si>
  <si>
    <t>2-36-6</t>
    <phoneticPr fontId="10" type="noConversion"/>
  </si>
  <si>
    <t>內網報表業績維護</t>
  </si>
  <si>
    <t>5-3業績調整作業</t>
    <phoneticPr fontId="10" type="noConversion"/>
  </si>
  <si>
    <t>工作日業績結算</t>
  </si>
  <si>
    <t>L5510</t>
  </si>
  <si>
    <t>產生換算業績、業務報酬發放媒體</t>
  </si>
  <si>
    <t>產生介紹、協辦、專業獎勵獎金發放媒體</t>
    <phoneticPr fontId="10" type="noConversion"/>
  </si>
  <si>
    <t>D-12-介紹、協辦獎金</t>
    <phoneticPr fontId="10" type="noConversion"/>
  </si>
  <si>
    <t>介紹、協辦獎金明細查詢</t>
    <phoneticPr fontId="10" type="noConversion"/>
  </si>
  <si>
    <t xml:space="preserve">介紹、協辦獎金案件維護            </t>
    <phoneticPr fontId="10" type="noConversion"/>
  </si>
  <si>
    <t>產生介紹人加碼獎金發放媒體</t>
  </si>
  <si>
    <t>D-13-介紹人加碼獎金</t>
    <phoneticPr fontId="10" type="noConversion"/>
  </si>
  <si>
    <t>介紹人加碼獎金處理清單</t>
    <phoneticPr fontId="10" type="noConversion"/>
  </si>
  <si>
    <t xml:space="preserve">介紹人加碼獎金案件維護      </t>
    <phoneticPr fontId="10" type="noConversion"/>
  </si>
  <si>
    <t>D-14-業績報表</t>
  </si>
  <si>
    <t>2022/5/27, 2021/12/20</t>
    <phoneticPr fontId="10" type="noConversion"/>
  </si>
  <si>
    <t>2022/6/10, 2021/12/20</t>
    <phoneticPr fontId="10" type="noConversion"/>
  </si>
  <si>
    <t>6-9系統作業</t>
    <phoneticPr fontId="10" type="noConversion"/>
  </si>
  <si>
    <t>L6970</t>
    <phoneticPr fontId="10" type="noConversion"/>
  </si>
  <si>
    <t>批次執行結果查詢</t>
    <phoneticPr fontId="10" type="noConversion"/>
  </si>
  <si>
    <t>原LC710，補列2022/1/14</t>
  </si>
  <si>
    <t>F-05-每日批次作業.docx</t>
    <phoneticPr fontId="10" type="noConversion"/>
  </si>
  <si>
    <t>L6870</t>
    <phoneticPr fontId="10" type="noConversion"/>
  </si>
  <si>
    <t>夜間批次</t>
    <phoneticPr fontId="10" type="noConversion"/>
  </si>
  <si>
    <t>原LC700，補列2022/1/14，2022/3/22 原L6871、L6872併入(原LC701、LC702)</t>
    <phoneticPr fontId="10" type="noConversion"/>
  </si>
  <si>
    <t>L6880</t>
    <phoneticPr fontId="10" type="noConversion"/>
  </si>
  <si>
    <t>系統換日</t>
    <phoneticPr fontId="10" type="noConversion"/>
  </si>
  <si>
    <t>原LC800，補列2022/1/14</t>
    <phoneticPr fontId="10" type="noConversion"/>
  </si>
  <si>
    <t>8-2疑似洗錢</t>
    <phoneticPr fontId="10" type="noConversion"/>
  </si>
  <si>
    <t>疑似洗錢樣態檢核查詢</t>
  </si>
  <si>
    <t>2021/12/14 am,2021/10/29</t>
    <phoneticPr fontId="10" type="noConversion"/>
  </si>
  <si>
    <t>I-03-疑似洗錢</t>
    <phoneticPr fontId="10" type="noConversion"/>
  </si>
  <si>
    <t>疑似洗錢樣態條件設定</t>
  </si>
  <si>
    <t>5-24-1</t>
  </si>
  <si>
    <t xml:space="preserve">疑似洗錢樣態條件設定  </t>
  </si>
  <si>
    <t>PJ201800012_URS_8遵循法令作業__V1.52.docx</t>
    <phoneticPr fontId="10" type="noConversion"/>
  </si>
  <si>
    <t>查詢按鈕名稱修改</t>
  </si>
  <si>
    <t>I-03-疑似洗錢、5-04-回收作業(2021/12/29鮑)</t>
    <phoneticPr fontId="10" type="noConversion"/>
  </si>
  <si>
    <t>疑似洗錢樣態資料產生</t>
  </si>
  <si>
    <t>5-24-2</t>
    <phoneticPr fontId="10" type="noConversion"/>
  </si>
  <si>
    <t>產生疑似洗錢樣態檢核資料</t>
  </si>
  <si>
    <t>I-03-疑似洗錢</t>
  </si>
  <si>
    <t>疑似洗錢交易合理性查詢</t>
  </si>
  <si>
    <t>5-24-4-1</t>
  </si>
  <si>
    <t>疑似洗錢交易合理性維護</t>
  </si>
  <si>
    <t>PJ201800012_URS_8遵循法令作業_V1.54.docx</t>
    <phoneticPr fontId="10" type="noConversion"/>
  </si>
  <si>
    <t>User意見：新增複製、查詢、輸出欄位更新</t>
    <phoneticPr fontId="10" type="noConversion"/>
  </si>
  <si>
    <t>2022/3/18, 2022/1/17, 2021/12/14</t>
    <phoneticPr fontId="10" type="noConversion"/>
  </si>
  <si>
    <t>PJ201800012_URS_8遵循法令作業_V1.56.docx</t>
    <phoneticPr fontId="10" type="noConversion"/>
  </si>
  <si>
    <t>User意見：訪談日期改為不可輸入</t>
    <phoneticPr fontId="10" type="noConversion"/>
  </si>
  <si>
    <t>2022/4/29, 2022/3/18, 2022/3/1, 2021/12/14</t>
    <phoneticPr fontId="10" type="noConversion"/>
  </si>
  <si>
    <t>L8205</t>
    <phoneticPr fontId="10" type="noConversion"/>
  </si>
  <si>
    <t>產生疑似洗錢報表</t>
    <phoneticPr fontId="10" type="noConversion"/>
  </si>
  <si>
    <t>審後新增2021/10/29</t>
    <phoneticPr fontId="10" type="noConversion"/>
  </si>
  <si>
    <t>User意見：增加篩選條件</t>
    <phoneticPr fontId="10" type="noConversion"/>
  </si>
  <si>
    <t>8-7公務人員報送</t>
    <phoneticPr fontId="10" type="noConversion"/>
  </si>
  <si>
    <t>產製公務人員報送資料</t>
  </si>
  <si>
    <t>5-22-6</t>
    <phoneticPr fontId="10" type="noConversion"/>
  </si>
  <si>
    <t xml:space="preserve">公職人員財產申報作業  </t>
  </si>
  <si>
    <t>I-06-公務人員報送</t>
    <phoneticPr fontId="10" type="noConversion"/>
  </si>
  <si>
    <t>8-3債協報送作業</t>
    <phoneticPr fontId="10" type="noConversion"/>
  </si>
  <si>
    <t>L8030</t>
  </si>
  <si>
    <t>消債條列JCIC報送資料</t>
  </si>
  <si>
    <t>新增2021/10/21</t>
  </si>
  <si>
    <t>PJ201800012_URS_8遵循法令作業_債協報送_V1.03.docx</t>
    <phoneticPr fontId="10" type="noConversion"/>
  </si>
  <si>
    <t>流程說明與User說明更新</t>
    <phoneticPr fontId="10" type="noConversion"/>
  </si>
  <si>
    <t>2022/6/24, 2022/3/1, 2022/1/7, 2021/12/15</t>
    <phoneticPr fontId="10" type="noConversion"/>
  </si>
  <si>
    <t>消債條例JCIC報送資料</t>
    <phoneticPr fontId="10" type="noConversion"/>
  </si>
  <si>
    <t>介面</t>
    <phoneticPr fontId="10" type="noConversion"/>
  </si>
  <si>
    <t>I-05-債協報送-前置協商作業流程</t>
    <phoneticPr fontId="10" type="noConversion"/>
  </si>
  <si>
    <t>L8031</t>
  </si>
  <si>
    <t>消債條列JCIC報送資料歷程查詢(040)</t>
  </si>
  <si>
    <t>PJ201800012_URS_8遵循法令作業_債協報送_V1.02.docx</t>
    <phoneticPr fontId="10" type="noConversion"/>
  </si>
  <si>
    <t>2022/3/1, 2022/1/7, 2021/12/15</t>
    <phoneticPr fontId="10" type="noConversion"/>
  </si>
  <si>
    <t>L8032</t>
  </si>
  <si>
    <t>消債條列JCIC報送資料歷程查詢(041)</t>
  </si>
  <si>
    <t>L8033</t>
  </si>
  <si>
    <t>消債條列JCIC報送資料歷程查詢(042)</t>
  </si>
  <si>
    <t>L8034</t>
  </si>
  <si>
    <t>消債條列JCIC報送資料歷程查詢(043)</t>
  </si>
  <si>
    <t>L8035</t>
  </si>
  <si>
    <t>消債條列JCIC報送資料歷程查詢(044)</t>
  </si>
  <si>
    <t>L8036</t>
  </si>
  <si>
    <t>消債條列JCIC報送資料歷程查詢(045)</t>
  </si>
  <si>
    <t>L8037</t>
  </si>
  <si>
    <t>消債條列JCIC報送資料歷程查詢(046)</t>
  </si>
  <si>
    <t>L8038</t>
  </si>
  <si>
    <t>消債條列JCIC報送資料歷程查詢(047)</t>
  </si>
  <si>
    <t>L8039</t>
  </si>
  <si>
    <t>消債條列JCIC報送資料歷程查詢(048)</t>
  </si>
  <si>
    <t>L8040</t>
  </si>
  <si>
    <t>消債條列JCIC報送資料歷程查詢(049)</t>
  </si>
  <si>
    <t>L8041</t>
  </si>
  <si>
    <t>消債條列JCIC報送資料歷程查詢(050)</t>
  </si>
  <si>
    <t>L8042</t>
  </si>
  <si>
    <t>消債條列JCIC報送資料歷程查詢(051)</t>
  </si>
  <si>
    <t>L8043</t>
  </si>
  <si>
    <t>消債條列JCIC報送資料歷程查詢(052)</t>
  </si>
  <si>
    <t>L8044</t>
  </si>
  <si>
    <t>消債條列JCIC報送資料歷程查詢(053)</t>
  </si>
  <si>
    <t>L8045</t>
  </si>
  <si>
    <t>消債條列JCIC報送資料歷程查詢(054)</t>
  </si>
  <si>
    <t>L8046</t>
  </si>
  <si>
    <t>消債條列JCIC報送資料歷程查詢(055)</t>
  </si>
  <si>
    <t>I-05.2-債協報送-申請更生統一收付作業</t>
    <phoneticPr fontId="10" type="noConversion"/>
  </si>
  <si>
    <t>L8047</t>
  </si>
  <si>
    <t>消債條列JCIC報送資料歷程查詢(056)</t>
  </si>
  <si>
    <t>I-05.3-債協報送-清算案件通報</t>
    <phoneticPr fontId="10" type="noConversion"/>
  </si>
  <si>
    <t>L8048</t>
  </si>
  <si>
    <t>消債條列JCIC報送資料歷程查詢(060)</t>
  </si>
  <si>
    <t>L8049</t>
  </si>
  <si>
    <t>消債條列JCIC報送資料歷程查詢(061)</t>
  </si>
  <si>
    <t>L8050</t>
  </si>
  <si>
    <t>消債條列JCIC報送資料歷程查詢(062)</t>
  </si>
  <si>
    <t>L8051</t>
  </si>
  <si>
    <t>消債條列JCIC報送資料歷程查詢(063)</t>
  </si>
  <si>
    <t>L8052</t>
  </si>
  <si>
    <t>消債條列JCIC報送資料歷程查詢(440)</t>
  </si>
  <si>
    <t>I-05.1-債協報送-前置調解作業流程</t>
    <phoneticPr fontId="10" type="noConversion"/>
  </si>
  <si>
    <t>L8053</t>
  </si>
  <si>
    <t>消債條列JCIC報送資料歷程查詢(442)</t>
  </si>
  <si>
    <t>L8054</t>
  </si>
  <si>
    <t>消債條列JCIC報送資料歷程查詢(443)</t>
  </si>
  <si>
    <t>L8055</t>
  </si>
  <si>
    <t>消債條列JCIC報送資料歷程查詢(444)</t>
  </si>
  <si>
    <t>L8056</t>
  </si>
  <si>
    <t>消債條列JCIC報送資料歷程查詢(446)</t>
  </si>
  <si>
    <t>L8057</t>
  </si>
  <si>
    <t>消債條列JCIC報送資料歷程查詢(447)</t>
  </si>
  <si>
    <t>L8058</t>
  </si>
  <si>
    <t>消債條列JCIC報送資料歷程查詢(448)</t>
  </si>
  <si>
    <t>L8059</t>
  </si>
  <si>
    <t>消債條列JCIC報送資料歷程查詢(450)</t>
  </si>
  <si>
    <t>L8060</t>
  </si>
  <si>
    <t>消債條列JCIC報送資料歷程查詢(451)</t>
  </si>
  <si>
    <t>L8061</t>
  </si>
  <si>
    <t>消債條列JCIC報送資料歷程查詢(454)</t>
  </si>
  <si>
    <t>L8062</t>
  </si>
  <si>
    <t>消債條列JCIC報送資料歷程查詢(570)</t>
  </si>
  <si>
    <t>L8063</t>
  </si>
  <si>
    <t>消債條列JCIC報送資料歷程查詢(571)</t>
  </si>
  <si>
    <t>L8064</t>
  </si>
  <si>
    <t>消債條列JCIC報送資料歷程查詢(572)</t>
  </si>
  <si>
    <t>L8065</t>
  </si>
  <si>
    <t>消債條列JCIC報送資料歷程查詢(573)</t>
  </si>
  <si>
    <t>L8066</t>
  </si>
  <si>
    <t>消債條列JCIC報送資料歷程查詢(574)</t>
  </si>
  <si>
    <t>L8067</t>
  </si>
  <si>
    <t>消債條列JCIC報送資料歷程查詢(575)</t>
  </si>
  <si>
    <t>L8301</t>
  </si>
  <si>
    <t>(40)前置協商受理申請暨請求回報償權通知資料</t>
  </si>
  <si>
    <t>L8302</t>
  </si>
  <si>
    <t>(41)協商開始暨停催通知資料</t>
    <phoneticPr fontId="10" type="noConversion"/>
  </si>
  <si>
    <t>L8303</t>
  </si>
  <si>
    <t>(42)回報無擔保債權金額資料</t>
    <phoneticPr fontId="10" type="noConversion"/>
  </si>
  <si>
    <t>L8304</t>
  </si>
  <si>
    <t>(43)回報有擔保債權金額資料</t>
    <phoneticPr fontId="10" type="noConversion"/>
  </si>
  <si>
    <t>L8305</t>
  </si>
  <si>
    <t>(44)請求同意債務清償方案通知資料</t>
    <phoneticPr fontId="10" type="noConversion"/>
  </si>
  <si>
    <t>L8306</t>
  </si>
  <si>
    <t>(45)回報是否同意債務清償方案資料</t>
  </si>
  <si>
    <t>L8307</t>
  </si>
  <si>
    <t>(46)結案通知資料</t>
  </si>
  <si>
    <t>L8308</t>
  </si>
  <si>
    <t>(47)金融機構無擔保債務協議資料</t>
  </si>
  <si>
    <t>L8309</t>
  </si>
  <si>
    <t>(48)債務人基本資料</t>
  </si>
  <si>
    <t>L8310</t>
  </si>
  <si>
    <t>(49)債務清償方案法院認可資料</t>
  </si>
  <si>
    <t>L8311</t>
  </si>
  <si>
    <t>(50)債務人繳款資料</t>
  </si>
  <si>
    <t>L8312</t>
  </si>
  <si>
    <t>(51)延期繳款（喘息期）資料</t>
  </si>
  <si>
    <t>L8313</t>
  </si>
  <si>
    <t>(52)前置協商相關資料報送例外處理檔案</t>
  </si>
  <si>
    <t>L8314</t>
  </si>
  <si>
    <t>(53)同意報送例外處理檔案</t>
  </si>
  <si>
    <t>L8315</t>
  </si>
  <si>
    <t>(54)單獨全數受清償資料</t>
  </si>
  <si>
    <t>L8316</t>
  </si>
  <si>
    <t>(55)更生案件通報資料</t>
  </si>
  <si>
    <t>L8317</t>
  </si>
  <si>
    <t>(56)清算案件通報資料</t>
  </si>
  <si>
    <t>L8318</t>
  </si>
  <si>
    <t>(60)前置協商受理變更還款條件申請暨請求回報剩餘債權通知資料</t>
  </si>
  <si>
    <t>L8319</t>
  </si>
  <si>
    <t>(61)回報協商剩餘債權金額資料</t>
  </si>
  <si>
    <t>L8320</t>
  </si>
  <si>
    <t>(62)金融機構無擔保債務變更還款條件協議資料</t>
  </si>
  <si>
    <t>L8321</t>
  </si>
  <si>
    <t>(63)變更還款方案結案通知資料</t>
    <phoneticPr fontId="10" type="noConversion"/>
  </si>
  <si>
    <t>L8322</t>
  </si>
  <si>
    <t>(440)前置調解受理申請暨請求回報債權通知資料</t>
    <phoneticPr fontId="10" type="noConversion"/>
  </si>
  <si>
    <t>L8323</t>
  </si>
  <si>
    <t>(442)前置調解回報無擔保債權金額資料</t>
    <phoneticPr fontId="10" type="noConversion"/>
  </si>
  <si>
    <t>L8324</t>
  </si>
  <si>
    <t>(443)前置調解回報有擔保債權金額資料</t>
    <phoneticPr fontId="10" type="noConversion"/>
  </si>
  <si>
    <t>L8325</t>
  </si>
  <si>
    <t>(444)前置調解債務人基本資料</t>
    <phoneticPr fontId="10" type="noConversion"/>
  </si>
  <si>
    <t>L8326</t>
  </si>
  <si>
    <t>(446)前置調解結案通知資料</t>
    <phoneticPr fontId="10" type="noConversion"/>
  </si>
  <si>
    <t>L8327</t>
  </si>
  <si>
    <t>(447)前置調解金融機構無擔保債務協議資料</t>
    <phoneticPr fontId="10" type="noConversion"/>
  </si>
  <si>
    <t>L8328</t>
  </si>
  <si>
    <t>(448)前置調解無擔保債務還款分配資料</t>
    <phoneticPr fontId="10" type="noConversion"/>
  </si>
  <si>
    <t>L8329</t>
  </si>
  <si>
    <t>(450)前置調解債務人繳款資料</t>
    <phoneticPr fontId="10" type="noConversion"/>
  </si>
  <si>
    <t>L8330</t>
  </si>
  <si>
    <t>(451)前置調解延期繳款資料</t>
    <phoneticPr fontId="10" type="noConversion"/>
  </si>
  <si>
    <t>L8331</t>
  </si>
  <si>
    <t>(454)前置調解單獨全數受清償資料</t>
  </si>
  <si>
    <t>L8332</t>
  </si>
  <si>
    <t>(570)受理更生款項統一收付通知</t>
  </si>
  <si>
    <t>L8333</t>
  </si>
  <si>
    <t>(571)更生款項統一收付回報債權資料</t>
  </si>
  <si>
    <t>L8334</t>
  </si>
  <si>
    <t>(572)更生款項統一收款及撥付款項分配表資料</t>
  </si>
  <si>
    <t>L8335</t>
  </si>
  <si>
    <t>(573)債務人繳款資料</t>
  </si>
  <si>
    <t>L8336</t>
  </si>
  <si>
    <t>(574)更生款項統一收付結案通知資料</t>
  </si>
  <si>
    <t>L8337</t>
  </si>
  <si>
    <t>(575)債權金額異動通知資料</t>
  </si>
  <si>
    <t>L8403</t>
  </si>
  <si>
    <t>JCIC檔案匯出作業(040)</t>
  </si>
  <si>
    <t>JCIC檔案匯出作業</t>
    <phoneticPr fontId="10" type="noConversion"/>
  </si>
  <si>
    <t>L8404</t>
  </si>
  <si>
    <t>JCIC檔案匯出作業(041)</t>
  </si>
  <si>
    <t>L8405</t>
  </si>
  <si>
    <t>JCIC檔案匯出作業(042)</t>
  </si>
  <si>
    <t>L8406</t>
  </si>
  <si>
    <t>JCIC檔案匯出作業(043)</t>
  </si>
  <si>
    <t>L8407</t>
  </si>
  <si>
    <t>JCIC檔案匯出作業(044)</t>
  </si>
  <si>
    <t>L8408</t>
  </si>
  <si>
    <t>JCIC檔案匯出作業(045)</t>
  </si>
  <si>
    <t>L8409</t>
  </si>
  <si>
    <t>JCIC檔案匯出作業(046)</t>
  </si>
  <si>
    <t>L8410</t>
  </si>
  <si>
    <t>JCIC檔案匯出作業(047)</t>
  </si>
  <si>
    <t>L8411</t>
  </si>
  <si>
    <t>JCIC檔案匯出作業(048)</t>
  </si>
  <si>
    <t>L8412</t>
  </si>
  <si>
    <t>JCIC檔案匯出作業(049)</t>
  </si>
  <si>
    <t>L8413</t>
  </si>
  <si>
    <t>JCIC檔案匯出作業(050)</t>
  </si>
  <si>
    <t>L8414</t>
  </si>
  <si>
    <t>JCIC檔案匯出作業(051)</t>
  </si>
  <si>
    <t>L8415</t>
  </si>
  <si>
    <t>JCIC檔案匯出作業(052)</t>
  </si>
  <si>
    <t>L8416</t>
  </si>
  <si>
    <t>JCIC檔案匯出作業(053)</t>
  </si>
  <si>
    <t>L8417</t>
  </si>
  <si>
    <t>JCIC檔案匯出作業(054)</t>
  </si>
  <si>
    <t>L8418</t>
  </si>
  <si>
    <t>JCIC檔案匯出作業(055)</t>
  </si>
  <si>
    <t>L8419</t>
  </si>
  <si>
    <t>JCIC檔案匯出作業(056)</t>
  </si>
  <si>
    <t>L8420</t>
  </si>
  <si>
    <t>JCIC檔案匯出作業(060)</t>
  </si>
  <si>
    <t>L8421</t>
  </si>
  <si>
    <t>JCIC檔案匯出作業(061)</t>
  </si>
  <si>
    <t>L8422</t>
  </si>
  <si>
    <t>JCIC檔案匯出作業(062)</t>
  </si>
  <si>
    <t>L8423</t>
  </si>
  <si>
    <t>JCIC檔案匯出作業(063)</t>
  </si>
  <si>
    <t>L8424</t>
  </si>
  <si>
    <t>JCIC檔案匯出作業(440)</t>
  </si>
  <si>
    <t>L8425</t>
  </si>
  <si>
    <t>JCIC檔案匯出作業(442)</t>
  </si>
  <si>
    <t>L8426</t>
  </si>
  <si>
    <t>JCIC檔案匯出作業(443)</t>
  </si>
  <si>
    <t>L8427</t>
  </si>
  <si>
    <t>JCIC檔案匯出作業(444)</t>
  </si>
  <si>
    <t>L8428</t>
  </si>
  <si>
    <t>JCIC檔案匯出作業(446)</t>
  </si>
  <si>
    <t>L8429</t>
  </si>
  <si>
    <t>JCIC檔案匯出作業(447)</t>
  </si>
  <si>
    <t>L8430</t>
  </si>
  <si>
    <t>JCIC檔案匯出作業(448)</t>
  </si>
  <si>
    <t>L8431</t>
  </si>
  <si>
    <t>JCIC檔案匯出作業(450)</t>
  </si>
  <si>
    <t>L8432</t>
  </si>
  <si>
    <t>JCIC檔案匯出作業(451)</t>
  </si>
  <si>
    <t>L8433</t>
  </si>
  <si>
    <t>JCIC檔案匯出作業(454)</t>
  </si>
  <si>
    <t>L8434</t>
  </si>
  <si>
    <t>JCIC檔案匯出作業(570)</t>
  </si>
  <si>
    <t>L8435</t>
  </si>
  <si>
    <t>JCIC檔案匯出作業(571)</t>
  </si>
  <si>
    <t>L8436</t>
  </si>
  <si>
    <t>JCIC檔案匯出作業(572)</t>
  </si>
  <si>
    <t>L8437</t>
  </si>
  <si>
    <t>JCIC檔案匯出作業(573)</t>
  </si>
  <si>
    <t>L8438</t>
  </si>
  <si>
    <t>JCIC檔案匯出作業(574)</t>
  </si>
  <si>
    <t>L8439</t>
  </si>
  <si>
    <t>JCIC檔案匯出作業(575)</t>
  </si>
  <si>
    <t>8-5聯徵產品報送</t>
    <phoneticPr fontId="10" type="noConversion"/>
  </si>
  <si>
    <t>MU1人員名冊查詢</t>
  </si>
  <si>
    <t>新增2021/10/26</t>
  </si>
  <si>
    <t>JCIC-&gt;聯徵產品查詢</t>
    <phoneticPr fontId="10" type="noConversion"/>
  </si>
  <si>
    <t>I-04-聯徵MU1報送</t>
    <phoneticPr fontId="10" type="noConversion"/>
  </si>
  <si>
    <t>MU1人員名冊報送</t>
  </si>
  <si>
    <t>PJ201800012_URS_8遵循法令作業__V1.55.docx</t>
    <phoneticPr fontId="10" type="noConversion"/>
  </si>
  <si>
    <t>聯徵產品檔案匯出作業</t>
  </si>
  <si>
    <t>PJ201800012_URS_8遵循法令作業_V1.53.docx</t>
    <phoneticPr fontId="10" type="noConversion"/>
  </si>
  <si>
    <t>User產出敘述修改</t>
    <phoneticPr fontId="10" type="noConversion"/>
  </si>
  <si>
    <t>2022/3/1, 2022/1/7, 2021/12/14</t>
    <phoneticPr fontId="10" type="noConversion"/>
  </si>
  <si>
    <t>JCIC-&gt;聯徵產品檔案匯出作業</t>
    <phoneticPr fontId="10" type="noConversion"/>
  </si>
  <si>
    <t>8-4JCIC放款報送</t>
    <phoneticPr fontId="10" type="noConversion"/>
  </si>
  <si>
    <t>L8401</t>
  </si>
  <si>
    <t>產生JCIC日報媒體檔</t>
  </si>
  <si>
    <t>新增2021/11/17，B204 聯徵授信餘額日報檔、B211 聯徵每日授信餘額變動資料檔</t>
  </si>
  <si>
    <t>PJ201800012_URS_8遵循法令作業_V1.57.docx</t>
    <phoneticPr fontId="10" type="noConversion"/>
  </si>
  <si>
    <t>功能調整</t>
    <phoneticPr fontId="10" type="noConversion"/>
  </si>
  <si>
    <t>2022/5/20, 2022/3/25, 2022/1/17, 2021/12/14</t>
    <phoneticPr fontId="10" type="noConversion"/>
  </si>
  <si>
    <t xml:space="preserve">4-80
</t>
    <phoneticPr fontId="10" type="noConversion"/>
  </si>
  <si>
    <t xml:space="preserve"> 每日新增授信及清償資料    
 每日新增授信明細表        
 每日新增清償明細表（撥款）
 每日授信餘額變動資料      </t>
    <phoneticPr fontId="10" type="noConversion"/>
  </si>
  <si>
    <t>I-07-JCIC放款報送-產生JCIC日報媒體檔</t>
    <phoneticPr fontId="10" type="noConversion"/>
  </si>
  <si>
    <t>L8402</t>
  </si>
  <si>
    <t>產生JCIC月報媒體檔</t>
  </si>
  <si>
    <t>新增2021/11/17：B201 聯徵授信餘額月報檔、B207 授信戶基本資料檔、B080 授信額度資料檔、B085 帳號轉換資料檔
   B087 聯貸案首次動撥後６個月內發生違約之實際主導金融機構註記檔
   B090 擔保品關聯檔資料檔
   B092 不動產擔保品明細檔
   B093 動產及貴重物品擔保品明細檔
   B094 股票擔保品明細檔
   B095 不動產擔保品明細-建號附加檔
   B096 不動產擔保品明細-地號附加檔
   B680 「貸款餘額(擔保放款餘額加上部分擔保、副擔保貸款餘額)扣除擔保品鑑估值」之金額資料檔</t>
    <phoneticPr fontId="10" type="noConversion"/>
  </si>
  <si>
    <t>Defect:新增欄位</t>
    <phoneticPr fontId="10" type="noConversion"/>
  </si>
  <si>
    <t>2022/3/25, 2022/1/17, 2021/12/14</t>
    <phoneticPr fontId="10" type="noConversion"/>
  </si>
  <si>
    <t>4-79</t>
    <phoneticPr fontId="10" type="noConversion"/>
  </si>
  <si>
    <t xml:space="preserve"> 帳號轉換資料０８５檔        
 正常件月報資料              
 催收件月報資料              
 呆帳件月報資料              
 結案件月報資料              
 額度資料媒體檔              
 當月結案件新增到額度檔      
 授信戶基本資料媒體檔        
 擔保品關聯檔                
 合併各月報資料 --&gt; B201 檔  
 JCIC 授信額度檔檢核作業     
 JCIC 授信餘額月報檔檢核作業 
 JCIC B680 檔產生作業</t>
    <phoneticPr fontId="10" type="noConversion"/>
  </si>
  <si>
    <t>linda
2022/1/11email請清河協助釐清邏輯，待回覆。</t>
    <phoneticPr fontId="10" type="noConversion"/>
  </si>
  <si>
    <t>I-07.1-JCIC放款報送-產生JCIC月報媒體檔</t>
    <phoneticPr fontId="10" type="noConversion"/>
  </si>
  <si>
    <t>L8501</t>
    <phoneticPr fontId="10" type="noConversion"/>
  </si>
  <si>
    <t>JCIC放款報送人員維護</t>
    <phoneticPr fontId="10" type="noConversion"/>
  </si>
  <si>
    <t>新增2022/3/15</t>
    <phoneticPr fontId="10" type="noConversion"/>
  </si>
  <si>
    <t>Defect:新增交易</t>
    <phoneticPr fontId="10" type="noConversion"/>
  </si>
  <si>
    <t>7.介接外部系統</t>
  </si>
  <si>
    <t>7-2IFRS9作業</t>
  </si>
  <si>
    <t>L7022</t>
  </si>
  <si>
    <t>違約損失率檔查詢</t>
  </si>
  <si>
    <t>新增2021/11/17</t>
  </si>
  <si>
    <t>PJ201800012_URS_7介接外部系統_V1.93.docx</t>
    <phoneticPr fontId="10" type="noConversion"/>
  </si>
  <si>
    <t>2022/2/18, 2021/12/16</t>
    <phoneticPr fontId="10" type="noConversion"/>
  </si>
  <si>
    <t>5-15-6
5-16-6</t>
    <phoneticPr fontId="10" type="noConversion"/>
  </si>
  <si>
    <t>違約損失率維護</t>
    <phoneticPr fontId="10" type="noConversion"/>
  </si>
  <si>
    <t>linda，異動內容影響L7901、L7902結果。</t>
    <phoneticPr fontId="10" type="noConversion"/>
  </si>
  <si>
    <t>I-11-IFRS9作業-產生IFRS9與34號公報</t>
    <phoneticPr fontId="10" type="noConversion"/>
  </si>
  <si>
    <t>L7202</t>
  </si>
  <si>
    <t>違約損失率登錄</t>
  </si>
  <si>
    <t>介面</t>
  </si>
  <si>
    <t>L7903</t>
  </si>
  <si>
    <t>商品分類資料查詢</t>
  </si>
  <si>
    <t>PJ201800012_URS_7介接外部系統_V1.8.docx</t>
  </si>
  <si>
    <t>5-15-2
5-16-2</t>
    <phoneticPr fontId="10" type="noConversion"/>
  </si>
  <si>
    <t>商品分類資料設定</t>
    <phoneticPr fontId="10" type="noConversion"/>
  </si>
  <si>
    <t>L7210</t>
  </si>
  <si>
    <t>商品分類資料維護</t>
  </si>
  <si>
    <t>PJ201800012_URS_7介接外部系統_V1.9.docx</t>
    <phoneticPr fontId="10" type="noConversion"/>
  </si>
  <si>
    <t>2022/1/17, 2021/12/16</t>
    <phoneticPr fontId="10" type="noConversion"/>
  </si>
  <si>
    <t>7-2IFRS9作業</t>
    <phoneticPr fontId="10" type="noConversion"/>
  </si>
  <si>
    <t>L7904</t>
  </si>
  <si>
    <t>特殊客觀減損狀況查詢</t>
  </si>
  <si>
    <t>5-15-3
5-16-3</t>
    <phoneticPr fontId="10" type="noConversion"/>
  </si>
  <si>
    <t>特殊客觀減損狀況資料維護</t>
    <phoneticPr fontId="10" type="noConversion"/>
  </si>
  <si>
    <t>L7204</t>
  </si>
  <si>
    <t>特殊客觀減損狀況維護</t>
  </si>
  <si>
    <t>2022/2/18, 2022/1/17, 2021/12/16</t>
    <phoneticPr fontId="10" type="noConversion"/>
  </si>
  <si>
    <t>L7201</t>
    <phoneticPr fontId="10" type="noConversion"/>
  </si>
  <si>
    <t>表外放款承諾資料產出</t>
    <phoneticPr fontId="10" type="noConversion"/>
  </si>
  <si>
    <t>補列2022/1/17</t>
    <phoneticPr fontId="10" type="noConversion"/>
  </si>
  <si>
    <t xml:space="preserve">5-8-2
</t>
    <phoneticPr fontId="10" type="noConversion"/>
  </si>
  <si>
    <t>LN60G0表外放款承諾資料產出</t>
    <phoneticPr fontId="10" type="noConversion"/>
  </si>
  <si>
    <t>I-10-IFRS9作業-表外放款承諾資料</t>
    <phoneticPr fontId="10" type="noConversion"/>
  </si>
  <si>
    <t>L7203</t>
  </si>
  <si>
    <t>利息法帳面資料上傳作業</t>
  </si>
  <si>
    <t>5-15-13
5-16-13</t>
    <phoneticPr fontId="10" type="noConversion"/>
  </si>
  <si>
    <t>利息法帳面資料上傳作業</t>
    <phoneticPr fontId="10" type="noConversion"/>
  </si>
  <si>
    <t>I-09-IFRS9作業-利息法帳面資料</t>
    <phoneticPr fontId="10" type="noConversion"/>
  </si>
  <si>
    <t>L7205</t>
    <phoneticPr fontId="10" type="noConversion"/>
  </si>
  <si>
    <t>五類資產分類上傳轉檔作業</t>
    <phoneticPr fontId="10" type="noConversion"/>
  </si>
  <si>
    <t>新增2022/02/11(審查意見回覆)</t>
    <phoneticPr fontId="10" type="noConversion"/>
  </si>
  <si>
    <t>PJ201800012_URS_7介接外部系統_V1.98.docx</t>
    <phoneticPr fontId="10" type="noConversion"/>
  </si>
  <si>
    <t>2022/6/2, 2022/3/1</t>
    <phoneticPr fontId="10" type="noConversion"/>
  </si>
  <si>
    <t>5-15-4
5-16-4</t>
    <phoneticPr fontId="10" type="noConversion"/>
  </si>
  <si>
    <t>五類資產分類上傳轉檔作業</t>
  </si>
  <si>
    <t>L7901</t>
  </si>
  <si>
    <t>３４號公報欄位清單產生作業</t>
  </si>
  <si>
    <t>5-15-7 
5-15-8 
5-15-9 
5-15-10
5-15-11
5-15-12</t>
    <phoneticPr fontId="10" type="noConversion"/>
  </si>
  <si>
    <t xml:space="preserve">欄位清單 1~3 產生作業
欄位清單 4 產生作業  
欄位清單 6 產生作業  
欄位清單 7 產生作業  
欄位清單 8 產生作業  
欄位清單 9 產生作業  </t>
    <phoneticPr fontId="10" type="noConversion"/>
  </si>
  <si>
    <t>linda，1.2022/1/12email請清河協助釐清邏輯，待回覆。
2.2022/2/8舜雯意見修改增補交易影響。</t>
    <phoneticPr fontId="10" type="noConversion"/>
  </si>
  <si>
    <t>L7902</t>
  </si>
  <si>
    <t>ＩＦＲＳ９欄位清單產生作業</t>
  </si>
  <si>
    <t>張舜雯</t>
    <phoneticPr fontId="10" type="noConversion"/>
  </si>
  <si>
    <t>5-16-7 
5-16-8 
5-16-9 
5-16-10
5-16-11
5-16-12
5-16-15</t>
    <phoneticPr fontId="10" type="noConversion"/>
  </si>
  <si>
    <t xml:space="preserve">欄位清單 1~3 產生作業
欄位清單 4 產生作業  
欄位清單 6 產生作業  
欄位清單 7 產生作業  
欄位清單 8 產生作業  
欄位清單 9 產生作業  
欄位清單 10 產生作業 </t>
    <phoneticPr fontId="10" type="noConversion"/>
  </si>
  <si>
    <t>非使用者交易</t>
    <phoneticPr fontId="10" type="noConversion"/>
  </si>
  <si>
    <t>7-1E-Loan</t>
    <phoneticPr fontId="10" type="noConversion"/>
  </si>
  <si>
    <t>L7100</t>
    <phoneticPr fontId="10" type="noConversion"/>
  </si>
  <si>
    <t>E-LOAN案件資料上送</t>
    <phoneticPr fontId="10" type="noConversion"/>
  </si>
  <si>
    <t>補列2022/1/20</t>
    <phoneticPr fontId="10" type="noConversion"/>
  </si>
  <si>
    <t>PJ201800012_URS_7介接外部系統_V1.91.docx</t>
    <phoneticPr fontId="10" type="noConversion"/>
  </si>
  <si>
    <t>eloan意見回覆</t>
    <phoneticPr fontId="10" type="noConversion"/>
  </si>
  <si>
    <t>介面, Eloan</t>
    <phoneticPr fontId="10" type="noConversion"/>
  </si>
  <si>
    <t>Eloan交易</t>
    <phoneticPr fontId="10" type="noConversion"/>
  </si>
  <si>
    <t>L7911</t>
    <phoneticPr fontId="10" type="noConversion"/>
  </si>
  <si>
    <t>(eloan)戶號查詢</t>
    <phoneticPr fontId="10" type="noConversion"/>
  </si>
  <si>
    <t>介面, Eloan.帳務1</t>
    <phoneticPr fontId="10" type="noConversion"/>
  </si>
  <si>
    <t>L7912</t>
    <phoneticPr fontId="10" type="noConversion"/>
  </si>
  <si>
    <t>(eloan)戶號額度查詢</t>
    <phoneticPr fontId="10" type="noConversion"/>
  </si>
  <si>
    <t>介面, Eloan.帳務2</t>
    <phoneticPr fontId="10" type="noConversion"/>
  </si>
  <si>
    <t>L7913</t>
  </si>
  <si>
    <t>(eloan)評級資訊查詢</t>
  </si>
  <si>
    <t>新增2021/11/18</t>
  </si>
  <si>
    <t>PJ201800012_URS_7介接外部系統_V1.6(eLoan)</t>
  </si>
  <si>
    <t>7-3輸出入介面</t>
    <phoneticPr fontId="10" type="noConversion"/>
  </si>
  <si>
    <t>LI001</t>
    <phoneticPr fontId="10" type="noConversion"/>
  </si>
  <si>
    <t>員工資料檔</t>
    <phoneticPr fontId="10" type="noConversion"/>
  </si>
  <si>
    <t>CdEmp-員工資料檔v1.1.docx</t>
  </si>
  <si>
    <t>Informatica</t>
    <phoneticPr fontId="10" type="noConversion"/>
  </si>
  <si>
    <t>LI002</t>
    <phoneticPr fontId="10" type="noConversion"/>
  </si>
  <si>
    <t>資料倉儲</t>
    <phoneticPr fontId="10" type="noConversion"/>
  </si>
  <si>
    <t>資料倉儲v1.1.docx</t>
  </si>
  <si>
    <t>LI003</t>
    <phoneticPr fontId="10" type="noConversion"/>
  </si>
  <si>
    <t>公司利害關係人</t>
    <phoneticPr fontId="10" type="noConversion"/>
  </si>
  <si>
    <t>公司利害關係人v1.1.docx</t>
  </si>
  <si>
    <t>PJ201800012_URS_C共同作業_V1.01.docx</t>
    <phoneticPr fontId="10" type="noConversion"/>
  </si>
  <si>
    <t>增加戶號輸入</t>
  </si>
  <si>
    <t>2022/4/22, 2021/12/15</t>
    <phoneticPr fontId="10" type="noConversion"/>
  </si>
  <si>
    <t>LC004</t>
  </si>
  <si>
    <t>審核資料查詢</t>
  </si>
  <si>
    <t>E-01-檔案借閱</t>
    <phoneticPr fontId="10" type="noConversion"/>
  </si>
  <si>
    <t>增加設定套預設印印表機機制</t>
  </si>
  <si>
    <t>LC010</t>
  </si>
  <si>
    <t>鎖定戶號查詢</t>
    <phoneticPr fontId="10" type="noConversion"/>
  </si>
  <si>
    <t>1-20-鎖定戶號</t>
    <phoneticPr fontId="10" type="noConversion"/>
  </si>
  <si>
    <t>LC015</t>
    <phoneticPr fontId="10" type="noConversion"/>
  </si>
  <si>
    <t>套印預設印表機設定查詢</t>
  </si>
  <si>
    <t>新增2021/12/30</t>
    <phoneticPr fontId="10" type="noConversion"/>
  </si>
  <si>
    <t>新交易、增加設定套預設印印表機機制</t>
    <phoneticPr fontId="10" type="noConversion"/>
  </si>
  <si>
    <t>LC115</t>
    <phoneticPr fontId="10" type="noConversion"/>
  </si>
  <si>
    <t>套印預設印表機設定</t>
  </si>
  <si>
    <t>LC109</t>
    <phoneticPr fontId="10" type="noConversion"/>
  </si>
  <si>
    <t>報表簽核</t>
  </si>
  <si>
    <t>審後新增2021/12/15</t>
    <phoneticPr fontId="10" type="noConversion"/>
  </si>
  <si>
    <t>LC110</t>
    <phoneticPr fontId="10" type="noConversion"/>
  </si>
  <si>
    <t>解除戶號鎖定</t>
  </si>
  <si>
    <t>LC014</t>
    <phoneticPr fontId="10" type="noConversion"/>
  </si>
  <si>
    <t>上傳附件查詢</t>
  </si>
  <si>
    <t>LC104</t>
    <phoneticPr fontId="10" type="noConversion"/>
  </si>
  <si>
    <t>上傳附件</t>
  </si>
  <si>
    <t>業務功能大類</t>
    <phoneticPr fontId="10" type="noConversion"/>
  </si>
  <si>
    <t>業務功能分類</t>
    <phoneticPr fontId="10" type="noConversion"/>
  </si>
  <si>
    <t>功能項目/代號</t>
    <phoneticPr fontId="10" type="noConversion"/>
  </si>
  <si>
    <t>功能名稱/說明</t>
    <phoneticPr fontId="10" type="noConversion"/>
  </si>
  <si>
    <t>作業流程</t>
    <phoneticPr fontId="10" type="noConversion"/>
  </si>
  <si>
    <t>User
負責人</t>
    <phoneticPr fontId="10" type="noConversion"/>
  </si>
  <si>
    <t>IT
負責人</t>
    <phoneticPr fontId="10" type="noConversion"/>
  </si>
  <si>
    <t>ST1
負責人</t>
    <phoneticPr fontId="10" type="noConversion"/>
  </si>
  <si>
    <t>作業流程文件</t>
    <phoneticPr fontId="10" type="noConversion"/>
  </si>
  <si>
    <t>程式規劃異動</t>
    <phoneticPr fontId="10" type="noConversion"/>
  </si>
  <si>
    <t>需求會議預計日</t>
    <phoneticPr fontId="10" type="noConversion"/>
  </si>
  <si>
    <t>討論準備完成(提問)</t>
    <phoneticPr fontId="10" type="noConversion"/>
  </si>
  <si>
    <t>需求會議實際日</t>
    <phoneticPr fontId="10" type="noConversion"/>
  </si>
  <si>
    <t>1. 缺開發規格
2. 邏輯需釐清
3. 規格邏輯正確，資料有誤
4. 已交測SIT
5. 新增，已有規格尚未開發</t>
    <phoneticPr fontId="10" type="noConversion"/>
  </si>
  <si>
    <t>討論議題待確認</t>
    <phoneticPr fontId="10" type="noConversion"/>
  </si>
  <si>
    <t>URS負責人</t>
    <phoneticPr fontId="10" type="noConversion"/>
  </si>
  <si>
    <t>URS撰寫需時</t>
    <phoneticPr fontId="10" type="noConversion"/>
  </si>
  <si>
    <t>URS預計完成</t>
    <phoneticPr fontId="10" type="noConversion"/>
  </si>
  <si>
    <t>URS實際完成</t>
    <phoneticPr fontId="10" type="noConversion"/>
  </si>
  <si>
    <t>URS審閱</t>
    <phoneticPr fontId="10" type="noConversion"/>
  </si>
  <si>
    <t>URS預計提交</t>
    <phoneticPr fontId="10" type="noConversion"/>
  </si>
  <si>
    <t>URS提交</t>
    <phoneticPr fontId="10" type="noConversion"/>
  </si>
  <si>
    <t>交付退回</t>
  </si>
  <si>
    <t>提交-退回</t>
  </si>
  <si>
    <t>原交易代號</t>
    <phoneticPr fontId="10" type="noConversion"/>
  </si>
  <si>
    <t>原交易名稱</t>
    <phoneticPr fontId="10" type="noConversion"/>
  </si>
  <si>
    <t>測試報告未完成清單</t>
    <phoneticPr fontId="10" type="noConversion"/>
  </si>
  <si>
    <t>測試報告預定完成時間</t>
    <phoneticPr fontId="10" type="noConversion"/>
  </si>
  <si>
    <t>測試報告上傳</t>
    <phoneticPr fontId="10" type="noConversion"/>
  </si>
  <si>
    <t>報表類型</t>
    <phoneticPr fontId="33" type="noConversion"/>
  </si>
  <si>
    <t>資料2021/5/31</t>
    <phoneticPr fontId="10" type="noConversion"/>
  </si>
  <si>
    <t>資料2021/7/3122</t>
  </si>
  <si>
    <t>資料2021/9/30</t>
    <phoneticPr fontId="10" type="noConversion"/>
  </si>
  <si>
    <t>資料2021/10/31</t>
    <phoneticPr fontId="10" type="noConversion"/>
  </si>
  <si>
    <t>資料2021/11/30</t>
    <phoneticPr fontId="10" type="noConversion"/>
  </si>
  <si>
    <t>資料2021/12/31</t>
    <phoneticPr fontId="10" type="noConversion"/>
  </si>
  <si>
    <t>2021/11/10 整理</t>
    <phoneticPr fontId="10" type="noConversion"/>
  </si>
  <si>
    <t xml:space="preserve">9.報表作業 </t>
    <phoneticPr fontId="10" type="noConversion"/>
  </si>
  <si>
    <t>1.關帳報表</t>
    <phoneticPr fontId="10" type="noConversion"/>
  </si>
  <si>
    <t>9-1</t>
    <phoneticPr fontId="10" type="noConversion"/>
  </si>
  <si>
    <t>黃智偉</t>
  </si>
  <si>
    <t>L9110-首次撥款審核資料表v1.1</t>
    <phoneticPr fontId="10" type="noConversion"/>
  </si>
  <si>
    <t>1D</t>
    <phoneticPr fontId="10" type="noConversion"/>
  </si>
  <si>
    <t>共122隻程式</t>
    <phoneticPr fontId="10" type="noConversion"/>
  </si>
  <si>
    <t>L9711 +3</t>
    <phoneticPr fontId="10" type="noConversion"/>
  </si>
  <si>
    <t>L9711</t>
    <phoneticPr fontId="4" type="noConversion"/>
  </si>
  <si>
    <t>列印到期通知單之清單
長中短期放款到期明細表
通知單列印成功之清單
放款本息攤還表暨繳息通知單</t>
    <phoneticPr fontId="4" type="noConversion"/>
  </si>
  <si>
    <t>L9130</t>
  </si>
  <si>
    <t xml:space="preserve">核心傳票媒體檔產生作業     </t>
  </si>
  <si>
    <t>L9130-核心傳票媒體檔產生作業v1.1</t>
    <phoneticPr fontId="10" type="noConversion"/>
  </si>
  <si>
    <t>2H</t>
    <phoneticPr fontId="10" type="noConversion"/>
  </si>
  <si>
    <t>4-56</t>
  </si>
  <si>
    <t>傳票媒體製作（LA3A0+核心)</t>
  </si>
  <si>
    <t>129份報表</t>
    <phoneticPr fontId="10" type="noConversion"/>
  </si>
  <si>
    <t>L9717 +3</t>
    <phoneticPr fontId="4" type="noConversion"/>
  </si>
  <si>
    <t>L9717</t>
    <phoneticPr fontId="4" type="noConversion"/>
  </si>
  <si>
    <t>逾期及轉催收件統計表_大額件(五千萬以上)客戶明細
逾期及轉催收件統計表_大額件(五千萬以上)
逾期及轉催收件統計表_各年度撥款件統計
逾期及轉催收件統計表</t>
    <phoneticPr fontId="4" type="noConversion"/>
  </si>
  <si>
    <t>L9131</t>
  </si>
  <si>
    <t xml:space="preserve">核心日結單代傳票列印       </t>
  </si>
  <si>
    <t>L9131-核心日結單代傳票列印v1.1</t>
    <phoneticPr fontId="10" type="noConversion"/>
  </si>
  <si>
    <t>L9718 +1</t>
    <phoneticPr fontId="10" type="noConversion"/>
  </si>
  <si>
    <t>L9718</t>
    <phoneticPr fontId="4" type="noConversion"/>
  </si>
  <si>
    <t>催收成果統計表
逾期成果統計表</t>
    <phoneticPr fontId="4" type="noConversion"/>
  </si>
  <si>
    <t>L9132</t>
  </si>
  <si>
    <t xml:space="preserve">傳票媒體明細表(核心)       </t>
  </si>
  <si>
    <t>L9132-傳票媒體明細表(核心)v1.1</t>
    <phoneticPr fontId="10" type="noConversion"/>
  </si>
  <si>
    <t>L9133</t>
  </si>
  <si>
    <t>會計與主檔餘額檢核表
會計與主檔餘額檢核表</t>
  </si>
  <si>
    <t>L9133-會計與主檔餘額檢核表v1.1</t>
    <phoneticPr fontId="10" type="noConversion"/>
  </si>
  <si>
    <t>2.隨機報表</t>
    <phoneticPr fontId="10" type="noConversion"/>
  </si>
  <si>
    <t>L9701</t>
  </si>
  <si>
    <t>客戶往來交易明細表
客戶往來交易明細表
客戶往來交易明細表</t>
  </si>
  <si>
    <t>9-2</t>
    <phoneticPr fontId="10" type="noConversion"/>
  </si>
  <si>
    <t>林楷杰</t>
    <phoneticPr fontId="10" type="noConversion"/>
  </si>
  <si>
    <t>L9701-客戶往來交易明細表v1.1</t>
    <phoneticPr fontId="10" type="noConversion"/>
  </si>
  <si>
    <t>主要報表</t>
    <phoneticPr fontId="33" type="noConversion"/>
  </si>
  <si>
    <t>L9702</t>
  </si>
  <si>
    <t>放款餘額及財收統計表
放款餘額及財收統計表
利息收入明細檔LNW63A3P</t>
    <phoneticPr fontId="10" type="noConversion"/>
  </si>
  <si>
    <t>L9702-放款餘額及財收統計表v1.1</t>
    <phoneticPr fontId="10" type="noConversion"/>
  </si>
  <si>
    <t>5-08-01-08</t>
  </si>
  <si>
    <t>放款餘額及財收統計表</t>
  </si>
  <si>
    <t>L9703</t>
  </si>
  <si>
    <t xml:space="preserve">滯繳客戶明細表             </t>
  </si>
  <si>
    <t>L9703-滯繳客戶明細表v1.1</t>
    <phoneticPr fontId="10" type="noConversion"/>
  </si>
  <si>
    <t>4H</t>
    <phoneticPr fontId="10" type="noConversion"/>
  </si>
  <si>
    <t>5-09-13-12</t>
  </si>
  <si>
    <t>滯繳客戶明細表</t>
  </si>
  <si>
    <t>L9704</t>
  </si>
  <si>
    <t xml:space="preserve">催收款明細表               </t>
  </si>
  <si>
    <t>黃詳惟</t>
    <phoneticPr fontId="10" type="noConversion"/>
  </si>
  <si>
    <t>L9704-催收款明細表v1.1</t>
    <phoneticPr fontId="10" type="noConversion"/>
  </si>
  <si>
    <t>5-09-15</t>
  </si>
  <si>
    <t>催收款明細表</t>
  </si>
  <si>
    <t>L9705</t>
  </si>
  <si>
    <t xml:space="preserve">放款本息攤還表暨繳息通知單 </t>
  </si>
  <si>
    <t>9-2,繳息還本-銀扣12</t>
    <phoneticPr fontId="10" type="noConversion"/>
  </si>
  <si>
    <t>L9705-放款本息攤還表暨繳息通知單v1.1</t>
    <phoneticPr fontId="10" type="noConversion"/>
  </si>
  <si>
    <t>4-01-13</t>
  </si>
  <si>
    <t>放款本息攤還表暨繳息通知單</t>
  </si>
  <si>
    <t>L9706</t>
  </si>
  <si>
    <t xml:space="preserve">貸款餘額證明書             </t>
  </si>
  <si>
    <t>L9706-貸款餘額證明書v1.1</t>
    <phoneticPr fontId="10" type="noConversion"/>
  </si>
  <si>
    <t>5-10-08</t>
  </si>
  <si>
    <t>貸款餘額證明書</t>
  </si>
  <si>
    <t>L9707</t>
  </si>
  <si>
    <t xml:space="preserve">新增逾放案件明細資料       </t>
  </si>
  <si>
    <t>L9707-新增逾放案件明細資料v1.1</t>
    <phoneticPr fontId="10" type="noConversion"/>
  </si>
  <si>
    <t>LM034併入，2021/3/23</t>
    <phoneticPr fontId="10" type="noConversion"/>
  </si>
  <si>
    <t>5-91</t>
  </si>
  <si>
    <t>9701212_新增逾放案件明細</t>
  </si>
  <si>
    <t>L9708</t>
  </si>
  <si>
    <t xml:space="preserve">貸款自動轉帳申請書明細表   </t>
  </si>
  <si>
    <t>L9708-貸款自動轉帳申請書明細表v1.1</t>
    <phoneticPr fontId="10" type="noConversion"/>
  </si>
  <si>
    <t>貸款自動轉帳申請書明細表</t>
  </si>
  <si>
    <t>L9709</t>
  </si>
  <si>
    <t xml:space="preserve">暫收放貸核心傳票檔資料     </t>
  </si>
  <si>
    <t>L9709-暫收放貸核心傳票檔資料v1.1</t>
    <phoneticPr fontId="10" type="noConversion"/>
  </si>
  <si>
    <t>3H</t>
    <phoneticPr fontId="10" type="noConversion"/>
  </si>
  <si>
    <t>暫收放貸核心傳票檔資料</t>
  </si>
  <si>
    <t>L9710</t>
  </si>
  <si>
    <t>寬限到期明細表</t>
  </si>
  <si>
    <t>L9710-寬限到期明細表v1.1</t>
    <phoneticPr fontId="10" type="noConversion"/>
  </si>
  <si>
    <t>5-08-06-04</t>
  </si>
  <si>
    <t>L9711</t>
  </si>
  <si>
    <t>列印到期通知單之清單
長中短期放款到期明細表
通知單列印成功之清單
放款本息攤還表暨繳息通知單</t>
  </si>
  <si>
    <t>L9711-放款到期明細表及通知單v1.1</t>
    <phoneticPr fontId="10" type="noConversion"/>
  </si>
  <si>
    <t>5-08-06-05</t>
  </si>
  <si>
    <t>L9712</t>
  </si>
  <si>
    <t>利息違約金減免明細表</t>
  </si>
  <si>
    <t>L9712-利息違約金減免明細表v1.1</t>
    <phoneticPr fontId="10" type="noConversion"/>
  </si>
  <si>
    <t>5-08-14</t>
  </si>
  <si>
    <t>L9713</t>
  </si>
  <si>
    <t>應收票據之帳齡分析表</t>
  </si>
  <si>
    <t>L9713-應收票據之帳齡分析表v1.1</t>
    <phoneticPr fontId="10" type="noConversion"/>
  </si>
  <si>
    <t>手工表</t>
  </si>
  <si>
    <t>L9714</t>
  </si>
  <si>
    <t>房屋擔保借款繳息清單</t>
  </si>
  <si>
    <t>L9714-繳息證明單v1.1</t>
    <phoneticPr fontId="10" type="noConversion"/>
  </si>
  <si>
    <t>5-10-02</t>
  </si>
  <si>
    <t>L9715</t>
  </si>
  <si>
    <t>業務專辦照顧十八個月明細表</t>
  </si>
  <si>
    <t>張淑遠</t>
  </si>
  <si>
    <t>L9715-業務專辦照顧十八個月明細表v1.1</t>
    <phoneticPr fontId="10" type="noConversion"/>
  </si>
  <si>
    <t>5-09-13-03</t>
  </si>
  <si>
    <t>L9716</t>
  </si>
  <si>
    <t>逾放處理催收明細表</t>
  </si>
  <si>
    <t>L9716-逾放處理催收明細表v1.1</t>
    <phoneticPr fontId="10" type="noConversion"/>
  </si>
  <si>
    <t>4-21-03</t>
  </si>
  <si>
    <t>L9717</t>
  </si>
  <si>
    <t>逾期及轉催收件統計表_大額件(五千萬以上)客戶明細
逾期及轉催收件統計表_大額件(五千萬以上)
逾期及轉催收件統計表_各年度撥款件統計
逾期及轉催收件統計表</t>
  </si>
  <si>
    <t>L9717-逾期及轉催收件統計表v1.1</t>
    <phoneticPr fontId="10" type="noConversion"/>
  </si>
  <si>
    <t>1H</t>
    <phoneticPr fontId="10" type="noConversion"/>
  </si>
  <si>
    <t>4-21-04</t>
  </si>
  <si>
    <t>逾期及轉催收件統計表_大額件(五千萬以上)客戶明細</t>
  </si>
  <si>
    <t>L9718</t>
  </si>
  <si>
    <t>催收成果統計表
逾期成果統計表</t>
  </si>
  <si>
    <t>L9718-逾期放款催繳處理結果v1.1</t>
    <phoneticPr fontId="10" type="noConversion"/>
  </si>
  <si>
    <t>4-21-06</t>
  </si>
  <si>
    <t>L9719</t>
  </si>
  <si>
    <t>放款利息法折溢價攤銷表</t>
  </si>
  <si>
    <t>L9720</t>
  </si>
  <si>
    <t>理財型商品續約檢核報表</t>
  </si>
  <si>
    <t>L9720-理財型商品續約檢核報表v1.1</t>
    <phoneticPr fontId="10" type="noConversion"/>
  </si>
  <si>
    <t>5-22-15</t>
  </si>
  <si>
    <t>L9721</t>
  </si>
  <si>
    <t>員工房貸利率明細</t>
  </si>
  <si>
    <t>L9721-員工房貸利率明細v1.1</t>
    <phoneticPr fontId="10" type="noConversion"/>
  </si>
  <si>
    <t>D109052107_員工房貸利率明細</t>
  </si>
  <si>
    <t>L9723</t>
  </si>
  <si>
    <t>放款有效客戶數</t>
  </si>
  <si>
    <t>L9723-放款有效客戶數v1.1</t>
    <phoneticPr fontId="10" type="noConversion"/>
  </si>
  <si>
    <t>L9725</t>
  </si>
  <si>
    <t>防制洗錢機構風險評估(IRA)定期量化撈件</t>
  </si>
  <si>
    <t>L9725-防制洗錢機構風險評估(IRA)定期量化撈件v1.1</t>
    <phoneticPr fontId="10" type="noConversion"/>
  </si>
  <si>
    <t>L9726</t>
  </si>
  <si>
    <t>企金往來客戶統計表</t>
  </si>
  <si>
    <t>L9726-企金往來客戶統計表</t>
    <phoneticPr fontId="10" type="noConversion"/>
  </si>
  <si>
    <t>L9727</t>
    <phoneticPr fontId="10" type="noConversion"/>
  </si>
  <si>
    <t>金檢Q53資料</t>
  </si>
  <si>
    <t>L9727-金檢Q53資料v1.1.docx</t>
    <phoneticPr fontId="10" type="noConversion"/>
  </si>
  <si>
    <t>3.定期報表</t>
    <phoneticPr fontId="10" type="noConversion"/>
  </si>
  <si>
    <t>LD003</t>
  </si>
  <si>
    <t>放款明細餘額總表(日)</t>
  </si>
  <si>
    <t>9-3-1</t>
    <phoneticPr fontId="10" type="noConversion"/>
  </si>
  <si>
    <t>LD003-放款明細餘額總表(日)v1.1</t>
    <phoneticPr fontId="10" type="noConversion"/>
  </si>
  <si>
    <t>5-08-01-03</t>
  </si>
  <si>
    <t>LD004</t>
  </si>
  <si>
    <t>企金戶還本收據及繳息收據</t>
  </si>
  <si>
    <t>LD004-企金戶還本收據及繳息收據v1.1</t>
    <phoneticPr fontId="10" type="noConversion"/>
  </si>
  <si>
    <t>5-10-12</t>
  </si>
  <si>
    <t>支出傳票
收入傳票
還本收據
繳息收據</t>
  </si>
  <si>
    <t>LD005</t>
  </si>
  <si>
    <t>暫收支票收據列印（個人戶）</t>
  </si>
  <si>
    <t>LD005-暫收支票收據列印(個人戶)v1.1</t>
    <phoneticPr fontId="10" type="noConversion"/>
  </si>
  <si>
    <t>5-10-20</t>
  </si>
  <si>
    <t>LD006</t>
  </si>
  <si>
    <t>三階放款明細統計</t>
  </si>
  <si>
    <t>LD006-三階放款明細統計v1.1</t>
    <phoneticPr fontId="10" type="noConversion"/>
  </si>
  <si>
    <t>5-91-02</t>
  </si>
  <si>
    <t>三階放款明細統計(T9410051)</t>
  </si>
  <si>
    <t>LD007</t>
  </si>
  <si>
    <t>放款專員明細統計</t>
  </si>
  <si>
    <t>LD007-放款專員明細統計v1.1</t>
    <phoneticPr fontId="10" type="noConversion"/>
  </si>
  <si>
    <t>放款專員明細統計(T9410052)</t>
  </si>
  <si>
    <t>LD008</t>
  </si>
  <si>
    <t>放款餘額總表</t>
  </si>
  <si>
    <t>LD008-放款餘額總表v1.1</t>
    <phoneticPr fontId="10" type="noConversion"/>
  </si>
  <si>
    <t>5-08-01-04</t>
  </si>
  <si>
    <t>放款餘額總表--一般帳戶
放款餘額總表--利變A
放款餘額總表--利變B
放款餘額總表--傳統A
放款餘額總表--全部</t>
  </si>
  <si>
    <t>LD009</t>
  </si>
  <si>
    <t>放款授信日報表</t>
  </si>
  <si>
    <t>LD009-放款授信日報表v1.1</t>
    <phoneticPr fontId="10" type="noConversion"/>
  </si>
  <si>
    <t>5-07-02</t>
  </si>
  <si>
    <t>LD010</t>
    <phoneticPr fontId="10" type="noConversion"/>
  </si>
  <si>
    <t>介紹人換算業績報酬檢核表</t>
  </si>
  <si>
    <t>LD010-介紹人換算業績報酬檢核表人v1.1.docx</t>
    <phoneticPr fontId="10" type="noConversion"/>
  </si>
  <si>
    <t>LW003</t>
  </si>
  <si>
    <t>房貸獎勵費用率統計表</t>
  </si>
  <si>
    <t>9-3-2</t>
    <phoneticPr fontId="10" type="noConversion"/>
  </si>
  <si>
    <t>LW003-房貸獎勵費用率統計表v1.1</t>
    <phoneticPr fontId="10" type="noConversion"/>
  </si>
  <si>
    <t>業績計算需列出問題
並找賴桑&amp;淑遠開會討論</t>
  </si>
  <si>
    <t>LM074</t>
  </si>
  <si>
    <t>央行報送B040</t>
  </si>
  <si>
    <t>9-3-3-1</t>
    <phoneticPr fontId="10" type="noConversion"/>
  </si>
  <si>
    <t>LM074-B040金融機構承作｢公司法人購置住宅貸款｣統計表v1.1</t>
    <phoneticPr fontId="10" type="noConversion"/>
  </si>
  <si>
    <t>LM075</t>
  </si>
  <si>
    <t>央行報送B041</t>
  </si>
  <si>
    <t>LM075-B041金融機構承作「自然人購置住宅貸款」統計表v1.1</t>
    <phoneticPr fontId="10" type="noConversion"/>
  </si>
  <si>
    <t>LM076</t>
  </si>
  <si>
    <t>央行報送B042</t>
  </si>
  <si>
    <t>LM076-B042金融機構承作「購地貸款」統計表v1.1</t>
    <phoneticPr fontId="10" type="noConversion"/>
  </si>
  <si>
    <t>LM077</t>
  </si>
  <si>
    <t>央行報送B043</t>
  </si>
  <si>
    <t>LM077-B043金融機構承作「餘屋貸款」統計表v1.1</t>
    <phoneticPr fontId="10" type="noConversion"/>
  </si>
  <si>
    <t>LM078</t>
  </si>
  <si>
    <t>央行報送B044</t>
  </si>
  <si>
    <t>LM078-B044「借款戶向金融機構申請並經錄案」之不動產抵押貸款案件辦理情形v1.1</t>
    <phoneticPr fontId="10" type="noConversion"/>
  </si>
  <si>
    <t>LM079</t>
  </si>
  <si>
    <t>央行報送B045</t>
  </si>
  <si>
    <t>LM079-B045金融機構承作「工業區閒置土地抵押貸款」統計表v1.1</t>
    <phoneticPr fontId="10" type="noConversion"/>
  </si>
  <si>
    <t>LM080</t>
  </si>
  <si>
    <t>央行報送B046</t>
  </si>
  <si>
    <t>LM080-B046金融機構承作「公司法人購置住宅貸款」統計表(110.3.19(含)起辦理案件)v1.1</t>
    <phoneticPr fontId="10" type="noConversion"/>
  </si>
  <si>
    <t>LM081</t>
  </si>
  <si>
    <t>央行報送B047</t>
  </si>
  <si>
    <t>LM081-B047金融機構承作「自然人購屋貸款」統計表(110.3.19(含)起辦理案件)v1.1</t>
    <phoneticPr fontId="10" type="noConversion"/>
  </si>
  <si>
    <t>LM082</t>
  </si>
  <si>
    <t>央行報送B048</t>
  </si>
  <si>
    <t>LM082-B048金融機構承作「自然人購置高價住宅貸款」統計表(110.3.19(含)起辦理案件)v1.1</t>
    <phoneticPr fontId="10" type="noConversion"/>
  </si>
  <si>
    <t>LM083</t>
    <phoneticPr fontId="10" type="noConversion"/>
  </si>
  <si>
    <t>ICS放款資料</t>
    <phoneticPr fontId="10" type="noConversion"/>
  </si>
  <si>
    <t>L9722-ICS放款資料v1.1</t>
    <phoneticPr fontId="10" type="noConversion"/>
  </si>
  <si>
    <t>(原L9722)</t>
  </si>
  <si>
    <t>D20200911_0921_ICS放款資料</t>
  </si>
  <si>
    <t>LM084</t>
    <phoneticPr fontId="10" type="noConversion"/>
  </si>
  <si>
    <t>應收利息帳齡分析表(原L9724)</t>
  </si>
  <si>
    <t>L9724-應收利息之帳齡分析表v1.1</t>
    <phoneticPr fontId="10" type="noConversion"/>
  </si>
  <si>
    <t>(原L9724)</t>
  </si>
  <si>
    <t>5-08-30</t>
  </si>
  <si>
    <t>應收利息帳齡分析表</t>
  </si>
  <si>
    <t>LM001</t>
  </si>
  <si>
    <t>公會無自用住宅統計</t>
  </si>
  <si>
    <t>LM001-公會無自用住宅統計v1.1</t>
    <phoneticPr fontId="10" type="noConversion"/>
  </si>
  <si>
    <t>LM002</t>
  </si>
  <si>
    <t>房貸專案放款</t>
  </si>
  <si>
    <t>LM002-房貸專案放款v1.1</t>
    <phoneticPr fontId="10" type="noConversion"/>
  </si>
  <si>
    <t>LM003</t>
  </si>
  <si>
    <t>撥款/還款金額比較月報表</t>
  </si>
  <si>
    <t>LM003-撥款還款金額比較月報表v1.1</t>
    <phoneticPr fontId="10" type="noConversion"/>
  </si>
  <si>
    <t xml:space="preserve">放款餘額及財收統計 
</t>
  </si>
  <si>
    <t>LM004</t>
  </si>
  <si>
    <t>長中短期放款到期明細表
長中短期放款到期追蹤表</t>
  </si>
  <si>
    <t>LM004-長中短期放款到期明細表v1.1</t>
    <phoneticPr fontId="10" type="noConversion"/>
  </si>
  <si>
    <t>LM004(LM069併入)</t>
  </si>
  <si>
    <t>5-08-06-03</t>
  </si>
  <si>
    <t>長中短期放款到期明細表</t>
  </si>
  <si>
    <t>LM007</t>
  </si>
  <si>
    <t>放款利息收入成長表</t>
  </si>
  <si>
    <t>LM007-放款利息收入成長表v1.1</t>
    <phoneticPr fontId="10" type="noConversion"/>
  </si>
  <si>
    <t>5-08-11</t>
  </si>
  <si>
    <t>放款利息收入成長表 ***</t>
  </si>
  <si>
    <t>LM008</t>
  </si>
  <si>
    <t>應收利息明細表</t>
  </si>
  <si>
    <t>LM008-應收利息明細表v1.1</t>
    <phoneticPr fontId="10" type="noConversion"/>
  </si>
  <si>
    <t>5-08-12-01</t>
  </si>
  <si>
    <t>應收利息明細表 ***</t>
  </si>
  <si>
    <t>LM009</t>
  </si>
  <si>
    <t>應收利息總表(核心)</t>
  </si>
  <si>
    <t>LM009-應收利息總表（核心)v1.1</t>
    <phoneticPr fontId="10" type="noConversion"/>
  </si>
  <si>
    <t>5-08-12-04</t>
  </si>
  <si>
    <t>應收利息總表（核心）</t>
  </si>
  <si>
    <t>LM011</t>
  </si>
  <si>
    <t>LM011-表外放款承諾資料產出v1.1</t>
    <phoneticPr fontId="10" type="noConversion"/>
  </si>
  <si>
    <t>5-08-16-02</t>
  </si>
  <si>
    <t>LM012</t>
  </si>
  <si>
    <t>放款餘額利率分佈表</t>
  </si>
  <si>
    <t>LM012-放款利率分佈表v1.1</t>
    <phoneticPr fontId="10" type="noConversion"/>
  </si>
  <si>
    <t>5-08-17</t>
  </si>
  <si>
    <t>放款利率分佈表</t>
  </si>
  <si>
    <t>LM013</t>
  </si>
  <si>
    <t>金檢報表(放款種類表)</t>
  </si>
  <si>
    <t>LM013-金檢報表(放款種類表)v1.1</t>
    <phoneticPr fontId="10" type="noConversion"/>
  </si>
  <si>
    <t>5-08-31-07
5-08-31-08</t>
  </si>
  <si>
    <t>金檢報表（放款種類表）
金檢報表（放款種類表）戶別區</t>
  </si>
  <si>
    <t>LM014</t>
  </si>
  <si>
    <t>平均利率月報表</t>
  </si>
  <si>
    <t>LM014-平均利率月報表v1.1</t>
    <phoneticPr fontId="10" type="noConversion"/>
  </si>
  <si>
    <t>5-08-32</t>
  </si>
  <si>
    <t>LM015</t>
  </si>
  <si>
    <t>信用曝險分佈報表</t>
  </si>
  <si>
    <t>LM015-信用曝險分佈報表v1.1</t>
    <phoneticPr fontId="10" type="noConversion"/>
  </si>
  <si>
    <t>5-08-41</t>
  </si>
  <si>
    <t>LM016</t>
  </si>
  <si>
    <t>寬限條件控管繳息</t>
  </si>
  <si>
    <t>LM016-寬限條件控管繳息v1.1</t>
    <phoneticPr fontId="10" type="noConversion"/>
  </si>
  <si>
    <t>5-22-02</t>
  </si>
  <si>
    <t xml:space="preserve">寬限條件控管繳息列印         </t>
  </si>
  <si>
    <t>LM018</t>
  </si>
  <si>
    <t>專案放款餘額及利息收入</t>
  </si>
  <si>
    <t>LM018-專案放款餘額及利息收入v1.1</t>
    <phoneticPr fontId="10" type="noConversion"/>
  </si>
  <si>
    <t>Q9309231_專案放款餘額及利息收入</t>
  </si>
  <si>
    <t>LM019</t>
    <phoneticPr fontId="10" type="noConversion"/>
  </si>
  <si>
    <t>利息收入明細表</t>
  </si>
  <si>
    <t>LM019-利息收入明細表v1.1</t>
    <phoneticPr fontId="10" type="noConversion"/>
  </si>
  <si>
    <t>ZZZ1_印花稅</t>
  </si>
  <si>
    <t>LM022</t>
  </si>
  <si>
    <t>中央銀行業務局921補貼息</t>
  </si>
  <si>
    <t>LM022-中央銀行業務局921補貼息v1.1</t>
    <phoneticPr fontId="10" type="noConversion"/>
  </si>
  <si>
    <t>LM023</t>
  </si>
  <si>
    <t>利息收入</t>
  </si>
  <si>
    <t>LM023-利息收入v1.1</t>
    <phoneticPr fontId="10" type="noConversion"/>
  </si>
  <si>
    <t>LM025</t>
  </si>
  <si>
    <t>減損系統有效利率資料查核</t>
  </si>
  <si>
    <t>LM025-減損系統有效利率資料查核v1.1</t>
    <phoneticPr fontId="10" type="noConversion"/>
  </si>
  <si>
    <t>LM027</t>
  </si>
  <si>
    <t>轉銷呆帳備忘錄</t>
  </si>
  <si>
    <t>LM027-轉銷呆帳備忘錄v1.1</t>
    <phoneticPr fontId="10" type="noConversion"/>
  </si>
  <si>
    <t>LM028</t>
  </si>
  <si>
    <t>預估現金流量</t>
  </si>
  <si>
    <t>LM028-預估現金流量v1.1</t>
    <phoneticPr fontId="10" type="noConversion"/>
  </si>
  <si>
    <t>DEL5.dbf</t>
  </si>
  <si>
    <t>LM030</t>
  </si>
  <si>
    <t>轉催收明細總表</t>
  </si>
  <si>
    <t>LM030-轉催收明細總表v1.1</t>
    <phoneticPr fontId="10" type="noConversion"/>
  </si>
  <si>
    <t>5-09-13-01</t>
  </si>
  <si>
    <t>滯繳客戶明細表－繳款別</t>
  </si>
  <si>
    <t>LM029</t>
  </si>
  <si>
    <t>放款餘額明細表</t>
  </si>
  <si>
    <t>9-3-3-2</t>
    <phoneticPr fontId="10" type="noConversion"/>
  </si>
  <si>
    <t>LM029-放款餘額明細表v1.1</t>
    <phoneticPr fontId="10" type="noConversion"/>
  </si>
  <si>
    <t>5-08-36</t>
  </si>
  <si>
    <t>LM031</t>
  </si>
  <si>
    <t>企業動用率</t>
  </si>
  <si>
    <t>LM031-企業動用率v1.1</t>
    <phoneticPr fontId="10" type="noConversion"/>
  </si>
  <si>
    <t>9612255_企業動用率</t>
  </si>
  <si>
    <t>LM032</t>
  </si>
  <si>
    <t>逾期案件滾動率明細</t>
  </si>
  <si>
    <t>LM032-逾期案件滾動率明細v1.1</t>
    <phoneticPr fontId="10" type="noConversion"/>
  </si>
  <si>
    <t>9612263_逾期案件滾動率明細</t>
  </si>
  <si>
    <t>LM033</t>
  </si>
  <si>
    <t>新撥案件明細</t>
  </si>
  <si>
    <t>LM033-新撥案件明細v1.1</t>
    <phoneticPr fontId="10" type="noConversion"/>
  </si>
  <si>
    <t>9701211_新撥案件明細</t>
  </si>
  <si>
    <t>LM035</t>
  </si>
  <si>
    <t>地區逾放比</t>
  </si>
  <si>
    <t>LM035-地區逾放比v1.1</t>
    <phoneticPr fontId="10" type="noConversion"/>
  </si>
  <si>
    <t>LM036</t>
  </si>
  <si>
    <t>第一類各項統計表</t>
  </si>
  <si>
    <t>LM036-第一類各項統計表v1.1</t>
    <phoneticPr fontId="10" type="noConversion"/>
  </si>
  <si>
    <t>缺折溢價</t>
  </si>
  <si>
    <t>LM037</t>
  </si>
  <si>
    <t>地區別催收總金額</t>
  </si>
  <si>
    <t>LM037-地區別催收總金額v1.1</t>
    <phoneticPr fontId="10" type="noConversion"/>
  </si>
  <si>
    <t>9206092_地區別催收總金額</t>
  </si>
  <si>
    <t>LM038</t>
  </si>
  <si>
    <t>逾期案件明細</t>
  </si>
  <si>
    <t>LM038-逾期案件明細v1.1</t>
    <phoneticPr fontId="10" type="noConversion"/>
  </si>
  <si>
    <t>9210081_逾期案件明細</t>
  </si>
  <si>
    <t>LM039</t>
  </si>
  <si>
    <t>催收案件明細</t>
  </si>
  <si>
    <t>LM039-催收案件明細v1.1</t>
    <phoneticPr fontId="10" type="noConversion"/>
  </si>
  <si>
    <t>9210083_催收案件明細</t>
  </si>
  <si>
    <t>LM040</t>
  </si>
  <si>
    <t>地區別正常戶金額</t>
  </si>
  <si>
    <t>LM040-地區別正常戶金額v1.1</t>
    <phoneticPr fontId="10" type="noConversion"/>
  </si>
  <si>
    <t>960717_地區別正常戶金額</t>
  </si>
  <si>
    <t>LM041</t>
  </si>
  <si>
    <t>催收及呆帳戶暫收款明細表</t>
  </si>
  <si>
    <t>LM041-催收及呆帳戶暫收款明細表v1.1</t>
    <phoneticPr fontId="10" type="noConversion"/>
  </si>
  <si>
    <t>961221M_催收及呆帳戶暫收款明細表</t>
  </si>
  <si>
    <t>LM042</t>
  </si>
  <si>
    <t>RBC表</t>
  </si>
  <si>
    <t>LM042-RBC_會計部_共三份v1.1</t>
    <phoneticPr fontId="10" type="noConversion"/>
  </si>
  <si>
    <t>缺折溢價、備抵損失</t>
  </si>
  <si>
    <t>LM043</t>
  </si>
  <si>
    <t>地區放款數_內部控管</t>
  </si>
  <si>
    <t>LM043-地區放款數_內部控管v1.1</t>
    <phoneticPr fontId="10" type="noConversion"/>
  </si>
  <si>
    <t>LM044</t>
  </si>
  <si>
    <t>地區/區域中心逾比及分級管理逾放比明細表</t>
  </si>
  <si>
    <t>LM044-地區_區域中心逾比及分級管理逾放比明細表v1.1</t>
    <phoneticPr fontId="10" type="noConversion"/>
  </si>
  <si>
    <t>LM045</t>
  </si>
  <si>
    <t>年度催收逾放總額明細表_內部控管</t>
  </si>
  <si>
    <t>LM045-年度催收逾放總額明細表_內部控管v1.1</t>
    <phoneticPr fontId="10" type="noConversion"/>
  </si>
  <si>
    <t>LM046</t>
  </si>
  <si>
    <t>年度擔保放款信用風險分析_內部控管</t>
  </si>
  <si>
    <t>LM046-年度擔保放款信用風險分析_內部控管v1.1</t>
    <phoneticPr fontId="10" type="noConversion"/>
  </si>
  <si>
    <t>LM047</t>
  </si>
  <si>
    <t>放款分期協議案件明細_內部控管</t>
  </si>
  <si>
    <t>LM047-放款分期協議案件明細_內部控管v1.1</t>
    <phoneticPr fontId="10" type="noConversion"/>
  </si>
  <si>
    <t>LM048</t>
  </si>
  <si>
    <t>放款企業放款風險承擔限額控管表_限額控管</t>
  </si>
  <si>
    <t>LM048-放款企業放款風險承擔限額控管表_限額控管v1.1</t>
    <phoneticPr fontId="10" type="noConversion"/>
  </si>
  <si>
    <t>LM049</t>
  </si>
  <si>
    <t>放款金控法第44條利害關係人放款餘額表_限額控管</t>
  </si>
  <si>
    <t>LM049-放款金控法第44條利害關係人放款餘額表v1.1</t>
    <phoneticPr fontId="10" type="noConversion"/>
  </si>
  <si>
    <t>LM050</t>
  </si>
  <si>
    <t>放款保險法第3條利害關係人放款餘額表_限額控管</t>
  </si>
  <si>
    <t>LM050-放款保險法第3條利害關係人放款餘額表_限額控管v1.1</t>
    <phoneticPr fontId="10" type="noConversion"/>
  </si>
  <si>
    <t>LM051</t>
  </si>
  <si>
    <t>放款資產分類案件明細表_內部控管</t>
  </si>
  <si>
    <t>LM051-放款資產分類案件明細表_內部控管v1.1</t>
    <phoneticPr fontId="10" type="noConversion"/>
  </si>
  <si>
    <t>LM052</t>
  </si>
  <si>
    <t>放款資產分類-會計部備呆計提</t>
  </si>
  <si>
    <t>LM052-放款資產分類-會計部備呆計提v1.1</t>
    <phoneticPr fontId="10" type="noConversion"/>
  </si>
  <si>
    <t>LM053</t>
  </si>
  <si>
    <t>法務分配款明細表_內部控管</t>
  </si>
  <si>
    <t>LM053-法務分配款明細表_內部控管v1.1</t>
    <phoneticPr fontId="10" type="noConversion"/>
  </si>
  <si>
    <t>LM054</t>
  </si>
  <si>
    <t>A041重要放款餘額明細表(大額、逾期、催收、國外)</t>
  </si>
  <si>
    <t>LM054-A041重要放款餘額明細表(大額、逾期、催收、國外)v1.1</t>
    <phoneticPr fontId="10" type="noConversion"/>
  </si>
  <si>
    <t>LM055</t>
  </si>
  <si>
    <t>A042放款餘額彙總表</t>
  </si>
  <si>
    <t>LM055-A042放款餘額彙總表v1.1</t>
    <phoneticPr fontId="10" type="noConversion"/>
  </si>
  <si>
    <t>LM056</t>
  </si>
  <si>
    <t>表14-1、14-2 xls_會計部申報表</t>
  </si>
  <si>
    <t>LM057</t>
  </si>
  <si>
    <t>表14-5、14-6 xls_會計部申報表</t>
  </si>
  <si>
    <t>LM057-表14-5、14-6 xls_會計部申報表v1.1</t>
    <phoneticPr fontId="10" type="noConversion"/>
  </si>
  <si>
    <t>LM058</t>
  </si>
  <si>
    <t>表A19_會計部申報表</t>
  </si>
  <si>
    <t>LM058-表A19_會計部申報表v1.1</t>
    <phoneticPr fontId="10" type="noConversion"/>
  </si>
  <si>
    <t>LM059</t>
  </si>
  <si>
    <t>表F22_會計部申報表</t>
  </si>
  <si>
    <t>LM059-表F22_會計部申報表v1.1</t>
    <phoneticPr fontId="10" type="noConversion"/>
  </si>
  <si>
    <t>LM060</t>
  </si>
  <si>
    <t>暫付款金額調節表_內部控管</t>
  </si>
  <si>
    <t>LM060-暫付款金額調節表_內部控管v1.1</t>
    <phoneticPr fontId="10" type="noConversion"/>
  </si>
  <si>
    <t>LM061</t>
  </si>
  <si>
    <t>逾清償期二年案件追蹤控管表_內部控管</t>
  </si>
  <si>
    <t>LM061-逾清償期二年案件追蹤控管表_內部控管v1.1</t>
    <phoneticPr fontId="10" type="noConversion"/>
  </si>
  <si>
    <t>LM062</t>
  </si>
  <si>
    <t>01-個金3000萬以上-10810</t>
  </si>
  <si>
    <t>9-3-3-3</t>
    <phoneticPr fontId="10" type="noConversion"/>
  </si>
  <si>
    <t>LM062-個金3000萬以上v1.1</t>
    <phoneticPr fontId="10" type="noConversion"/>
  </si>
  <si>
    <t>5-9-29-6</t>
  </si>
  <si>
    <t xml:space="preserve">覆審案件資料表 (102 年版 ) </t>
  </si>
  <si>
    <t>LM063</t>
  </si>
  <si>
    <t>02-企金3000萬以上-10810</t>
  </si>
  <si>
    <t>LM063-企金3000萬以上v1.1</t>
    <phoneticPr fontId="10" type="noConversion"/>
  </si>
  <si>
    <t>LM064</t>
  </si>
  <si>
    <t>03-個金2000萬以上小於3000萬-10810</t>
  </si>
  <si>
    <t>LM064-個金2000萬以上小於3000萬v1.1</t>
    <phoneticPr fontId="10" type="noConversion"/>
  </si>
  <si>
    <t>LM065</t>
  </si>
  <si>
    <t>04-個金100萬以上小於2000萬-10810</t>
  </si>
  <si>
    <t>LM065-個金100萬以上小於2000萬v1.1</t>
    <phoneticPr fontId="10" type="noConversion"/>
  </si>
  <si>
    <t>LM066</t>
  </si>
  <si>
    <t>05-企金未達3000萬-10810</t>
  </si>
  <si>
    <t>LM066-企金未達3000萬v1.1</t>
    <phoneticPr fontId="10" type="noConversion"/>
  </si>
  <si>
    <t>LM067</t>
  </si>
  <si>
    <t>06-土地追蹤-10810</t>
  </si>
  <si>
    <t>LM067-土地追蹤v1.1</t>
    <phoneticPr fontId="10" type="noConversion"/>
  </si>
  <si>
    <t>5-9-29-8</t>
  </si>
  <si>
    <t>土地貸款覆審表</t>
  </si>
  <si>
    <t>LP001</t>
  </si>
  <si>
    <t>工作月區域中心業績累計</t>
  </si>
  <si>
    <t>LP001-工作月區域中心業績累計v1.1</t>
    <phoneticPr fontId="10" type="noConversion"/>
  </si>
  <si>
    <t>LM072 &amp; LP001 合併</t>
  </si>
  <si>
    <t>LP002</t>
  </si>
  <si>
    <t>三階(部室、區部、通訊處)累計表</t>
  </si>
  <si>
    <t>LP002-三階(部室、區部、通訊處)累計表v1.1</t>
    <phoneticPr fontId="10" type="noConversion"/>
  </si>
  <si>
    <t>LP003</t>
  </si>
  <si>
    <t>部專暨房專業績累計表</t>
  </si>
  <si>
    <t>LP003-部專暨房專業績累計表v1.1</t>
    <phoneticPr fontId="10" type="noConversion"/>
  </si>
  <si>
    <t>LP004</t>
  </si>
  <si>
    <t>內網業績統計報表</t>
  </si>
  <si>
    <t>LP004-內網業績統計報表v1.1</t>
    <phoneticPr fontId="10" type="noConversion"/>
  </si>
  <si>
    <t>LM070</t>
  </si>
  <si>
    <t>介紹人加碼獎勵津貼明細</t>
  </si>
  <si>
    <t>9-3-3-4</t>
    <phoneticPr fontId="10" type="noConversion"/>
  </si>
  <si>
    <t>LM070-介紹人加碼獎勵津貼明細v1.1</t>
    <phoneticPr fontId="10" type="noConversion"/>
  </si>
  <si>
    <t>LM071</t>
  </si>
  <si>
    <t>退休員工利率名單</t>
  </si>
  <si>
    <t>LM071-退休員工利率名單1.1</t>
    <phoneticPr fontId="10" type="noConversion"/>
  </si>
  <si>
    <t>LP005</t>
  </si>
  <si>
    <t>房貸協辦人員考核核算底稿</t>
  </si>
  <si>
    <t>9-3-4</t>
    <phoneticPr fontId="10" type="noConversion"/>
  </si>
  <si>
    <t>LP005-房貸協辦人員考核核算底稿v1.1</t>
    <phoneticPr fontId="10" type="noConversion"/>
  </si>
  <si>
    <t>LQ003</t>
  </si>
  <si>
    <t>住宅違約統計季報_服務課申報表</t>
  </si>
  <si>
    <t>LQ003-住宅違約統計季報_服務課申報表v1.1</t>
    <phoneticPr fontId="10" type="noConversion"/>
  </si>
  <si>
    <t>LQ005</t>
  </si>
  <si>
    <t>表A18_會計部申報表</t>
  </si>
  <si>
    <t>LQ005-表A18_會計部申報表v1.1</t>
    <phoneticPr fontId="10" type="noConversion"/>
  </si>
  <si>
    <t>LQ006</t>
  </si>
  <si>
    <t>已逾期未減損-帳齡分析(原LM021)</t>
  </si>
  <si>
    <t>LQ006-已逾期未減損-帳齡分析v1.1</t>
    <phoneticPr fontId="10" type="noConversion"/>
  </si>
  <si>
    <t>LH001</t>
  </si>
  <si>
    <t>表A07_會計部申報表</t>
  </si>
  <si>
    <t>9-3-5</t>
    <phoneticPr fontId="10" type="noConversion"/>
  </si>
  <si>
    <t>LH001-表A07_會計部申報表v1.1</t>
    <phoneticPr fontId="10" type="noConversion"/>
  </si>
  <si>
    <t>LY002</t>
  </si>
  <si>
    <t>表14-1_會計部年度檢查報表</t>
  </si>
  <si>
    <t>9-3-6</t>
    <phoneticPr fontId="10" type="noConversion"/>
  </si>
  <si>
    <t>LY002-非RBC_表14-1_會計部年度檢查報表v1.1</t>
    <phoneticPr fontId="10" type="noConversion"/>
  </si>
  <si>
    <t>LY003</t>
  </si>
  <si>
    <t>表14-2_會計部年度檢查報表</t>
  </si>
  <si>
    <t>LY003-非RBC_表14-2_會計部年度檢查報表v1.1</t>
    <phoneticPr fontId="10" type="noConversion"/>
  </si>
  <si>
    <t>LY004</t>
  </si>
  <si>
    <t>表14-4_會計部年度檢查報表</t>
  </si>
  <si>
    <t>LY004-非RBC_表14-4_會計部年度檢查報表v1.1</t>
    <phoneticPr fontId="10" type="noConversion"/>
  </si>
  <si>
    <t>LY005</t>
  </si>
  <si>
    <t>表20_會計部年度檢查報表</t>
  </si>
  <si>
    <t>LY005-非RBC_表20_會計部年度檢查報表1.1</t>
    <phoneticPr fontId="10" type="noConversion"/>
  </si>
  <si>
    <t>1</t>
    <phoneticPr fontId="33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</si>
  <si>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</si>
  <si>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</si>
  <si>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</si>
  <si>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</si>
  <si>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</si>
  <si>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</si>
  <si>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</si>
  <si>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</si>
  <si>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</si>
  <si>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</si>
  <si>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</si>
  <si>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</si>
  <si>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</si>
  <si>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ST1負責人</t>
    <phoneticPr fontId="10" type="noConversion"/>
  </si>
  <si>
    <t>參考代號</t>
    <phoneticPr fontId="10" type="noConversion"/>
  </si>
  <si>
    <t>介面名稱</t>
    <phoneticPr fontId="10" type="noConversion"/>
  </si>
  <si>
    <t>來源/去處</t>
    <phoneticPr fontId="10" type="noConversion"/>
  </si>
  <si>
    <t>介接方式</t>
    <phoneticPr fontId="10" type="noConversion"/>
  </si>
  <si>
    <t>輸入/輸出</t>
    <phoneticPr fontId="10" type="noConversion"/>
  </si>
  <si>
    <t>負責單位</t>
    <phoneticPr fontId="10" type="noConversion"/>
  </si>
  <si>
    <t>需提供原系統規格</t>
    <phoneticPr fontId="10" type="noConversion"/>
  </si>
  <si>
    <t>需確認或傳送方式</t>
  </si>
  <si>
    <t>待SKL提供驗測檔</t>
    <phoneticPr fontId="10" type="noConversion"/>
  </si>
  <si>
    <t>預計測試完成時間</t>
    <phoneticPr fontId="10" type="noConversion"/>
  </si>
  <si>
    <t>新系統ST1驗測完成</t>
    <phoneticPr fontId="10" type="noConversion"/>
  </si>
  <si>
    <t>對外介接單位</t>
    <phoneticPr fontId="10" type="noConversion"/>
  </si>
  <si>
    <t>預計對外測試時間</t>
    <phoneticPr fontId="10" type="noConversion"/>
  </si>
  <si>
    <t>重新交付、Delay原因</t>
    <phoneticPr fontId="10" type="noConversion"/>
  </si>
  <si>
    <t>7.外部系統</t>
    <phoneticPr fontId="10" type="noConversion"/>
  </si>
  <si>
    <t>2.IFRS 9作業</t>
    <phoneticPr fontId="10" type="noConversion"/>
  </si>
  <si>
    <t>林清河</t>
    <phoneticPr fontId="10" type="noConversion"/>
  </si>
  <si>
    <t>PJ201800012_URS_7介接外部系統_V1.24(志嵩)</t>
    <phoneticPr fontId="10" type="noConversion"/>
  </si>
  <si>
    <t>L7022</t>
    <phoneticPr fontId="10" type="noConversion"/>
  </si>
  <si>
    <t>違約損失率查詢LGD(違約損失率)</t>
    <phoneticPr fontId="10" type="noConversion"/>
  </si>
  <si>
    <t>原系統規格</t>
  </si>
  <si>
    <t>已提供</t>
    <phoneticPr fontId="10" type="noConversion"/>
  </si>
  <si>
    <t>2022/01~02</t>
    <phoneticPr fontId="10" type="noConversion"/>
  </si>
  <si>
    <t>L7202</t>
    <phoneticPr fontId="10" type="noConversion"/>
  </si>
  <si>
    <t>違約損失率登錄</t>
    <phoneticPr fontId="10" type="noConversion"/>
  </si>
  <si>
    <t>L7903</t>
    <phoneticPr fontId="10" type="noConversion"/>
  </si>
  <si>
    <t>商品分類資料查詢</t>
    <phoneticPr fontId="10" type="noConversion"/>
  </si>
  <si>
    <t>L7210</t>
    <phoneticPr fontId="10" type="noConversion"/>
  </si>
  <si>
    <t>商品分類資料維護</t>
    <phoneticPr fontId="10" type="noConversion"/>
  </si>
  <si>
    <t>L7904</t>
    <phoneticPr fontId="10" type="noConversion"/>
  </si>
  <si>
    <t>特殊客觀減損狀況查詢</t>
    <phoneticPr fontId="10" type="noConversion"/>
  </si>
  <si>
    <t>L7204</t>
    <phoneticPr fontId="10" type="noConversion"/>
  </si>
  <si>
    <t>特殊客觀減損狀況維護</t>
    <phoneticPr fontId="10" type="noConversion"/>
  </si>
  <si>
    <t>L7203</t>
    <phoneticPr fontId="10" type="noConversion"/>
  </si>
  <si>
    <t>IAS39 利息法帳面資料上傳作業</t>
    <phoneticPr fontId="10" type="noConversion"/>
  </si>
  <si>
    <t>利息法帳面資料檔</t>
    <phoneticPr fontId="10" type="noConversion"/>
  </si>
  <si>
    <t>放款部</t>
    <phoneticPr fontId="10" type="noConversion"/>
  </si>
  <si>
    <t>人工下載</t>
    <phoneticPr fontId="10" type="noConversion"/>
  </si>
  <si>
    <t>輸入檔案</t>
    <phoneticPr fontId="10" type="noConversion"/>
  </si>
  <si>
    <t>放款部</t>
  </si>
  <si>
    <t>照原方式傳送</t>
  </si>
  <si>
    <t>五類資產分類上傳檔作業</t>
    <phoneticPr fontId="10" type="noConversion"/>
  </si>
  <si>
    <t>L7901</t>
    <phoneticPr fontId="10" type="noConversion"/>
  </si>
  <si>
    <t>IAS39 34號公報欄位清單產生作業A檔</t>
    <phoneticPr fontId="10" type="noConversion"/>
  </si>
  <si>
    <t>PJ201800012_URS_7介接外部系統_V1.26(志嵩)
LNM34AP-34號公報欄位清單１_v1.2</t>
    <phoneticPr fontId="10" type="noConversion"/>
  </si>
  <si>
    <t>『折溢價攤銷入帳數』</t>
  </si>
  <si>
    <t>IAS39</t>
  </si>
  <si>
    <t>人工上傳</t>
  </si>
  <si>
    <t>輸出檔案改出報表</t>
  </si>
  <si>
    <t>2022/01~02</t>
  </si>
  <si>
    <t>重交：產檔改至LC009下載
重交：會計科目改11</t>
    <phoneticPr fontId="10" type="noConversion"/>
  </si>
  <si>
    <t>IAS39 34號公報欄位清單產生作業B檔</t>
    <phoneticPr fontId="10" type="noConversion"/>
  </si>
  <si>
    <t>PJ201800012_URS_7介接外部系統_V1.26(志嵩)
LNM34BP-34號公報欄位清單２_v1.1</t>
    <phoneticPr fontId="10" type="noConversion"/>
  </si>
  <si>
    <t>重交：產檔改至LC009下載</t>
  </si>
  <si>
    <t>IAS39 34號公報欄位清單產生作業C檔</t>
    <phoneticPr fontId="10" type="noConversion"/>
  </si>
  <si>
    <t>PJ201800012_URS_7介接外部系統_V1.26(志嵩)
LNM34CP-34號公報欄位清單３_v1.1</t>
    <phoneticPr fontId="10" type="noConversion"/>
  </si>
  <si>
    <t>IAS39 34號公報欄位清單產生作業D檔</t>
    <phoneticPr fontId="10" type="noConversion"/>
  </si>
  <si>
    <t>PJ201800012_URS_7介接外部系統_V1.26(志嵩)
LNM34DP-34號公報欄位清單４_v1.1</t>
    <phoneticPr fontId="10" type="noConversion"/>
  </si>
  <si>
    <t>IAS39 34號公報欄位清單產生作業E檔</t>
    <phoneticPr fontId="10" type="noConversion"/>
  </si>
  <si>
    <t>PJ201800012_URS_7介接外部系統_V1.26(志嵩)
LNM34EP-34號公報欄位清單５_v1.2</t>
    <phoneticPr fontId="10" type="noConversion"/>
  </si>
  <si>
    <t>IAS39 34號公報欄位清單產生作業G檔</t>
    <phoneticPr fontId="10" type="noConversion"/>
  </si>
  <si>
    <t>PJ201800012_URS_7介接外部系統_V1.26(志嵩)
LNM34GP-34號公報欄位清單６_v1.1</t>
    <phoneticPr fontId="10" type="noConversion"/>
  </si>
  <si>
    <t>L7902</t>
    <phoneticPr fontId="10" type="noConversion"/>
  </si>
  <si>
    <t>IFRS9介面檔產生作業清單1：(表內放款與應收帳款-資產基本資料與計算原始有效利率用)。(34A)</t>
    <phoneticPr fontId="10" type="noConversion"/>
  </si>
  <si>
    <t>PJ201800012_URS_7介接外部系統_V1.26志嵩)
LNM39AP-IFRS9欄位清單１_v1.2</t>
    <phoneticPr fontId="10" type="noConversion"/>
  </si>
  <si>
    <t>Ifrs9資料欄位清單1~10</t>
    <phoneticPr fontId="10" type="noConversion"/>
  </si>
  <si>
    <t>預期損失計算系統</t>
  </si>
  <si>
    <t>輸出檔案</t>
    <phoneticPr fontId="10" type="noConversion"/>
  </si>
  <si>
    <t>v</t>
    <phoneticPr fontId="10" type="noConversion"/>
  </si>
  <si>
    <t xml:space="preserve">IFRS9介面檔產生作業清單2：(台幣放款-計算原始有效利率用)。(34B)                </t>
    <phoneticPr fontId="10" type="noConversion"/>
  </si>
  <si>
    <t>PJ201800012_URS_7介接外部系統_V1.26(志嵩)
LNM39BP-IFRS9欄位清單２_v1.1</t>
    <phoneticPr fontId="10" type="noConversion"/>
  </si>
  <si>
    <t>Ifrs9資料欄位清單1~10</t>
  </si>
  <si>
    <t>IFRS9介面檔產生作業清單3：(台幣放款-計算原始有效利率用)。(34C)</t>
    <phoneticPr fontId="10" type="noConversion"/>
  </si>
  <si>
    <t>PJ201800012_URS_7介接外部系統_V1.26(志嵩)
LNM39CP-IFRS9欄位清單３_v1.1</t>
    <phoneticPr fontId="10" type="noConversion"/>
  </si>
  <si>
    <t>IFRS9介面檔產生作業清單4：(放款與AR-估計回收率用)。(34D)</t>
    <phoneticPr fontId="10" type="noConversion"/>
  </si>
  <si>
    <t>PJ201800012_URS_7介接外部系統_V1.26(志嵩)
LNM39DP-IFRS9欄位清單４_v1.1</t>
    <phoneticPr fontId="10" type="noConversion"/>
  </si>
  <si>
    <t>IFRS9介面檔產生作業清單6：(放款與應收帳款-協商戶用)。(34G)</t>
    <phoneticPr fontId="10" type="noConversion"/>
  </si>
  <si>
    <t>PJ201800012_URS_7介接外部系統_V1.26(志嵩)
LNM39FP-IFRS9欄位清單６_v1.1</t>
    <phoneticPr fontId="10" type="noConversion"/>
  </si>
  <si>
    <t xml:space="preserve">IFRS9介面檔產生作業清單7：(放款與應收帳款-stage轉換用)。                         </t>
    <phoneticPr fontId="10" type="noConversion"/>
  </si>
  <si>
    <t>PJ201800012_URS_7介接外部系統_V1.26(志嵩)
LNM39GP-IFRS9欄位清單７_v1.1</t>
    <phoneticPr fontId="10" type="noConversion"/>
  </si>
  <si>
    <t>IFRS9介面檔產生作業清單8：(放款與應收帳款-風險參數用)。</t>
    <phoneticPr fontId="10" type="noConversion"/>
  </si>
  <si>
    <t>PJ201800012_URS_7介接外部系統_V1.26(志嵩)
LNM39HP-IFRS9欄位清單８_v1.1</t>
    <phoneticPr fontId="10" type="noConversion"/>
  </si>
  <si>
    <t>IFRS9介面檔產生作業清單9：(表外放款與應收帳款-資產基本資料與計算原始有效利率用)。</t>
    <phoneticPr fontId="10" type="noConversion"/>
  </si>
  <si>
    <t>PJ201800012_URS_7介接外部系統_V1.26(志嵩)
LNM39IP-IFRS9欄位清單９_v1.1</t>
    <phoneticPr fontId="10" type="noConversion"/>
  </si>
  <si>
    <t xml:space="preserve">IFRS9介面檔產生作業清單10：借新還舊。                                            </t>
    <phoneticPr fontId="10" type="noConversion"/>
  </si>
  <si>
    <t>PJ201800012_URS_7介接外部系統_V1.26(志嵩)
LNM39JP-IFRS9欄位清單10_v1.1</t>
    <phoneticPr fontId="10" type="noConversion"/>
  </si>
  <si>
    <t>1.E-LOAN作業</t>
    <phoneticPr fontId="10" type="noConversion"/>
  </si>
  <si>
    <t>E-LOAN案件資料上送</t>
  </si>
  <si>
    <t>施美娟</t>
    <phoneticPr fontId="33" type="noConversion"/>
  </si>
  <si>
    <t>張金龍</t>
    <phoneticPr fontId="33" type="noConversion"/>
  </si>
  <si>
    <t>L7100</t>
    <phoneticPr fontId="33" type="noConversion"/>
  </si>
  <si>
    <t>eLoan</t>
    <phoneticPr fontId="33" type="noConversion"/>
  </si>
  <si>
    <t xml:space="preserve">eLoan戶號查詢                                                                                                                                                                                                                                               </t>
    <phoneticPr fontId="10" type="noConversion"/>
  </si>
  <si>
    <t>PJ201800012_URS_7介接外部系統_V1.27(昱衡)</t>
  </si>
  <si>
    <t xml:space="preserve">eLoan戶號額度查詢                                                                                                                                                                                                                                               </t>
    <phoneticPr fontId="10" type="noConversion"/>
  </si>
  <si>
    <t>L7913</t>
    <phoneticPr fontId="10" type="noConversion"/>
  </si>
  <si>
    <t xml:space="preserve">eLoan評級資訊查詢                                                                                                                                                                                                                                               </t>
    <phoneticPr fontId="10" type="noConversion"/>
  </si>
  <si>
    <t>3.輸出入介面</t>
    <phoneticPr fontId="10" type="noConversion"/>
  </si>
  <si>
    <t>銀行授權媒體檔</t>
  </si>
  <si>
    <r>
      <t>銀行授權媒體檔/提回</t>
    </r>
    <r>
      <rPr>
        <strike/>
        <sz val="12"/>
        <rFont val="標楷體"/>
        <family val="4"/>
        <charset val="136"/>
      </rPr>
      <t>出</t>
    </r>
    <r>
      <rPr>
        <sz val="12"/>
        <rFont val="標楷體"/>
        <family val="4"/>
        <charset val="136"/>
      </rPr>
      <t>檔
(新光銀行/其他銀行)</t>
    </r>
    <phoneticPr fontId="4" type="noConversion"/>
  </si>
  <si>
    <t>PJ201800012_URS_4批次作業.docx</t>
    <phoneticPr fontId="10" type="noConversion"/>
  </si>
  <si>
    <t>賴文育</t>
    <phoneticPr fontId="10" type="noConversion"/>
  </si>
  <si>
    <t>新光銀行</t>
    <phoneticPr fontId="10" type="noConversion"/>
  </si>
  <si>
    <t>人工</t>
  </si>
  <si>
    <t>輸出檔案</t>
  </si>
  <si>
    <t>新光銀行</t>
  </si>
  <si>
    <t>已於SIT-I完成</t>
    <phoneticPr fontId="10" type="noConversion"/>
  </si>
  <si>
    <t>郵局授權媒體檔</t>
  </si>
  <si>
    <r>
      <t>銀行授權媒體檔/提回</t>
    </r>
    <r>
      <rPr>
        <strike/>
        <sz val="12"/>
        <rFont val="標楷體"/>
        <family val="4"/>
        <charset val="136"/>
      </rPr>
      <t>出</t>
    </r>
    <r>
      <rPr>
        <sz val="12"/>
        <rFont val="標楷體"/>
        <family val="4"/>
        <charset val="136"/>
      </rPr>
      <t>檔
郵局</t>
    </r>
    <phoneticPr fontId="10" type="noConversion"/>
  </si>
  <si>
    <t>郵局</t>
    <phoneticPr fontId="10" type="noConversion"/>
  </si>
  <si>
    <t>郵局</t>
  </si>
  <si>
    <t>銀行授權提回檔</t>
  </si>
  <si>
    <t>銀行授權媒體檔/回應檔(新光銀行/其他銀行)</t>
    <phoneticPr fontId="4" type="noConversion"/>
  </si>
  <si>
    <t>輸入檔案</t>
  </si>
  <si>
    <t>郵局授權提回檔</t>
  </si>
  <si>
    <r>
      <t>郵局授權媒體檔/提回</t>
    </r>
    <r>
      <rPr>
        <strike/>
        <sz val="12"/>
        <rFont val="標楷體"/>
        <family val="4"/>
        <charset val="136"/>
      </rPr>
      <t>應</t>
    </r>
    <r>
      <rPr>
        <sz val="12"/>
        <rFont val="標楷體"/>
        <family val="4"/>
        <charset val="136"/>
      </rPr>
      <t>檔
A.1.期款、帳管費及契變手續費  2.火險費 
B.新授權、舊檔</t>
    </r>
    <phoneticPr fontId="4" type="noConversion"/>
  </si>
  <si>
    <t>銀行扣款媒體檔
郵局扣款媒體檔</t>
    <phoneticPr fontId="10" type="noConversion"/>
  </si>
  <si>
    <r>
      <t xml:space="preserve">銀行(郵局)扣款媒體檔/提出檔
新光銀行
</t>
    </r>
    <r>
      <rPr>
        <sz val="8"/>
        <rFont val="標楷體"/>
        <family val="4"/>
        <charset val="136"/>
      </rPr>
      <t>(1.檔案分:新光銀、其他銀行；2.含火險、期款、帳管費、手續費)</t>
    </r>
    <r>
      <rPr>
        <sz val="12"/>
        <rFont val="標楷體"/>
        <family val="4"/>
        <charset val="136"/>
      </rPr>
      <t xml:space="preserve">
郵局
</t>
    </r>
    <r>
      <rPr>
        <sz val="8"/>
        <rFont val="標楷體"/>
        <family val="4"/>
        <charset val="136"/>
      </rPr>
      <t>(檔案區分:1.期款、帳管費及契變手續費；2.火險費)</t>
    </r>
  </si>
  <si>
    <t>L4452</t>
    <phoneticPr fontId="10" type="noConversion"/>
  </si>
  <si>
    <t>銀行扣款媒體檔L4451
郵局扣款媒體檔L4450</t>
    <phoneticPr fontId="10" type="noConversion"/>
  </si>
  <si>
    <t>新光銀行
郵局</t>
    <phoneticPr fontId="10" type="noConversion"/>
  </si>
  <si>
    <t>新光銀行代理組
郵局</t>
    <phoneticPr fontId="10" type="noConversion"/>
  </si>
  <si>
    <t>照原方式傳送</t>
    <phoneticPr fontId="10" type="noConversion"/>
  </si>
  <si>
    <t>銀行扣款回應檔</t>
  </si>
  <si>
    <t>銀行扣款媒體檔/回應檔</t>
    <phoneticPr fontId="10" type="noConversion"/>
  </si>
  <si>
    <t>新光銀行代理組</t>
  </si>
  <si>
    <t>待安排討論</t>
  </si>
  <si>
    <t>郵局扣款回應檔</t>
  </si>
  <si>
    <t>郵局扣款媒體檔/回應檔
1.期款、帳管費及契變手續費  
2.火險費</t>
    <phoneticPr fontId="4" type="noConversion"/>
  </si>
  <si>
    <t>員工扣薪媒體檔</t>
  </si>
  <si>
    <t>員工扣薪媒體檔/提出檔
區分15日薪、非15日薪</t>
    <phoneticPr fontId="4" type="noConversion"/>
  </si>
  <si>
    <t>核心系統</t>
  </si>
  <si>
    <t>員工扣薪回應檔</t>
  </si>
  <si>
    <t>員工扣薪媒體檔/回應檔
區分15日薪、非15日薪</t>
    <phoneticPr fontId="4" type="noConversion"/>
  </si>
  <si>
    <t>L4200</t>
    <phoneticPr fontId="33" type="noConversion"/>
  </si>
  <si>
    <t>人工下載</t>
  </si>
  <si>
    <t>LI001員工資料檔</t>
    <phoneticPr fontId="10" type="noConversion"/>
  </si>
  <si>
    <t xml:space="preserve">CSV--&gt;CDEMP
介面：員工資料檔CdEmp
(Informatica介接)
</t>
    <phoneticPr fontId="10" type="noConversion"/>
  </si>
  <si>
    <t>CdEmp-員工資料檔v1.1.docx</t>
    <phoneticPr fontId="10" type="noConversion"/>
  </si>
  <si>
    <t>員工資料檔</t>
  </si>
  <si>
    <t>人事部門</t>
  </si>
  <si>
    <t>Informatica</t>
  </si>
  <si>
    <t>已轉入新資料庫</t>
    <phoneticPr fontId="10" type="noConversion"/>
  </si>
  <si>
    <t>已轉入，無須測</t>
    <phoneticPr fontId="10" type="noConversion"/>
  </si>
  <si>
    <t>負責：核心系統，輸出檔案；來源去處：人事部門。</t>
    <phoneticPr fontId="10" type="noConversion"/>
  </si>
  <si>
    <t>銀行扣款前簡訊通知</t>
    <phoneticPr fontId="10" type="noConversion"/>
  </si>
  <si>
    <t>銀行扣款作業</t>
  </si>
  <si>
    <t>銀行扣款前簡訊通知</t>
  </si>
  <si>
    <t>簡訊系統/email</t>
  </si>
  <si>
    <t>FTP</t>
  </si>
  <si>
    <t>數資部</t>
  </si>
  <si>
    <t>V</t>
  </si>
  <si>
    <t>待確認email新格式;
簡訊照原FTP方式</t>
  </si>
  <si>
    <t>扣款不成功簡訊通知</t>
  </si>
  <si>
    <t>核心傳票媒體檔</t>
    <phoneticPr fontId="10" type="noConversion"/>
  </si>
  <si>
    <t>支票繳款作業 - 轉出納票據資料</t>
    <phoneticPr fontId="10" type="noConversion"/>
  </si>
  <si>
    <t>L6101</t>
    <phoneticPr fontId="10" type="noConversion"/>
  </si>
  <si>
    <t>核心傳票媒體檔</t>
  </si>
  <si>
    <t>電文</t>
  </si>
  <si>
    <t>票據媒體檔</t>
    <phoneticPr fontId="10" type="noConversion"/>
  </si>
  <si>
    <t>票據媒體檔</t>
  </si>
  <si>
    <t>核心系統,財務部</t>
  </si>
  <si>
    <t>支票兌現檔</t>
  </si>
  <si>
    <t>支票兌現作業</t>
    <phoneticPr fontId="10" type="noConversion"/>
  </si>
  <si>
    <t>L4701</t>
    <phoneticPr fontId="33" type="noConversion"/>
  </si>
  <si>
    <t>共通平台管理系統</t>
  </si>
  <si>
    <t>核心傳票媒體</t>
    <phoneticPr fontId="10" type="noConversion"/>
  </si>
  <si>
    <t>會計關帳作業</t>
  </si>
  <si>
    <t>核心傳票媒體</t>
  </si>
  <si>
    <t>火險到期檔</t>
  </si>
  <si>
    <t>火險作業</t>
  </si>
  <si>
    <t>PJ201800012_URS_4批次作業_V1.4.doc</t>
    <phoneticPr fontId="10" type="noConversion"/>
  </si>
  <si>
    <t>新光產險</t>
  </si>
  <si>
    <t>新光產險IT</t>
  </si>
  <si>
    <t>火險詢價檔</t>
  </si>
  <si>
    <t>PJ201800012_URS_4批次作業_V1.4.doc</t>
  </si>
  <si>
    <t>傳檔請郵局產出</t>
    <phoneticPr fontId="10" type="noConversion"/>
  </si>
  <si>
    <t>火險最終保單檔</t>
  </si>
  <si>
    <t>火險佣金媒體檔</t>
  </si>
  <si>
    <t>火險佣金發放媒體檔</t>
  </si>
  <si>
    <t>新壽保經</t>
  </si>
  <si>
    <t>匯款轉帳檔</t>
    <phoneticPr fontId="10" type="noConversion"/>
  </si>
  <si>
    <t>經辦下傳媒體檔改為串接核心整批匯款作業</t>
    <phoneticPr fontId="10" type="noConversion"/>
  </si>
  <si>
    <t>宋育宏</t>
  </si>
  <si>
    <t>匯款轉帳檔</t>
  </si>
  <si>
    <t>LI002資料倉儲</t>
    <phoneticPr fontId="10" type="noConversion"/>
  </si>
  <si>
    <t>介面：資料倉儲；Informatica介接</t>
    <phoneticPr fontId="10" type="noConversion"/>
  </si>
  <si>
    <t>資料倉儲v1.1.docx</t>
    <phoneticPr fontId="10" type="noConversion"/>
  </si>
  <si>
    <t>資料倉儲</t>
  </si>
  <si>
    <t>Informatica方式</t>
  </si>
  <si>
    <t>負責：IT，輸出檔案；來源去處：資料倉儲。</t>
    <phoneticPr fontId="10" type="noConversion"/>
  </si>
  <si>
    <t>8.遵循法令作業</t>
    <phoneticPr fontId="10" type="noConversion"/>
  </si>
  <si>
    <t>3.JCIC報送作業</t>
    <phoneticPr fontId="10" type="noConversion"/>
  </si>
  <si>
    <t>L8030</t>
    <phoneticPr fontId="10" type="noConversion"/>
  </si>
  <si>
    <t>消債條列JCIC報送資料(共37檔)</t>
    <phoneticPr fontId="10" type="noConversion"/>
  </si>
  <si>
    <t>張嘉榮</t>
    <phoneticPr fontId="10" type="noConversion"/>
  </si>
  <si>
    <t>PJ201800012_URS_8遵循法令作業_V1.5(嘉榮).docx</t>
    <phoneticPr fontId="10" type="noConversion"/>
  </si>
  <si>
    <t>聯徵中心</t>
    <phoneticPr fontId="10" type="noConversion"/>
  </si>
  <si>
    <t>L8031</t>
    <phoneticPr fontId="10" type="noConversion"/>
  </si>
  <si>
    <t>歷程查詢(40)前置協商受理申請暨請求償權通知資料(歷程)</t>
    <phoneticPr fontId="10" type="noConversion"/>
  </si>
  <si>
    <t>PJ201800012_URS_8遵循法令作業_V1.2(嘉榮)</t>
  </si>
  <si>
    <t>3.JCIC報送作業</t>
  </si>
  <si>
    <t>歷程查詢(41)協商開始暨停催通知資料(歷程)</t>
    <phoneticPr fontId="10" type="noConversion"/>
  </si>
  <si>
    <t>歷程查詢(42)回報無擔保債權金額資料(歷程)</t>
    <phoneticPr fontId="10" type="noConversion"/>
  </si>
  <si>
    <t>歷程查詢(43)回報有擔保債權金額資料(歷程)</t>
    <phoneticPr fontId="10" type="noConversion"/>
  </si>
  <si>
    <t>歷程查詢(44)請求同意債務清償方案通知資料(歷程)</t>
    <phoneticPr fontId="10" type="noConversion"/>
  </si>
  <si>
    <t>歷程查詢(45)回報是否同意債務清償方案資料(歷程)</t>
    <phoneticPr fontId="10" type="noConversion"/>
  </si>
  <si>
    <t>歷程查詢(46)結案通知資料檔案格式(歷程)</t>
    <phoneticPr fontId="10" type="noConversion"/>
  </si>
  <si>
    <t>歷程查詢(47)金融機構無擔保債務協議資料檔案(歷程)</t>
    <phoneticPr fontId="10" type="noConversion"/>
  </si>
  <si>
    <t>歷程查詢(48)債務人基本資料(歷程)</t>
    <phoneticPr fontId="10" type="noConversion"/>
  </si>
  <si>
    <t>歷程查詢(49)債務清償方案法院認可資料檔案(歷程)</t>
    <phoneticPr fontId="10" type="noConversion"/>
  </si>
  <si>
    <t>歷程查詢(50)債務人繳款資料檔案(歷程)</t>
    <phoneticPr fontId="10" type="noConversion"/>
  </si>
  <si>
    <t>歷程查詢(51)延期繳款（喘息期）資料檔案(歷程)</t>
    <phoneticPr fontId="10" type="noConversion"/>
  </si>
  <si>
    <t>歷程查詢(52)前置協商相關資料報送例外處理(歷程)</t>
    <phoneticPr fontId="10" type="noConversion"/>
  </si>
  <si>
    <t>歷程查詢(53)同意報送例外處理檔案(歷程)</t>
    <phoneticPr fontId="10" type="noConversion"/>
  </si>
  <si>
    <t>歷程查詢(54)單獨全數受清償資料檔案(歷程)</t>
    <phoneticPr fontId="10" type="noConversion"/>
  </si>
  <si>
    <t>歷程查詢(55)消債條例更生案件資料報送(歷程)</t>
    <phoneticPr fontId="10" type="noConversion"/>
  </si>
  <si>
    <t>歷程查詢(56)消債條例清算資料報送(歷程)</t>
    <phoneticPr fontId="10" type="noConversion"/>
  </si>
  <si>
    <t>歷程查詢(60)前置協商受理變更還款條件申請暨請求回報剩餘債權(歷程)</t>
    <phoneticPr fontId="10" type="noConversion"/>
  </si>
  <si>
    <t>歷程查詢(61)回報協商剩餘債權金額資料(歷程)</t>
    <phoneticPr fontId="10" type="noConversion"/>
  </si>
  <si>
    <t>歷程查詢(62)金融機構無擔保債務變更還款條件協議資料(歷程)</t>
    <phoneticPr fontId="10" type="noConversion"/>
  </si>
  <si>
    <t>歷程查詢(63)變更還款方案結案通知資料(歷程)</t>
    <phoneticPr fontId="10" type="noConversion"/>
  </si>
  <si>
    <t>歷程查詢(440)前置調解受理申請暨請求回報債權通知資料(歷程)</t>
    <phoneticPr fontId="10" type="noConversion"/>
  </si>
  <si>
    <t>歷程查詢(442)前置調解回報無擔保債權金額資料(歷程)</t>
    <phoneticPr fontId="10" type="noConversion"/>
  </si>
  <si>
    <t>歷程查詢(443)前置調解回報有擔保債權金額資料(歷程)</t>
    <phoneticPr fontId="10" type="noConversion"/>
  </si>
  <si>
    <t>歷程查詢(444)前置調解債務人基本資料(歷程)</t>
    <phoneticPr fontId="10" type="noConversion"/>
  </si>
  <si>
    <t>歷程查詢(446)前置調解結案通知資料(歷程)</t>
    <phoneticPr fontId="10" type="noConversion"/>
  </si>
  <si>
    <t>歷程查詢(447)前置調解金融機構無擔保債務協議資料(歷程)</t>
    <phoneticPr fontId="10" type="noConversion"/>
  </si>
  <si>
    <t>歷程查詢(448)前置調解無擔保債務分配表資料(歷程)</t>
    <phoneticPr fontId="10" type="noConversion"/>
  </si>
  <si>
    <t>歷程查詢(450)前置調解債務人繳款資料(歷程)</t>
    <phoneticPr fontId="10" type="noConversion"/>
  </si>
  <si>
    <t>歷程查詢(451)前置調解延期繳款資料(歷程)</t>
    <phoneticPr fontId="10" type="noConversion"/>
  </si>
  <si>
    <t>歷程查詢(454)前置調解單獨全數受清償資料(歷程)</t>
    <phoneticPr fontId="10" type="noConversion"/>
  </si>
  <si>
    <t>歷程查詢(570)受理更生款項統一收付通知(歷程)</t>
    <phoneticPr fontId="10" type="noConversion"/>
  </si>
  <si>
    <t>歷程查詢(571)更生款項統一收付回報債權資料(歷程)</t>
    <phoneticPr fontId="10" type="noConversion"/>
  </si>
  <si>
    <t>歷程查詢(572)更生款項統一收付分配表資料(歷程)</t>
    <phoneticPr fontId="10" type="noConversion"/>
  </si>
  <si>
    <t>歷程查詢(573)更生債務人繳款資料(歷程)</t>
    <phoneticPr fontId="10" type="noConversion"/>
  </si>
  <si>
    <t>歷程查詢(574)更生款項統一收付結案通知資料(歷程)</t>
    <phoneticPr fontId="10" type="noConversion"/>
  </si>
  <si>
    <t>歷程查詢(575)更生債權金額異動通知資料(歷程)</t>
    <phoneticPr fontId="10" type="noConversion"/>
  </si>
  <si>
    <t>(40)前置協商受理申請暨請求償權通知資料</t>
    <phoneticPr fontId="10" type="noConversion"/>
  </si>
  <si>
    <t>PJ201800012_URS_8遵循法令作業_V1.1(嘉榮)</t>
    <phoneticPr fontId="10" type="noConversion"/>
  </si>
  <si>
    <t>(45)回報是否同意債務清償方案資料</t>
    <phoneticPr fontId="10" type="noConversion"/>
  </si>
  <si>
    <t>(46)結案通知資料檔案格式</t>
    <phoneticPr fontId="10" type="noConversion"/>
  </si>
  <si>
    <t>(47)金融機構無擔保債務協議資料檔案</t>
    <phoneticPr fontId="10" type="noConversion"/>
  </si>
  <si>
    <t>(48)債務人基本資料</t>
    <phoneticPr fontId="10" type="noConversion"/>
  </si>
  <si>
    <t>(49)債務清償方案法院認可資料檔案</t>
    <phoneticPr fontId="10" type="noConversion"/>
  </si>
  <si>
    <t>(50)債務人繳款資料檔案</t>
    <phoneticPr fontId="10" type="noConversion"/>
  </si>
  <si>
    <t>(51)延期繳款（喘息期）資料檔案</t>
    <phoneticPr fontId="10" type="noConversion"/>
  </si>
  <si>
    <t>(52)前置協商相關資料報送例外處理</t>
    <phoneticPr fontId="10" type="noConversion"/>
  </si>
  <si>
    <t>(53)同意報送例外處理檔案</t>
    <phoneticPr fontId="10" type="noConversion"/>
  </si>
  <si>
    <t>(54)單獨全數受清償資料檔案</t>
    <phoneticPr fontId="10" type="noConversion"/>
  </si>
  <si>
    <t>(55)消債條例更生案件資料報送</t>
    <phoneticPr fontId="10" type="noConversion"/>
  </si>
  <si>
    <t>(56)消債條例清算資料報送</t>
    <phoneticPr fontId="10" type="noConversion"/>
  </si>
  <si>
    <t>(60)前置協商受理變更還款條件申請暨請求回報剩餘債權</t>
    <phoneticPr fontId="10" type="noConversion"/>
  </si>
  <si>
    <t>(61)回報協商剩餘債權金額資料</t>
    <phoneticPr fontId="10" type="noConversion"/>
  </si>
  <si>
    <t>(448)前置調解無擔保債務分配表資料</t>
    <phoneticPr fontId="10" type="noConversion"/>
  </si>
  <si>
    <t>(454)前置調解單獨全數受清償資料</t>
    <phoneticPr fontId="10" type="noConversion"/>
  </si>
  <si>
    <t>(570)受理更生款項統一收付通知</t>
    <phoneticPr fontId="10" type="noConversion"/>
  </si>
  <si>
    <t>(571)更生款項統一收付回報債權資料</t>
    <phoneticPr fontId="10" type="noConversion"/>
  </si>
  <si>
    <t>(572)更生款項統一收付分配表資料</t>
    <phoneticPr fontId="10" type="noConversion"/>
  </si>
  <si>
    <t>(573)更生債務人繳款資料</t>
    <phoneticPr fontId="10" type="noConversion"/>
  </si>
  <si>
    <t>(574)更生款項統一收付結案通知資料</t>
    <phoneticPr fontId="10" type="noConversion"/>
  </si>
  <si>
    <t>(575)更生債權金額異動通知資料</t>
    <phoneticPr fontId="10" type="noConversion"/>
  </si>
  <si>
    <t>聯徵日報
產生JCIC日報媒體檔 ; 共2檔案
B204.txt聯徵授信餘額日報檔 / B211.txt</t>
    <phoneticPr fontId="10" type="noConversion"/>
  </si>
  <si>
    <t>許高政</t>
  </si>
  <si>
    <t>陳志嵩</t>
    <phoneticPr fontId="10" type="noConversion"/>
  </si>
  <si>
    <t>PJ201800012_URS_8遵循法令作業_V1.3(志嵩)
L8401-B204-聯徵授信餘額日報檔_v1.0
L8401-B211-聯徵每日授信餘額變動資料檔_v1.0</t>
    <phoneticPr fontId="10" type="noConversion"/>
  </si>
  <si>
    <r>
      <t>聯徵月報
產生JCIC月報媒體檔 ; 共12檔案+</t>
    </r>
    <r>
      <rPr>
        <sz val="12"/>
        <color rgb="FFFF0000"/>
        <rFont val="標楷體"/>
        <family val="4"/>
        <charset val="136"/>
      </rPr>
      <t>1檔(2021/11/18)</t>
    </r>
    <r>
      <rPr>
        <sz val="12"/>
        <rFont val="標楷體"/>
        <family val="4"/>
        <charset val="136"/>
      </rPr>
      <t xml:space="preserve">
</t>
    </r>
    <r>
      <rPr>
        <sz val="8"/>
        <rFont val="標楷體"/>
        <family val="4"/>
        <charset val="136"/>
      </rPr>
      <t>B201.txt聯徵授信餘額月報檔, B207.txt授信戶基本資料檔, B080.txt授信額度資料檔, B085.txt帳號轉換資料檔, B087.txt聯貸案首次動撥後６個月內發生違約之實際主導金融機構註記檔, B090.txt擔保品關聯檔資料檔, B092.txt不動產擔保品明細檔, B093.txt動產及貴重物品擔保品明細檔, B094.txt股票擔保品明細檔, B095.txt不動產擔保品明細-建號附加檔, B096.txt不動產擔保品明細-地號附加檔, B680.txt貸款餘額扣除擔保品鑑估值之金額資料檔</t>
    </r>
    <phoneticPr fontId="10" type="noConversion"/>
  </si>
  <si>
    <t>PJ201800012_URS_8遵循法令作業_V1.3(志嵩)
L8402-B201-聯徵授信餘額月報檔_v1.0
L8402-B207-授信戶基本資料檔_v1.0
L8402-B080-授信額度資料檔_v1.0
L8402-B085-帳號轉換資料檔_v1.0
L8402-B087-聯貸案首次動撥後６個月內發生違約之實際主導金融機構註記檔_v1.0
L8402-B090-擔保品關聯檔資料檔_v1.0
L8402-B092-不動產擔保品明細檔_v1.0
L8402-B093-動產及貴重物品擔保品明細檔_v1.0
L8402-B094-股票擔保品明細檔_v1.0
L8402-B095-不動產擔保品明細-建號附加檔_v1.0
L8402-B096-不動產擔保品明細-地號附加檔_v1.0
L8402-B680-「貸款餘額(擔保放款餘額加上部分擔保、副擔保貸款餘額)扣除擔保品鑑估值」_v1.0</t>
    <phoneticPr fontId="10" type="noConversion"/>
  </si>
  <si>
    <t>L8403</t>
    <phoneticPr fontId="10" type="noConversion"/>
  </si>
  <si>
    <t>JCIC檔案匯出作業(040)</t>
    <phoneticPr fontId="10" type="noConversion"/>
  </si>
  <si>
    <t>PJ201800012_URS_8遵循法令作業_V1.3(嘉榮).docx</t>
    <phoneticPr fontId="10" type="noConversion"/>
  </si>
  <si>
    <t>L8404</t>
    <phoneticPr fontId="10" type="noConversion"/>
  </si>
  <si>
    <t>JCIC檔案匯出作業(041)</t>
    <phoneticPr fontId="10" type="noConversion"/>
  </si>
  <si>
    <t>L8405</t>
    <phoneticPr fontId="10" type="noConversion"/>
  </si>
  <si>
    <t>JCIC檔案匯出作業(042)</t>
    <phoneticPr fontId="10" type="noConversion"/>
  </si>
  <si>
    <t>L8406</t>
    <phoneticPr fontId="10" type="noConversion"/>
  </si>
  <si>
    <t>JCIC檔案匯出作業(043)</t>
    <phoneticPr fontId="10" type="noConversion"/>
  </si>
  <si>
    <t>L8407</t>
    <phoneticPr fontId="10" type="noConversion"/>
  </si>
  <si>
    <t>JCIC檔案匯出作業(044)</t>
    <phoneticPr fontId="10" type="noConversion"/>
  </si>
  <si>
    <t>L8408</t>
    <phoneticPr fontId="10" type="noConversion"/>
  </si>
  <si>
    <t>JCIC檔案匯出作業(045)</t>
    <phoneticPr fontId="10" type="noConversion"/>
  </si>
  <si>
    <t>L8409</t>
    <phoneticPr fontId="10" type="noConversion"/>
  </si>
  <si>
    <t>JCIC檔案匯出作業(046)</t>
    <phoneticPr fontId="10" type="noConversion"/>
  </si>
  <si>
    <t>L8410</t>
    <phoneticPr fontId="10" type="noConversion"/>
  </si>
  <si>
    <t>JCIC檔案匯出作業(047)</t>
    <phoneticPr fontId="10" type="noConversion"/>
  </si>
  <si>
    <t>L8411</t>
    <phoneticPr fontId="10" type="noConversion"/>
  </si>
  <si>
    <t>JCIC檔案匯出作業(048)</t>
    <phoneticPr fontId="10" type="noConversion"/>
  </si>
  <si>
    <t>L8412</t>
    <phoneticPr fontId="10" type="noConversion"/>
  </si>
  <si>
    <t>JCIC檔案匯出作業(049)</t>
    <phoneticPr fontId="10" type="noConversion"/>
  </si>
  <si>
    <t>L8413</t>
    <phoneticPr fontId="10" type="noConversion"/>
  </si>
  <si>
    <t>JCIC檔案匯出作業(050)</t>
    <phoneticPr fontId="10" type="noConversion"/>
  </si>
  <si>
    <t>L8414</t>
    <phoneticPr fontId="10" type="noConversion"/>
  </si>
  <si>
    <t>JCIC檔案匯出作業(051)</t>
    <phoneticPr fontId="10" type="noConversion"/>
  </si>
  <si>
    <t>L8415</t>
    <phoneticPr fontId="10" type="noConversion"/>
  </si>
  <si>
    <t>JCIC檔案匯出作業(052)</t>
    <phoneticPr fontId="10" type="noConversion"/>
  </si>
  <si>
    <t>L8416</t>
    <phoneticPr fontId="10" type="noConversion"/>
  </si>
  <si>
    <t>JCIC檔案匯出作業(053)</t>
    <phoneticPr fontId="10" type="noConversion"/>
  </si>
  <si>
    <t>L8417</t>
    <phoneticPr fontId="10" type="noConversion"/>
  </si>
  <si>
    <t>JCIC檔案匯出作業(054)</t>
    <phoneticPr fontId="10" type="noConversion"/>
  </si>
  <si>
    <t>L8418</t>
    <phoneticPr fontId="10" type="noConversion"/>
  </si>
  <si>
    <t>JCIC檔案匯出作業(055)</t>
    <phoneticPr fontId="10" type="noConversion"/>
  </si>
  <si>
    <t>L8419</t>
    <phoneticPr fontId="10" type="noConversion"/>
  </si>
  <si>
    <t>JCIC檔案匯出作業(056)</t>
    <phoneticPr fontId="10" type="noConversion"/>
  </si>
  <si>
    <t>L8420</t>
    <phoneticPr fontId="10" type="noConversion"/>
  </si>
  <si>
    <t>JCIC檔案匯出作業(060)</t>
    <phoneticPr fontId="10" type="noConversion"/>
  </si>
  <si>
    <t>L8421</t>
    <phoneticPr fontId="10" type="noConversion"/>
  </si>
  <si>
    <t>JCIC檔案匯出作業(061)</t>
    <phoneticPr fontId="10" type="noConversion"/>
  </si>
  <si>
    <t>L8422</t>
    <phoneticPr fontId="10" type="noConversion"/>
  </si>
  <si>
    <t>JCIC檔案匯出作業(062)</t>
    <phoneticPr fontId="10" type="noConversion"/>
  </si>
  <si>
    <t>L8423</t>
    <phoneticPr fontId="10" type="noConversion"/>
  </si>
  <si>
    <t>JCIC檔案匯出作業(063)</t>
    <phoneticPr fontId="10" type="noConversion"/>
  </si>
  <si>
    <t>L8424</t>
    <phoneticPr fontId="10" type="noConversion"/>
  </si>
  <si>
    <t>JCIC檔案匯出作業(440)</t>
    <phoneticPr fontId="10" type="noConversion"/>
  </si>
  <si>
    <t>L8425</t>
    <phoneticPr fontId="10" type="noConversion"/>
  </si>
  <si>
    <t>JCIC檔案匯出作業(442)</t>
    <phoneticPr fontId="10" type="noConversion"/>
  </si>
  <si>
    <t>L8426</t>
    <phoneticPr fontId="10" type="noConversion"/>
  </si>
  <si>
    <t>JCIC檔案匯出作業(443)</t>
    <phoneticPr fontId="10" type="noConversion"/>
  </si>
  <si>
    <t>L8427</t>
    <phoneticPr fontId="10" type="noConversion"/>
  </si>
  <si>
    <t>JCIC檔案匯出作業(444)</t>
    <phoneticPr fontId="10" type="noConversion"/>
  </si>
  <si>
    <t>L8428</t>
    <phoneticPr fontId="10" type="noConversion"/>
  </si>
  <si>
    <t>JCIC檔案匯出作業(446)</t>
    <phoneticPr fontId="10" type="noConversion"/>
  </si>
  <si>
    <t>L8429</t>
    <phoneticPr fontId="10" type="noConversion"/>
  </si>
  <si>
    <t>JCIC檔案匯出作業(447)</t>
    <phoneticPr fontId="10" type="noConversion"/>
  </si>
  <si>
    <t>L8430</t>
    <phoneticPr fontId="10" type="noConversion"/>
  </si>
  <si>
    <t>JCIC檔案匯出作業(448)</t>
    <phoneticPr fontId="10" type="noConversion"/>
  </si>
  <si>
    <t>L8431</t>
    <phoneticPr fontId="10" type="noConversion"/>
  </si>
  <si>
    <t>JCIC檔案匯出作業(450)</t>
    <phoneticPr fontId="10" type="noConversion"/>
  </si>
  <si>
    <t>L8432</t>
    <phoneticPr fontId="10" type="noConversion"/>
  </si>
  <si>
    <t>JCIC檔案匯出作業(451)</t>
    <phoneticPr fontId="10" type="noConversion"/>
  </si>
  <si>
    <t>L8433</t>
    <phoneticPr fontId="10" type="noConversion"/>
  </si>
  <si>
    <t>JCIC檔案匯出作業(454)</t>
    <phoneticPr fontId="10" type="noConversion"/>
  </si>
  <si>
    <t>L8434</t>
    <phoneticPr fontId="10" type="noConversion"/>
  </si>
  <si>
    <t>JCIC檔案匯出作業(570)</t>
    <phoneticPr fontId="10" type="noConversion"/>
  </si>
  <si>
    <t>L8435</t>
    <phoneticPr fontId="10" type="noConversion"/>
  </si>
  <si>
    <t>JCIC檔案匯出作業(571)</t>
    <phoneticPr fontId="10" type="noConversion"/>
  </si>
  <si>
    <t>L8436</t>
    <phoneticPr fontId="10" type="noConversion"/>
  </si>
  <si>
    <t>JCIC檔案匯出作業(572)</t>
    <phoneticPr fontId="10" type="noConversion"/>
  </si>
  <si>
    <t>L8437</t>
    <phoneticPr fontId="10" type="noConversion"/>
  </si>
  <si>
    <t>JCIC檔案匯出作業(573)</t>
    <phoneticPr fontId="10" type="noConversion"/>
  </si>
  <si>
    <t>L8438</t>
    <phoneticPr fontId="10" type="noConversion"/>
  </si>
  <si>
    <t>JCIC檔案匯出作業(574)</t>
    <phoneticPr fontId="10" type="noConversion"/>
  </si>
  <si>
    <t>L8439</t>
    <phoneticPr fontId="10" type="noConversion"/>
  </si>
  <si>
    <t>JCIC檔案匯出作業(575)</t>
    <phoneticPr fontId="10" type="noConversion"/>
  </si>
  <si>
    <t>5.聯徵報送作業</t>
    <phoneticPr fontId="10" type="noConversion"/>
  </si>
  <si>
    <t>L8950</t>
    <phoneticPr fontId="10" type="noConversion"/>
  </si>
  <si>
    <t>MU1人員名冊查詢</t>
    <phoneticPr fontId="10" type="noConversion"/>
  </si>
  <si>
    <t>PJ201800012_URS_8遵循法令作業_V1.4(嘉榮).docx</t>
  </si>
  <si>
    <t>查詢人員名冊報送</t>
    <phoneticPr fontId="10" type="noConversion"/>
  </si>
  <si>
    <t>L8351</t>
    <phoneticPr fontId="10" type="noConversion"/>
  </si>
  <si>
    <t>聯徵產品檔案匯出作業</t>
    <phoneticPr fontId="10" type="noConversion"/>
  </si>
  <si>
    <t>LI003公司利害關係人</t>
    <phoneticPr fontId="10" type="noConversion"/>
  </si>
  <si>
    <t xml:space="preserve">Informatica
案件申請用_公司利害關係人
BankRelationCompany 金控利害關係人_關係企業資料
BankRelationSelf  金控利害關係人_關係人員工資料
BankRelationFamily 金控利害關係人_關係人員工之親屬資料
報表用_公司利害關係人
RptRelationCompany 報表用_金控利害關係人_關係人公司資料
RptRelationSelf  報表用_金控利害關係人_關係人資料
RptRelationFamily 報表用_金控利害關係人_關係人親屬資料
(介面：準利害關係人)
</t>
    <phoneticPr fontId="10" type="noConversion"/>
  </si>
  <si>
    <t>公司利害關係人v1.1.docx</t>
    <phoneticPr fontId="10" type="noConversion"/>
  </si>
  <si>
    <t>準利害關係人(L1101/L1102/L2111)</t>
    <phoneticPr fontId="10" type="noConversion"/>
  </si>
  <si>
    <t>eloan</t>
    <phoneticPr fontId="10" type="noConversion"/>
  </si>
  <si>
    <t>待確認eloan資料齊全
時從eloan取檔</t>
  </si>
  <si>
    <t>待確認eloan資料齊全
時從eloan取檔，輸入檔案；來源去處：eloan。</t>
    <phoneticPr fontId="10" type="noConversion"/>
  </si>
  <si>
    <t>5-1一般作業</t>
  </si>
  <si>
    <t>L5801</t>
    <phoneticPr fontId="10" type="noConversion"/>
  </si>
  <si>
    <t>補貼息檔案</t>
    <phoneticPr fontId="10" type="noConversion"/>
  </si>
  <si>
    <t>邵淑微</t>
    <phoneticPr fontId="33" type="noConversion"/>
  </si>
  <si>
    <t>PJ201800012_URS_5管理性作業</t>
    <phoneticPr fontId="33" type="noConversion"/>
  </si>
  <si>
    <t>L5801</t>
    <phoneticPr fontId="33" type="noConversion"/>
  </si>
  <si>
    <t>去處：土地銀行</t>
    <phoneticPr fontId="33" type="noConversion"/>
  </si>
  <si>
    <t>土銀網頁輸入資料</t>
    <phoneticPr fontId="33" type="noConversion"/>
  </si>
  <si>
    <t>輸出檔案</t>
    <phoneticPr fontId="33" type="noConversion"/>
  </si>
  <si>
    <t>放款部服務課</t>
    <phoneticPr fontId="33" type="noConversion"/>
  </si>
  <si>
    <t>客戶AML評級資料檔</t>
    <phoneticPr fontId="10" type="noConversion"/>
  </si>
  <si>
    <t>已提供eLoan交易電文，eLoan以informatica寫入</t>
    <phoneticPr fontId="10" type="noConversion"/>
  </si>
  <si>
    <t>eloan上傳</t>
    <phoneticPr fontId="33" type="noConversion"/>
  </si>
  <si>
    <t>商品檔</t>
    <phoneticPr fontId="10" type="noConversion"/>
  </si>
  <si>
    <t>L4320</t>
    <phoneticPr fontId="33" type="noConversion"/>
  </si>
  <si>
    <t>informatical</t>
    <phoneticPr fontId="10" type="noConversion"/>
  </si>
  <si>
    <t>指標利率檔</t>
    <phoneticPr fontId="10" type="noConversion"/>
  </si>
  <si>
    <t>eLoan定時寫入 for 金檢查核放款餘額資料Q53撈件</t>
    <phoneticPr fontId="10" type="noConversion"/>
  </si>
  <si>
    <t>假日檔 TxHoliday</t>
    <phoneticPr fontId="10" type="noConversion"/>
  </si>
  <si>
    <t>以informatica寫入</t>
    <phoneticPr fontId="10" type="noConversion"/>
  </si>
  <si>
    <t>L6310</t>
    <phoneticPr fontId="33" type="noConversion"/>
  </si>
  <si>
    <t>股票收盤價導入</t>
    <phoneticPr fontId="10" type="noConversion"/>
  </si>
  <si>
    <t>年底前</t>
    <phoneticPr fontId="10" type="noConversion"/>
  </si>
  <si>
    <t>AML定審資料</t>
    <phoneticPr fontId="10" type="noConversion"/>
  </si>
  <si>
    <t>每日批次，更新擔保品股票檔</t>
    <phoneticPr fontId="10" type="noConversion"/>
  </si>
  <si>
    <t>L8110</t>
    <phoneticPr fontId="33" type="noConversion"/>
  </si>
  <si>
    <t>業績上傳內網</t>
    <phoneticPr fontId="10" type="noConversion"/>
  </si>
  <si>
    <t>L5506</t>
    <phoneticPr fontId="33" type="noConversion"/>
  </si>
  <si>
    <t>日程</t>
    <phoneticPr fontId="4" type="noConversion"/>
  </si>
  <si>
    <t>會計日期</t>
  </si>
  <si>
    <t>個案流程</t>
    <phoneticPr fontId="4" type="noConversion"/>
  </si>
  <si>
    <t>個案編號</t>
    <phoneticPr fontId="4" type="noConversion"/>
  </si>
  <si>
    <t>完成</t>
    <phoneticPr fontId="4" type="noConversion"/>
  </si>
  <si>
    <t>備註</t>
    <phoneticPr fontId="4" type="noConversion"/>
  </si>
  <si>
    <t xml:space="preserve">110/11/8 </t>
    <phoneticPr fontId="4" type="noConversion"/>
  </si>
  <si>
    <t>110/11/1</t>
  </si>
  <si>
    <t>撥款—預約到期(轉換預約撥款到期)</t>
    <phoneticPr fontId="4" type="noConversion"/>
  </si>
  <si>
    <t>3-05</t>
    <phoneticPr fontId="4" type="noConversion"/>
  </si>
  <si>
    <t>撥款退款作業(轉換預約撥款到期)</t>
    <phoneticPr fontId="4" type="noConversion"/>
  </si>
  <si>
    <t>3-06</t>
    <phoneticPr fontId="4" type="noConversion"/>
  </si>
  <si>
    <t>指標利率維護</t>
  </si>
  <si>
    <t>1-02</t>
    <phoneticPr fontId="4" type="noConversion"/>
  </si>
  <si>
    <t>商品建立</t>
  </si>
  <si>
    <t>1-01</t>
    <phoneticPr fontId="4" type="noConversion"/>
  </si>
  <si>
    <t>放款業績工作月設定</t>
  </si>
  <si>
    <t>D-01</t>
    <phoneticPr fontId="4" type="noConversion"/>
  </si>
  <si>
    <t>房貸專員年度業績目標</t>
  </si>
  <si>
    <t>D-02</t>
    <phoneticPr fontId="4" type="noConversion"/>
  </si>
  <si>
    <t>維護晤談人員</t>
  </si>
  <si>
    <t>D-03</t>
    <phoneticPr fontId="4" type="noConversion"/>
  </si>
  <si>
    <t>單位、區部、部室業績目標</t>
  </si>
  <si>
    <t>D-04</t>
    <phoneticPr fontId="4" type="noConversion"/>
  </si>
  <si>
    <t>協辦人員等級</t>
  </si>
  <si>
    <t>D-05</t>
    <phoneticPr fontId="4" type="noConversion"/>
  </si>
  <si>
    <t>業績作業參數、標準值設定</t>
  </si>
  <si>
    <t>D-06</t>
    <phoneticPr fontId="4" type="noConversion"/>
  </si>
  <si>
    <t>各類代碼維護</t>
  </si>
  <si>
    <t>1-03</t>
    <phoneticPr fontId="4" type="noConversion"/>
  </si>
  <si>
    <t>行業別代號</t>
  </si>
  <si>
    <t>1-04</t>
    <phoneticPr fontId="4" type="noConversion"/>
  </si>
  <si>
    <t>逾期新增減少原因</t>
  </si>
  <si>
    <t>1-05</t>
    <phoneticPr fontId="4" type="noConversion"/>
  </si>
  <si>
    <t>主管原因</t>
  </si>
  <si>
    <t>1-06</t>
    <phoneticPr fontId="4" type="noConversion"/>
  </si>
  <si>
    <t>行庫資料</t>
  </si>
  <si>
    <t>1-07</t>
    <phoneticPr fontId="4" type="noConversion"/>
  </si>
  <si>
    <t>保險／鑑定公司</t>
  </si>
  <si>
    <t>1-08</t>
    <phoneticPr fontId="4" type="noConversion"/>
  </si>
  <si>
    <t>鄉鎮區資料</t>
  </si>
  <si>
    <t>1-09</t>
    <phoneticPr fontId="4" type="noConversion"/>
  </si>
  <si>
    <t>1-09.1</t>
    <phoneticPr fontId="4" type="noConversion"/>
  </si>
  <si>
    <t>會計—其他作業</t>
  </si>
  <si>
    <t>1-12</t>
    <phoneticPr fontId="4" type="noConversion"/>
  </si>
  <si>
    <t>營業單位</t>
  </si>
  <si>
    <t>交易控制檔</t>
  </si>
  <si>
    <t>權限群組</t>
  </si>
  <si>
    <t>使用者資料</t>
  </si>
  <si>
    <t>核心資料匯入</t>
  </si>
  <si>
    <t>系統共同作業—系統參數</t>
  </si>
  <si>
    <t>1-19</t>
    <phoneticPr fontId="4" type="noConversion"/>
  </si>
  <si>
    <t>帳務查詢</t>
  </si>
  <si>
    <t>1-11</t>
    <phoneticPr fontId="4" type="noConversion"/>
  </si>
  <si>
    <t>1-18</t>
    <phoneticPr fontId="4" type="noConversion"/>
  </si>
  <si>
    <t>客戶基本資料維護作業</t>
  </si>
  <si>
    <t>2-01</t>
    <phoneticPr fontId="4" type="noConversion"/>
  </si>
  <si>
    <t>顧客控管警訊</t>
  </si>
  <si>
    <t>2-02</t>
    <phoneticPr fontId="4" type="noConversion"/>
  </si>
  <si>
    <t>結清客戶個人資料控管</t>
  </si>
  <si>
    <t>2-03</t>
    <phoneticPr fontId="4" type="noConversion"/>
  </si>
  <si>
    <t>客戶通知</t>
  </si>
  <si>
    <t>2-04</t>
    <phoneticPr fontId="4" type="noConversion"/>
  </si>
  <si>
    <t>寬限條件控管</t>
  </si>
  <si>
    <t>2-05</t>
    <phoneticPr fontId="4" type="noConversion"/>
  </si>
  <si>
    <t>案件申請建檔作業</t>
  </si>
  <si>
    <t>2-06</t>
    <phoneticPr fontId="4" type="noConversion"/>
  </si>
  <si>
    <t>案件申請准駁作業</t>
  </si>
  <si>
    <t>2-07</t>
    <phoneticPr fontId="4" type="noConversion"/>
  </si>
  <si>
    <t>額度維護</t>
  </si>
  <si>
    <t>2-08</t>
    <phoneticPr fontId="4" type="noConversion"/>
  </si>
  <si>
    <t>ACH授權提出</t>
    <phoneticPr fontId="4" type="noConversion"/>
  </si>
  <si>
    <t>3-01</t>
    <phoneticPr fontId="4" type="noConversion"/>
  </si>
  <si>
    <t>郵局授權提出</t>
  </si>
  <si>
    <t>3-02</t>
    <phoneticPr fontId="4" type="noConversion"/>
  </si>
  <si>
    <t>恢復或暫停授權(暫停)</t>
    <phoneticPr fontId="4" type="noConversion"/>
  </si>
  <si>
    <t>3-04</t>
    <phoneticPr fontId="4" type="noConversion"/>
  </si>
  <si>
    <t>授信審議委員會會議紀錄</t>
  </si>
  <si>
    <t>擔保品代號維護</t>
  </si>
  <si>
    <t>保證人關係</t>
  </si>
  <si>
    <t>F-01</t>
    <phoneticPr fontId="4" type="noConversion"/>
  </si>
  <si>
    <t>110/11/24</t>
    <phoneticPr fontId="4" type="noConversion"/>
  </si>
  <si>
    <t>110/11/2</t>
    <phoneticPr fontId="4" type="noConversion"/>
  </si>
  <si>
    <t>日初非月初日(BS020—暫收抵繳)</t>
    <phoneticPr fontId="4" type="noConversion"/>
  </si>
  <si>
    <t>F-03</t>
    <phoneticPr fontId="4" type="noConversion"/>
  </si>
  <si>
    <t>撥款—預約到期(轉換預約撥款刪除)</t>
    <phoneticPr fontId="4" type="noConversion"/>
  </si>
  <si>
    <t>擔保品建檔</t>
  </si>
  <si>
    <t>擔保品重評</t>
  </si>
  <si>
    <t>保證人建檔</t>
  </si>
  <si>
    <t>2-15</t>
    <phoneticPr fontId="4" type="noConversion"/>
  </si>
  <si>
    <t>關係人建檔</t>
  </si>
  <si>
    <t>火險—加退保作業(新保)</t>
    <phoneticPr fontId="4" type="noConversion"/>
  </si>
  <si>
    <t>B-01.1</t>
    <phoneticPr fontId="4" type="noConversion"/>
  </si>
  <si>
    <t>帳冊別維護作業(增加301)</t>
    <phoneticPr fontId="4" type="noConversion"/>
  </si>
  <si>
    <t>1-10</t>
    <phoneticPr fontId="4" type="noConversion"/>
  </si>
  <si>
    <t>110/11/25</t>
    <phoneticPr fontId="4" type="noConversion"/>
  </si>
  <si>
    <t>110/11/3</t>
    <phoneticPr fontId="4" type="noConversion"/>
  </si>
  <si>
    <t>帳冊別維護作業(日初BS600)</t>
    <phoneticPr fontId="4" type="noConversion"/>
  </si>
  <si>
    <t>3-03</t>
    <phoneticPr fontId="4" type="noConversion"/>
  </si>
  <si>
    <t>ACH授權提出(再次)</t>
    <phoneticPr fontId="4" type="noConversion"/>
  </si>
  <si>
    <t>撥款退款作業(退款)</t>
    <phoneticPr fontId="4" type="noConversion"/>
  </si>
  <si>
    <t>110/11/30</t>
    <phoneticPr fontId="4" type="noConversion"/>
  </si>
  <si>
    <t>110/11/4</t>
    <phoneticPr fontId="4" type="noConversion"/>
  </si>
  <si>
    <t>帳冊別維護作業(刪除301)</t>
    <phoneticPr fontId="4" type="noConversion"/>
  </si>
  <si>
    <t>郵局授權提出(再次)</t>
    <phoneticPr fontId="4" type="noConversion"/>
  </si>
  <si>
    <t>火險費轉列催收(應處理清單)</t>
    <phoneticPr fontId="4" type="noConversion"/>
  </si>
  <si>
    <t>B-06</t>
    <phoneticPr fontId="4" type="noConversion"/>
  </si>
  <si>
    <t>支票繳款</t>
  </si>
  <si>
    <t>4-03</t>
    <phoneticPr fontId="4" type="noConversion"/>
  </si>
  <si>
    <t>整批入帳—銀行扣款／匯款轉帳(匯款)</t>
    <phoneticPr fontId="4" type="noConversion"/>
  </si>
  <si>
    <t>5-01</t>
    <phoneticPr fontId="4" type="noConversion"/>
  </si>
  <si>
    <t>還款來源—其他</t>
  </si>
  <si>
    <t>5-02</t>
    <phoneticPr fontId="4" type="noConversion"/>
  </si>
  <si>
    <t>火險—加退保(自保)</t>
    <phoneticPr fontId="4" type="noConversion"/>
  </si>
  <si>
    <t>B-01</t>
    <phoneticPr fontId="4" type="noConversion"/>
  </si>
  <si>
    <t>110/12/1</t>
    <phoneticPr fontId="4" type="noConversion"/>
  </si>
  <si>
    <t>支票兌現</t>
  </si>
  <si>
    <t>4-05</t>
    <phoneticPr fontId="4" type="noConversion"/>
  </si>
  <si>
    <t>火險—到期通知(詢價)</t>
  </si>
  <si>
    <t>B-02</t>
    <phoneticPr fontId="4" type="noConversion"/>
  </si>
  <si>
    <t>通知／退還支票</t>
  </si>
  <si>
    <t>4-04</t>
    <phoneticPr fontId="4" type="noConversion"/>
  </si>
  <si>
    <t>B-03</t>
    <phoneticPr fontId="4" type="noConversion"/>
  </si>
  <si>
    <t>銀行扣款</t>
  </si>
  <si>
    <t>4-01</t>
    <phoneticPr fontId="4" type="noConversion"/>
  </si>
  <si>
    <t>110/12/15</t>
    <phoneticPr fontId="4" type="noConversion"/>
  </si>
  <si>
    <t>員工身分變動</t>
  </si>
  <si>
    <t>A-06</t>
    <phoneticPr fontId="4" type="noConversion"/>
  </si>
  <si>
    <t>個人房貸調整</t>
  </si>
  <si>
    <t>A-07</t>
    <phoneticPr fontId="4" type="noConversion"/>
  </si>
  <si>
    <t>3-07</t>
    <phoneticPr fontId="4" type="noConversion"/>
  </si>
  <si>
    <t>1-09.2</t>
    <phoneticPr fontId="4" type="noConversion"/>
  </si>
  <si>
    <t>D-14</t>
    <phoneticPr fontId="4" type="noConversion"/>
  </si>
  <si>
    <t>火險—佣金作業</t>
  </si>
  <si>
    <t>B-05</t>
    <phoneticPr fontId="4" type="noConversion"/>
  </si>
  <si>
    <t>C-01</t>
    <phoneticPr fontId="4" type="noConversion"/>
  </si>
  <si>
    <t>暫收登錄、退還</t>
  </si>
  <si>
    <t>5-03</t>
    <phoneticPr fontId="4" type="noConversion"/>
  </si>
  <si>
    <t>B-04</t>
    <phoneticPr fontId="4" type="noConversion"/>
  </si>
  <si>
    <t>火險—到期通知(通知)</t>
  </si>
  <si>
    <t>整批入帳—銀行扣款／匯款轉帳(銀扣)</t>
    <phoneticPr fontId="4" type="noConversion"/>
  </si>
  <si>
    <t>恢復或暫停授權(恢復)</t>
    <phoneticPr fontId="4" type="noConversion"/>
  </si>
  <si>
    <t>按商品別調整</t>
  </si>
  <si>
    <t>A-05</t>
    <phoneticPr fontId="4" type="noConversion"/>
  </si>
  <si>
    <t>定期機動調整</t>
  </si>
  <si>
    <t>A-01</t>
    <phoneticPr fontId="4" type="noConversion"/>
  </si>
  <si>
    <t>員工利率調整</t>
  </si>
  <si>
    <t>A-04</t>
    <phoneticPr fontId="4" type="noConversion"/>
  </si>
  <si>
    <t>機動非指數利率調整</t>
  </si>
  <si>
    <t>A-03</t>
    <phoneticPr fontId="4" type="noConversion"/>
  </si>
  <si>
    <t>火險—到期通知(到期檔產生作業)</t>
  </si>
  <si>
    <t>2-09</t>
    <phoneticPr fontId="4" type="noConversion"/>
  </si>
  <si>
    <t>轉催收</t>
  </si>
  <si>
    <t>6-02</t>
    <phoneticPr fontId="4" type="noConversion"/>
  </si>
  <si>
    <t>機動指數利率調整</t>
  </si>
  <si>
    <t>A-02</t>
    <phoneticPr fontId="4" type="noConversion"/>
  </si>
  <si>
    <t xml:space="preserve">110/11/29 ~ 110/12/3 </t>
  </si>
  <si>
    <t>110/12/21</t>
    <phoneticPr fontId="4" type="noConversion"/>
  </si>
  <si>
    <t xml:space="preserve">內容變更 </t>
    <phoneticPr fontId="4" type="noConversion"/>
  </si>
  <si>
    <t>8-02</t>
    <phoneticPr fontId="4" type="noConversion"/>
  </si>
  <si>
    <t>回收作業</t>
  </si>
  <si>
    <t>5-04</t>
    <phoneticPr fontId="4" type="noConversion"/>
  </si>
  <si>
    <t>員工扣薪(非15日薪員工扣薪媒體檔)</t>
  </si>
  <si>
    <t>4-02</t>
    <phoneticPr fontId="4" type="noConversion"/>
  </si>
  <si>
    <t>110/12/30</t>
    <phoneticPr fontId="4" type="noConversion"/>
  </si>
  <si>
    <t>月底日</t>
    <phoneticPr fontId="4" type="noConversion"/>
  </si>
  <si>
    <t>合併額度控管</t>
  </si>
  <si>
    <t>2-10</t>
    <phoneticPr fontId="4" type="noConversion"/>
  </si>
  <si>
    <t>6-03</t>
    <phoneticPr fontId="4" type="noConversion"/>
  </si>
  <si>
    <t>催收回復、收回</t>
    <phoneticPr fontId="4" type="noConversion"/>
  </si>
  <si>
    <t>6-04</t>
    <phoneticPr fontId="4" type="noConversion"/>
  </si>
  <si>
    <t>6-05</t>
    <phoneticPr fontId="4" type="noConversion"/>
  </si>
  <si>
    <t>員工扣薪(15日薪員工扣薪媒體檔)</t>
  </si>
  <si>
    <t>結案清償作業</t>
  </si>
  <si>
    <t>6-01</t>
    <phoneticPr fontId="4" type="noConversion"/>
  </si>
  <si>
    <t>應繳日變更</t>
  </si>
  <si>
    <t>8-01</t>
    <phoneticPr fontId="4" type="noConversion"/>
  </si>
  <si>
    <t>交易代號</t>
    <phoneticPr fontId="4" type="noConversion"/>
  </si>
  <si>
    <t>L6064</t>
    <phoneticPr fontId="4" type="noConversion"/>
  </si>
  <si>
    <t>問題</t>
    <phoneticPr fontId="4" type="noConversion"/>
  </si>
  <si>
    <t>處理人員</t>
    <phoneticPr fontId="4" type="noConversion"/>
  </si>
  <si>
    <t>業務：06、代碼類別代號：AMLCode，無法輸入</t>
    <phoneticPr fontId="4" type="noConversion"/>
  </si>
  <si>
    <t>發現日</t>
    <phoneticPr fontId="4" type="noConversion"/>
  </si>
  <si>
    <t>完成日</t>
    <phoneticPr fontId="4" type="noConversion"/>
  </si>
  <si>
    <t>1-09.3</t>
  </si>
  <si>
    <t>1-20</t>
  </si>
  <si>
    <t>LM016</t>
    <phoneticPr fontId="10" type="noConversion"/>
  </si>
  <si>
    <t>報表</t>
    <phoneticPr fontId="10" type="noConversion"/>
  </si>
  <si>
    <t>2-12</t>
    <phoneticPr fontId="4" type="noConversion"/>
  </si>
  <si>
    <t>2-11</t>
    <phoneticPr fontId="4" type="noConversion"/>
  </si>
  <si>
    <t>2-14</t>
    <phoneticPr fontId="4" type="noConversion"/>
  </si>
  <si>
    <t>企金費用代碼</t>
    <phoneticPr fontId="4" type="noConversion"/>
  </si>
  <si>
    <t>L2419</t>
  </si>
  <si>
    <t>L6024</t>
  </si>
  <si>
    <t>L6204</t>
  </si>
  <si>
    <t>L6023</t>
  </si>
  <si>
    <t>L6203</t>
  </si>
  <si>
    <t>L3702</t>
  </si>
  <si>
    <t>L3072</t>
  </si>
  <si>
    <t>L4104</t>
  </si>
  <si>
    <t>L5810</t>
  </si>
  <si>
    <t>L6943</t>
  </si>
  <si>
    <t>L6045</t>
  </si>
  <si>
    <t>L6088</t>
  </si>
  <si>
    <t>L3917</t>
  </si>
  <si>
    <t>L4211</t>
  </si>
  <si>
    <t>L3240</t>
  </si>
  <si>
    <t>L6987</t>
  </si>
  <si>
    <t>L618E</t>
  </si>
  <si>
    <t>L6933</t>
  </si>
  <si>
    <t>L6934</t>
  </si>
  <si>
    <t>L6069</t>
  </si>
  <si>
    <t>L2880</t>
  </si>
  <si>
    <t>L2040</t>
  </si>
  <si>
    <t>L5607</t>
  </si>
  <si>
    <t>L8082</t>
  </si>
  <si>
    <t>L8084</t>
  </si>
  <si>
    <t>L6970</t>
  </si>
  <si>
    <t>L6870</t>
  </si>
  <si>
    <t>L6880</t>
  </si>
  <si>
    <t>L8925</t>
  </si>
  <si>
    <t>L8205</t>
  </si>
  <si>
    <t>L8501</t>
  </si>
  <si>
    <t>L7201</t>
  </si>
  <si>
    <t>L7205</t>
  </si>
  <si>
    <t>L7100</t>
  </si>
  <si>
    <t>L7911</t>
  </si>
  <si>
    <t>L7912</t>
  </si>
  <si>
    <t>LI001</t>
  </si>
  <si>
    <t>LI002</t>
  </si>
  <si>
    <t>LI003</t>
  </si>
  <si>
    <t>LC015</t>
  </si>
  <si>
    <t>LC115</t>
  </si>
  <si>
    <t>LC109</t>
  </si>
  <si>
    <t>LC110</t>
  </si>
  <si>
    <t>LC014</t>
  </si>
  <si>
    <t>LC104</t>
  </si>
  <si>
    <t>2-13</t>
    <phoneticPr fontId="4" type="noConversion"/>
  </si>
  <si>
    <t>鮑:1,
Sue:2</t>
    <phoneticPr fontId="4" type="noConversion"/>
  </si>
  <si>
    <t>涉交易數</t>
    <phoneticPr fontId="4" type="noConversion"/>
  </si>
  <si>
    <t>2-16</t>
    <phoneticPr fontId="4" type="noConversion"/>
  </si>
  <si>
    <t>I-06</t>
    <phoneticPr fontId="4" type="noConversion"/>
  </si>
  <si>
    <t>I-08</t>
    <phoneticPr fontId="4" type="noConversion"/>
  </si>
  <si>
    <t>I-08.1</t>
    <phoneticPr fontId="4" type="noConversion"/>
  </si>
  <si>
    <t>保證人關係代碼</t>
    <phoneticPr fontId="4" type="noConversion"/>
  </si>
  <si>
    <t>I-01</t>
    <phoneticPr fontId="4" type="noConversion"/>
  </si>
  <si>
    <t>2-13.1</t>
    <phoneticPr fontId="4" type="noConversion"/>
  </si>
  <si>
    <t>6-06</t>
    <phoneticPr fontId="4" type="noConversion"/>
  </si>
  <si>
    <t>7-01</t>
    <phoneticPr fontId="4" type="noConversion"/>
  </si>
  <si>
    <t>1展期、借新還舊</t>
    <phoneticPr fontId="4" type="noConversion"/>
  </si>
  <si>
    <t>展期、借新還舊</t>
    <phoneticPr fontId="4" type="noConversion"/>
  </si>
  <si>
    <t>7/1 L6880換日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</si>
</sst>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176" formatCode="[$-F400]h:mm:ss\ AM/PM"/>
    <numFmt numFmtId="177" formatCode="m&quot;月&quot;d&quot;日&quot;"/>
    <numFmt numFmtId="178" formatCode="&quot;已列交易數：&quot;#,###"/>
    <numFmt numFmtId="179" formatCode="&quot;未有案例數：&quot;#,###"/>
    <numFmt numFmtId="180" formatCode="&quot;列有案例：&quot;#,###"/>
    <numFmt numFmtId="181" formatCode="yyyy/m/d\ h:mm;@"/>
    <numFmt numFmtId="182" formatCode="yyyy/mm/dd;@"/>
    <numFmt numFmtId="183" formatCode="h&quot;時&quot;mm&quot;分&quot;;@"/>
    <numFmt numFmtId="184" formatCode="yyyy/mm/dd"/>
    <numFmt numFmtId="185" formatCode="0_);[Red]\(0\)"/>
    <numFmt numFmtId="186" formatCode="m/d;@"/>
  </numFmts>
  <fonts count="4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8"/>
      <color theme="1"/>
      <name val="標楷體"/>
      <family val="4"/>
      <charset val="136"/>
    </font>
    <font>
      <sz val="8"/>
      <color rgb="FFFF0000"/>
      <name val="標楷體"/>
      <family val="4"/>
      <charset val="136"/>
    </font>
    <font>
      <sz val="7"/>
      <color theme="1"/>
      <name val="標楷體"/>
      <family val="4"/>
      <charset val="136"/>
    </font>
    <font>
      <b/>
      <sz val="8"/>
      <color rgb="FFFF0000"/>
      <name val="標楷體"/>
      <family val="4"/>
      <charset val="136"/>
    </font>
    <font>
      <sz val="8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1"/>
      <color indexed="8"/>
      <name val="新細明體"/>
      <family val="2"/>
      <scheme val="minor"/>
    </font>
    <font>
      <sz val="10"/>
      <name val="Arial"/>
      <family val="2"/>
    </font>
    <font>
      <sz val="12"/>
      <color theme="1"/>
      <name val="標楷體"/>
      <family val="4"/>
      <charset val="136"/>
    </font>
    <font>
      <sz val="8"/>
      <color indexed="9"/>
      <name val="標楷體"/>
      <family val="4"/>
      <charset val="136"/>
    </font>
    <font>
      <sz val="12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0"/>
      <name val="標楷體"/>
      <family val="4"/>
      <charset val="136"/>
    </font>
    <font>
      <sz val="10"/>
      <color rgb="FF000000"/>
      <name val="標楷體"/>
      <family val="4"/>
      <charset val="136"/>
    </font>
    <font>
      <b/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6"/>
      <name val="標楷體"/>
      <family val="4"/>
      <charset val="136"/>
    </font>
    <font>
      <sz val="11"/>
      <name val="標楷體"/>
      <family val="4"/>
      <charset val="136"/>
    </font>
    <font>
      <sz val="10"/>
      <color theme="7" tint="-0.249977111117893"/>
      <name val="標楷體"/>
      <family val="4"/>
      <charset val="136"/>
    </font>
    <font>
      <sz val="10"/>
      <color rgb="FFFF0000"/>
      <name val="標楷體"/>
      <family val="4"/>
      <charset val="136"/>
    </font>
    <font>
      <sz val="10"/>
      <color rgb="FF00B050"/>
      <name val="標楷體"/>
      <family val="4"/>
      <charset val="136"/>
    </font>
    <font>
      <sz val="11"/>
      <name val="新細明體"/>
      <family val="2"/>
      <scheme val="minor"/>
    </font>
    <font>
      <b/>
      <sz val="11"/>
      <color rgb="FFFF0000"/>
      <name val="標楷體"/>
      <family val="4"/>
      <charset val="136"/>
    </font>
    <font>
      <sz val="9"/>
      <name val="微軟正黑體"/>
      <family val="2"/>
      <charset val="136"/>
    </font>
    <font>
      <sz val="11"/>
      <color rgb="FFFF0000"/>
      <name val="標楷體"/>
      <family val="4"/>
      <charset val="136"/>
    </font>
    <font>
      <sz val="11"/>
      <color rgb="FF00B050"/>
      <name val="標楷體"/>
      <family val="4"/>
      <charset val="136"/>
    </font>
    <font>
      <sz val="11"/>
      <color theme="1"/>
      <name val="標楷體"/>
      <family val="4"/>
      <charset val="136"/>
    </font>
    <font>
      <sz val="11"/>
      <color theme="7" tint="-0.249977111117893"/>
      <name val="標楷體"/>
      <family val="4"/>
      <charset val="136"/>
    </font>
    <font>
      <sz val="11"/>
      <color rgb="FFC00000"/>
      <name val="標楷體"/>
      <family val="4"/>
      <charset val="136"/>
    </font>
    <font>
      <strike/>
      <sz val="12"/>
      <name val="標楷體"/>
      <family val="4"/>
      <charset val="136"/>
    </font>
    <font>
      <sz val="12"/>
      <color rgb="FF0070C0"/>
      <name val="標楷體"/>
      <family val="4"/>
      <charset val="136"/>
    </font>
    <font>
      <sz val="11"/>
      <color theme="0" tint="-0.249977111117893"/>
      <name val="標楷體"/>
      <family val="4"/>
      <charset val="136"/>
    </font>
    <font>
      <sz val="14"/>
      <color theme="1"/>
      <name val="標楷體"/>
      <family val="4"/>
      <charset val="136"/>
    </font>
    <font>
      <b/>
      <sz val="6"/>
      <color rgb="FFFF0000"/>
      <name val="標楷體"/>
      <family val="4"/>
      <charset val="136"/>
    </font>
    <font>
      <sz val="12"/>
      <color theme="1"/>
      <name val="Microsoft JhengHei Light"/>
      <family val="2"/>
      <charset val="136"/>
    </font>
    <font>
      <sz val="9"/>
      <name val="標楷體"/>
      <family val="4"/>
      <charset val="136"/>
    </font>
  </fonts>
  <fills count="2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99FF9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6">
    <xf numFmtId="0" fontId="0" fillId="0" borderId="0">
      <alignment vertical="center"/>
    </xf>
    <xf numFmtId="0" fontId="3" fillId="0" borderId="0"/>
    <xf numFmtId="0" fontId="13" fillId="0" borderId="0"/>
    <xf numFmtId="0" fontId="12" fillId="0" borderId="0">
      <alignment vertical="center"/>
    </xf>
    <xf numFmtId="0" fontId="13" fillId="0" borderId="0"/>
    <xf numFmtId="0" fontId="12" fillId="0" borderId="0">
      <alignment vertical="center"/>
    </xf>
    <xf numFmtId="0" fontId="14" fillId="0" borderId="0">
      <alignment vertical="center"/>
    </xf>
    <xf numFmtId="9" fontId="13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14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6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9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</cellStyleXfs>
  <cellXfs count="439">
    <xf numFmtId="0" fontId="0" fillId="0" borderId="0" xfId="0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0" xfId="0" applyFont="1">
      <alignment vertical="center"/>
    </xf>
    <xf numFmtId="49" fontId="17" fillId="0" borderId="0" xfId="0" applyNumberFormat="1" applyFo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8" fillId="0" borderId="7" xfId="0" applyNumberFormat="1" applyFont="1" applyBorder="1" applyAlignment="1">
      <alignment vertical="center" wrapText="1"/>
    </xf>
    <xf numFmtId="0" fontId="17" fillId="0" borderId="1" xfId="0" applyFont="1" applyBorder="1">
      <alignment vertical="center"/>
    </xf>
    <xf numFmtId="0" fontId="17" fillId="0" borderId="0" xfId="0" applyFont="1" applyBorder="1">
      <alignment vertical="center"/>
    </xf>
    <xf numFmtId="0" fontId="19" fillId="3" borderId="1" xfId="0" applyFont="1" applyFill="1" applyBorder="1" applyAlignment="1">
      <alignment vertical="center" wrapText="1"/>
    </xf>
    <xf numFmtId="0" fontId="19" fillId="0" borderId="1" xfId="0" applyFont="1" applyFill="1" applyBorder="1">
      <alignment vertical="center"/>
    </xf>
    <xf numFmtId="49" fontId="19" fillId="14" borderId="1" xfId="0" applyNumberFormat="1" applyFont="1" applyFill="1" applyBorder="1">
      <alignment vertical="center"/>
    </xf>
    <xf numFmtId="0" fontId="19" fillId="14" borderId="1" xfId="0" applyFont="1" applyFill="1" applyBorder="1">
      <alignment vertical="center"/>
    </xf>
    <xf numFmtId="0" fontId="7" fillId="0" borderId="0" xfId="0" applyFont="1">
      <alignment vertical="center"/>
    </xf>
    <xf numFmtId="0" fontId="19" fillId="0" borderId="1" xfId="0" applyFont="1" applyFill="1" applyBorder="1" applyAlignment="1">
      <alignment vertical="center" wrapText="1"/>
    </xf>
    <xf numFmtId="49" fontId="19" fillId="0" borderId="1" xfId="0" applyNumberFormat="1" applyFont="1" applyFill="1" applyBorder="1" applyAlignment="1">
      <alignment vertical="center" wrapText="1"/>
    </xf>
    <xf numFmtId="0" fontId="19" fillId="13" borderId="1" xfId="0" applyFont="1" applyFill="1" applyBorder="1" applyAlignment="1">
      <alignment vertical="center" wrapText="1"/>
    </xf>
    <xf numFmtId="0" fontId="20" fillId="0" borderId="0" xfId="0" applyFont="1">
      <alignment vertical="center"/>
    </xf>
    <xf numFmtId="0" fontId="19" fillId="0" borderId="1" xfId="0" applyFont="1" applyBorder="1">
      <alignment vertical="center"/>
    </xf>
    <xf numFmtId="49" fontId="19" fillId="0" borderId="1" xfId="0" applyNumberFormat="1" applyFont="1" applyBorder="1">
      <alignment vertical="center"/>
    </xf>
    <xf numFmtId="0" fontId="19" fillId="4" borderId="1" xfId="0" applyFont="1" applyFill="1" applyBorder="1" applyAlignment="1">
      <alignment vertical="center" wrapText="1"/>
    </xf>
    <xf numFmtId="49" fontId="19" fillId="14" borderId="1" xfId="0" applyNumberFormat="1" applyFont="1" applyFill="1" applyBorder="1" applyAlignment="1">
      <alignment vertical="center" wrapText="1"/>
    </xf>
    <xf numFmtId="11" fontId="19" fillId="4" borderId="1" xfId="0" applyNumberFormat="1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 wrapText="1"/>
    </xf>
    <xf numFmtId="0" fontId="19" fillId="6" borderId="1" xfId="0" applyFont="1" applyFill="1" applyBorder="1" applyAlignment="1">
      <alignment vertical="center" wrapText="1"/>
    </xf>
    <xf numFmtId="49" fontId="19" fillId="0" borderId="1" xfId="0" applyNumberFormat="1" applyFont="1" applyFill="1" applyBorder="1">
      <alignment vertical="center"/>
    </xf>
    <xf numFmtId="0" fontId="19" fillId="7" borderId="1" xfId="0" applyFont="1" applyFill="1" applyBorder="1" applyAlignment="1">
      <alignment vertical="center" wrapText="1"/>
    </xf>
    <xf numFmtId="0" fontId="19" fillId="8" borderId="1" xfId="0" applyFont="1" applyFill="1" applyBorder="1" applyAlignment="1">
      <alignment vertical="center" wrapText="1"/>
    </xf>
    <xf numFmtId="0" fontId="19" fillId="8" borderId="1" xfId="0" applyFont="1" applyFill="1" applyBorder="1">
      <alignment vertical="center"/>
    </xf>
    <xf numFmtId="0" fontId="19" fillId="5" borderId="1" xfId="0" applyFont="1" applyFill="1" applyBorder="1" applyAlignment="1">
      <alignment vertical="center"/>
    </xf>
    <xf numFmtId="0" fontId="19" fillId="11" borderId="1" xfId="0" applyFont="1" applyFill="1" applyBorder="1" applyAlignment="1">
      <alignment vertical="center" wrapText="1"/>
    </xf>
    <xf numFmtId="0" fontId="19" fillId="9" borderId="1" xfId="0" applyFont="1" applyFill="1" applyBorder="1" applyAlignment="1">
      <alignment vertical="center" wrapText="1"/>
    </xf>
    <xf numFmtId="0" fontId="19" fillId="10" borderId="1" xfId="0" applyFont="1" applyFill="1" applyBorder="1" applyAlignment="1">
      <alignment vertical="center" wrapText="1"/>
    </xf>
    <xf numFmtId="0" fontId="19" fillId="12" borderId="1" xfId="0" applyFont="1" applyFill="1" applyBorder="1" applyAlignment="1">
      <alignment vertical="center" wrapText="1"/>
    </xf>
    <xf numFmtId="0" fontId="19" fillId="12" borderId="1" xfId="0" applyFont="1" applyFill="1" applyBorder="1">
      <alignment vertical="center"/>
    </xf>
    <xf numFmtId="0" fontId="19" fillId="0" borderId="1" xfId="0" applyFont="1" applyFill="1" applyBorder="1" applyAlignment="1">
      <alignment vertical="center"/>
    </xf>
    <xf numFmtId="49" fontId="19" fillId="0" borderId="1" xfId="0" applyNumberFormat="1" applyFont="1" applyFill="1" applyBorder="1" applyAlignment="1">
      <alignment vertical="center"/>
    </xf>
    <xf numFmtId="0" fontId="17" fillId="13" borderId="1" xfId="0" applyFont="1" applyFill="1" applyBorder="1" applyAlignment="1">
      <alignment vertical="center" wrapText="1"/>
    </xf>
    <xf numFmtId="0" fontId="17" fillId="0" borderId="1" xfId="0" applyFont="1" applyFill="1" applyBorder="1">
      <alignment vertical="center"/>
    </xf>
    <xf numFmtId="49" fontId="17" fillId="0" borderId="1" xfId="0" applyNumberFormat="1" applyFont="1" applyFill="1" applyBorder="1">
      <alignment vertical="center"/>
    </xf>
    <xf numFmtId="0" fontId="17" fillId="14" borderId="1" xfId="0" applyFont="1" applyFill="1" applyBorder="1">
      <alignment vertical="center"/>
    </xf>
    <xf numFmtId="0" fontId="17" fillId="8" borderId="1" xfId="0" applyFont="1" applyFill="1" applyBorder="1" applyAlignment="1">
      <alignment vertical="center" wrapText="1"/>
    </xf>
    <xf numFmtId="0" fontId="7" fillId="4" borderId="0" xfId="0" applyFont="1" applyFill="1">
      <alignment vertical="center"/>
    </xf>
    <xf numFmtId="0" fontId="17" fillId="4" borderId="0" xfId="0" applyFont="1" applyFill="1">
      <alignment vertical="center"/>
    </xf>
    <xf numFmtId="0" fontId="17" fillId="4" borderId="1" xfId="0" applyFont="1" applyFill="1" applyBorder="1" applyAlignment="1">
      <alignment vertical="center" wrapText="1"/>
    </xf>
    <xf numFmtId="0" fontId="17" fillId="4" borderId="1" xfId="0" applyFont="1" applyFill="1" applyBorder="1" applyAlignment="1">
      <alignment vertical="center"/>
    </xf>
    <xf numFmtId="49" fontId="17" fillId="14" borderId="1" xfId="0" applyNumberFormat="1" applyFont="1" applyFill="1" applyBorder="1">
      <alignment vertical="center"/>
    </xf>
    <xf numFmtId="0" fontId="17" fillId="10" borderId="1" xfId="0" applyFont="1" applyFill="1" applyBorder="1" applyAlignment="1">
      <alignment vertical="center" wrapText="1"/>
    </xf>
    <xf numFmtId="0" fontId="17" fillId="11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center"/>
    </xf>
    <xf numFmtId="49" fontId="17" fillId="0" borderId="1" xfId="0" applyNumberFormat="1" applyFont="1" applyFill="1" applyBorder="1" applyAlignment="1">
      <alignment vertical="center"/>
    </xf>
    <xf numFmtId="0" fontId="17" fillId="9" borderId="1" xfId="0" applyFont="1" applyFill="1" applyBorder="1" applyAlignment="1">
      <alignment vertical="center" wrapText="1"/>
    </xf>
    <xf numFmtId="0" fontId="17" fillId="9" borderId="0" xfId="0" applyFont="1" applyFill="1" applyBorder="1" applyAlignment="1">
      <alignment vertical="center" wrapText="1"/>
    </xf>
    <xf numFmtId="0" fontId="17" fillId="0" borderId="0" xfId="0" applyFont="1" applyFill="1" applyBorder="1">
      <alignment vertical="center"/>
    </xf>
    <xf numFmtId="49" fontId="17" fillId="0" borderId="0" xfId="0" applyNumberFormat="1" applyFont="1" applyFill="1" applyBorder="1">
      <alignment vertical="center"/>
    </xf>
    <xf numFmtId="177" fontId="17" fillId="0" borderId="0" xfId="0" applyNumberFormat="1" applyFont="1" applyAlignment="1">
      <alignment vertical="center" wrapText="1"/>
    </xf>
    <xf numFmtId="178" fontId="17" fillId="4" borderId="9" xfId="0" applyNumberFormat="1" applyFont="1" applyFill="1" applyBorder="1" applyAlignment="1">
      <alignment horizontal="left" vertical="center" wrapText="1"/>
    </xf>
    <xf numFmtId="0" fontId="17" fillId="4" borderId="10" xfId="0" applyFont="1" applyFill="1" applyBorder="1">
      <alignment vertical="center"/>
    </xf>
    <xf numFmtId="179" fontId="17" fillId="4" borderId="11" xfId="0" applyNumberFormat="1" applyFont="1" applyFill="1" applyBorder="1" applyAlignment="1">
      <alignment horizontal="left" vertical="center" wrapText="1"/>
    </xf>
    <xf numFmtId="180" fontId="17" fillId="4" borderId="8" xfId="0" applyNumberFormat="1" applyFont="1" applyFill="1" applyBorder="1" applyAlignment="1">
      <alignment horizontal="left" vertical="center" wrapText="1"/>
    </xf>
    <xf numFmtId="0" fontId="19" fillId="10" borderId="1" xfId="0" applyFont="1" applyFill="1" applyBorder="1" applyAlignment="1">
      <alignment vertical="center" wrapText="1"/>
    </xf>
    <xf numFmtId="0" fontId="19" fillId="13" borderId="2" xfId="0" applyFont="1" applyFill="1" applyBorder="1" applyAlignment="1">
      <alignment vertical="center" wrapText="1"/>
    </xf>
    <xf numFmtId="178" fontId="17" fillId="15" borderId="0" xfId="0" applyNumberFormat="1" applyFont="1" applyFill="1" applyBorder="1" applyAlignment="1">
      <alignment horizontal="left" vertical="center" wrapText="1"/>
    </xf>
    <xf numFmtId="0" fontId="19" fillId="15" borderId="1" xfId="0" applyFont="1" applyFill="1" applyBorder="1" applyAlignment="1">
      <alignment vertical="center" wrapText="1"/>
    </xf>
    <xf numFmtId="0" fontId="19" fillId="15" borderId="1" xfId="0" applyFont="1" applyFill="1" applyBorder="1">
      <alignment vertical="center"/>
    </xf>
    <xf numFmtId="0" fontId="19" fillId="15" borderId="1" xfId="0" applyFont="1" applyFill="1" applyBorder="1" applyAlignment="1">
      <alignment vertical="center"/>
    </xf>
    <xf numFmtId="0" fontId="17" fillId="15" borderId="1" xfId="0" applyFont="1" applyFill="1" applyBorder="1" applyAlignment="1">
      <alignment vertical="center" wrapText="1"/>
    </xf>
    <xf numFmtId="0" fontId="17" fillId="15" borderId="1" xfId="0" applyFont="1" applyFill="1" applyBorder="1" applyAlignment="1">
      <alignment vertical="center"/>
    </xf>
    <xf numFmtId="0" fontId="17" fillId="15" borderId="0" xfId="0" applyFont="1" applyFill="1">
      <alignment vertical="center"/>
    </xf>
    <xf numFmtId="0" fontId="17" fillId="15" borderId="0" xfId="0" applyFont="1" applyFill="1" applyBorder="1" applyAlignment="1">
      <alignment vertical="center" wrapText="1"/>
    </xf>
    <xf numFmtId="0" fontId="17" fillId="15" borderId="0" xfId="0" applyFont="1" applyFill="1" applyAlignment="1">
      <alignment vertical="center" wrapText="1"/>
    </xf>
    <xf numFmtId="177" fontId="17" fillId="15" borderId="0" xfId="0" applyNumberFormat="1" applyFont="1" applyFill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17" fillId="0" borderId="7" xfId="0" applyFont="1" applyBorder="1" applyAlignment="1">
      <alignment horizontal="center" vertical="center" wrapText="1"/>
    </xf>
    <xf numFmtId="0" fontId="8" fillId="15" borderId="7" xfId="0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 wrapText="1"/>
    </xf>
    <xf numFmtId="0" fontId="17" fillId="12" borderId="0" xfId="0" applyFont="1" applyFill="1">
      <alignment vertical="center"/>
    </xf>
    <xf numFmtId="0" fontId="19" fillId="9" borderId="1" xfId="0" applyFont="1" applyFill="1" applyBorder="1" applyAlignment="1">
      <alignment vertical="center" wrapText="1"/>
    </xf>
    <xf numFmtId="0" fontId="19" fillId="13" borderId="1" xfId="0" applyFont="1" applyFill="1" applyBorder="1" applyAlignment="1">
      <alignment vertical="center" wrapText="1"/>
    </xf>
    <xf numFmtId="0" fontId="21" fillId="0" borderId="1" xfId="0" applyFont="1" applyBorder="1">
      <alignment vertical="center"/>
    </xf>
    <xf numFmtId="0" fontId="21" fillId="0" borderId="0" xfId="0" applyFont="1">
      <alignment vertical="center"/>
    </xf>
    <xf numFmtId="0" fontId="19" fillId="8" borderId="1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18" fillId="2" borderId="0" xfId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8" fillId="15" borderId="0" xfId="0" applyFont="1" applyFill="1" applyAlignment="1">
      <alignment vertical="center" wrapText="1"/>
    </xf>
    <xf numFmtId="0" fontId="22" fillId="0" borderId="0" xfId="2" applyFont="1" applyAlignment="1">
      <alignment horizontal="center" vertical="top"/>
    </xf>
    <xf numFmtId="0" fontId="22" fillId="0" borderId="0" xfId="2" applyFont="1" applyAlignment="1">
      <alignment vertical="top"/>
    </xf>
    <xf numFmtId="0" fontId="22" fillId="0" borderId="0" xfId="2" applyFont="1" applyAlignment="1">
      <alignment horizontal="center" vertical="top" wrapText="1"/>
    </xf>
    <xf numFmtId="14" fontId="22" fillId="0" borderId="0" xfId="2" applyNumberFormat="1" applyFont="1" applyAlignment="1">
      <alignment horizontal="center" vertical="top" wrapText="1"/>
    </xf>
    <xf numFmtId="0" fontId="22" fillId="0" borderId="0" xfId="2" applyFont="1" applyAlignment="1">
      <alignment vertical="top" wrapText="1"/>
    </xf>
    <xf numFmtId="0" fontId="22" fillId="0" borderId="0" xfId="2" applyFont="1" applyAlignment="1">
      <alignment horizontal="right" vertical="top"/>
    </xf>
    <xf numFmtId="0" fontId="22" fillId="0" borderId="0" xfId="2" applyFont="1" applyAlignment="1">
      <alignment horizontal="left" vertical="top"/>
    </xf>
    <xf numFmtId="177" fontId="22" fillId="0" borderId="0" xfId="2" applyNumberFormat="1" applyFont="1" applyAlignment="1">
      <alignment vertical="top"/>
    </xf>
    <xf numFmtId="17" fontId="22" fillId="0" borderId="0" xfId="2" applyNumberFormat="1" applyFont="1" applyAlignment="1">
      <alignment vertical="top"/>
    </xf>
    <xf numFmtId="14" fontId="22" fillId="0" borderId="0" xfId="2" applyNumberFormat="1" applyFont="1" applyAlignment="1">
      <alignment vertical="top"/>
    </xf>
    <xf numFmtId="49" fontId="22" fillId="0" borderId="0" xfId="2" applyNumberFormat="1" applyFont="1" applyAlignment="1">
      <alignment vertical="top"/>
    </xf>
    <xf numFmtId="0" fontId="22" fillId="0" borderId="0" xfId="2" applyFont="1"/>
    <xf numFmtId="14" fontId="22" fillId="0" borderId="0" xfId="2" applyNumberFormat="1" applyFont="1" applyAlignment="1">
      <alignment horizontal="right" vertical="top"/>
    </xf>
    <xf numFmtId="49" fontId="22" fillId="0" borderId="0" xfId="4" applyNumberFormat="1" applyFont="1" applyAlignment="1">
      <alignment horizontal="center" vertical="center"/>
    </xf>
    <xf numFmtId="0" fontId="22" fillId="0" borderId="0" xfId="4" applyFont="1" applyAlignment="1">
      <alignment vertical="center"/>
    </xf>
    <xf numFmtId="0" fontId="22" fillId="16" borderId="0" xfId="2" applyFont="1" applyFill="1" applyAlignment="1">
      <alignment vertical="top"/>
    </xf>
    <xf numFmtId="49" fontId="22" fillId="0" borderId="0" xfId="2" applyNumberFormat="1" applyFont="1" applyAlignment="1">
      <alignment horizontal="center" vertical="top" wrapText="1"/>
    </xf>
    <xf numFmtId="49" fontId="22" fillId="0" borderId="0" xfId="2" applyNumberFormat="1" applyFont="1" applyAlignment="1">
      <alignment horizontal="center" vertical="top"/>
    </xf>
    <xf numFmtId="177" fontId="22" fillId="0" borderId="0" xfId="2" quotePrefix="1" applyNumberFormat="1" applyFont="1" applyAlignment="1">
      <alignment vertical="top"/>
    </xf>
    <xf numFmtId="0" fontId="23" fillId="0" borderId="0" xfId="2" applyFont="1"/>
    <xf numFmtId="0" fontId="24" fillId="5" borderId="12" xfId="2" applyFont="1" applyFill="1" applyBorder="1" applyAlignment="1">
      <alignment horizontal="center" vertical="top" wrapText="1"/>
    </xf>
    <xf numFmtId="49" fontId="24" fillId="5" borderId="12" xfId="2" applyNumberFormat="1" applyFont="1" applyFill="1" applyBorder="1" applyAlignment="1">
      <alignment horizontal="center" vertical="top"/>
    </xf>
    <xf numFmtId="14" fontId="24" fillId="5" borderId="0" xfId="2" applyNumberFormat="1" applyFont="1" applyFill="1" applyAlignment="1">
      <alignment horizontal="center" vertical="top"/>
    </xf>
    <xf numFmtId="0" fontId="24" fillId="5" borderId="0" xfId="2" applyFont="1" applyFill="1" applyAlignment="1">
      <alignment horizontal="center" vertical="top"/>
    </xf>
    <xf numFmtId="0" fontId="24" fillId="5" borderId="0" xfId="2" applyFont="1" applyFill="1" applyAlignment="1">
      <alignment horizontal="left" vertical="top"/>
    </xf>
    <xf numFmtId="0" fontId="24" fillId="5" borderId="0" xfId="2" applyFont="1" applyFill="1" applyAlignment="1">
      <alignment vertical="top"/>
    </xf>
    <xf numFmtId="0" fontId="25" fillId="0" borderId="0" xfId="0" applyFont="1">
      <alignment vertical="center"/>
    </xf>
    <xf numFmtId="14" fontId="25" fillId="0" borderId="0" xfId="0" applyNumberFormat="1" applyFont="1" applyAlignment="1">
      <alignment horizontal="center" vertical="center"/>
    </xf>
    <xf numFmtId="49" fontId="25" fillId="0" borderId="0" xfId="2" applyNumberFormat="1" applyFont="1" applyAlignment="1">
      <alignment horizontal="center" vertical="center"/>
    </xf>
    <xf numFmtId="0" fontId="25" fillId="0" borderId="0" xfId="2" applyFont="1" applyAlignment="1">
      <alignment vertical="center"/>
    </xf>
    <xf numFmtId="0" fontId="25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vertical="center" wrapText="1"/>
    </xf>
    <xf numFmtId="0" fontId="21" fillId="9" borderId="1" xfId="0" applyFont="1" applyFill="1" applyBorder="1" applyAlignment="1">
      <alignment vertical="center" wrapText="1"/>
    </xf>
    <xf numFmtId="0" fontId="17" fillId="9" borderId="2" xfId="0" applyFont="1" applyFill="1" applyBorder="1" applyAlignment="1">
      <alignment vertical="center" wrapText="1"/>
    </xf>
    <xf numFmtId="0" fontId="17" fillId="9" borderId="3" xfId="0" applyFont="1" applyFill="1" applyBorder="1" applyAlignment="1">
      <alignment vertical="center" wrapText="1"/>
    </xf>
    <xf numFmtId="0" fontId="17" fillId="9" borderId="1" xfId="0" applyFont="1" applyFill="1" applyBorder="1" applyAlignment="1">
      <alignment vertical="center" wrapText="1"/>
    </xf>
    <xf numFmtId="0" fontId="21" fillId="3" borderId="1" xfId="0" applyFont="1" applyFill="1" applyBorder="1" applyAlignment="1">
      <alignment vertical="center" wrapText="1"/>
    </xf>
    <xf numFmtId="0" fontId="21" fillId="15" borderId="1" xfId="0" applyFont="1" applyFill="1" applyBorder="1" applyAlignment="1">
      <alignment vertical="center" wrapText="1"/>
    </xf>
    <xf numFmtId="49" fontId="21" fillId="0" borderId="1" xfId="0" applyNumberFormat="1" applyFont="1" applyBorder="1">
      <alignment vertical="center"/>
    </xf>
    <xf numFmtId="0" fontId="21" fillId="14" borderId="1" xfId="0" applyFont="1" applyFill="1" applyBorder="1">
      <alignment vertical="center"/>
    </xf>
    <xf numFmtId="0" fontId="19" fillId="13" borderId="1" xfId="0" applyFont="1" applyFill="1" applyBorder="1" applyAlignment="1">
      <alignment vertical="center" wrapText="1"/>
    </xf>
    <xf numFmtId="0" fontId="21" fillId="13" borderId="1" xfId="0" applyFont="1" applyFill="1" applyBorder="1" applyAlignment="1">
      <alignment vertical="center" wrapText="1"/>
    </xf>
    <xf numFmtId="0" fontId="17" fillId="4" borderId="1" xfId="0" applyFont="1" applyFill="1" applyBorder="1" applyAlignment="1">
      <alignment vertical="center" wrapText="1"/>
    </xf>
    <xf numFmtId="0" fontId="17" fillId="4" borderId="1" xfId="0" applyFont="1" applyFill="1" applyBorder="1" applyAlignment="1">
      <alignment vertical="center"/>
    </xf>
    <xf numFmtId="0" fontId="17" fillId="9" borderId="1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vertical="center"/>
    </xf>
    <xf numFmtId="0" fontId="17" fillId="15" borderId="1" xfId="0" applyFont="1" applyFill="1" applyBorder="1">
      <alignment vertical="center"/>
    </xf>
    <xf numFmtId="0" fontId="19" fillId="3" borderId="1" xfId="0" applyFont="1" applyFill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11" fontId="19" fillId="4" borderId="1" xfId="0" applyNumberFormat="1" applyFont="1" applyFill="1" applyBorder="1" applyAlignment="1">
      <alignment vertical="center" wrapText="1"/>
    </xf>
    <xf numFmtId="0" fontId="19" fillId="13" borderId="1" xfId="0" applyFont="1" applyFill="1" applyBorder="1" applyAlignment="1">
      <alignment vertical="center" wrapText="1"/>
    </xf>
    <xf numFmtId="0" fontId="19" fillId="9" borderId="1" xfId="0" applyFont="1" applyFill="1" applyBorder="1" applyAlignment="1">
      <alignment vertical="center" wrapText="1"/>
    </xf>
    <xf numFmtId="0" fontId="19" fillId="10" borderId="1" xfId="0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 wrapText="1"/>
    </xf>
    <xf numFmtId="0" fontId="19" fillId="6" borderId="1" xfId="0" applyFont="1" applyFill="1" applyBorder="1" applyAlignment="1">
      <alignment vertical="center" wrapText="1"/>
    </xf>
    <xf numFmtId="0" fontId="19" fillId="7" borderId="1" xfId="0" applyFont="1" applyFill="1" applyBorder="1" applyAlignment="1">
      <alignment vertical="center" wrapText="1"/>
    </xf>
    <xf numFmtId="0" fontId="19" fillId="8" borderId="1" xfId="0" applyFont="1" applyFill="1" applyBorder="1" applyAlignment="1">
      <alignment vertical="center" wrapText="1"/>
    </xf>
    <xf numFmtId="0" fontId="17" fillId="9" borderId="1" xfId="0" applyFont="1" applyFill="1" applyBorder="1" applyAlignment="1">
      <alignment vertical="center" wrapText="1"/>
    </xf>
    <xf numFmtId="0" fontId="17" fillId="4" borderId="1" xfId="0" applyFont="1" applyFill="1" applyBorder="1" applyAlignment="1">
      <alignment vertical="center" wrapText="1"/>
    </xf>
    <xf numFmtId="0" fontId="17" fillId="10" borderId="1" xfId="0" applyFont="1" applyFill="1" applyBorder="1" applyAlignment="1">
      <alignment vertical="center" wrapText="1"/>
    </xf>
    <xf numFmtId="0" fontId="17" fillId="8" borderId="1" xfId="0" applyFont="1" applyFill="1" applyBorder="1" applyAlignment="1">
      <alignment vertical="center" wrapText="1"/>
    </xf>
    <xf numFmtId="14" fontId="26" fillId="11" borderId="12" xfId="2" applyNumberFormat="1" applyFont="1" applyFill="1" applyBorder="1" applyAlignment="1">
      <alignment horizontal="center" vertical="top" wrapText="1"/>
    </xf>
    <xf numFmtId="0" fontId="22" fillId="0" borderId="12" xfId="2" applyFont="1" applyBorder="1" applyAlignment="1">
      <alignment horizontal="center" vertical="top" wrapText="1"/>
    </xf>
    <xf numFmtId="0" fontId="26" fillId="0" borderId="12" xfId="2" applyFont="1" applyBorder="1" applyAlignment="1">
      <alignment horizontal="center" vertical="top" wrapText="1"/>
    </xf>
    <xf numFmtId="0" fontId="22" fillId="14" borderId="12" xfId="2" applyFont="1" applyFill="1" applyBorder="1" applyAlignment="1">
      <alignment horizontal="center" vertical="top" wrapText="1"/>
    </xf>
    <xf numFmtId="49" fontId="22" fillId="14" borderId="12" xfId="2" applyNumberFormat="1" applyFont="1" applyFill="1" applyBorder="1" applyAlignment="1">
      <alignment horizontal="center" vertical="top"/>
    </xf>
    <xf numFmtId="14" fontId="22" fillId="14" borderId="0" xfId="2" applyNumberFormat="1" applyFont="1" applyFill="1" applyAlignment="1">
      <alignment horizontal="left" vertical="top"/>
    </xf>
    <xf numFmtId="14" fontId="22" fillId="14" borderId="0" xfId="2" applyNumberFormat="1" applyFont="1" applyFill="1" applyAlignment="1">
      <alignment horizontal="center" vertical="top"/>
    </xf>
    <xf numFmtId="14" fontId="22" fillId="9" borderId="0" xfId="2" applyNumberFormat="1" applyFont="1" applyFill="1" applyAlignment="1">
      <alignment horizontal="center" vertical="top"/>
    </xf>
    <xf numFmtId="14" fontId="22" fillId="0" borderId="0" xfId="2" applyNumberFormat="1" applyFont="1" applyAlignment="1">
      <alignment horizontal="center" vertical="top"/>
    </xf>
    <xf numFmtId="14" fontId="22" fillId="11" borderId="0" xfId="2" applyNumberFormat="1" applyFont="1" applyFill="1" applyAlignment="1">
      <alignment horizontal="center" vertical="top"/>
    </xf>
    <xf numFmtId="0" fontId="22" fillId="14" borderId="0" xfId="2" applyFont="1" applyFill="1" applyAlignment="1">
      <alignment horizontal="center" vertical="top"/>
    </xf>
    <xf numFmtId="0" fontId="22" fillId="14" borderId="0" xfId="2" applyFont="1" applyFill="1" applyAlignment="1">
      <alignment vertical="top"/>
    </xf>
    <xf numFmtId="0" fontId="22" fillId="11" borderId="0" xfId="2" applyFont="1" applyFill="1" applyAlignment="1">
      <alignment horizontal="center" vertical="top" wrapText="1"/>
    </xf>
    <xf numFmtId="0" fontId="22" fillId="15" borderId="0" xfId="2" applyFont="1" applyFill="1" applyAlignment="1">
      <alignment horizontal="center" vertical="top" wrapText="1"/>
    </xf>
    <xf numFmtId="181" fontId="22" fillId="0" borderId="0" xfId="2" applyNumberFormat="1" applyFont="1" applyAlignment="1">
      <alignment horizontal="center" vertical="top" wrapText="1"/>
    </xf>
    <xf numFmtId="0" fontId="22" fillId="17" borderId="0" xfId="2" applyFont="1" applyFill="1" applyAlignment="1">
      <alignment vertical="top" wrapText="1"/>
    </xf>
    <xf numFmtId="0" fontId="22" fillId="5" borderId="0" xfId="2" applyFont="1" applyFill="1" applyAlignment="1">
      <alignment vertical="top"/>
    </xf>
    <xf numFmtId="0" fontId="22" fillId="4" borderId="0" xfId="2" applyFont="1" applyFill="1" applyAlignment="1">
      <alignment vertical="top"/>
    </xf>
    <xf numFmtId="0" fontId="22" fillId="18" borderId="0" xfId="2" applyFont="1" applyFill="1" applyAlignment="1">
      <alignment vertical="top"/>
    </xf>
    <xf numFmtId="0" fontId="22" fillId="19" borderId="0" xfId="2" applyFont="1" applyFill="1" applyAlignment="1">
      <alignment horizontal="center" vertical="top" wrapText="1"/>
    </xf>
    <xf numFmtId="0" fontId="22" fillId="20" borderId="0" xfId="2" applyFont="1" applyFill="1" applyAlignment="1">
      <alignment horizontal="center" vertical="top" wrapText="1"/>
    </xf>
    <xf numFmtId="0" fontId="22" fillId="14" borderId="0" xfId="2" applyFont="1" applyFill="1" applyAlignment="1">
      <alignment horizontal="center" vertical="top" wrapText="1"/>
    </xf>
    <xf numFmtId="14" fontId="22" fillId="0" borderId="0" xfId="2" applyNumberFormat="1" applyFont="1" applyAlignment="1">
      <alignment vertical="top" wrapText="1"/>
    </xf>
    <xf numFmtId="0" fontId="22" fillId="21" borderId="0" xfId="2" applyFont="1" applyFill="1" applyAlignment="1">
      <alignment vertical="top" wrapText="1"/>
    </xf>
    <xf numFmtId="14" fontId="9" fillId="0" borderId="0" xfId="2" applyNumberFormat="1" applyFont="1" applyAlignment="1">
      <alignment horizontal="center" vertical="top"/>
    </xf>
    <xf numFmtId="14" fontId="9" fillId="0" borderId="0" xfId="2" applyNumberFormat="1" applyFont="1" applyAlignment="1">
      <alignment horizontal="left" vertical="top"/>
    </xf>
    <xf numFmtId="0" fontId="27" fillId="0" borderId="0" xfId="2" applyFont="1" applyAlignment="1">
      <alignment vertical="top"/>
    </xf>
    <xf numFmtId="181" fontId="22" fillId="0" borderId="0" xfId="2" applyNumberFormat="1" applyFont="1" applyAlignment="1">
      <alignment horizontal="left" vertical="top"/>
    </xf>
    <xf numFmtId="14" fontId="22" fillId="0" borderId="0" xfId="2" applyNumberFormat="1" applyFont="1" applyAlignment="1">
      <alignment horizontal="left" vertical="top"/>
    </xf>
    <xf numFmtId="0" fontId="22" fillId="17" borderId="0" xfId="2" applyFont="1" applyFill="1" applyAlignment="1">
      <alignment vertical="top"/>
    </xf>
    <xf numFmtId="0" fontId="22" fillId="19" borderId="0" xfId="2" applyFont="1" applyFill="1" applyAlignment="1">
      <alignment vertical="top"/>
    </xf>
    <xf numFmtId="0" fontId="22" fillId="20" borderId="0" xfId="2" applyFont="1" applyFill="1" applyAlignment="1">
      <alignment vertical="top"/>
    </xf>
    <xf numFmtId="0" fontId="22" fillId="21" borderId="0" xfId="2" applyFont="1" applyFill="1" applyAlignment="1">
      <alignment vertical="top"/>
    </xf>
    <xf numFmtId="0" fontId="28" fillId="0" borderId="0" xfId="2" applyFont="1" applyAlignment="1">
      <alignment horizontal="center" vertical="top"/>
    </xf>
    <xf numFmtId="14" fontId="22" fillId="0" borderId="0" xfId="2" applyNumberFormat="1" applyFont="1" applyAlignment="1">
      <alignment horizontal="left" vertical="center"/>
    </xf>
    <xf numFmtId="0" fontId="25" fillId="0" borderId="0" xfId="2" applyFont="1"/>
    <xf numFmtId="14" fontId="9" fillId="22" borderId="0" xfId="2" applyNumberFormat="1" applyFont="1" applyFill="1" applyAlignment="1">
      <alignment horizontal="center" vertical="top"/>
    </xf>
    <xf numFmtId="49" fontId="22" fillId="16" borderId="0" xfId="2" applyNumberFormat="1" applyFont="1" applyFill="1" applyAlignment="1">
      <alignment vertical="top"/>
    </xf>
    <xf numFmtId="14" fontId="22" fillId="22" borderId="0" xfId="2" applyNumberFormat="1" applyFont="1" applyFill="1" applyAlignment="1">
      <alignment horizontal="center" vertical="top"/>
    </xf>
    <xf numFmtId="14" fontId="22" fillId="16" borderId="0" xfId="2" applyNumberFormat="1" applyFont="1" applyFill="1" applyAlignment="1">
      <alignment horizontal="center" vertical="top"/>
    </xf>
    <xf numFmtId="14" fontId="22" fillId="16" borderId="0" xfId="2" applyNumberFormat="1" applyFont="1" applyFill="1" applyAlignment="1">
      <alignment horizontal="left" vertical="top"/>
    </xf>
    <xf numFmtId="14" fontId="29" fillId="0" borderId="0" xfId="2" applyNumberFormat="1" applyFont="1" applyAlignment="1">
      <alignment horizontal="center" vertical="top"/>
    </xf>
    <xf numFmtId="0" fontId="30" fillId="0" borderId="0" xfId="2" applyFont="1" applyAlignment="1">
      <alignment horizontal="center" vertical="top"/>
    </xf>
    <xf numFmtId="0" fontId="22" fillId="0" borderId="0" xfId="2" applyFont="1" applyAlignment="1">
      <alignment horizontal="left" vertical="top" wrapText="1"/>
    </xf>
    <xf numFmtId="14" fontId="22" fillId="0" borderId="0" xfId="2" applyNumberFormat="1" applyFont="1" applyAlignment="1">
      <alignment horizontal="left" vertical="top" wrapText="1"/>
    </xf>
    <xf numFmtId="0" fontId="31" fillId="0" borderId="0" xfId="2" applyFont="1" applyAlignment="1">
      <alignment horizontal="center" vertical="top"/>
    </xf>
    <xf numFmtId="0" fontId="31" fillId="0" borderId="0" xfId="2" applyFont="1" applyAlignment="1">
      <alignment vertical="top"/>
    </xf>
    <xf numFmtId="49" fontId="17" fillId="0" borderId="0" xfId="2" applyNumberFormat="1" applyFont="1" applyAlignment="1">
      <alignment horizontal="center" vertical="center"/>
    </xf>
    <xf numFmtId="0" fontId="17" fillId="0" borderId="0" xfId="2" applyFont="1" applyAlignment="1">
      <alignment vertical="center"/>
    </xf>
    <xf numFmtId="0" fontId="25" fillId="0" borderId="0" xfId="2" applyFont="1" applyAlignment="1">
      <alignment horizontal="left"/>
    </xf>
    <xf numFmtId="0" fontId="22" fillId="0" borderId="0" xfId="4" applyFont="1" applyAlignment="1">
      <alignment vertical="top"/>
    </xf>
    <xf numFmtId="177" fontId="22" fillId="0" borderId="0" xfId="2" applyNumberFormat="1" applyFont="1" applyAlignment="1">
      <alignment horizontal="center" vertical="top"/>
    </xf>
    <xf numFmtId="0" fontId="26" fillId="0" borderId="0" xfId="2" applyFont="1" applyAlignment="1">
      <alignment vertical="top" wrapText="1"/>
    </xf>
    <xf numFmtId="0" fontId="22" fillId="16" borderId="0" xfId="2" applyFont="1" applyFill="1" applyAlignment="1">
      <alignment vertical="top" wrapText="1"/>
    </xf>
    <xf numFmtId="14" fontId="22" fillId="14" borderId="0" xfId="2" applyNumberFormat="1" applyFont="1" applyFill="1" applyAlignment="1">
      <alignment vertical="top"/>
    </xf>
    <xf numFmtId="14" fontId="22" fillId="0" borderId="0" xfId="2" quotePrefix="1" applyNumberFormat="1" applyFont="1" applyAlignment="1">
      <alignment horizontal="center" vertical="top"/>
    </xf>
    <xf numFmtId="0" fontId="22" fillId="23" borderId="0" xfId="2" applyFont="1" applyFill="1" applyAlignment="1">
      <alignment vertical="top"/>
    </xf>
    <xf numFmtId="14" fontId="9" fillId="23" borderId="0" xfId="2" applyNumberFormat="1" applyFont="1" applyFill="1" applyAlignment="1">
      <alignment horizontal="center" vertical="top"/>
    </xf>
    <xf numFmtId="0" fontId="22" fillId="23" borderId="0" xfId="2" applyFont="1" applyFill="1" applyAlignment="1">
      <alignment horizontal="center" vertical="top"/>
    </xf>
    <xf numFmtId="0" fontId="26" fillId="23" borderId="0" xfId="2" applyFont="1" applyFill="1" applyAlignment="1">
      <alignment vertical="top"/>
    </xf>
    <xf numFmtId="0" fontId="31" fillId="23" borderId="0" xfId="2" applyFont="1" applyFill="1" applyAlignment="1">
      <alignment vertical="top"/>
    </xf>
    <xf numFmtId="14" fontId="31" fillId="23" borderId="0" xfId="2" applyNumberFormat="1" applyFont="1" applyFill="1" applyAlignment="1">
      <alignment horizontal="left" vertical="top"/>
    </xf>
    <xf numFmtId="14" fontId="31" fillId="23" borderId="0" xfId="2" applyNumberFormat="1" applyFont="1" applyFill="1" applyAlignment="1">
      <alignment horizontal="right" vertical="top"/>
    </xf>
    <xf numFmtId="0" fontId="31" fillId="23" borderId="0" xfId="2" applyFont="1" applyFill="1" applyAlignment="1">
      <alignment horizontal="center" vertical="top"/>
    </xf>
    <xf numFmtId="0" fontId="22" fillId="23" borderId="0" xfId="2" applyFont="1" applyFill="1" applyAlignment="1">
      <alignment horizontal="left" vertical="top"/>
    </xf>
    <xf numFmtId="181" fontId="22" fillId="23" borderId="0" xfId="2" applyNumberFormat="1" applyFont="1" applyFill="1" applyAlignment="1">
      <alignment horizontal="left" vertical="top"/>
    </xf>
    <xf numFmtId="14" fontId="22" fillId="23" borderId="0" xfId="2" applyNumberFormat="1" applyFont="1" applyFill="1" applyAlignment="1">
      <alignment horizontal="left" vertical="top"/>
    </xf>
    <xf numFmtId="14" fontId="22" fillId="23" borderId="0" xfId="2" applyNumberFormat="1" applyFont="1" applyFill="1" applyAlignment="1">
      <alignment vertical="top"/>
    </xf>
    <xf numFmtId="182" fontId="22" fillId="23" borderId="0" xfId="2" applyNumberFormat="1" applyFont="1" applyFill="1" applyAlignment="1">
      <alignment vertical="top"/>
    </xf>
    <xf numFmtId="0" fontId="25" fillId="0" borderId="0" xfId="2" applyFont="1" applyAlignment="1">
      <alignment vertical="top"/>
    </xf>
    <xf numFmtId="0" fontId="26" fillId="0" borderId="0" xfId="2" applyFont="1" applyAlignment="1">
      <alignment vertical="top"/>
    </xf>
    <xf numFmtId="14" fontId="31" fillId="0" borderId="0" xfId="2" applyNumberFormat="1" applyFont="1" applyAlignment="1">
      <alignment horizontal="left" vertical="top"/>
    </xf>
    <xf numFmtId="14" fontId="31" fillId="0" borderId="0" xfId="2" applyNumberFormat="1" applyFont="1" applyAlignment="1">
      <alignment horizontal="right" vertical="top"/>
    </xf>
    <xf numFmtId="10" fontId="22" fillId="0" borderId="0" xfId="2" applyNumberFormat="1" applyFont="1" applyAlignment="1">
      <alignment vertical="top"/>
    </xf>
    <xf numFmtId="0" fontId="27" fillId="24" borderId="12" xfId="4" applyFont="1" applyFill="1" applyBorder="1" applyAlignment="1">
      <alignment horizontal="center" vertical="center"/>
    </xf>
    <xf numFmtId="0" fontId="27" fillId="25" borderId="12" xfId="4" applyFont="1" applyFill="1" applyBorder="1" applyAlignment="1">
      <alignment horizontal="center" vertical="center" wrapText="1"/>
    </xf>
    <xf numFmtId="0" fontId="27" fillId="9" borderId="12" xfId="4" applyFont="1" applyFill="1" applyBorder="1" applyAlignment="1">
      <alignment horizontal="center" vertical="center" wrapText="1"/>
    </xf>
    <xf numFmtId="182" fontId="32" fillId="9" borderId="12" xfId="4" applyNumberFormat="1" applyFont="1" applyFill="1" applyBorder="1" applyAlignment="1">
      <alignment horizontal="center" vertical="center"/>
    </xf>
    <xf numFmtId="0" fontId="26" fillId="9" borderId="12" xfId="4" applyFont="1" applyFill="1" applyBorder="1" applyAlignment="1">
      <alignment horizontal="center" vertical="center" wrapText="1"/>
    </xf>
    <xf numFmtId="0" fontId="27" fillId="9" borderId="0" xfId="4" applyFont="1" applyFill="1" applyAlignment="1">
      <alignment horizontal="center" vertical="center" wrapText="1"/>
    </xf>
    <xf numFmtId="183" fontId="27" fillId="26" borderId="0" xfId="4" applyNumberFormat="1" applyFont="1" applyFill="1" applyAlignment="1">
      <alignment horizontal="center" vertical="center" wrapText="1"/>
    </xf>
    <xf numFmtId="182" fontId="27" fillId="26" borderId="0" xfId="4" applyNumberFormat="1" applyFont="1" applyFill="1" applyAlignment="1">
      <alignment vertical="center" wrapText="1"/>
    </xf>
    <xf numFmtId="184" fontId="27" fillId="26" borderId="0" xfId="4" applyNumberFormat="1" applyFont="1" applyFill="1" applyAlignment="1">
      <alignment vertical="center" wrapText="1"/>
    </xf>
    <xf numFmtId="0" fontId="27" fillId="26" borderId="0" xfId="4" applyFont="1" applyFill="1" applyAlignment="1">
      <alignment vertical="center" wrapText="1"/>
    </xf>
    <xf numFmtId="182" fontId="27" fillId="0" borderId="0" xfId="4" applyNumberFormat="1" applyFont="1" applyAlignment="1">
      <alignment vertical="center" wrapText="1"/>
    </xf>
    <xf numFmtId="182" fontId="9" fillId="26" borderId="0" xfId="4" applyNumberFormat="1" applyFont="1" applyFill="1" applyAlignment="1">
      <alignment vertical="center" wrapText="1"/>
    </xf>
    <xf numFmtId="0" fontId="27" fillId="0" borderId="0" xfId="4" applyFont="1" applyAlignment="1">
      <alignment vertical="center"/>
    </xf>
    <xf numFmtId="14" fontId="27" fillId="0" borderId="0" xfId="4" applyNumberFormat="1" applyFont="1" applyAlignment="1">
      <alignment vertical="center"/>
    </xf>
    <xf numFmtId="49" fontId="27" fillId="0" borderId="0" xfId="4" applyNumberFormat="1" applyFont="1" applyAlignment="1">
      <alignment vertical="center"/>
    </xf>
    <xf numFmtId="182" fontId="27" fillId="0" borderId="0" xfId="4" applyNumberFormat="1" applyFont="1" applyAlignment="1">
      <alignment vertical="center"/>
    </xf>
    <xf numFmtId="14" fontId="27" fillId="0" borderId="0" xfId="4" applyNumberFormat="1" applyFont="1" applyAlignment="1">
      <alignment vertical="center" wrapText="1"/>
    </xf>
    <xf numFmtId="0" fontId="27" fillId="0" borderId="0" xfId="4" applyFont="1" applyAlignment="1">
      <alignment horizontal="center" vertical="center"/>
    </xf>
    <xf numFmtId="183" fontId="27" fillId="0" borderId="0" xfId="4" applyNumberFormat="1" applyFont="1" applyAlignment="1">
      <alignment horizontal="center" vertical="center"/>
    </xf>
    <xf numFmtId="184" fontId="27" fillId="0" borderId="0" xfId="4" applyNumberFormat="1" applyFont="1" applyAlignment="1">
      <alignment vertical="center"/>
    </xf>
    <xf numFmtId="49" fontId="27" fillId="0" borderId="0" xfId="6" applyNumberFormat="1" applyFont="1" applyAlignment="1">
      <alignment horizontal="left" vertical="center" wrapText="1"/>
    </xf>
    <xf numFmtId="0" fontId="27" fillId="0" borderId="0" xfId="6" applyFont="1" applyAlignment="1">
      <alignment horizontal="left" vertical="center" wrapText="1"/>
    </xf>
    <xf numFmtId="0" fontId="34" fillId="0" borderId="0" xfId="4" applyFont="1" applyAlignment="1">
      <alignment vertical="center"/>
    </xf>
    <xf numFmtId="0" fontId="35" fillId="0" borderId="0" xfId="4" applyFont="1" applyAlignment="1">
      <alignment vertical="center"/>
    </xf>
    <xf numFmtId="0" fontId="27" fillId="0" borderId="0" xfId="4" applyFont="1" applyAlignment="1">
      <alignment vertical="center" wrapText="1"/>
    </xf>
    <xf numFmtId="0" fontId="36" fillId="0" borderId="0" xfId="4" applyFont="1" applyAlignment="1">
      <alignment vertical="center"/>
    </xf>
    <xf numFmtId="0" fontId="27" fillId="0" borderId="0" xfId="4" applyFont="1" applyAlignment="1">
      <alignment horizontal="right" vertical="center"/>
    </xf>
    <xf numFmtId="49" fontId="27" fillId="0" borderId="0" xfId="6" applyNumberFormat="1" applyFont="1" applyAlignment="1">
      <alignment horizontal="left" vertical="center"/>
    </xf>
    <xf numFmtId="49" fontId="34" fillId="0" borderId="0" xfId="6" applyNumberFormat="1" applyFont="1" applyAlignment="1">
      <alignment horizontal="left" vertical="center"/>
    </xf>
    <xf numFmtId="49" fontId="27" fillId="0" borderId="0" xfId="4" quotePrefix="1" applyNumberFormat="1" applyFont="1" applyAlignment="1">
      <alignment vertical="center"/>
    </xf>
    <xf numFmtId="182" fontId="27" fillId="0" borderId="0" xfId="4" applyNumberFormat="1" applyFont="1" applyAlignment="1">
      <alignment horizontal="left" vertical="center"/>
    </xf>
    <xf numFmtId="14" fontId="27" fillId="0" borderId="0" xfId="4" applyNumberFormat="1" applyFont="1" applyAlignment="1">
      <alignment horizontal="right" vertical="center" wrapText="1"/>
    </xf>
    <xf numFmtId="0" fontId="37" fillId="0" borderId="0" xfId="4" applyFont="1" applyAlignment="1">
      <alignment vertical="center"/>
    </xf>
    <xf numFmtId="0" fontId="38" fillId="0" borderId="0" xfId="4" applyFont="1" applyAlignment="1">
      <alignment vertical="center"/>
    </xf>
    <xf numFmtId="0" fontId="27" fillId="0" borderId="0" xfId="6" applyFont="1" applyAlignment="1">
      <alignment horizontal="right" vertical="center" wrapText="1"/>
    </xf>
    <xf numFmtId="0" fontId="27" fillId="0" borderId="0" xfId="6" applyFont="1" applyAlignment="1">
      <alignment horizontal="center" vertical="center" wrapText="1"/>
    </xf>
    <xf numFmtId="183" fontId="34" fillId="0" borderId="0" xfId="4" applyNumberFormat="1" applyFont="1" applyAlignment="1">
      <alignment vertical="center"/>
    </xf>
    <xf numFmtId="182" fontId="34" fillId="0" borderId="0" xfId="4" applyNumberFormat="1" applyFont="1" applyAlignment="1">
      <alignment vertical="center"/>
    </xf>
    <xf numFmtId="183" fontId="27" fillId="0" borderId="0" xfId="4" applyNumberFormat="1" applyFont="1" applyAlignment="1">
      <alignment vertical="center"/>
    </xf>
    <xf numFmtId="0" fontId="19" fillId="24" borderId="12" xfId="4" applyFont="1" applyFill="1" applyBorder="1" applyAlignment="1">
      <alignment horizontal="center" vertical="center"/>
    </xf>
    <xf numFmtId="0" fontId="19" fillId="24" borderId="12" xfId="4" applyFont="1" applyFill="1" applyBorder="1" applyAlignment="1">
      <alignment horizontal="center" vertical="center" wrapText="1"/>
    </xf>
    <xf numFmtId="49" fontId="22" fillId="25" borderId="12" xfId="4" applyNumberFormat="1" applyFont="1" applyFill="1" applyBorder="1" applyAlignment="1">
      <alignment horizontal="center" vertical="center" wrapText="1"/>
    </xf>
    <xf numFmtId="182" fontId="27" fillId="9" borderId="12" xfId="4" applyNumberFormat="1" applyFont="1" applyFill="1" applyBorder="1" applyAlignment="1">
      <alignment horizontal="center" vertical="center"/>
    </xf>
    <xf numFmtId="182" fontId="27" fillId="9" borderId="12" xfId="4" applyNumberFormat="1" applyFont="1" applyFill="1" applyBorder="1" applyAlignment="1">
      <alignment horizontal="right" vertical="center"/>
    </xf>
    <xf numFmtId="183" fontId="27" fillId="26" borderId="0" xfId="4" applyNumberFormat="1" applyFont="1" applyFill="1" applyAlignment="1">
      <alignment vertical="center" wrapText="1"/>
    </xf>
    <xf numFmtId="0" fontId="27" fillId="26" borderId="0" xfId="4" applyFont="1" applyFill="1" applyAlignment="1">
      <alignment vertical="center"/>
    </xf>
    <xf numFmtId="0" fontId="27" fillId="26" borderId="0" xfId="4" applyFont="1" applyFill="1" applyAlignment="1">
      <alignment horizontal="center" vertical="center"/>
    </xf>
    <xf numFmtId="182" fontId="27" fillId="27" borderId="0" xfId="4" applyNumberFormat="1" applyFont="1" applyFill="1" applyAlignment="1">
      <alignment horizontal="center" vertical="center"/>
    </xf>
    <xf numFmtId="182" fontId="27" fillId="27" borderId="0" xfId="4" applyNumberFormat="1" applyFont="1" applyFill="1" applyAlignment="1">
      <alignment horizontal="center" vertical="center" wrapText="1"/>
    </xf>
    <xf numFmtId="0" fontId="0" fillId="0" borderId="0" xfId="4" applyFont="1" applyAlignment="1">
      <alignment vertical="center"/>
    </xf>
    <xf numFmtId="0" fontId="19" fillId="0" borderId="0" xfId="4" applyFont="1" applyAlignment="1">
      <alignment vertical="center"/>
    </xf>
    <xf numFmtId="0" fontId="19" fillId="0" borderId="0" xfId="4" applyFont="1" applyAlignment="1">
      <alignment vertical="center" wrapText="1"/>
    </xf>
    <xf numFmtId="0" fontId="19" fillId="0" borderId="0" xfId="4" applyFont="1" applyAlignment="1">
      <alignment horizontal="center" vertical="center"/>
    </xf>
    <xf numFmtId="182" fontId="27" fillId="0" borderId="0" xfId="4" applyNumberFormat="1" applyFont="1" applyAlignment="1">
      <alignment horizontal="right" vertical="center"/>
    </xf>
    <xf numFmtId="182" fontId="27" fillId="0" borderId="0" xfId="4" applyNumberFormat="1" applyFont="1" applyAlignment="1">
      <alignment horizontal="center" vertical="center"/>
    </xf>
    <xf numFmtId="14" fontId="27" fillId="0" borderId="0" xfId="4" applyNumberFormat="1" applyFont="1" applyAlignment="1">
      <alignment horizontal="center" vertical="center"/>
    </xf>
    <xf numFmtId="0" fontId="19" fillId="0" borderId="0" xfId="4" applyFont="1" applyAlignment="1">
      <alignment horizontal="center" vertical="center" wrapText="1"/>
    </xf>
    <xf numFmtId="14" fontId="27" fillId="0" borderId="0" xfId="4" applyNumberFormat="1" applyFont="1" applyAlignment="1">
      <alignment horizontal="left" vertical="center" wrapText="1"/>
    </xf>
    <xf numFmtId="14" fontId="27" fillId="0" borderId="0" xfId="4" applyNumberFormat="1" applyFont="1" applyAlignment="1">
      <alignment horizontal="center" vertical="center" wrapText="1"/>
    </xf>
    <xf numFmtId="0" fontId="19" fillId="0" borderId="0" xfId="4" applyFont="1" applyAlignment="1">
      <alignment horizontal="left" vertical="center"/>
    </xf>
    <xf numFmtId="0" fontId="17" fillId="0" borderId="13" xfId="4" applyFont="1" applyBorder="1" applyAlignment="1">
      <alignment vertical="center"/>
    </xf>
    <xf numFmtId="0" fontId="17" fillId="0" borderId="13" xfId="4" applyFont="1" applyBorder="1" applyAlignment="1">
      <alignment horizontal="center" vertical="center"/>
    </xf>
    <xf numFmtId="0" fontId="17" fillId="0" borderId="0" xfId="4" applyFont="1" applyAlignment="1">
      <alignment vertical="center"/>
    </xf>
    <xf numFmtId="0" fontId="27" fillId="0" borderId="0" xfId="4" applyFont="1" applyAlignment="1">
      <alignment horizontal="left" vertical="center"/>
    </xf>
    <xf numFmtId="0" fontId="17" fillId="0" borderId="13" xfId="4" applyFont="1" applyBorder="1" applyAlignment="1">
      <alignment vertical="center" wrapText="1"/>
    </xf>
    <xf numFmtId="0" fontId="19" fillId="0" borderId="0" xfId="4" applyFont="1" applyAlignment="1">
      <alignment wrapText="1"/>
    </xf>
    <xf numFmtId="182" fontId="27" fillId="0" borderId="0" xfId="4" applyNumberFormat="1" applyFont="1" applyAlignment="1">
      <alignment horizontal="center" vertical="center" wrapText="1"/>
    </xf>
    <xf numFmtId="182" fontId="27" fillId="14" borderId="0" xfId="4" applyNumberFormat="1" applyFont="1" applyFill="1" applyAlignment="1">
      <alignment horizontal="center" vertical="center"/>
    </xf>
    <xf numFmtId="0" fontId="25" fillId="0" borderId="13" xfId="4" applyFont="1" applyBorder="1" applyAlignment="1">
      <alignment vertical="center" wrapText="1"/>
    </xf>
    <xf numFmtId="184" fontId="27" fillId="0" borderId="0" xfId="4" applyNumberFormat="1" applyFont="1" applyAlignment="1">
      <alignment horizontal="center" vertical="center"/>
    </xf>
    <xf numFmtId="0" fontId="31" fillId="0" borderId="0" xfId="4" applyFont="1"/>
    <xf numFmtId="0" fontId="22" fillId="0" borderId="0" xfId="4" applyFont="1" applyAlignment="1">
      <alignment vertical="center" wrapText="1"/>
    </xf>
    <xf numFmtId="0" fontId="19" fillId="0" borderId="0" xfId="4" applyFont="1" applyAlignment="1">
      <alignment horizontal="center"/>
    </xf>
    <xf numFmtId="0" fontId="19" fillId="0" borderId="0" xfId="4" applyFont="1"/>
    <xf numFmtId="0" fontId="27" fillId="0" borderId="0" xfId="4" applyFont="1"/>
    <xf numFmtId="0" fontId="40" fillId="0" borderId="0" xfId="4" applyFont="1" applyAlignment="1">
      <alignment horizontal="center" vertical="center"/>
    </xf>
    <xf numFmtId="0" fontId="19" fillId="0" borderId="0" xfId="35" applyFont="1" applyAlignment="1">
      <alignment horizontal="center" vertical="center"/>
    </xf>
    <xf numFmtId="182" fontId="19" fillId="0" borderId="0" xfId="4" applyNumberFormat="1" applyFont="1" applyAlignment="1">
      <alignment horizontal="center" vertical="center"/>
    </xf>
    <xf numFmtId="182" fontId="41" fillId="0" borderId="0" xfId="4" applyNumberFormat="1" applyFont="1" applyAlignment="1">
      <alignment horizontal="center" vertical="center"/>
    </xf>
    <xf numFmtId="182" fontId="31" fillId="0" borderId="0" xfId="4" applyNumberFormat="1" applyFont="1"/>
    <xf numFmtId="184" fontId="27" fillId="0" borderId="0" xfId="4" applyNumberFormat="1" applyFont="1"/>
    <xf numFmtId="0" fontId="31" fillId="0" borderId="0" xfId="4" applyFont="1" applyAlignment="1">
      <alignment horizontal="center"/>
    </xf>
    <xf numFmtId="0" fontId="13" fillId="0" borderId="0" xfId="4"/>
    <xf numFmtId="0" fontId="31" fillId="0" borderId="0" xfId="4" applyFont="1" applyAlignment="1">
      <alignment wrapText="1"/>
    </xf>
    <xf numFmtId="0" fontId="7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22" fillId="0" borderId="0" xfId="2" applyFont="1" applyFill="1" applyAlignment="1">
      <alignment horizontal="center" vertical="top"/>
    </xf>
    <xf numFmtId="0" fontId="8" fillId="0" borderId="0" xfId="0" applyFont="1" applyFill="1" applyBorder="1" applyAlignment="1">
      <alignment vertical="center"/>
    </xf>
    <xf numFmtId="0" fontId="17" fillId="14" borderId="1" xfId="0" applyFont="1" applyFill="1" applyBorder="1" applyAlignment="1">
      <alignment horizontal="center" vertical="center" wrapText="1"/>
    </xf>
    <xf numFmtId="0" fontId="17" fillId="14" borderId="1" xfId="0" applyFont="1" applyFill="1" applyBorder="1" applyAlignment="1">
      <alignment horizontal="center" vertical="center"/>
    </xf>
    <xf numFmtId="0" fontId="17" fillId="14" borderId="0" xfId="0" applyFont="1" applyFill="1">
      <alignment vertical="center"/>
    </xf>
    <xf numFmtId="49" fontId="17" fillId="0" borderId="0" xfId="0" applyNumberFormat="1" applyFont="1" applyAlignment="1">
      <alignment horizontal="center" vertical="center"/>
    </xf>
    <xf numFmtId="14" fontId="17" fillId="0" borderId="0" xfId="0" applyNumberFormat="1" applyFont="1">
      <alignment vertical="center"/>
    </xf>
    <xf numFmtId="0" fontId="42" fillId="0" borderId="0" xfId="0" applyFont="1">
      <alignment vertical="center"/>
    </xf>
    <xf numFmtId="14" fontId="42" fillId="0" borderId="0" xfId="0" applyNumberFormat="1" applyFont="1">
      <alignment vertical="center"/>
    </xf>
    <xf numFmtId="0" fontId="19" fillId="5" borderId="0" xfId="0" applyFont="1" applyFill="1">
      <alignment vertical="center"/>
    </xf>
    <xf numFmtId="0" fontId="19" fillId="3" borderId="0" xfId="0" applyFont="1" applyFill="1">
      <alignment vertical="center"/>
    </xf>
    <xf numFmtId="14" fontId="21" fillId="0" borderId="0" xfId="0" applyNumberFormat="1" applyFont="1">
      <alignment vertical="center"/>
    </xf>
    <xf numFmtId="0" fontId="17" fillId="25" borderId="0" xfId="0" applyFont="1" applyFill="1">
      <alignment vertical="center"/>
    </xf>
    <xf numFmtId="49" fontId="17" fillId="25" borderId="0" xfId="0" applyNumberFormat="1" applyFont="1" applyFill="1" applyAlignment="1">
      <alignment horizontal="center" vertical="center"/>
    </xf>
    <xf numFmtId="14" fontId="17" fillId="25" borderId="0" xfId="0" applyNumberFormat="1" applyFont="1" applyFill="1">
      <alignment vertical="center"/>
    </xf>
    <xf numFmtId="185" fontId="21" fillId="0" borderId="0" xfId="0" applyNumberFormat="1" applyFont="1">
      <alignment vertical="center"/>
    </xf>
    <xf numFmtId="177" fontId="17" fillId="0" borderId="0" xfId="0" applyNumberFormat="1" applyFont="1">
      <alignment vertical="center"/>
    </xf>
    <xf numFmtId="178" fontId="17" fillId="15" borderId="0" xfId="0" applyNumberFormat="1" applyFont="1" applyFill="1" applyAlignment="1">
      <alignment horizontal="left" vertical="center" wrapText="1"/>
    </xf>
    <xf numFmtId="49" fontId="8" fillId="0" borderId="0" xfId="0" applyNumberFormat="1" applyFont="1" applyAlignment="1">
      <alignment vertical="center" wrapText="1"/>
    </xf>
    <xf numFmtId="0" fontId="18" fillId="2" borderId="0" xfId="1" applyFont="1" applyFill="1" applyAlignment="1">
      <alignment horizontal="center" vertical="center" wrapText="1"/>
    </xf>
    <xf numFmtId="0" fontId="5" fillId="0" borderId="0" xfId="0" applyFont="1">
      <alignment vertical="center"/>
    </xf>
    <xf numFmtId="0" fontId="5" fillId="12" borderId="0" xfId="0" applyFont="1" applyFill="1">
      <alignment vertical="center"/>
    </xf>
    <xf numFmtId="0" fontId="9" fillId="0" borderId="0" xfId="0" applyFont="1">
      <alignment vertical="center"/>
    </xf>
    <xf numFmtId="0" fontId="8" fillId="9" borderId="0" xfId="0" applyFont="1" applyFill="1">
      <alignment vertical="center"/>
    </xf>
    <xf numFmtId="0" fontId="6" fillId="0" borderId="0" xfId="0" applyFont="1">
      <alignment vertical="center"/>
    </xf>
    <xf numFmtId="49" fontId="19" fillId="0" borderId="1" xfId="0" applyNumberFormat="1" applyFont="1" applyBorder="1" applyAlignment="1">
      <alignment vertical="center" wrapText="1"/>
    </xf>
    <xf numFmtId="0" fontId="19" fillId="0" borderId="1" xfId="0" applyFont="1" applyBorder="1">
      <alignment vertical="center"/>
    </xf>
    <xf numFmtId="0" fontId="19" fillId="5" borderId="1" xfId="0" applyFont="1" applyFill="1" applyBorder="1">
      <alignment vertical="center"/>
    </xf>
    <xf numFmtId="49" fontId="17" fillId="0" borderId="1" xfId="0" applyNumberFormat="1" applyFont="1" applyBorder="1">
      <alignment vertical="center"/>
    </xf>
    <xf numFmtId="0" fontId="17" fillId="4" borderId="1" xfId="0" applyFont="1" applyFill="1" applyBorder="1">
      <alignment vertical="center"/>
    </xf>
    <xf numFmtId="0" fontId="17" fillId="4" borderId="4" xfId="0" applyFont="1" applyFill="1" applyBorder="1">
      <alignment vertical="center"/>
    </xf>
    <xf numFmtId="0" fontId="17" fillId="9" borderId="0" xfId="0" applyFont="1" applyFill="1" applyAlignment="1">
      <alignment vertical="center" wrapText="1"/>
    </xf>
    <xf numFmtId="0" fontId="17" fillId="4" borderId="0" xfId="0" applyFont="1" applyFill="1" applyBorder="1">
      <alignment vertical="center"/>
    </xf>
    <xf numFmtId="179" fontId="17" fillId="4" borderId="0" xfId="0" applyNumberFormat="1" applyFont="1" applyFill="1" applyBorder="1" applyAlignment="1">
      <alignment horizontal="left" vertical="center" wrapText="1"/>
    </xf>
    <xf numFmtId="0" fontId="26" fillId="17" borderId="0" xfId="2" applyFont="1" applyFill="1" applyAlignment="1">
      <alignment vertical="top"/>
    </xf>
    <xf numFmtId="177" fontId="0" fillId="0" borderId="0" xfId="0" applyNumberFormat="1">
      <alignment vertical="center"/>
    </xf>
    <xf numFmtId="0" fontId="43" fillId="0" borderId="0" xfId="0" applyFont="1" applyBorder="1" applyAlignment="1">
      <alignment vertical="center" wrapText="1"/>
    </xf>
    <xf numFmtId="49" fontId="9" fillId="0" borderId="1" xfId="0" applyNumberFormat="1" applyFont="1" applyFill="1" applyBorder="1" applyAlignment="1">
      <alignment vertical="center" wrapText="1"/>
    </xf>
    <xf numFmtId="0" fontId="19" fillId="3" borderId="1" xfId="0" applyFont="1" applyFill="1" applyBorder="1" applyAlignment="1">
      <alignment vertical="center" wrapText="1"/>
    </xf>
    <xf numFmtId="186" fontId="8" fillId="0" borderId="0" xfId="0" applyNumberFormat="1" applyFont="1" applyBorder="1" applyAlignment="1">
      <alignment vertical="center" wrapText="1"/>
    </xf>
    <xf numFmtId="186" fontId="8" fillId="0" borderId="7" xfId="0" applyNumberFormat="1" applyFont="1" applyBorder="1" applyAlignment="1">
      <alignment vertical="center" wrapText="1"/>
    </xf>
    <xf numFmtId="186" fontId="9" fillId="0" borderId="1" xfId="0" applyNumberFormat="1" applyFont="1" applyFill="1" applyBorder="1" applyAlignment="1">
      <alignment vertical="center" wrapText="1"/>
    </xf>
    <xf numFmtId="186" fontId="5" fillId="0" borderId="0" xfId="0" applyNumberFormat="1" applyFont="1">
      <alignment vertical="center"/>
    </xf>
    <xf numFmtId="186" fontId="9" fillId="0" borderId="1" xfId="0" applyNumberFormat="1" applyFont="1" applyFill="1" applyBorder="1">
      <alignment vertical="center"/>
    </xf>
    <xf numFmtId="186" fontId="9" fillId="0" borderId="1" xfId="0" applyNumberFormat="1" applyFont="1" applyFill="1" applyBorder="1" applyAlignment="1">
      <alignment vertical="center"/>
    </xf>
    <xf numFmtId="186" fontId="5" fillId="0" borderId="1" xfId="0" applyNumberFormat="1" applyFont="1" applyFill="1" applyBorder="1">
      <alignment vertical="center"/>
    </xf>
    <xf numFmtId="186" fontId="5" fillId="0" borderId="1" xfId="0" applyNumberFormat="1" applyFont="1" applyFill="1" applyBorder="1" applyAlignment="1">
      <alignment vertical="center"/>
    </xf>
    <xf numFmtId="186" fontId="5" fillId="0" borderId="0" xfId="0" applyNumberFormat="1" applyFont="1" applyFill="1" applyBorder="1">
      <alignment vertical="center"/>
    </xf>
    <xf numFmtId="186" fontId="26" fillId="20" borderId="1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44" fillId="0" borderId="0" xfId="0" applyFont="1">
      <alignment vertical="center"/>
    </xf>
    <xf numFmtId="0" fontId="44" fillId="0" borderId="0" xfId="0" applyFont="1" applyAlignment="1">
      <alignment horizontal="center" vertical="center"/>
    </xf>
    <xf numFmtId="0" fontId="17" fillId="0" borderId="1" xfId="0" applyFont="1" applyBorder="1">
      <alignment vertical="center"/>
    </xf>
    <xf numFmtId="49" fontId="45" fillId="0" borderId="1" xfId="0" applyNumberFormat="1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9" fillId="3" borderId="1" xfId="0" applyFont="1" applyFill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4" borderId="1" xfId="0" applyFont="1" applyFill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9" fillId="3" borderId="2" xfId="0" applyFont="1" applyFill="1" applyBorder="1" applyAlignment="1">
      <alignment horizontal="left" vertical="center" wrapText="1"/>
    </xf>
    <xf numFmtId="0" fontId="19" fillId="3" borderId="3" xfId="0" applyFont="1" applyFill="1" applyBorder="1" applyAlignment="1">
      <alignment horizontal="left" vertical="center" wrapText="1"/>
    </xf>
    <xf numFmtId="0" fontId="19" fillId="3" borderId="4" xfId="0" applyFont="1" applyFill="1" applyBorder="1" applyAlignment="1">
      <alignment horizontal="left" vertical="center" wrapText="1"/>
    </xf>
    <xf numFmtId="11" fontId="19" fillId="4" borderId="2" xfId="0" applyNumberFormat="1" applyFont="1" applyFill="1" applyBorder="1" applyAlignment="1">
      <alignment horizontal="left" vertical="center" wrapText="1"/>
    </xf>
    <xf numFmtId="11" fontId="19" fillId="4" borderId="3" xfId="0" applyNumberFormat="1" applyFont="1" applyFill="1" applyBorder="1" applyAlignment="1">
      <alignment horizontal="left" vertical="center" wrapText="1"/>
    </xf>
    <xf numFmtId="11" fontId="19" fillId="4" borderId="4" xfId="0" applyNumberFormat="1" applyFont="1" applyFill="1" applyBorder="1" applyAlignment="1">
      <alignment horizontal="left" vertical="center" wrapText="1"/>
    </xf>
    <xf numFmtId="0" fontId="19" fillId="13" borderId="5" xfId="0" applyFont="1" applyFill="1" applyBorder="1" applyAlignment="1">
      <alignment vertical="center" wrapText="1"/>
    </xf>
    <xf numFmtId="0" fontId="17" fillId="0" borderId="6" xfId="0" applyFont="1" applyBorder="1" applyAlignment="1">
      <alignment vertical="center" wrapText="1"/>
    </xf>
    <xf numFmtId="0" fontId="17" fillId="4" borderId="2" xfId="0" applyFont="1" applyFill="1" applyBorder="1" applyAlignment="1">
      <alignment vertical="center"/>
    </xf>
    <xf numFmtId="0" fontId="17" fillId="0" borderId="4" xfId="0" applyFont="1" applyBorder="1" applyAlignment="1">
      <alignment vertical="center"/>
    </xf>
    <xf numFmtId="11" fontId="19" fillId="4" borderId="2" xfId="0" applyNumberFormat="1" applyFont="1" applyFill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19" fillId="13" borderId="1" xfId="0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 wrapText="1"/>
    </xf>
    <xf numFmtId="0" fontId="19" fillId="6" borderId="1" xfId="0" applyFont="1" applyFill="1" applyBorder="1" applyAlignment="1">
      <alignment vertical="center" wrapText="1"/>
    </xf>
    <xf numFmtId="0" fontId="19" fillId="7" borderId="1" xfId="0" applyFont="1" applyFill="1" applyBorder="1" applyAlignment="1">
      <alignment vertical="center" wrapText="1"/>
    </xf>
    <xf numFmtId="0" fontId="19" fillId="8" borderId="1" xfId="0" applyFont="1" applyFill="1" applyBorder="1" applyAlignment="1">
      <alignment vertical="center" wrapText="1"/>
    </xf>
    <xf numFmtId="0" fontId="19" fillId="5" borderId="1" xfId="0" applyFont="1" applyFill="1" applyBorder="1" applyAlignment="1">
      <alignment vertical="center"/>
    </xf>
    <xf numFmtId="0" fontId="19" fillId="8" borderId="2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11" fontId="19" fillId="4" borderId="1" xfId="0" applyNumberFormat="1" applyFont="1" applyFill="1" applyBorder="1" applyAlignment="1">
      <alignment vertical="center" wrapText="1"/>
    </xf>
    <xf numFmtId="0" fontId="19" fillId="0" borderId="3" xfId="0" applyFont="1" applyBorder="1" applyAlignment="1">
      <alignment vertical="center" wrapText="1"/>
    </xf>
    <xf numFmtId="0" fontId="19" fillId="7" borderId="2" xfId="0" applyFont="1" applyFill="1" applyBorder="1" applyAlignment="1">
      <alignment vertical="center" wrapText="1"/>
    </xf>
    <xf numFmtId="176" fontId="19" fillId="9" borderId="2" xfId="0" applyNumberFormat="1" applyFont="1" applyFill="1" applyBorder="1" applyAlignment="1">
      <alignment vertical="center" wrapText="1"/>
    </xf>
    <xf numFmtId="176" fontId="19" fillId="0" borderId="4" xfId="0" applyNumberFormat="1" applyFont="1" applyBorder="1" applyAlignment="1">
      <alignment vertical="center" wrapText="1"/>
    </xf>
    <xf numFmtId="0" fontId="19" fillId="12" borderId="1" xfId="0" applyFont="1" applyFill="1" applyBorder="1" applyAlignment="1">
      <alignment vertical="center"/>
    </xf>
    <xf numFmtId="0" fontId="19" fillId="13" borderId="1" xfId="0" applyFont="1" applyFill="1" applyBorder="1" applyAlignment="1">
      <alignment vertical="center"/>
    </xf>
    <xf numFmtId="0" fontId="19" fillId="9" borderId="1" xfId="0" applyFont="1" applyFill="1" applyBorder="1" applyAlignment="1">
      <alignment vertical="center" wrapText="1"/>
    </xf>
    <xf numFmtId="0" fontId="19" fillId="10" borderId="1" xfId="0" applyFont="1" applyFill="1" applyBorder="1" applyAlignment="1">
      <alignment vertical="center" wrapText="1"/>
    </xf>
    <xf numFmtId="0" fontId="19" fillId="6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/>
    </xf>
    <xf numFmtId="0" fontId="19" fillId="9" borderId="1" xfId="0" applyFont="1" applyFill="1" applyBorder="1" applyAlignment="1">
      <alignment vertical="center"/>
    </xf>
    <xf numFmtId="0" fontId="19" fillId="10" borderId="1" xfId="0" applyFont="1" applyFill="1" applyBorder="1" applyAlignment="1">
      <alignment vertical="center"/>
    </xf>
    <xf numFmtId="0" fontId="19" fillId="11" borderId="1" xfId="0" applyFont="1" applyFill="1" applyBorder="1" applyAlignment="1">
      <alignment vertical="center"/>
    </xf>
    <xf numFmtId="11" fontId="19" fillId="5" borderId="1" xfId="0" applyNumberFormat="1" applyFont="1" applyFill="1" applyBorder="1" applyAlignment="1">
      <alignment vertical="center" wrapText="1"/>
    </xf>
    <xf numFmtId="11" fontId="19" fillId="0" borderId="1" xfId="0" applyNumberFormat="1" applyFont="1" applyBorder="1" applyAlignment="1">
      <alignment vertical="center" wrapText="1"/>
    </xf>
    <xf numFmtId="0" fontId="17" fillId="9" borderId="1" xfId="0" applyFont="1" applyFill="1" applyBorder="1" applyAlignment="1">
      <alignment vertical="center" wrapText="1"/>
    </xf>
    <xf numFmtId="0" fontId="17" fillId="9" borderId="1" xfId="0" applyFont="1" applyFill="1" applyBorder="1" applyAlignment="1">
      <alignment vertical="center"/>
    </xf>
    <xf numFmtId="0" fontId="17" fillId="13" borderId="2" xfId="0" applyFont="1" applyFill="1" applyBorder="1" applyAlignment="1">
      <alignment vertical="center" wrapText="1"/>
    </xf>
    <xf numFmtId="0" fontId="17" fillId="0" borderId="3" xfId="0" applyFont="1" applyBorder="1" applyAlignment="1">
      <alignment vertical="center" wrapText="1"/>
    </xf>
    <xf numFmtId="0" fontId="17" fillId="0" borderId="4" xfId="0" applyFont="1" applyBorder="1" applyAlignment="1">
      <alignment vertical="center" wrapText="1"/>
    </xf>
    <xf numFmtId="0" fontId="17" fillId="4" borderId="1" xfId="0" applyFont="1" applyFill="1" applyBorder="1" applyAlignment="1">
      <alignment vertical="center" wrapText="1"/>
    </xf>
    <xf numFmtId="0" fontId="17" fillId="4" borderId="1" xfId="0" applyFont="1" applyFill="1" applyBorder="1" applyAlignment="1">
      <alignment vertical="center"/>
    </xf>
    <xf numFmtId="0" fontId="17" fillId="10" borderId="1" xfId="0" applyFont="1" applyFill="1" applyBorder="1" applyAlignment="1">
      <alignment vertical="center" wrapText="1"/>
    </xf>
    <xf numFmtId="0" fontId="17" fillId="11" borderId="1" xfId="0" applyFont="1" applyFill="1" applyBorder="1" applyAlignment="1">
      <alignment vertical="center"/>
    </xf>
    <xf numFmtId="0" fontId="17" fillId="8" borderId="1" xfId="0" applyFont="1" applyFill="1" applyBorder="1" applyAlignment="1">
      <alignment vertical="center" wrapText="1"/>
    </xf>
    <xf numFmtId="0" fontId="17" fillId="8" borderId="1" xfId="0" applyFont="1" applyFill="1" applyBorder="1" applyAlignment="1">
      <alignment vertical="center"/>
    </xf>
    <xf numFmtId="0" fontId="17" fillId="4" borderId="1" xfId="0" applyFont="1" applyFill="1" applyBorder="1">
      <alignment vertical="center"/>
    </xf>
    <xf numFmtId="0" fontId="17" fillId="4" borderId="2" xfId="0" applyFont="1" applyFill="1" applyBorder="1">
      <alignment vertical="center"/>
    </xf>
    <xf numFmtId="0" fontId="17" fillId="0" borderId="4" xfId="0" applyFont="1" applyBorder="1">
      <alignment vertical="center"/>
    </xf>
    <xf numFmtId="0" fontId="17" fillId="0" borderId="1" xfId="0" applyFont="1" applyBorder="1">
      <alignment vertical="center"/>
    </xf>
    <xf numFmtId="0" fontId="17" fillId="11" borderId="1" xfId="0" applyFont="1" applyFill="1" applyBorder="1">
      <alignment vertical="center"/>
    </xf>
    <xf numFmtId="0" fontId="17" fillId="9" borderId="1" xfId="0" applyFont="1" applyFill="1" applyBorder="1">
      <alignment vertical="center"/>
    </xf>
    <xf numFmtId="0" fontId="19" fillId="10" borderId="1" xfId="0" applyFont="1" applyFill="1" applyBorder="1">
      <alignment vertical="center"/>
    </xf>
    <xf numFmtId="0" fontId="19" fillId="0" borderId="1" xfId="0" applyFont="1" applyBorder="1">
      <alignment vertical="center"/>
    </xf>
    <xf numFmtId="0" fontId="19" fillId="12" borderId="1" xfId="0" applyFont="1" applyFill="1" applyBorder="1">
      <alignment vertical="center"/>
    </xf>
    <xf numFmtId="0" fontId="19" fillId="13" borderId="1" xfId="0" applyFont="1" applyFill="1" applyBorder="1">
      <alignment vertical="center"/>
    </xf>
    <xf numFmtId="0" fontId="17" fillId="8" borderId="1" xfId="0" applyFont="1" applyFill="1" applyBorder="1">
      <alignment vertical="center"/>
    </xf>
    <xf numFmtId="0" fontId="19" fillId="9" borderId="1" xfId="0" applyFont="1" applyFill="1" applyBorder="1">
      <alignment vertical="center"/>
    </xf>
    <xf numFmtId="0" fontId="19" fillId="6" borderId="1" xfId="0" applyFont="1" applyFill="1" applyBorder="1">
      <alignment vertical="center"/>
    </xf>
    <xf numFmtId="0" fontId="19" fillId="7" borderId="1" xfId="0" applyFont="1" applyFill="1" applyBorder="1">
      <alignment vertical="center"/>
    </xf>
    <xf numFmtId="0" fontId="19" fillId="8" borderId="2" xfId="0" applyFont="1" applyFill="1" applyBorder="1">
      <alignment vertical="center"/>
    </xf>
    <xf numFmtId="0" fontId="0" fillId="0" borderId="4" xfId="0" applyBorder="1">
      <alignment vertical="center"/>
    </xf>
    <xf numFmtId="0" fontId="19" fillId="5" borderId="1" xfId="0" applyFont="1" applyFill="1" applyBorder="1">
      <alignment vertical="center"/>
    </xf>
    <xf numFmtId="0" fontId="19" fillId="11" borderId="1" xfId="0" applyFont="1" applyFill="1" applyBorder="1">
      <alignment vertical="center"/>
    </xf>
    <xf numFmtId="0" fontId="17" fillId="3" borderId="1" xfId="0" applyFont="1" applyFill="1" applyBorder="1">
      <alignment vertical="center"/>
    </xf>
    <xf numFmtId="0" fontId="19" fillId="4" borderId="1" xfId="0" applyFont="1" applyFill="1" applyBorder="1">
      <alignment vertical="center"/>
    </xf>
  </cellXfs>
  <cellStyles count="36">
    <cellStyle name="一般" xfId="0" builtinId="0"/>
    <cellStyle name="一般 10" xfId="14" xr:uid="{D6F58FDD-4D58-480E-9A81-00ABB56B0F75}"/>
    <cellStyle name="一般 10 2" xfId="34" xr:uid="{D506A79C-9FC3-4435-8A2C-47570C6F1F3F}"/>
    <cellStyle name="一般 11" xfId="15" xr:uid="{E478B010-DFFA-46C3-989B-AAA14DAA1C7B}"/>
    <cellStyle name="一般 12" xfId="2" xr:uid="{A8024669-5292-4290-8224-858E9E2F4625}"/>
    <cellStyle name="一般 13" xfId="35" xr:uid="{B39A3830-B7CC-42B9-8275-CA718742DC21}"/>
    <cellStyle name="一般 2" xfId="1" xr:uid="{00000000-0005-0000-0000-000001000000}"/>
    <cellStyle name="一般 2 2" xfId="8" xr:uid="{B062C34E-7F00-4991-8CB6-BE1E0B25301D}"/>
    <cellStyle name="一般 2 2 2" xfId="26" xr:uid="{EB7BAAF0-28A5-447D-B09C-D267E0F3F8B1}"/>
    <cellStyle name="一般 2 2 3" xfId="19" xr:uid="{B9AD3240-49C2-4C3A-B73C-70FA55E64DA5}"/>
    <cellStyle name="一般 2 3" xfId="32" xr:uid="{C5813C68-8F94-4B11-8F88-03FB31AB94B7}"/>
    <cellStyle name="一般 2 4" xfId="4" xr:uid="{F5707EDB-08CA-4899-A0A3-4B0786F1D38F}"/>
    <cellStyle name="一般 3" xfId="9" xr:uid="{9964C002-D42B-4C6B-A97A-465713A69A26}"/>
    <cellStyle name="一般 3 2" xfId="6" xr:uid="{F11B6A01-B6C0-45A9-98AE-DCBFEA4A456A}"/>
    <cellStyle name="一般 3 3" xfId="18" xr:uid="{05324438-35CE-43A5-AE1E-44561B117AC6}"/>
    <cellStyle name="一般 4" xfId="10" xr:uid="{7AF77A24-C27F-41C0-B8AA-34D82A49242F}"/>
    <cellStyle name="一般 4 2" xfId="17" xr:uid="{9A6CEA90-35C4-4260-BC71-8926FD657CE8}"/>
    <cellStyle name="一般 4 3" xfId="20" xr:uid="{3185B02F-EA35-4CA1-AF27-4C0702C01BDE}"/>
    <cellStyle name="一般 5" xfId="3" xr:uid="{D436E57E-ED66-4E9A-BB42-2CB6658E16BD}"/>
    <cellStyle name="一般 5 2" xfId="27" xr:uid="{2CC68443-8AB4-421C-A010-4CDE95236723}"/>
    <cellStyle name="一般 5 3" xfId="21" xr:uid="{99546BC7-3CB0-45E8-B099-7F220B52B73D}"/>
    <cellStyle name="一般 5 4" xfId="16" xr:uid="{8733290A-A113-4C0D-8BC6-C75D68F116C3}"/>
    <cellStyle name="一般 6" xfId="5" xr:uid="{9491B3E2-40F4-4DF9-AE63-0BD1802F5985}"/>
    <cellStyle name="一般 6 2" xfId="24" xr:uid="{BFFF940F-ADCF-43FE-A730-52CE69327EF4}"/>
    <cellStyle name="一般 6 2 2" xfId="30" xr:uid="{B194DA2D-4BFA-47E0-B876-CF6E93AF06E5}"/>
    <cellStyle name="一般 6 3" xfId="28" xr:uid="{8A3206BF-9B95-4C01-9215-1F9F89AE37BE}"/>
    <cellStyle name="一般 6 4" xfId="22" xr:uid="{AA27703D-5734-4CD5-BC55-E9AA60166B12}"/>
    <cellStyle name="一般 7" xfId="11" xr:uid="{564AD7A1-A9C5-4A05-9D22-70B7FCD533B2}"/>
    <cellStyle name="一般 7 2" xfId="29" xr:uid="{9C781F40-768B-42C5-BC62-57E4BCD385F8}"/>
    <cellStyle name="一般 7 3" xfId="23" xr:uid="{E4CA7379-585B-40A1-9590-0BA24DCEBE52}"/>
    <cellStyle name="一般 8" xfId="12" xr:uid="{7975BEBC-9FA6-4407-ADD7-78D05CFF7428}"/>
    <cellStyle name="一般 8 2" xfId="31" xr:uid="{C758312B-3D2C-452C-B213-F6D23D2DD1DC}"/>
    <cellStyle name="一般 9" xfId="13" xr:uid="{33D015D0-76F0-44CB-9878-7C68F65734A7}"/>
    <cellStyle name="一般 9 2" xfId="33" xr:uid="{3D65BF1A-A341-47FF-9ED1-E4E18435BEC2}"/>
    <cellStyle name="百分比 2" xfId="25" xr:uid="{D1F2F5AC-79C3-4A01-8F96-10A42F58DE49}"/>
    <cellStyle name="百分比 3" xfId="7" xr:uid="{6ED3687B-034C-4390-AB7B-115EB69E080E}"/>
  </cellStyles>
  <dxfs count="209">
    <dxf>
      <font>
        <strike val="0"/>
        <outline val="0"/>
        <shadow val="0"/>
        <u val="none"/>
        <vertAlign val="baseline"/>
        <sz val="11"/>
        <color auto="1"/>
        <name val="標楷體"/>
        <scheme val="none"/>
      </font>
    </dxf>
    <dxf>
      <font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sz val="11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scheme val="none"/>
      </font>
      <numFmt numFmtId="182" formatCode="yyyy/mm/dd;@"/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color auto="1"/>
        <name val="標楷體"/>
        <scheme val="none"/>
      </font>
      <numFmt numFmtId="182" formatCode="yyyy/mm/dd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scheme val="none"/>
      </font>
      <numFmt numFmtId="182" formatCode="yyyy/mm/dd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scheme val="none"/>
      </font>
      <numFmt numFmtId="19" formatCode="yyyy/m/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scheme val="none"/>
      </font>
      <numFmt numFmtId="19" formatCode="yyyy/m/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scheme val="none"/>
      </font>
      <numFmt numFmtId="19" formatCode="yyyy/m/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scheme val="none"/>
      </font>
      <numFmt numFmtId="19" formatCode="yyyy/m/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scheme val="none"/>
      </font>
      <numFmt numFmtId="19" formatCode="yyyy/m/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scheme val="none"/>
      </font>
      <numFmt numFmtId="19" formatCode="yyyy/m/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scheme val="none"/>
      </font>
      <numFmt numFmtId="19" formatCode="yyyy/m/d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scheme val="none"/>
      </font>
      <numFmt numFmtId="182" formatCode="yyyy/mm/dd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scheme val="none"/>
      </font>
      <numFmt numFmtId="182" formatCode="yyyy/mm/dd;@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outline val="0"/>
        <shadow val="0"/>
        <u val="none"/>
        <vertAlign val="baseline"/>
        <color auto="1"/>
      </font>
    </dxf>
    <dxf>
      <font>
        <outline val="0"/>
        <shadow val="0"/>
        <u val="none"/>
        <vertAlign val="baseline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numFmt numFmtId="182" formatCode="yyyy/mm/dd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numFmt numFmtId="182" formatCode="yyyy/mm/dd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numFmt numFmtId="182" formatCode="yyyy/mm/dd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numFmt numFmtId="182" formatCode="yyyy/mm/dd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numFmt numFmtId="182" formatCode="yyyy/mm/dd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numFmt numFmtId="182" formatCode="yyyy/mm/dd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numFmt numFmtId="182" formatCode="yyyy/mm/dd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numFmt numFmtId="182" formatCode="yyyy/mm/dd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numFmt numFmtId="182" formatCode="yyyy/mm/dd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numFmt numFmtId="182" formatCode="yyyy/mm/dd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numFmt numFmtId="184" formatCode="yyyy/mm/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numFmt numFmtId="182" formatCode="yyyy/mm/dd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numFmt numFmtId="182" formatCode="yyyy/mm/dd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numFmt numFmtId="182" formatCode="yyyy/mm/dd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numFmt numFmtId="183" formatCode="h&quot;時&quot;mm&quot;分&quot;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numFmt numFmtId="19" formatCode="yyyy/m/d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numFmt numFmtId="19" formatCode="yyyy/m/d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numFmt numFmtId="19" formatCode="yyyy/m/d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numFmt numFmtId="182" formatCode="yyyy/mm/dd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標楷體"/>
        <family val="4"/>
        <charset val="136"/>
        <scheme val="none"/>
      </font>
      <numFmt numFmtId="182" formatCode="yyyy/mm/dd;@"/>
      <fill>
        <patternFill patternType="solid">
          <fgColor indexed="64"/>
          <bgColor rgb="FFCCFF33"/>
        </patternFill>
      </fill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>
          <fgColor indexed="64"/>
          <bgColor theme="9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family val="4"/>
        <charset val="136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numFmt numFmtId="0" formatCode="General"/>
      <alignment horizontal="general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numFmt numFmtId="0" formatCode="General"/>
      <fill>
        <patternFill patternType="none">
          <fgColor indexed="64"/>
          <bgColor auto="1"/>
        </patternFill>
      </fill>
      <alignment horizontal="general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numFmt numFmtId="19" formatCode="yyyy/m/d"/>
      <fill>
        <patternFill patternType="none">
          <fgColor indexed="64"/>
          <bgColor auto="1"/>
        </patternFill>
      </fill>
      <alignment horizontal="general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family val="4"/>
        <charset val="136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numFmt numFmtId="0" formatCode="General"/>
      <fill>
        <patternFill>
          <fgColor indexed="64"/>
          <bgColor rgb="FFFFFF00"/>
        </patternFill>
      </fill>
      <alignment horizontal="general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numFmt numFmtId="0" formatCode="General"/>
      <fill>
        <patternFill>
          <fgColor indexed="64"/>
          <bgColor theme="5" tint="0.59999389629810485"/>
        </patternFill>
      </fill>
      <alignment horizontal="general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numFmt numFmtId="0" formatCode="General"/>
      <fill>
        <patternFill>
          <fgColor indexed="64"/>
          <bgColor theme="0" tint="-0.14999847407452621"/>
        </patternFill>
      </fill>
      <alignment horizontal="general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fill>
        <patternFill>
          <fgColor indexed="64"/>
          <bgColor theme="4" tint="0.79998168889431442"/>
        </patternFill>
      </fill>
      <alignment horizontal="general" vertical="top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numFmt numFmtId="0" formatCode="General"/>
      <fill>
        <patternFill>
          <fgColor indexed="64"/>
          <bgColor theme="7" tint="0.79998168889431442"/>
        </patternFill>
      </fill>
      <alignment horizontal="general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general" vertical="top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numFmt numFmtId="0" formatCode="General"/>
      <alignment horizontal="general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numFmt numFmtId="0" formatCode="General"/>
      <alignment horizontal="center" vertical="top" textRotation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alignment horizontal="general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numFmt numFmtId="0" formatCode="General"/>
      <alignment horizontal="general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numFmt numFmtId="19" formatCode="yyyy/m/d"/>
      <fill>
        <patternFill>
          <fgColor indexed="64"/>
          <bgColor indexed="65"/>
        </patternFill>
      </fill>
      <alignment horizontal="center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numFmt numFmtId="19" formatCode="yyyy/m/d"/>
      <fill>
        <patternFill>
          <fgColor indexed="64"/>
          <bgColor indexed="65"/>
        </patternFill>
      </fill>
      <alignment horizontal="center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numFmt numFmtId="19" formatCode="yyyy/m/d"/>
      <fill>
        <patternFill>
          <fgColor indexed="64"/>
          <bgColor indexed="65"/>
        </patternFill>
      </fill>
      <alignment horizontal="center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numFmt numFmtId="19" formatCode="yyyy/m/d"/>
      <fill>
        <patternFill>
          <fgColor indexed="64"/>
          <bgColor indexed="65"/>
        </patternFill>
      </fill>
      <alignment horizontal="center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numFmt numFmtId="19" formatCode="yyyy/m/d"/>
      <fill>
        <patternFill>
          <fgColor indexed="64"/>
          <bgColor indexed="65"/>
        </patternFill>
      </fill>
      <alignment horizontal="center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numFmt numFmtId="19" formatCode="yyyy/m/d"/>
      <fill>
        <patternFill>
          <fgColor indexed="64"/>
          <bgColor indexed="65"/>
        </patternFill>
      </fill>
      <alignment horizontal="center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numFmt numFmtId="19" formatCode="yyyy/m/d"/>
      <fill>
        <patternFill>
          <fgColor indexed="64"/>
          <bgColor indexed="65"/>
        </patternFill>
      </fill>
      <alignment horizontal="left" vertical="top" textRotation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numFmt numFmtId="19" formatCode="yyyy/m/d"/>
      <fill>
        <patternFill>
          <fgColor indexed="64"/>
          <bgColor indexed="65"/>
        </patternFill>
      </fill>
      <alignment horizontal="center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numFmt numFmtId="19" formatCode="yyyy/m/d"/>
      <fill>
        <patternFill>
          <fgColor indexed="64"/>
          <bgColor auto="1"/>
        </patternFill>
      </fill>
      <alignment horizontal="center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numFmt numFmtId="19" formatCode="yyyy/m/d"/>
      <alignment horizontal="center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numFmt numFmtId="19" formatCode="yyyy/m/d"/>
      <alignment horizontal="center" vertical="top" textRotation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numFmt numFmtId="0" formatCode="General"/>
      <alignment horizontal="general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alignment horizontal="center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alignment horizontal="center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alignment horizontal="center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alignment horizontal="center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alignment horizontal="center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alignment horizontal="center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alignment horizontal="center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alignment horizontal="general" vertical="top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numFmt numFmtId="0" formatCode="General"/>
      <alignment horizontal="center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numFmt numFmtId="19" formatCode="yyyy/m/d"/>
      <alignment horizontal="center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numFmt numFmtId="19" formatCode="yyyy/m/d"/>
      <alignment horizontal="center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numFmt numFmtId="19" formatCode="yyyy/m/d"/>
      <alignment horizontal="center" vertical="top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left" vertical="top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alignment horizontal="left" vertical="top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alignment horizontal="center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alignment horizontal="center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fill>
        <patternFill>
          <fgColor indexed="64"/>
          <bgColor indexed="65"/>
        </patternFill>
      </fill>
      <alignment horizontal="general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fill>
        <patternFill>
          <fgColor indexed="64"/>
          <bgColor indexed="65"/>
        </patternFill>
      </fill>
      <alignment horizontal="general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alignment horizontal="center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numFmt numFmtId="30" formatCode="@"/>
      <fill>
        <patternFill>
          <fgColor indexed="64"/>
          <bgColor indexed="65"/>
        </patternFill>
      </fill>
      <alignment horizontal="general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alignment horizontal="general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numFmt numFmtId="0" formatCode="General"/>
      <alignment horizontal="general" vertical="top"/>
    </dxf>
    <dxf>
      <font>
        <strike val="0"/>
        <condense val="0"/>
        <extend val="0"/>
        <outline val="0"/>
        <shadow val="0"/>
        <u val="none"/>
        <vertAlign val="baseline"/>
        <sz val="8"/>
        <color auto="1"/>
        <name val="標楷體"/>
        <scheme val="none"/>
      </font>
      <numFmt numFmtId="19" formatCode="yyyy/m/d"/>
      <fill>
        <patternFill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alignment horizontal="general" vertical="top"/>
    </dxf>
    <dxf>
      <font>
        <strike val="0"/>
        <condense val="0"/>
        <extend val="0"/>
        <outline val="0"/>
        <shadow val="0"/>
        <vertAlign val="baseline"/>
        <sz val="10"/>
        <color auto="1"/>
        <name val="標楷體"/>
      </font>
      <fill>
        <patternFill>
          <fgColor indexed="64"/>
          <bgColor auto="1"/>
        </patternFill>
      </fill>
      <alignment horizontal="general" vertical="top"/>
    </dxf>
  </dxfs>
  <tableStyles count="1" defaultTableStyle="TableStyleMedium2" defaultPivotStyle="PivotStyleLight16">
    <tableStyle name="樞紐分析表樣式 1" table="0" count="0" xr9:uid="{2E6331ED-B17D-4E3D-A3E2-EE04F6DBA5E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06v2/Desktop/Presentation/0.&#33836;&#20107;&#23452;&#36890;&#35338;&#3763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KL/&#36914;&#24230;&#31649;&#29702;/SIT&#28204;&#35430;&#21151;&#33021;&#28165;&#219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報表清單"/>
      <sheetName val="報表驗證日"/>
      <sheetName val="外部輸出入介面"/>
      <sheetName val="取消交易"/>
      <sheetName val="連結交易"/>
      <sheetName val="按鈕字樣"/>
      <sheetName val="段式_提交_關帳檢核"/>
    </sheetNames>
    <sheetDataSet>
      <sheetData sheetId="0"/>
      <sheetData sheetId="1">
        <row r="1">
          <cell r="B1">
            <v>44347</v>
          </cell>
          <cell r="C1" t="str">
            <v>測試報告
上傳日期</v>
          </cell>
          <cell r="E1">
            <v>44408</v>
          </cell>
          <cell r="F1" t="str">
            <v>測試報告
上傳日期</v>
          </cell>
          <cell r="H1">
            <v>44469</v>
          </cell>
          <cell r="I1" t="str">
            <v>測試報告
上傳日期</v>
          </cell>
          <cell r="K1">
            <v>44500</v>
          </cell>
          <cell r="L1" t="str">
            <v>測試報告
上傳日期</v>
          </cell>
          <cell r="N1">
            <v>44530</v>
          </cell>
          <cell r="O1" t="str">
            <v>測試報告
上傳日期</v>
          </cell>
        </row>
        <row r="2">
          <cell r="B2" t="str">
            <v>L9110</v>
          </cell>
          <cell r="C2">
            <v>44428</v>
          </cell>
          <cell r="E2" t="str">
            <v>L9714</v>
          </cell>
          <cell r="F2" t="str">
            <v>下期驗證</v>
          </cell>
          <cell r="H2" t="str">
            <v>LM028</v>
          </cell>
          <cell r="I2" t="str">
            <v>改下期驗證</v>
          </cell>
          <cell r="K2" t="str">
            <v>LD003</v>
          </cell>
          <cell r="L2">
            <v>44522</v>
          </cell>
          <cell r="N2" t="str">
            <v>LM004</v>
          </cell>
          <cell r="O2" t="str">
            <v>改下期驗證</v>
          </cell>
        </row>
        <row r="3">
          <cell r="B3" t="str">
            <v>L9702</v>
          </cell>
          <cell r="C3">
            <v>44418</v>
          </cell>
          <cell r="E3" t="str">
            <v>LD005</v>
          </cell>
          <cell r="F3" t="str">
            <v>下期驗證</v>
          </cell>
          <cell r="H3" t="str">
            <v>LM029</v>
          </cell>
          <cell r="I3">
            <v>44487</v>
          </cell>
          <cell r="K3" t="str">
            <v>LD006</v>
          </cell>
          <cell r="L3">
            <v>44531</v>
          </cell>
          <cell r="N3" t="str">
            <v>LM070</v>
          </cell>
          <cell r="O3">
            <v>44558</v>
          </cell>
        </row>
        <row r="4">
          <cell r="B4" t="str">
            <v>L9703</v>
          </cell>
          <cell r="C4">
            <v>44455</v>
          </cell>
          <cell r="E4" t="str">
            <v>LM004</v>
          </cell>
          <cell r="F4" t="str">
            <v>下期驗證</v>
          </cell>
          <cell r="H4" t="str">
            <v>LM033</v>
          </cell>
          <cell r="I4">
            <v>44487</v>
          </cell>
          <cell r="K4" t="str">
            <v>LD007</v>
          </cell>
          <cell r="L4">
            <v>44531</v>
          </cell>
          <cell r="N4" t="str">
            <v>LP001</v>
          </cell>
          <cell r="O4">
            <v>44557</v>
          </cell>
        </row>
        <row r="5">
          <cell r="B5" t="str">
            <v>L9704</v>
          </cell>
          <cell r="C5">
            <v>44406</v>
          </cell>
          <cell r="E5" t="str">
            <v>LM015</v>
          </cell>
          <cell r="F5" t="str">
            <v>下期驗證</v>
          </cell>
          <cell r="H5" t="str">
            <v>LM037</v>
          </cell>
          <cell r="I5">
            <v>44487</v>
          </cell>
          <cell r="K5" t="str">
            <v>LD008</v>
          </cell>
          <cell r="L5">
            <v>44524</v>
          </cell>
          <cell r="N5" t="str">
            <v>LP002</v>
          </cell>
          <cell r="O5">
            <v>44559</v>
          </cell>
        </row>
        <row r="6">
          <cell r="B6" t="str">
            <v>L9705</v>
          </cell>
          <cell r="C6" t="str">
            <v>樣張格式不同
查詢後確認為
L4721會產出的報表</v>
          </cell>
          <cell r="E6" t="str">
            <v>L9701</v>
          </cell>
          <cell r="F6" t="str">
            <v>下期驗證</v>
          </cell>
          <cell r="H6" t="str">
            <v>LM038</v>
          </cell>
          <cell r="I6">
            <v>44487</v>
          </cell>
          <cell r="K6" t="str">
            <v>LD009</v>
          </cell>
          <cell r="L6">
            <v>44524</v>
          </cell>
          <cell r="N6" t="str">
            <v>LP003</v>
          </cell>
          <cell r="O6">
            <v>44557</v>
          </cell>
        </row>
        <row r="7">
          <cell r="B7" t="str">
            <v>L9707</v>
          </cell>
          <cell r="C7">
            <v>44419</v>
          </cell>
          <cell r="E7" t="str">
            <v>LD003</v>
          </cell>
          <cell r="F7" t="str">
            <v>下期驗證</v>
          </cell>
          <cell r="H7" t="str">
            <v>LM039</v>
          </cell>
          <cell r="I7">
            <v>44487</v>
          </cell>
          <cell r="K7" t="str">
            <v>LM001</v>
          </cell>
          <cell r="L7">
            <v>44524</v>
          </cell>
          <cell r="N7" t="str">
            <v>LP004</v>
          </cell>
          <cell r="O7" t="str">
            <v>改下期驗證</v>
          </cell>
        </row>
        <row r="8">
          <cell r="B8" t="str">
            <v>L9708</v>
          </cell>
          <cell r="C8">
            <v>44413</v>
          </cell>
          <cell r="E8" t="str">
            <v>LD008</v>
          </cell>
          <cell r="F8" t="str">
            <v>下期驗證</v>
          </cell>
          <cell r="H8" t="str">
            <v>LM040</v>
          </cell>
          <cell r="I8">
            <v>44487</v>
          </cell>
          <cell r="K8" t="str">
            <v>LM002</v>
          </cell>
          <cell r="L8">
            <v>44524</v>
          </cell>
          <cell r="N8" t="str">
            <v>LP005</v>
          </cell>
          <cell r="O8" t="str">
            <v>季報</v>
          </cell>
        </row>
        <row r="9">
          <cell r="B9" t="str">
            <v>L9709</v>
          </cell>
          <cell r="C9">
            <v>44456</v>
          </cell>
          <cell r="E9" t="str">
            <v>LM033</v>
          </cell>
          <cell r="F9">
            <v>44468</v>
          </cell>
          <cell r="H9" t="str">
            <v>LQ003</v>
          </cell>
          <cell r="I9">
            <v>44487</v>
          </cell>
          <cell r="K9" t="str">
            <v>LM003</v>
          </cell>
          <cell r="L9">
            <v>44525</v>
          </cell>
          <cell r="N9" t="str">
            <v>LW003</v>
          </cell>
          <cell r="O9" t="str">
            <v>待確認邏輯</v>
          </cell>
        </row>
        <row r="10">
          <cell r="B10" t="str">
            <v>L9710</v>
          </cell>
          <cell r="C10">
            <v>44413</v>
          </cell>
          <cell r="E10" t="str">
            <v>LM037</v>
          </cell>
          <cell r="F10">
            <v>44468</v>
          </cell>
          <cell r="H10" t="str">
            <v>LQ005</v>
          </cell>
          <cell r="I10" t="str">
            <v>改下期驗證</v>
          </cell>
          <cell r="K10" t="str">
            <v>LM007</v>
          </cell>
          <cell r="L10">
            <v>44525</v>
          </cell>
        </row>
        <row r="11">
          <cell r="B11" t="str">
            <v>L9711</v>
          </cell>
          <cell r="C11">
            <v>44452</v>
          </cell>
          <cell r="E11" t="str">
            <v>LM040</v>
          </cell>
          <cell r="F11">
            <v>44468</v>
          </cell>
          <cell r="K11" t="str">
            <v>LM008</v>
          </cell>
          <cell r="L11">
            <v>44525</v>
          </cell>
        </row>
        <row r="12">
          <cell r="B12" t="str">
            <v>L9712</v>
          </cell>
          <cell r="C12">
            <v>44411</v>
          </cell>
          <cell r="K12" t="str">
            <v>LM009</v>
          </cell>
          <cell r="L12">
            <v>44525</v>
          </cell>
        </row>
        <row r="13">
          <cell r="B13" t="str">
            <v>L9713</v>
          </cell>
          <cell r="C13">
            <v>44406</v>
          </cell>
          <cell r="K13" t="str">
            <v>LM012</v>
          </cell>
          <cell r="L13">
            <v>44526</v>
          </cell>
        </row>
        <row r="14">
          <cell r="B14" t="str">
            <v>L9714</v>
          </cell>
          <cell r="C14" t="str">
            <v>無5月資料</v>
          </cell>
          <cell r="K14" t="str">
            <v>LM013</v>
          </cell>
          <cell r="L14">
            <v>44526</v>
          </cell>
        </row>
        <row r="15">
          <cell r="B15" t="str">
            <v>L9715</v>
          </cell>
          <cell r="C15">
            <v>44453</v>
          </cell>
          <cell r="K15" t="str">
            <v>LM014</v>
          </cell>
          <cell r="L15">
            <v>44526</v>
          </cell>
        </row>
        <row r="16">
          <cell r="B16" t="str">
            <v>L9716</v>
          </cell>
          <cell r="C16">
            <v>44453</v>
          </cell>
          <cell r="K16" t="str">
            <v>LM015</v>
          </cell>
          <cell r="L16">
            <v>44523</v>
          </cell>
        </row>
        <row r="17">
          <cell r="B17" t="str">
            <v>L9717</v>
          </cell>
          <cell r="C17">
            <v>44463</v>
          </cell>
          <cell r="K17" t="str">
            <v>LM016</v>
          </cell>
          <cell r="L17">
            <v>44523</v>
          </cell>
        </row>
        <row r="18">
          <cell r="B18" t="str">
            <v>L9718</v>
          </cell>
          <cell r="C18">
            <v>44469</v>
          </cell>
          <cell r="K18" t="str">
            <v>LM018</v>
          </cell>
          <cell r="L18">
            <v>44526</v>
          </cell>
        </row>
        <row r="19">
          <cell r="B19" t="str">
            <v>L9719</v>
          </cell>
          <cell r="C19">
            <v>44461</v>
          </cell>
          <cell r="K19" t="str">
            <v>LM019</v>
          </cell>
          <cell r="L19">
            <v>44529</v>
          </cell>
        </row>
        <row r="20">
          <cell r="B20" t="str">
            <v>L9720</v>
          </cell>
          <cell r="C20">
            <v>44415</v>
          </cell>
          <cell r="K20" t="str">
            <v>LM022</v>
          </cell>
          <cell r="L20">
            <v>44524</v>
          </cell>
        </row>
        <row r="21">
          <cell r="B21" t="str">
            <v>L9721</v>
          </cell>
          <cell r="C21">
            <v>44415</v>
          </cell>
          <cell r="K21" t="str">
            <v>LM025</v>
          </cell>
          <cell r="L21">
            <v>44523</v>
          </cell>
        </row>
        <row r="22">
          <cell r="B22" t="str">
            <v>L9722</v>
          </cell>
          <cell r="C22" t="str">
            <v>本次樣張與原樣張有差異</v>
          </cell>
          <cell r="K22" t="str">
            <v>LM027</v>
          </cell>
          <cell r="L22">
            <v>44523</v>
          </cell>
        </row>
        <row r="23">
          <cell r="B23" t="str">
            <v>L9724</v>
          </cell>
          <cell r="C23" t="str">
            <v>本次樣張與原樣張有差異</v>
          </cell>
          <cell r="K23" t="str">
            <v>LM028</v>
          </cell>
          <cell r="L23" t="str">
            <v>改下期驗證</v>
          </cell>
        </row>
        <row r="24">
          <cell r="B24" t="str">
            <v>LD003</v>
          </cell>
          <cell r="C24">
            <v>44411</v>
          </cell>
          <cell r="K24" t="str">
            <v>LM029</v>
          </cell>
          <cell r="L24">
            <v>44517</v>
          </cell>
        </row>
        <row r="25">
          <cell r="B25" t="str">
            <v>LD004</v>
          </cell>
          <cell r="C25">
            <v>44455</v>
          </cell>
          <cell r="K25" t="str">
            <v>LM030</v>
          </cell>
          <cell r="L25">
            <v>44518</v>
          </cell>
        </row>
        <row r="26">
          <cell r="B26" t="str">
            <v>LD005</v>
          </cell>
          <cell r="C26">
            <v>44414</v>
          </cell>
          <cell r="K26" t="str">
            <v>LM031</v>
          </cell>
          <cell r="L26">
            <v>44518</v>
          </cell>
        </row>
        <row r="27">
          <cell r="B27" t="str">
            <v>LD006</v>
          </cell>
          <cell r="C27">
            <v>44428</v>
          </cell>
          <cell r="K27" t="str">
            <v>LM032</v>
          </cell>
          <cell r="L27">
            <v>44518</v>
          </cell>
        </row>
        <row r="28">
          <cell r="B28" t="str">
            <v>LD007</v>
          </cell>
          <cell r="C28">
            <v>44417</v>
          </cell>
          <cell r="K28" t="str">
            <v>LM033</v>
          </cell>
          <cell r="L28">
            <v>44519</v>
          </cell>
        </row>
        <row r="29">
          <cell r="B29" t="str">
            <v>LD008</v>
          </cell>
          <cell r="C29">
            <v>44406</v>
          </cell>
          <cell r="K29" t="str">
            <v>LM035</v>
          </cell>
          <cell r="L29">
            <v>44519</v>
          </cell>
        </row>
        <row r="30">
          <cell r="B30" t="str">
            <v>LD009</v>
          </cell>
          <cell r="C30">
            <v>44456</v>
          </cell>
          <cell r="K30" t="str">
            <v>LM037</v>
          </cell>
          <cell r="L30">
            <v>44517</v>
          </cell>
        </row>
        <row r="31">
          <cell r="B31" t="str">
            <v>LH001</v>
          </cell>
          <cell r="C31">
            <v>44452</v>
          </cell>
          <cell r="K31" t="str">
            <v>LM038</v>
          </cell>
          <cell r="L31">
            <v>44519</v>
          </cell>
        </row>
        <row r="32">
          <cell r="B32" t="str">
            <v>LM001</v>
          </cell>
          <cell r="C32">
            <v>44404</v>
          </cell>
          <cell r="K32" t="str">
            <v>LM039</v>
          </cell>
          <cell r="L32">
            <v>44522</v>
          </cell>
        </row>
        <row r="33">
          <cell r="B33" t="str">
            <v>LM002</v>
          </cell>
          <cell r="C33">
            <v>44406</v>
          </cell>
          <cell r="K33" t="str">
            <v>LM040</v>
          </cell>
          <cell r="L33">
            <v>44517</v>
          </cell>
        </row>
        <row r="34">
          <cell r="B34" t="str">
            <v>LM003</v>
          </cell>
          <cell r="C34">
            <v>44466</v>
          </cell>
          <cell r="K34" t="str">
            <v>LM041</v>
          </cell>
          <cell r="L34">
            <v>44522</v>
          </cell>
        </row>
        <row r="35">
          <cell r="B35" t="str">
            <v>LM004</v>
          </cell>
          <cell r="C35" t="str">
            <v>無5月資料</v>
          </cell>
          <cell r="K35" t="str">
            <v>LM043</v>
          </cell>
          <cell r="L35">
            <v>44522</v>
          </cell>
        </row>
        <row r="36">
          <cell r="B36" t="str">
            <v>LM007</v>
          </cell>
          <cell r="C36">
            <v>44414</v>
          </cell>
          <cell r="K36" t="str">
            <v>LM045</v>
          </cell>
          <cell r="L36">
            <v>44523</v>
          </cell>
        </row>
        <row r="37">
          <cell r="B37" t="str">
            <v>LM008</v>
          </cell>
          <cell r="C37">
            <v>44461</v>
          </cell>
          <cell r="K37" t="str">
            <v>LM046</v>
          </cell>
          <cell r="L37">
            <v>44523</v>
          </cell>
        </row>
        <row r="38">
          <cell r="B38" t="str">
            <v>LM009</v>
          </cell>
          <cell r="C38">
            <v>44461</v>
          </cell>
          <cell r="K38" t="str">
            <v>LM047</v>
          </cell>
          <cell r="L38">
            <v>44523</v>
          </cell>
        </row>
        <row r="39">
          <cell r="B39" t="str">
            <v>LM011</v>
          </cell>
          <cell r="C39">
            <v>44406</v>
          </cell>
          <cell r="K39" t="str">
            <v>LM051</v>
          </cell>
          <cell r="L39">
            <v>44517</v>
          </cell>
        </row>
        <row r="40">
          <cell r="B40" t="str">
            <v>LM012</v>
          </cell>
          <cell r="C40">
            <v>44404</v>
          </cell>
          <cell r="K40" t="str">
            <v>LM052</v>
          </cell>
          <cell r="L40">
            <v>44517</v>
          </cell>
        </row>
        <row r="41">
          <cell r="B41" t="str">
            <v>LM013</v>
          </cell>
          <cell r="C41">
            <v>44461</v>
          </cell>
          <cell r="K41" t="str">
            <v>LM053</v>
          </cell>
          <cell r="L41">
            <v>44530</v>
          </cell>
        </row>
        <row r="42">
          <cell r="B42" t="str">
            <v>LM014</v>
          </cell>
          <cell r="C42">
            <v>44453</v>
          </cell>
          <cell r="K42" t="str">
            <v>LM054</v>
          </cell>
          <cell r="L42">
            <v>44517</v>
          </cell>
        </row>
        <row r="43">
          <cell r="B43" t="str">
            <v>LM015</v>
          </cell>
          <cell r="C43" t="str">
            <v>無5月資料</v>
          </cell>
          <cell r="K43" t="str">
            <v>LM055</v>
          </cell>
          <cell r="L43">
            <v>44518</v>
          </cell>
        </row>
        <row r="44">
          <cell r="B44" t="str">
            <v>LM016</v>
          </cell>
          <cell r="C44">
            <v>44410</v>
          </cell>
          <cell r="K44" t="str">
            <v>LM056</v>
          </cell>
          <cell r="L44">
            <v>44518</v>
          </cell>
        </row>
        <row r="45">
          <cell r="B45" t="str">
            <v>LM018</v>
          </cell>
          <cell r="C45">
            <v>44461</v>
          </cell>
          <cell r="K45" t="str">
            <v>LM057</v>
          </cell>
          <cell r="L45">
            <v>44519</v>
          </cell>
        </row>
        <row r="46">
          <cell r="B46" t="str">
            <v>LM019</v>
          </cell>
          <cell r="C46">
            <v>44417</v>
          </cell>
          <cell r="K46" t="str">
            <v>LM058</v>
          </cell>
          <cell r="L46">
            <v>44519</v>
          </cell>
        </row>
        <row r="47">
          <cell r="B47" t="str">
            <v>LM022</v>
          </cell>
          <cell r="C47">
            <v>44414</v>
          </cell>
          <cell r="K47" t="str">
            <v>LM059</v>
          </cell>
          <cell r="L47">
            <v>44519</v>
          </cell>
        </row>
        <row r="48">
          <cell r="B48" t="str">
            <v>LM023</v>
          </cell>
          <cell r="C48">
            <v>44453</v>
          </cell>
          <cell r="K48" t="str">
            <v>LM060</v>
          </cell>
          <cell r="L48">
            <v>44526</v>
          </cell>
        </row>
        <row r="49">
          <cell r="B49" t="str">
            <v>LM025</v>
          </cell>
          <cell r="C49" t="str">
            <v>無5月資料</v>
          </cell>
          <cell r="K49" t="str">
            <v>LM061</v>
          </cell>
          <cell r="L49">
            <v>44522</v>
          </cell>
        </row>
        <row r="50">
          <cell r="B50" t="str">
            <v>LM027</v>
          </cell>
          <cell r="C50">
            <v>44425</v>
          </cell>
          <cell r="K50" t="str">
            <v>LM062</v>
          </cell>
          <cell r="L50">
            <v>44524</v>
          </cell>
        </row>
        <row r="51">
          <cell r="B51" t="str">
            <v>LM028</v>
          </cell>
          <cell r="C51" t="str">
            <v>本次樣張與原樣張有差異</v>
          </cell>
          <cell r="K51" t="str">
            <v>LM063</v>
          </cell>
          <cell r="L51">
            <v>44524</v>
          </cell>
        </row>
        <row r="52">
          <cell r="B52" t="str">
            <v>LM029</v>
          </cell>
          <cell r="C52">
            <v>44403</v>
          </cell>
          <cell r="K52" t="str">
            <v>LM064</v>
          </cell>
          <cell r="L52">
            <v>44525</v>
          </cell>
        </row>
        <row r="53">
          <cell r="B53" t="str">
            <v>LM030</v>
          </cell>
          <cell r="C53">
            <v>44427</v>
          </cell>
          <cell r="K53" t="str">
            <v>LM065</v>
          </cell>
          <cell r="L53">
            <v>44525</v>
          </cell>
        </row>
        <row r="54">
          <cell r="B54" t="str">
            <v>LM031</v>
          </cell>
          <cell r="C54">
            <v>44406</v>
          </cell>
          <cell r="K54" t="str">
            <v>LM066</v>
          </cell>
          <cell r="L54">
            <v>44525</v>
          </cell>
        </row>
        <row r="55">
          <cell r="B55" t="str">
            <v>LM032</v>
          </cell>
          <cell r="C55">
            <v>44406</v>
          </cell>
          <cell r="K55" t="str">
            <v>LM067</v>
          </cell>
          <cell r="L55">
            <v>44525</v>
          </cell>
        </row>
        <row r="56">
          <cell r="B56" t="str">
            <v>LM033</v>
          </cell>
          <cell r="C56">
            <v>44406</v>
          </cell>
          <cell r="K56" t="str">
            <v>LM071</v>
          </cell>
          <cell r="L56">
            <v>44529</v>
          </cell>
        </row>
        <row r="57">
          <cell r="B57" t="str">
            <v>LM035</v>
          </cell>
          <cell r="C57">
            <v>44425</v>
          </cell>
          <cell r="K57" t="str">
            <v>LM074</v>
          </cell>
          <cell r="L57">
            <v>44529</v>
          </cell>
        </row>
        <row r="58">
          <cell r="B58" t="str">
            <v>LM036</v>
          </cell>
          <cell r="C58" t="str">
            <v>缺折溢價</v>
          </cell>
          <cell r="K58" t="str">
            <v>LM075</v>
          </cell>
          <cell r="L58">
            <v>44529</v>
          </cell>
        </row>
        <row r="59">
          <cell r="B59" t="str">
            <v>LM037</v>
          </cell>
          <cell r="C59">
            <v>44406</v>
          </cell>
          <cell r="K59" t="str">
            <v>LM076</v>
          </cell>
          <cell r="L59">
            <v>44529</v>
          </cell>
        </row>
        <row r="60">
          <cell r="B60" t="str">
            <v>LM038</v>
          </cell>
          <cell r="C60">
            <v>44454</v>
          </cell>
          <cell r="K60" t="str">
            <v>LM077</v>
          </cell>
          <cell r="L60">
            <v>44530</v>
          </cell>
        </row>
        <row r="61">
          <cell r="B61" t="str">
            <v>LM039</v>
          </cell>
          <cell r="C61">
            <v>44417</v>
          </cell>
          <cell r="K61" t="str">
            <v>LM078</v>
          </cell>
          <cell r="L61">
            <v>44530</v>
          </cell>
        </row>
        <row r="62">
          <cell r="B62" t="str">
            <v>LM040</v>
          </cell>
          <cell r="C62">
            <v>44403</v>
          </cell>
          <cell r="K62" t="str">
            <v>LM079</v>
          </cell>
          <cell r="L62">
            <v>44530</v>
          </cell>
        </row>
        <row r="63">
          <cell r="B63" t="str">
            <v>LM041</v>
          </cell>
          <cell r="C63">
            <v>44427</v>
          </cell>
          <cell r="K63" t="str">
            <v>LM080</v>
          </cell>
          <cell r="L63">
            <v>44530</v>
          </cell>
        </row>
        <row r="64">
          <cell r="B64" t="str">
            <v>LM042</v>
          </cell>
          <cell r="C64" t="str">
            <v>缺折溢價、備抵損失</v>
          </cell>
          <cell r="K64" t="str">
            <v>LM081</v>
          </cell>
          <cell r="L64">
            <v>44530</v>
          </cell>
        </row>
        <row r="65">
          <cell r="B65" t="str">
            <v>LM043</v>
          </cell>
          <cell r="C65">
            <v>44414</v>
          </cell>
          <cell r="K65" t="str">
            <v>LM082</v>
          </cell>
          <cell r="L65">
            <v>44530</v>
          </cell>
        </row>
        <row r="66">
          <cell r="B66" t="str">
            <v>LM044</v>
          </cell>
          <cell r="C66">
            <v>44427</v>
          </cell>
        </row>
        <row r="67">
          <cell r="B67" t="str">
            <v>LM045</v>
          </cell>
          <cell r="C67">
            <v>44425</v>
          </cell>
        </row>
        <row r="68">
          <cell r="B68" t="str">
            <v>LM046</v>
          </cell>
          <cell r="C68">
            <v>44467</v>
          </cell>
        </row>
        <row r="69">
          <cell r="B69" t="str">
            <v>LM047</v>
          </cell>
          <cell r="C69">
            <v>44427</v>
          </cell>
        </row>
        <row r="70">
          <cell r="B70" t="str">
            <v>LM048</v>
          </cell>
          <cell r="C70">
            <v>44452</v>
          </cell>
        </row>
        <row r="71">
          <cell r="B71" t="str">
            <v>LM049</v>
          </cell>
          <cell r="C71">
            <v>44425</v>
          </cell>
        </row>
        <row r="72">
          <cell r="B72" t="str">
            <v>LM050</v>
          </cell>
          <cell r="C72">
            <v>44466</v>
          </cell>
        </row>
        <row r="73">
          <cell r="B73" t="str">
            <v>LM051</v>
          </cell>
          <cell r="C73">
            <v>44453</v>
          </cell>
        </row>
        <row r="74">
          <cell r="B74" t="str">
            <v>LM052</v>
          </cell>
          <cell r="C74" t="str">
            <v>程式大改，需延後</v>
          </cell>
        </row>
        <row r="75">
          <cell r="B75" t="str">
            <v>LM053</v>
          </cell>
          <cell r="C75">
            <v>44454</v>
          </cell>
        </row>
        <row r="76">
          <cell r="B76" t="str">
            <v>LM054</v>
          </cell>
          <cell r="C76">
            <v>44462</v>
          </cell>
        </row>
        <row r="77">
          <cell r="B77" t="str">
            <v>LM054</v>
          </cell>
          <cell r="C77">
            <v>44462</v>
          </cell>
        </row>
        <row r="78">
          <cell r="B78" t="str">
            <v>LM055</v>
          </cell>
          <cell r="C78">
            <v>44469</v>
          </cell>
        </row>
        <row r="79">
          <cell r="B79" t="str">
            <v>LM055</v>
          </cell>
          <cell r="C79">
            <v>44469</v>
          </cell>
        </row>
        <row r="80">
          <cell r="B80" t="str">
            <v>LM056</v>
          </cell>
          <cell r="C80">
            <v>44469</v>
          </cell>
        </row>
        <row r="81">
          <cell r="B81" t="str">
            <v>LM057</v>
          </cell>
          <cell r="C81">
            <v>44469</v>
          </cell>
        </row>
        <row r="82">
          <cell r="B82" t="str">
            <v>LM058</v>
          </cell>
          <cell r="C82">
            <v>44414</v>
          </cell>
        </row>
        <row r="83">
          <cell r="B83" t="str">
            <v>LM059</v>
          </cell>
          <cell r="C83">
            <v>44425</v>
          </cell>
        </row>
        <row r="84">
          <cell r="B84" t="str">
            <v>LM060</v>
          </cell>
          <cell r="C84">
            <v>44431</v>
          </cell>
        </row>
        <row r="85">
          <cell r="B85" t="str">
            <v>LM061</v>
          </cell>
          <cell r="C85">
            <v>44467</v>
          </cell>
        </row>
        <row r="86">
          <cell r="B86" t="str">
            <v>LM062</v>
          </cell>
          <cell r="C86">
            <v>44403</v>
          </cell>
        </row>
        <row r="87">
          <cell r="B87" t="str">
            <v>LM063</v>
          </cell>
          <cell r="C87">
            <v>44403</v>
          </cell>
        </row>
        <row r="88">
          <cell r="B88" t="str">
            <v>LM064</v>
          </cell>
          <cell r="C88">
            <v>44414</v>
          </cell>
        </row>
        <row r="89">
          <cell r="B89" t="str">
            <v>LM065</v>
          </cell>
          <cell r="C89">
            <v>44414</v>
          </cell>
        </row>
        <row r="90">
          <cell r="B90" t="str">
            <v>LM066</v>
          </cell>
          <cell r="C90">
            <v>44417</v>
          </cell>
        </row>
        <row r="91">
          <cell r="B91" t="str">
            <v>LM067</v>
          </cell>
          <cell r="C91">
            <v>44419</v>
          </cell>
        </row>
        <row r="92">
          <cell r="B92" t="str">
            <v>LM070</v>
          </cell>
          <cell r="C92">
            <v>44433</v>
          </cell>
        </row>
        <row r="93">
          <cell r="B93" t="str">
            <v>LM071</v>
          </cell>
          <cell r="C93">
            <v>44418</v>
          </cell>
        </row>
        <row r="94">
          <cell r="B94" t="str">
            <v>LM074</v>
          </cell>
          <cell r="C94">
            <v>44414</v>
          </cell>
        </row>
        <row r="95">
          <cell r="B95" t="str">
            <v>LM075</v>
          </cell>
          <cell r="C95">
            <v>44414</v>
          </cell>
        </row>
        <row r="96">
          <cell r="B96" t="str">
            <v>LM076</v>
          </cell>
          <cell r="C96">
            <v>44414</v>
          </cell>
        </row>
        <row r="97">
          <cell r="B97" t="str">
            <v>LM077</v>
          </cell>
          <cell r="C97">
            <v>44414</v>
          </cell>
        </row>
        <row r="98">
          <cell r="B98" t="str">
            <v>LM078</v>
          </cell>
          <cell r="C98">
            <v>44414</v>
          </cell>
        </row>
        <row r="99">
          <cell r="B99" t="str">
            <v>LM079</v>
          </cell>
          <cell r="C99">
            <v>44414</v>
          </cell>
        </row>
        <row r="100">
          <cell r="B100" t="str">
            <v>LM080</v>
          </cell>
          <cell r="C100">
            <v>44414</v>
          </cell>
        </row>
        <row r="101">
          <cell r="B101" t="str">
            <v>LM081</v>
          </cell>
          <cell r="C101">
            <v>44414</v>
          </cell>
        </row>
        <row r="102">
          <cell r="B102" t="str">
            <v>LM082</v>
          </cell>
          <cell r="C102">
            <v>44414</v>
          </cell>
        </row>
        <row r="103">
          <cell r="B103" t="str">
            <v>LP001</v>
          </cell>
          <cell r="C103" t="str">
            <v>業績計算需列出問題
並找賴桑&amp;淑遠開會討論</v>
          </cell>
        </row>
        <row r="104">
          <cell r="B104" t="str">
            <v>LP002</v>
          </cell>
          <cell r="C104" t="str">
            <v>業績計算需列出問題
並找賴桑&amp;淑遠開會討論</v>
          </cell>
        </row>
        <row r="105">
          <cell r="B105" t="str">
            <v>LP003</v>
          </cell>
          <cell r="C105" t="str">
            <v>業績計算需列出問題
並找賴桑&amp;淑遠開會討論</v>
          </cell>
        </row>
        <row r="106">
          <cell r="B106" t="str">
            <v>LP004</v>
          </cell>
          <cell r="C106" t="str">
            <v>業績計算需列出問題
並找賴桑&amp;淑遠開會討論</v>
          </cell>
        </row>
        <row r="107">
          <cell r="B107" t="str">
            <v>LP005</v>
          </cell>
          <cell r="C107">
            <v>44455</v>
          </cell>
        </row>
        <row r="108">
          <cell r="B108" t="str">
            <v>LQ003</v>
          </cell>
          <cell r="C108">
            <v>44456</v>
          </cell>
        </row>
        <row r="109">
          <cell r="B109" t="str">
            <v>LQ005</v>
          </cell>
          <cell r="C109">
            <v>44466</v>
          </cell>
        </row>
        <row r="110">
          <cell r="B110" t="str">
            <v>LW001</v>
          </cell>
          <cell r="C110" t="str">
            <v>因"自109Q2已取消本獎項"</v>
          </cell>
        </row>
        <row r="111">
          <cell r="B111" t="str">
            <v>LW002</v>
          </cell>
          <cell r="C111" t="str">
            <v>因"自109Q2已取消本獎項"</v>
          </cell>
        </row>
        <row r="112">
          <cell r="B112" t="str">
            <v>LW003</v>
          </cell>
          <cell r="C112" t="str">
            <v>業績計算需列出問題
並找賴桑&amp;淑遠開會討論</v>
          </cell>
        </row>
        <row r="113">
          <cell r="B113" t="str">
            <v>LP004</v>
          </cell>
          <cell r="C113" t="str">
            <v>業績計算需列出問題
並找賴桑&amp;淑遠開會討論</v>
          </cell>
        </row>
        <row r="114">
          <cell r="B114" t="str">
            <v>LP005</v>
          </cell>
          <cell r="C114">
            <v>44455</v>
          </cell>
        </row>
        <row r="115">
          <cell r="B115" t="str">
            <v>LQ003</v>
          </cell>
          <cell r="C115">
            <v>44456</v>
          </cell>
        </row>
        <row r="116">
          <cell r="B116" t="str">
            <v>LQ005</v>
          </cell>
          <cell r="C116">
            <v>44466</v>
          </cell>
        </row>
        <row r="117">
          <cell r="B117" t="str">
            <v>LQ006</v>
          </cell>
          <cell r="C117" t="str">
            <v>已確認不提供</v>
          </cell>
        </row>
        <row r="118">
          <cell r="B118" t="str">
            <v>LW001</v>
          </cell>
          <cell r="C118" t="str">
            <v>已確認不提供</v>
          </cell>
        </row>
        <row r="119">
          <cell r="B119" t="str">
            <v>LW002</v>
          </cell>
          <cell r="C119" t="str">
            <v>已確認不提供</v>
          </cell>
        </row>
        <row r="120">
          <cell r="B120" t="str">
            <v>LW003</v>
          </cell>
          <cell r="C120" t="str">
            <v>業績計算需列出問題
並找賴桑&amp;淑遠開會討論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67223A-F38B-4871-A5DA-55CF03FD5C70}" name="功能_33" displayName="功能_33" ref="A1:BF576" totalsRowShown="0" headerRowDxfId="208" dataDxfId="207">
  <autoFilter ref="A1:BF576" xr:uid="{00000000-000C-0000-FFFF-FFFF01000000}"/>
  <tableColumns count="58">
    <tableColumn id="2" xr3:uid="{4E0EB78C-5174-4180-BC2C-2065D77DC78B}" name="URS程式預計完成時間" dataDxfId="206"/>
    <tableColumn id="1" xr3:uid="{4F6CC05B-FE55-4B74-A9FA-23FD56FFC713}" name="狀態" dataDxfId="205"/>
    <tableColumn id="22" xr3:uid="{BB6DC2B7-8E45-41B2-B77C-62A44E7B2666}" name="業務大類" dataDxfId="204"/>
    <tableColumn id="26" xr3:uid="{3957E510-2F40-41FF-A86D-A3646B7A5DFC}" name="流程" dataDxfId="203"/>
    <tableColumn id="5" xr3:uid="{79CC8D88-3BC5-4408-A78C-1569B3E9A543}" name="功能代號" dataDxfId="202"/>
    <tableColumn id="9" xr3:uid="{32A7167A-6A58-4E9A-ABB0-9CA2E764767E}" name="功能名稱/說明" dataDxfId="201"/>
    <tableColumn id="38" xr3:uid="{58484749-F15E-4EE9-B13B-EBCC2E4DAE16}" name="刪除整併說明" dataDxfId="200"/>
    <tableColumn id="4" xr3:uid="{4C621882-DC5D-430B-B237-88C36C4E364C}" name="SA" dataDxfId="199"/>
    <tableColumn id="11" xr3:uid="{B6EF9E92-F519-4D4F-9D6D-E62DEB37C479}" name="展示協助" dataDxfId="198"/>
    <tableColumn id="37" xr3:uid="{F4491AAB-C0FF-446F-BF58-356937C647BF}" name="URS版本" dataDxfId="197"/>
    <tableColumn id="40" xr3:uid="{D26C6340-B361-4740-A9E0-EA98BF5F508E}" name="換版原因" dataDxfId="196"/>
    <tableColumn id="51" xr3:uid="{C2FB08AB-2D8D-497B-A292-74051541FDE7}" name="FT預計完成" dataDxfId="195"/>
    <tableColumn id="52" xr3:uid="{E1D1FBD6-AC0D-4A31-914E-1F0FCE6C5BDB}" name="FT實際完成" dataDxfId="194"/>
    <tableColumn id="3" xr3:uid="{C0D4F8A3-5F86-472E-8BA3-4B76345F5C3B}" name="預計展示" dataDxfId="193"/>
    <tableColumn id="18" xr3:uid="{BAEB1654-7236-4D54-BC37-8902DD96F80C}" name="實際展示" dataDxfId="192"/>
    <tableColumn id="24" xr3:uid="{27E581C6-3EF1-4262-BDEC-94A4B0DB839B}" name="URS完成" dataDxfId="191">
      <calculatedColumnFormula>IFERROR(IF(VLOOKUP(功能_33[[#This Row],[功能代號]],#REF!,8,FALSE)=0,"",VLOOKUP(功能_33[[#This Row],[功能代號]],#REF!,8,FALSE)),"")</calculatedColumnFormula>
    </tableColumn>
    <tableColumn id="20" xr3:uid="{CAB296CE-8485-46B5-A465-DF085040CBAE}" name="IT" dataDxfId="190"/>
    <tableColumn id="21" xr3:uid="{43BE4455-1B7B-473E-AA24-24E180F98990}" name="User" dataDxfId="189"/>
    <tableColumn id="7" xr3:uid="{A11DA6F6-BFD8-4470-A34A-CAE26397E1F1}" name="User2" dataDxfId="188"/>
    <tableColumn id="8" xr3:uid="{27CE314C-8223-4854-805C-4B49EBC2AE67}" name="段式" dataDxfId="187"/>
    <tableColumn id="10" xr3:uid="{940B1BC2-F2F0-45B7-9F9A-A4C66C841BE7}" name="經辦等級" dataDxfId="186"/>
    <tableColumn id="12" xr3:uid="{062BEC44-2232-4597-8231-2F5100F9BA4F}" name="授權" dataDxfId="185"/>
    <tableColumn id="13" xr3:uid="{5B7A3C14-0F42-4D44-A349-7961A8CF3459}" name="訂正" dataDxfId="184"/>
    <tableColumn id="14" xr3:uid="{A288D96A-CB51-4468-9679-F3839CFB874A}" name="修正" dataDxfId="183"/>
    <tableColumn id="16" xr3:uid="{ADAFB714-CB31-47EF-99B8-B034A5A5250F}" name="帳務" dataDxfId="182"/>
    <tableColumn id="17" xr3:uid="{4BC6B833-B666-48D9-9761-DD0E64391399}" name="額度" dataDxfId="181"/>
    <tableColumn id="15" xr3:uid="{D13786A8-FD5F-434B-A8B0-0BE66C5660BD}" name="執行單位" dataDxfId="180">
      <calculatedColumnFormula>VLOOKUP(功能_33[[#This Row],[User]],#REF!,7,FALSE)</calculatedColumnFormula>
    </tableColumn>
    <tableColumn id="32" xr3:uid="{F8A2285C-6148-4DAA-A43D-8239A073519C}" name="程式完成" dataDxfId="179"/>
    <tableColumn id="34" xr3:uid="{73F4F4EE-963D-46F3-85F2-25B0A3E62D07}" name="URS交二審" dataDxfId="178"/>
    <tableColumn id="31" xr3:uid="{D2D7914F-ED31-4FA3-81D4-AA65FAABAC58}" name="二審預排" dataDxfId="177"/>
    <tableColumn id="36" xr3:uid="{C9DFCBE9-5F92-4397-B26E-73BD6EABBC97}" name="二審實際" dataDxfId="176"/>
    <tableColumn id="27" xr3:uid="{94C4F8E3-0138-4311-AB79-4DCCA2B64A22}" name="正式_x000a_交付審查" dataDxfId="175"/>
    <tableColumn id="29" xr3:uid="{5685D421-FB63-4D3A-B83A-74933A5F849A}" name="IT審核人" dataDxfId="174"/>
    <tableColumn id="6" xr3:uid="{AA731BDD-299A-4781-A4DC-11184B3AF5DD}" name="收到IT_x000a_審查意見" dataDxfId="173"/>
    <tableColumn id="35" xr3:uid="{93BADB1F-90DB-4027-83DA-AE16BF844080}" name="回覆IT_x000a_審查意見" dataDxfId="172"/>
    <tableColumn id="33" xr3:uid="{60F5DB5F-307F-48E3-82DE-C5FF7F658FDE}" name="User審閱人" dataDxfId="171">
      <calculatedColumnFormula>IFERROR(IF(VLOOKUP(功能_33[[#This Row],[功能代號]],E:T,11,FALSE)=0,"",VLOOKUP(功能_33[[#This Row],[功能代號]],E:T,11,FALSE)),"")</calculatedColumnFormula>
    </tableColumn>
    <tableColumn id="30" xr3:uid="{7665DEFA-1679-488F-970F-8A8A55A05686}" name="收到User_x000a_審查意見" dataDxfId="170"/>
    <tableColumn id="39" xr3:uid="{2E788ED7-8C3F-4C1B-BA8B-51EAF9C43178}" name="回覆User審查意見" dataDxfId="169"/>
    <tableColumn id="25" xr3:uid="{30B7FE04-C1F0-4403-8810-343D3175B7A0}" name="送出簽核檢核日" dataDxfId="168"/>
    <tableColumn id="19" xr3:uid="{897A535D-4519-4D6A-AA2C-8820E40A1A58}" name="覆測日" dataDxfId="167"/>
    <tableColumn id="23" xr3:uid="{BCC56F5B-4EE9-4F0B-BA2B-EAB54F9DA241}" name="AS400入口" dataDxfId="166"/>
    <tableColumn id="41" xr3:uid="{038D7798-C65A-41BC-87EE-FCB9198A9316}" name="AS400名稱" dataDxfId="165"/>
    <tableColumn id="49" xr3:uid="{CAA700F9-A870-41DC-A478-629B8A385B41}" name="類型" dataDxfId="164"/>
    <tableColumn id="28" xr3:uid="{10652D7E-708E-4FD3-B95C-775B2CC176FA}" name="己交付" dataDxfId="163">
      <calculatedColumnFormula>IF(COUNTA(AF2)=1,LEFT(D2,3),"")</calculatedColumnFormula>
    </tableColumn>
    <tableColumn id="43" xr3:uid="{AD852A23-6EF2-4AD0-A22C-32CC5345D6DE}" name="己完成" dataDxfId="162">
      <calculatedColumnFormula>IF(AND(COUNTA(O2)=1,COUNTA(P2)=1,COUNTA(AB2)=1,COUNTA(AE2)=1,COUNTA(AF2)=0),LEFT(D2,3),"")</calculatedColumnFormula>
    </tableColumn>
    <tableColumn id="47" xr3:uid="{BBBC47A4-CB6F-4DF8-8D54-AF9E7F2A03F3}" name="待二審" dataDxfId="161">
      <calculatedColumnFormula>IF(AND(COUNTA(O2)=1,COUNTA(P2)=1,COUNTA(AB2)=1,COUNTA(AE2)=0,COUNTA(AF2)=0),LEFT(D2,3),"")</calculatedColumnFormula>
    </tableColumn>
    <tableColumn id="44" xr3:uid="{409AE02B-3A7A-4110-9234-B7B6296D78B9}" name="URS_x000a_未完成" dataDxfId="160">
      <calculatedColumnFormula>IF(AND(COUNTA(P2)=0,COUNTA(AB2)=1),LEFT(D2,3),"")</calculatedColumnFormula>
    </tableColumn>
    <tableColumn id="45" xr3:uid="{FDB707FF-9B50-4A84-9E84-44C49EC0D898}" name="程式_x000a_未完成" dataDxfId="159">
      <calculatedColumnFormula>IF(AND(COUNTA(P2)=1,COUNTA(AB2)=0),LEFT(D2,3),"")</calculatedColumnFormula>
    </tableColumn>
    <tableColumn id="46" xr3:uid="{7937628F-5A5B-4610-A3F6-2E63EB2FC9FC}" name="均_x000a_未完成" dataDxfId="158">
      <calculatedColumnFormula>IF(AND(COUNTA(P2)=0,COUNTA(AB2)=0),LEFT(D2,3),"")</calculatedColumnFormula>
    </tableColumn>
    <tableColumn id="50" xr3:uid="{A991B20F-4BB3-4459-9487-9EBEE7F26294}" name="SIT進度2021" dataDxfId="157">
      <calculatedColumnFormula>IFERROR(VLOOKUP(功能_33[[#This Row],[功能代號]],#REF!,1,FALSE),"")</calculatedColumnFormula>
    </tableColumn>
    <tableColumn id="57" xr3:uid="{76773428-A0F6-4C8F-99AD-05CC999A3F5B}" name="SIT原訂" dataDxfId="156"/>
    <tableColumn id="60" xr3:uid="{B1582FFA-280E-4380-B183-4372FF97C810}" name="SIT預計" dataDxfId="155"/>
    <tableColumn id="42" xr3:uid="{300E2DD1-E9D9-48D3-A049-3F2724A98C35}" name="SIT實際完成" dataDxfId="154"/>
    <tableColumn id="48" xr3:uid="{38D71050-C5EB-4237-BFEA-D8B88BA847CB}" name="SIT測試人員" dataDxfId="153"/>
    <tableColumn id="53" xr3:uid="{FF207195-78C2-4FE2-9E88-8935577FCCA2}" name="規劃" dataDxfId="152"/>
    <tableColumn id="54" xr3:uid="{5034A83F-8589-4DE7-BD4C-C3F193451E54}" name="QC對應測試案例即測試報告" dataDxfId="151"/>
    <tableColumn id="58" xr3:uid="{652F193C-9664-42E4-8B33-B02E7CC036D1}" name="PT_20220207_0303流程_0316" dataDxfId="150"/>
    <tableColumn id="55" xr3:uid="{E6AED59A-26D0-4FA9-9904-42F63ECDE4B4}" name="欄1" dataDxfId="14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527393-95A8-45CC-B6EC-52376BFFBD59}" name="報表清單" displayName="報表清單" ref="A1:AI124" totalsRowShown="0" headerRowDxfId="61" dataDxfId="60">
  <autoFilter ref="A1:AI124" xr:uid="{606DC35E-B381-4C73-8719-4B7B6861F8D7}"/>
  <sortState xmlns:xlrd2="http://schemas.microsoft.com/office/spreadsheetml/2017/richdata2" ref="A2:AI124">
    <sortCondition ref="B2:B124"/>
    <sortCondition ref="E2:E124"/>
    <sortCondition ref="C2:C124"/>
  </sortState>
  <tableColumns count="35">
    <tableColumn id="1" xr3:uid="{E402E9DE-5A08-4D99-8E85-CB95DBC9A903}" name="業務功能大類" dataDxfId="59"/>
    <tableColumn id="2" xr3:uid="{A6B72C09-40AE-49D1-B2D1-DE8377686A5E}" name="業務功能分類" dataDxfId="58"/>
    <tableColumn id="3" xr3:uid="{99F44379-9A34-434D-84C3-39296C56704F}" name="功能項目/代號" dataDxfId="57" dataCellStyle="一般 3 2"/>
    <tableColumn id="4" xr3:uid="{7E4853D8-8780-487E-BFB8-6122AC5714E3}" name="功能名稱/說明" dataDxfId="56"/>
    <tableColumn id="5" xr3:uid="{20D350E4-2837-4777-A23B-67838137F308}" name="作業流程" dataDxfId="55"/>
    <tableColumn id="6" xr3:uid="{0C9189DE-9F25-48DD-B3AB-449A332741C9}" name="User_x000a_負責人" dataDxfId="54"/>
    <tableColumn id="7" xr3:uid="{106195A6-3777-470C-8636-110A0891BF1B}" name="IT_x000a_負責人" dataDxfId="53"/>
    <tableColumn id="8" xr3:uid="{7B299322-2D4B-4DA7-B569-83380F41173E}" name="ST1_x000a_負責人" dataDxfId="52"/>
    <tableColumn id="16" xr3:uid="{5FB1BD57-06EA-4FB6-B153-B2FFD8CA7BB3}" name="作業流程文件" dataDxfId="51"/>
    <tableColumn id="18" xr3:uid="{3B2FC47B-3151-41A1-84BE-5A466966DA88}" name="程式規劃異動" dataDxfId="50"/>
    <tableColumn id="22" xr3:uid="{9198E99B-AD7A-4713-BD56-F97E35106A24}" name="需求會議預計日" dataDxfId="49"/>
    <tableColumn id="23" xr3:uid="{E8B6423B-5FE5-4F44-9313-6A8B1FB58361}" name="討論準備完成(提問)" dataDxfId="48"/>
    <tableColumn id="24" xr3:uid="{302E1F8B-323B-4C87-9F07-EA3A7E938062}" name="需求會議實際日" dataDxfId="47"/>
    <tableColumn id="25" xr3:uid="{E8C08E3E-547B-4561-8BFE-6D40FE7EA66C}" name="1. 缺開發規格_x000a_2. 邏輯需釐清_x000a_3. 規格邏輯正確，資料有誤_x000a_4. 已交測SIT_x000a_5. 新增，已有規格尚未開發" dataDxfId="46"/>
    <tableColumn id="26" xr3:uid="{7266214A-EDBC-45C2-B8C6-435D763C9938}" name="討論議題待確認" dataDxfId="45"/>
    <tableColumn id="27" xr3:uid="{DF521D30-99C0-4EC6-9FA7-1922514CA6C9}" name="URS負責人" dataDxfId="44"/>
    <tableColumn id="28" xr3:uid="{18927B49-FEA4-4C95-AB6F-8E7C42110F70}" name="URS撰寫需時" dataDxfId="43"/>
    <tableColumn id="29" xr3:uid="{FA9502E3-3E50-443F-B53D-5359814F92A3}" name="URS預計完成" dataDxfId="42"/>
    <tableColumn id="30" xr3:uid="{B5C0CB86-7DE7-4658-A885-8EDA338CBC7F}" name="URS實際完成" dataDxfId="41"/>
    <tableColumn id="31" xr3:uid="{51D3DBB4-AD71-483B-ABF3-936CD674EAE9}" name="URS審閱" dataDxfId="40"/>
    <tableColumn id="32" xr3:uid="{0E284DC8-BAF3-422F-AC66-5C14E6B8FCDB}" name="URS預計提交" dataDxfId="39"/>
    <tableColumn id="33" xr3:uid="{EFF16AC4-E632-4290-BE52-BBF97DF0B09C}" name="URS提交" dataDxfId="38"/>
    <tableColumn id="34" xr3:uid="{08E1CADA-0434-4104-B2E5-B2C1D606D9CB}" name="交付退回" dataDxfId="37"/>
    <tableColumn id="35" xr3:uid="{2E85649C-131A-4125-BB94-FB48B5FE5C2C}" name="提交-退回" dataDxfId="36"/>
    <tableColumn id="36" xr3:uid="{ED5FEE84-5850-4C4F-A6FC-FE3ABFDC04E1}" name="原交易代號" dataDxfId="35"/>
    <tableColumn id="37" xr3:uid="{C5022633-FDEE-4375-B53A-BA298E15FCD3}" name="原交易名稱" dataDxfId="34"/>
    <tableColumn id="38" xr3:uid="{4BCCAD59-F769-4D80-8FDC-0AB8EEBC5282}" name="測試報告未完成清單" dataDxfId="33"/>
    <tableColumn id="39" xr3:uid="{888CB097-A359-4F16-8803-3A4C227A14EA}" name="測試報告預定完成時間" dataDxfId="32"/>
    <tableColumn id="40" xr3:uid="{D3AB9628-60FB-4A0C-AFF5-133EE4C770AE}" name="測試報告上傳" dataDxfId="31">
      <calculatedColumnFormula>IFERROR(VLOOKUP(報表清單[[#This Row],[功能項目/代號]],#REF!,11,FALSE),"")</calculatedColumnFormula>
    </tableColumn>
    <tableColumn id="9" xr3:uid="{E74B4ACE-7FF5-48F7-AC50-87DD3E971D12}" name="報表類型" dataDxfId="30" dataCellStyle="一般 2"/>
    <tableColumn id="41" xr3:uid="{DE10C6A5-AF37-47E9-9968-C0F115C58E65}" name="資料2021/5/31" dataDxfId="29">
      <calculatedColumnFormula>IFERROR(VLOOKUP(報表清單[[#This Row],[功能項目/代號]],[3]報表驗證日!B:C,2,FALSE),"")</calculatedColumnFormula>
    </tableColumn>
    <tableColumn id="42" xr3:uid="{D36FF8C4-F8F7-4A32-A8AF-459A0C22E87C}" name="資料2021/7/3122" dataDxfId="28">
      <calculatedColumnFormula>IFERROR(VLOOKUP(報表清單[[#This Row],[功能項目/代號]],[3]報表驗證日!E:F,2,FALSE),"")</calculatedColumnFormula>
    </tableColumn>
    <tableColumn id="43" xr3:uid="{3D49099C-20F4-474B-8659-67A50EEC75DD}" name="資料2021/9/30" dataDxfId="27">
      <calculatedColumnFormula>IFERROR(VLOOKUP(報表清單[[#This Row],[功能項目/代號]],[3]報表驗證日!H:I,2,FALSE),"")</calculatedColumnFormula>
    </tableColumn>
    <tableColumn id="44" xr3:uid="{72234643-1566-49F0-8F60-45FAF98A2463}" name="資料2021/10/31" dataDxfId="26">
      <calculatedColumnFormula>IFERROR(VLOOKUP(C2,[3]報表驗證日!K:L,2,FALSE),"")</calculatedColumnFormula>
    </tableColumn>
    <tableColumn id="46" xr3:uid="{B4888F9E-6726-4863-8060-4B81DAB104A1}" name="資料2021/11/30" dataDxfId="25">
      <calculatedColumnFormula>IFERROR(VLOOKUP(C2,[3]報表驗證日!N:O,2,FALSE),"")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D8FDAE-1602-4D94-AC6F-284187562585}" name="介面" displayName="介面" ref="A1:W172" totalsRowShown="0" headerRowDxfId="24" dataDxfId="23">
  <autoFilter ref="A1:W172" xr:uid="{00000000-0009-0000-0100-000002000000}"/>
  <tableColumns count="23">
    <tableColumn id="1" xr3:uid="{6BBB7F17-0B39-4EE1-9B91-2F17E031F02E}" name="業務功能大類" dataDxfId="22"/>
    <tableColumn id="2" xr3:uid="{48E7D2AA-45CC-4150-B828-102A83B1D086}" name="業務功能分類" dataDxfId="21"/>
    <tableColumn id="3" xr3:uid="{656347BD-95B7-4B55-BE10-6D35330AAE94}" name="功能項目/代號" dataDxfId="20"/>
    <tableColumn id="4" xr3:uid="{34F8D530-CF63-44CE-B490-A7C723142971}" name="功能名稱/說明" dataDxfId="19"/>
    <tableColumn id="5" xr3:uid="{97AE3197-C37E-4B2C-A483-45ECC02DE3B2}" name="User_x000a_負責人" dataDxfId="18"/>
    <tableColumn id="6" xr3:uid="{752A887B-FB56-4A12-B0D4-E0A6722C4D23}" name="IT_x000a_負責人" dataDxfId="17"/>
    <tableColumn id="7" xr3:uid="{1C87719D-EE9A-4ABC-89A1-DDBA3254D3EC}" name="ST1負責人" dataDxfId="16"/>
    <tableColumn id="24" xr3:uid="{D7520FDB-151D-42F3-A5F6-D2687470F819}" name="作業流程文件" dataDxfId="15"/>
    <tableColumn id="26" xr3:uid="{4B3E98BF-2E7B-43AE-A854-D6D1559D90CF}" name="參考代號" dataDxfId="14"/>
    <tableColumn id="31" xr3:uid="{F3DC6ECD-2931-4A07-8F50-76332016772D}" name="URS負責人" dataDxfId="13"/>
    <tableColumn id="55" xr3:uid="{186F8299-4DF9-491B-9736-A7DF0958936F}" name="介面名稱" dataDxfId="12"/>
    <tableColumn id="50" xr3:uid="{EE8EF1C1-3216-4BD9-BC52-DA5EC3771063}" name="來源/去處" dataDxfId="11"/>
    <tableColumn id="51" xr3:uid="{3833134D-8595-40D0-9119-DEB4019377B0}" name="介接方式" dataDxfId="10"/>
    <tableColumn id="52" xr3:uid="{ECD577C4-0BBC-4405-871C-4B601CC398F0}" name="輸入/輸出" dataDxfId="9"/>
    <tableColumn id="45" xr3:uid="{B164D3D6-20F5-4D7C-AC98-CC8593F41378}" name="負責單位" dataDxfId="8"/>
    <tableColumn id="56" xr3:uid="{2C71B59D-D45B-4AB1-A313-7253A5F32BC6}" name="需提供原系統規格" dataDxfId="7"/>
    <tableColumn id="54" xr3:uid="{D0D9FA4B-8D98-431A-92F1-CBD2E1D79C07}" name="需確認或傳送方式" dataDxfId="6"/>
    <tableColumn id="57" xr3:uid="{E19788DD-D0F8-4877-87E7-17D1841C2123}" name="待SKL提供驗測檔" dataDxfId="5"/>
    <tableColumn id="38" xr3:uid="{2BA807DE-7F38-4561-8C28-A26C8AA27ABB}" name="預計測試完成時間" dataDxfId="4"/>
    <tableColumn id="53" xr3:uid="{D65AEC8C-496E-41D0-ACAD-A8327F35DB2D}" name="新系統ST1驗測完成" dataDxfId="3"/>
    <tableColumn id="36" xr3:uid="{9BB7DCF3-69D8-4B0D-A49B-ECD49DDC7E25}" name="對外介接單位" dataDxfId="2"/>
    <tableColumn id="37" xr3:uid="{2996C8A3-1B56-4D3D-9F0E-450660B1C06D}" name="預計對外測試時間" dataDxfId="1"/>
    <tableColumn id="41" xr3:uid="{842A0367-00E8-4075-BE52-51D2A429E726}" name="重新交付、Delay原因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N147"/>
  <sheetViews>
    <sheetView tabSelected="1" zoomScaleNormal="100" workbookViewId="0">
      <pane xSplit="10" ySplit="2" topLeftCell="K3" activePane="bottomRight" state="frozen"/>
      <selection pane="topRight" activeCell="F1" sqref="F1"/>
      <selection pane="bottomLeft" activeCell="A2" sqref="A2"/>
      <selection pane="bottomRight" activeCell="P9" sqref="P9"/>
    </sheetView>
  </sheetViews>
  <sheetFormatPr defaultColWidth="4.54296875" defaultRowHeight="17" x14ac:dyDescent="0.4"/>
  <cols>
    <col min="1" max="1" width="4.54296875" style="7"/>
    <col min="2" max="2" width="18.81640625" style="7" customWidth="1"/>
    <col min="3" max="3" width="28.26953125" style="7" customWidth="1"/>
    <col min="4" max="4" width="3.453125" style="75" customWidth="1"/>
    <col min="5" max="5" width="5.453125" style="7" customWidth="1"/>
    <col min="6" max="6" width="4.54296875" style="8" customWidth="1"/>
    <col min="7" max="7" width="5.6328125" style="9" bestFit="1" customWidth="1"/>
    <col min="8" max="8" width="4.36328125" style="354" bestFit="1" customWidth="1"/>
    <col min="9" max="9" width="5.6328125" style="8" bestFit="1" customWidth="1"/>
    <col min="10" max="10" width="4.7265625" style="8" customWidth="1"/>
    <col min="11" max="11" width="4.54296875" style="18"/>
    <col min="12" max="106" width="4.54296875" style="8"/>
    <col min="107" max="107" width="4.54296875" style="311"/>
    <col min="108" max="219" width="4.54296875" style="8"/>
    <col min="220" max="220" width="4.54296875" style="311"/>
    <col min="221" max="230" width="4.54296875" style="8"/>
    <col min="231" max="231" width="4.453125" style="8" customWidth="1"/>
    <col min="232" max="305" width="4.54296875" style="8"/>
    <col min="306" max="306" width="4.54296875" style="311" customWidth="1"/>
    <col min="307" max="307" width="4.54296875" style="8" customWidth="1"/>
    <col min="308" max="309" width="4.54296875" style="8"/>
    <col min="310" max="437" width="4.54296875" style="8" customWidth="1"/>
    <col min="438" max="438" width="5" style="8" customWidth="1"/>
    <col min="439" max="443" width="4.54296875" style="8" customWidth="1"/>
    <col min="444" max="16384" width="4.54296875" style="8"/>
  </cols>
  <sheetData>
    <row r="1" spans="1:586" x14ac:dyDescent="0.4">
      <c r="B1" s="64">
        <f>COUNTIF(K1:ZD1,"&gt;0")</f>
        <v>82</v>
      </c>
      <c r="C1" s="61">
        <f>COUNTA(K2:ZY2)</f>
        <v>576</v>
      </c>
      <c r="D1" s="67"/>
      <c r="K1" s="8">
        <f t="shared" ref="K1:BV1" si="0">SUBTOTAL(109,K6:K268)</f>
        <v>0</v>
      </c>
      <c r="L1" s="8">
        <f t="shared" si="0"/>
        <v>0</v>
      </c>
      <c r="M1" s="8">
        <f t="shared" si="0"/>
        <v>0</v>
      </c>
      <c r="N1" s="8">
        <f t="shared" si="0"/>
        <v>0</v>
      </c>
      <c r="O1" s="8">
        <f t="shared" si="0"/>
        <v>0</v>
      </c>
      <c r="P1" s="8">
        <f t="shared" si="0"/>
        <v>0</v>
      </c>
      <c r="Q1" s="8">
        <f t="shared" si="0"/>
        <v>0</v>
      </c>
      <c r="R1" s="8">
        <f t="shared" si="0"/>
        <v>0</v>
      </c>
      <c r="S1" s="8">
        <f t="shared" si="0"/>
        <v>0</v>
      </c>
      <c r="T1" s="8">
        <f t="shared" si="0"/>
        <v>0</v>
      </c>
      <c r="U1" s="8">
        <f t="shared" si="0"/>
        <v>0</v>
      </c>
      <c r="V1" s="8">
        <f t="shared" si="0"/>
        <v>0</v>
      </c>
      <c r="W1" s="8">
        <f t="shared" si="0"/>
        <v>0</v>
      </c>
      <c r="X1" s="8">
        <f t="shared" si="0"/>
        <v>0</v>
      </c>
      <c r="Y1" s="8">
        <f t="shared" si="0"/>
        <v>0</v>
      </c>
      <c r="Z1" s="8">
        <f t="shared" si="0"/>
        <v>1</v>
      </c>
      <c r="AA1" s="8">
        <f t="shared" si="0"/>
        <v>0</v>
      </c>
      <c r="AB1" s="8">
        <f t="shared" si="0"/>
        <v>0</v>
      </c>
      <c r="AC1" s="8">
        <f t="shared" si="0"/>
        <v>0</v>
      </c>
      <c r="AD1" s="8">
        <f t="shared" si="0"/>
        <v>0</v>
      </c>
      <c r="AE1" s="8">
        <f t="shared" si="0"/>
        <v>0</v>
      </c>
      <c r="AF1" s="8">
        <f t="shared" si="0"/>
        <v>0</v>
      </c>
      <c r="AG1" s="8">
        <f t="shared" si="0"/>
        <v>0</v>
      </c>
      <c r="AH1" s="8">
        <f t="shared" si="0"/>
        <v>0</v>
      </c>
      <c r="AI1" s="8">
        <f t="shared" si="0"/>
        <v>0</v>
      </c>
      <c r="AJ1" s="8">
        <f t="shared" si="0"/>
        <v>0</v>
      </c>
      <c r="AK1" s="8">
        <f t="shared" si="0"/>
        <v>0</v>
      </c>
      <c r="AL1" s="311">
        <f t="shared" si="0"/>
        <v>0</v>
      </c>
      <c r="AM1" s="8">
        <f t="shared" si="0"/>
        <v>0</v>
      </c>
      <c r="AN1" s="8">
        <f t="shared" si="0"/>
        <v>0</v>
      </c>
      <c r="AO1" s="8">
        <f t="shared" si="0"/>
        <v>0</v>
      </c>
      <c r="AP1" s="8">
        <f t="shared" si="0"/>
        <v>0</v>
      </c>
      <c r="AQ1" s="8">
        <f t="shared" si="0"/>
        <v>0</v>
      </c>
      <c r="AR1" s="8">
        <f t="shared" si="0"/>
        <v>0</v>
      </c>
      <c r="AS1" s="8">
        <f t="shared" si="0"/>
        <v>0</v>
      </c>
      <c r="AT1" s="8">
        <f t="shared" si="0"/>
        <v>0</v>
      </c>
      <c r="AU1" s="8">
        <f t="shared" si="0"/>
        <v>0</v>
      </c>
      <c r="AV1" s="8">
        <f t="shared" si="0"/>
        <v>0</v>
      </c>
      <c r="AW1" s="8">
        <f t="shared" si="0"/>
        <v>0</v>
      </c>
      <c r="AX1" s="8">
        <f t="shared" si="0"/>
        <v>0</v>
      </c>
      <c r="AY1" s="8">
        <f t="shared" si="0"/>
        <v>0</v>
      </c>
      <c r="AZ1" s="8">
        <f t="shared" si="0"/>
        <v>1</v>
      </c>
      <c r="BA1" s="8">
        <f t="shared" si="0"/>
        <v>0</v>
      </c>
      <c r="BB1" s="8">
        <f t="shared" si="0"/>
        <v>0</v>
      </c>
      <c r="BC1" s="8">
        <f t="shared" si="0"/>
        <v>0</v>
      </c>
      <c r="BD1" s="8">
        <f t="shared" si="0"/>
        <v>0</v>
      </c>
      <c r="BE1" s="8">
        <f t="shared" si="0"/>
        <v>0</v>
      </c>
      <c r="BF1" s="8">
        <f t="shared" si="0"/>
        <v>0</v>
      </c>
      <c r="BG1" s="8">
        <f t="shared" si="0"/>
        <v>0</v>
      </c>
      <c r="BH1" s="8">
        <f t="shared" si="0"/>
        <v>0</v>
      </c>
      <c r="BI1" s="8">
        <f t="shared" si="0"/>
        <v>0</v>
      </c>
      <c r="BJ1" s="8">
        <f t="shared" si="0"/>
        <v>0</v>
      </c>
      <c r="BK1" s="8">
        <f t="shared" si="0"/>
        <v>0</v>
      </c>
      <c r="BL1" s="8">
        <f t="shared" si="0"/>
        <v>0</v>
      </c>
      <c r="BM1" s="8">
        <f t="shared" si="0"/>
        <v>0</v>
      </c>
      <c r="BN1" s="8">
        <f t="shared" si="0"/>
        <v>0</v>
      </c>
      <c r="BO1" s="8">
        <f t="shared" si="0"/>
        <v>0</v>
      </c>
      <c r="BP1" s="8">
        <f t="shared" si="0"/>
        <v>0</v>
      </c>
      <c r="BQ1" s="8">
        <f t="shared" si="0"/>
        <v>0</v>
      </c>
      <c r="BR1" s="8">
        <f t="shared" si="0"/>
        <v>0</v>
      </c>
      <c r="BS1" s="8">
        <f t="shared" si="0"/>
        <v>0</v>
      </c>
      <c r="BT1" s="8">
        <f t="shared" si="0"/>
        <v>0</v>
      </c>
      <c r="BU1" s="8">
        <f t="shared" si="0"/>
        <v>0</v>
      </c>
      <c r="BV1" s="8">
        <f t="shared" si="0"/>
        <v>0</v>
      </c>
      <c r="BW1" s="8">
        <f t="shared" ref="BW1:EH1" si="1">SUBTOTAL(109,BW6:BW268)</f>
        <v>0</v>
      </c>
      <c r="BX1" s="8">
        <f t="shared" si="1"/>
        <v>0</v>
      </c>
      <c r="BY1" s="8">
        <f t="shared" si="1"/>
        <v>0</v>
      </c>
      <c r="BZ1" s="8">
        <f t="shared" si="1"/>
        <v>0</v>
      </c>
      <c r="CA1" s="8">
        <f t="shared" si="1"/>
        <v>0</v>
      </c>
      <c r="CB1" s="8">
        <f t="shared" si="1"/>
        <v>0</v>
      </c>
      <c r="CC1" s="8">
        <f t="shared" si="1"/>
        <v>0</v>
      </c>
      <c r="CD1" s="8">
        <f t="shared" si="1"/>
        <v>0</v>
      </c>
      <c r="CE1" s="8">
        <f t="shared" si="1"/>
        <v>0</v>
      </c>
      <c r="CF1" s="8">
        <f t="shared" si="1"/>
        <v>0</v>
      </c>
      <c r="CG1" s="8">
        <f t="shared" si="1"/>
        <v>0</v>
      </c>
      <c r="CH1" s="8">
        <f t="shared" si="1"/>
        <v>0</v>
      </c>
      <c r="CI1" s="8">
        <f t="shared" si="1"/>
        <v>0</v>
      </c>
      <c r="CJ1" s="8">
        <f t="shared" si="1"/>
        <v>0</v>
      </c>
      <c r="CK1" s="8">
        <f t="shared" si="1"/>
        <v>0</v>
      </c>
      <c r="CL1" s="8">
        <f t="shared" si="1"/>
        <v>0</v>
      </c>
      <c r="CM1" s="8">
        <f t="shared" si="1"/>
        <v>0</v>
      </c>
      <c r="CN1" s="8">
        <f t="shared" si="1"/>
        <v>0</v>
      </c>
      <c r="CO1" s="8">
        <f t="shared" si="1"/>
        <v>0</v>
      </c>
      <c r="CP1" s="8">
        <f t="shared" si="1"/>
        <v>0</v>
      </c>
      <c r="CQ1" s="8">
        <f t="shared" si="1"/>
        <v>0</v>
      </c>
      <c r="CR1" s="8">
        <f t="shared" si="1"/>
        <v>0</v>
      </c>
      <c r="CS1" s="8">
        <f t="shared" si="1"/>
        <v>0</v>
      </c>
      <c r="CT1" s="8">
        <f t="shared" si="1"/>
        <v>0</v>
      </c>
      <c r="CU1" s="8">
        <f t="shared" si="1"/>
        <v>0</v>
      </c>
      <c r="CV1" s="8">
        <f t="shared" si="1"/>
        <v>0</v>
      </c>
      <c r="CW1" s="8">
        <f t="shared" si="1"/>
        <v>0</v>
      </c>
      <c r="CX1" s="8">
        <f t="shared" si="1"/>
        <v>0</v>
      </c>
      <c r="CY1" s="8">
        <f t="shared" si="1"/>
        <v>0</v>
      </c>
      <c r="CZ1" s="8">
        <f t="shared" si="1"/>
        <v>0</v>
      </c>
      <c r="DA1" s="8">
        <f t="shared" si="1"/>
        <v>0</v>
      </c>
      <c r="DB1" s="8">
        <f t="shared" si="1"/>
        <v>0</v>
      </c>
      <c r="DC1" s="8">
        <f t="shared" si="1"/>
        <v>0</v>
      </c>
      <c r="DD1" s="8">
        <f t="shared" si="1"/>
        <v>0</v>
      </c>
      <c r="DE1" s="8">
        <f t="shared" si="1"/>
        <v>0</v>
      </c>
      <c r="DF1" s="8">
        <f t="shared" si="1"/>
        <v>0</v>
      </c>
      <c r="DG1" s="8">
        <f t="shared" si="1"/>
        <v>0</v>
      </c>
      <c r="DH1" s="8">
        <f t="shared" si="1"/>
        <v>0</v>
      </c>
      <c r="DI1" s="8">
        <f t="shared" si="1"/>
        <v>0</v>
      </c>
      <c r="DJ1" s="8">
        <f t="shared" si="1"/>
        <v>0</v>
      </c>
      <c r="DK1" s="8">
        <f t="shared" si="1"/>
        <v>0</v>
      </c>
      <c r="DL1" s="8">
        <f t="shared" si="1"/>
        <v>0</v>
      </c>
      <c r="DM1" s="8">
        <f t="shared" si="1"/>
        <v>0</v>
      </c>
      <c r="DN1" s="8">
        <f t="shared" si="1"/>
        <v>0</v>
      </c>
      <c r="DO1" s="8">
        <f t="shared" si="1"/>
        <v>0</v>
      </c>
      <c r="DP1" s="8">
        <f t="shared" si="1"/>
        <v>0</v>
      </c>
      <c r="DQ1" s="8">
        <f t="shared" si="1"/>
        <v>0</v>
      </c>
      <c r="DR1" s="8">
        <f t="shared" si="1"/>
        <v>0</v>
      </c>
      <c r="DS1" s="8">
        <f t="shared" si="1"/>
        <v>0</v>
      </c>
      <c r="DT1" s="8">
        <f t="shared" si="1"/>
        <v>0</v>
      </c>
      <c r="DU1" s="8">
        <f t="shared" si="1"/>
        <v>0</v>
      </c>
      <c r="DV1" s="8">
        <f t="shared" si="1"/>
        <v>0</v>
      </c>
      <c r="DW1" s="8">
        <f t="shared" si="1"/>
        <v>0</v>
      </c>
      <c r="DX1" s="8">
        <f t="shared" si="1"/>
        <v>0</v>
      </c>
      <c r="DY1" s="8">
        <f t="shared" si="1"/>
        <v>0</v>
      </c>
      <c r="DZ1" s="8">
        <f t="shared" si="1"/>
        <v>0</v>
      </c>
      <c r="EA1" s="8">
        <f t="shared" si="1"/>
        <v>0</v>
      </c>
      <c r="EB1" s="8">
        <f t="shared" si="1"/>
        <v>0</v>
      </c>
      <c r="EC1" s="8">
        <f t="shared" si="1"/>
        <v>0</v>
      </c>
      <c r="ED1" s="8">
        <f t="shared" si="1"/>
        <v>0</v>
      </c>
      <c r="EE1" s="8">
        <f t="shared" si="1"/>
        <v>0</v>
      </c>
      <c r="EF1" s="8">
        <f t="shared" si="1"/>
        <v>0</v>
      </c>
      <c r="EG1" s="8">
        <f t="shared" si="1"/>
        <v>0</v>
      </c>
      <c r="EH1" s="8">
        <f t="shared" si="1"/>
        <v>0</v>
      </c>
      <c r="EI1" s="8">
        <f t="shared" ref="EI1:GT1" si="2">SUBTOTAL(109,EI6:EI268)</f>
        <v>0</v>
      </c>
      <c r="EJ1" s="8">
        <f t="shared" si="2"/>
        <v>0</v>
      </c>
      <c r="EK1" s="8">
        <f t="shared" si="2"/>
        <v>0</v>
      </c>
      <c r="EL1" s="8">
        <f t="shared" si="2"/>
        <v>0</v>
      </c>
      <c r="EM1" s="8">
        <f t="shared" si="2"/>
        <v>0</v>
      </c>
      <c r="EN1" s="8">
        <f t="shared" si="2"/>
        <v>0</v>
      </c>
      <c r="EO1" s="8">
        <f t="shared" si="2"/>
        <v>0</v>
      </c>
      <c r="EP1" s="8">
        <f t="shared" si="2"/>
        <v>0</v>
      </c>
      <c r="EQ1" s="8">
        <f t="shared" si="2"/>
        <v>0</v>
      </c>
      <c r="ER1" s="8">
        <f t="shared" si="2"/>
        <v>0</v>
      </c>
      <c r="ES1" s="8">
        <f t="shared" si="2"/>
        <v>0</v>
      </c>
      <c r="ET1" s="8">
        <f t="shared" si="2"/>
        <v>0</v>
      </c>
      <c r="EU1" s="8">
        <f t="shared" si="2"/>
        <v>0</v>
      </c>
      <c r="EV1" s="8">
        <f t="shared" si="2"/>
        <v>0</v>
      </c>
      <c r="EW1" s="8">
        <f t="shared" si="2"/>
        <v>0</v>
      </c>
      <c r="EX1" s="8">
        <f t="shared" si="2"/>
        <v>0</v>
      </c>
      <c r="EY1" s="8">
        <f t="shared" si="2"/>
        <v>0</v>
      </c>
      <c r="EZ1" s="8">
        <f t="shared" si="2"/>
        <v>0</v>
      </c>
      <c r="FA1" s="8">
        <f t="shared" si="2"/>
        <v>0</v>
      </c>
      <c r="FB1" s="8">
        <f t="shared" si="2"/>
        <v>0</v>
      </c>
      <c r="FC1" s="8">
        <f t="shared" si="2"/>
        <v>0</v>
      </c>
      <c r="FD1" s="8">
        <f t="shared" si="2"/>
        <v>0</v>
      </c>
      <c r="FE1" s="8">
        <f t="shared" si="2"/>
        <v>0</v>
      </c>
      <c r="FF1" s="8">
        <f t="shared" si="2"/>
        <v>0</v>
      </c>
      <c r="FG1" s="8">
        <f t="shared" si="2"/>
        <v>0</v>
      </c>
      <c r="FH1" s="8">
        <f t="shared" si="2"/>
        <v>0</v>
      </c>
      <c r="FI1" s="8">
        <f t="shared" si="2"/>
        <v>0</v>
      </c>
      <c r="FJ1" s="8">
        <f t="shared" si="2"/>
        <v>0</v>
      </c>
      <c r="FK1" s="8">
        <f t="shared" si="2"/>
        <v>0</v>
      </c>
      <c r="FL1" s="8">
        <f t="shared" si="2"/>
        <v>0</v>
      </c>
      <c r="FM1" s="8">
        <f t="shared" si="2"/>
        <v>0</v>
      </c>
      <c r="FN1" s="8">
        <f t="shared" si="2"/>
        <v>0</v>
      </c>
      <c r="FO1" s="8">
        <f t="shared" si="2"/>
        <v>0</v>
      </c>
      <c r="FP1" s="8">
        <f t="shared" si="2"/>
        <v>0</v>
      </c>
      <c r="FQ1" s="8">
        <f t="shared" si="2"/>
        <v>0</v>
      </c>
      <c r="FR1" s="8">
        <f t="shared" si="2"/>
        <v>0</v>
      </c>
      <c r="FS1" s="8">
        <f t="shared" si="2"/>
        <v>0</v>
      </c>
      <c r="FT1" s="8">
        <f t="shared" si="2"/>
        <v>0</v>
      </c>
      <c r="FU1" s="8">
        <f t="shared" si="2"/>
        <v>0</v>
      </c>
      <c r="FV1" s="8">
        <f t="shared" si="2"/>
        <v>0</v>
      </c>
      <c r="FW1" s="8">
        <f t="shared" si="2"/>
        <v>0</v>
      </c>
      <c r="FX1" s="8">
        <f t="shared" si="2"/>
        <v>0</v>
      </c>
      <c r="FY1" s="8">
        <f t="shared" si="2"/>
        <v>0</v>
      </c>
      <c r="FZ1" s="8">
        <f t="shared" si="2"/>
        <v>0</v>
      </c>
      <c r="GA1" s="8">
        <f t="shared" si="2"/>
        <v>0</v>
      </c>
      <c r="GB1" s="8">
        <f t="shared" si="2"/>
        <v>0</v>
      </c>
      <c r="GC1" s="8">
        <f t="shared" si="2"/>
        <v>0</v>
      </c>
      <c r="GD1" s="8">
        <f t="shared" si="2"/>
        <v>0</v>
      </c>
      <c r="GE1" s="8">
        <f t="shared" si="2"/>
        <v>0</v>
      </c>
      <c r="GF1" s="8">
        <f t="shared" si="2"/>
        <v>0</v>
      </c>
      <c r="GG1" s="8">
        <f t="shared" si="2"/>
        <v>0</v>
      </c>
      <c r="GH1" s="8">
        <f t="shared" si="2"/>
        <v>0</v>
      </c>
      <c r="GI1" s="8">
        <f t="shared" si="2"/>
        <v>0</v>
      </c>
      <c r="GJ1" s="8">
        <f t="shared" si="2"/>
        <v>0</v>
      </c>
      <c r="GK1" s="8">
        <f t="shared" si="2"/>
        <v>0</v>
      </c>
      <c r="GL1" s="8">
        <f t="shared" si="2"/>
        <v>0</v>
      </c>
      <c r="GM1" s="8">
        <f t="shared" si="2"/>
        <v>0</v>
      </c>
      <c r="GN1" s="8">
        <f t="shared" si="2"/>
        <v>0</v>
      </c>
      <c r="GO1" s="8">
        <f t="shared" si="2"/>
        <v>0</v>
      </c>
      <c r="GP1" s="8">
        <f t="shared" si="2"/>
        <v>0</v>
      </c>
      <c r="GQ1" s="8">
        <f t="shared" si="2"/>
        <v>0</v>
      </c>
      <c r="GR1" s="8">
        <f t="shared" si="2"/>
        <v>0</v>
      </c>
      <c r="GS1" s="8">
        <f t="shared" si="2"/>
        <v>0</v>
      </c>
      <c r="GT1" s="311">
        <f t="shared" si="2"/>
        <v>0</v>
      </c>
      <c r="GU1" s="8">
        <f t="shared" ref="GU1:JF1" si="3">SUBTOTAL(109,GU6:GU268)</f>
        <v>0</v>
      </c>
      <c r="GV1" s="8">
        <f t="shared" si="3"/>
        <v>0</v>
      </c>
      <c r="GW1" s="8">
        <f t="shared" si="3"/>
        <v>0</v>
      </c>
      <c r="GX1" s="8">
        <f t="shared" si="3"/>
        <v>0</v>
      </c>
      <c r="GY1" s="8">
        <f t="shared" si="3"/>
        <v>0</v>
      </c>
      <c r="GZ1" s="8">
        <f t="shared" si="3"/>
        <v>0</v>
      </c>
      <c r="HA1" s="8">
        <f t="shared" si="3"/>
        <v>0</v>
      </c>
      <c r="HB1" s="8">
        <f t="shared" si="3"/>
        <v>0</v>
      </c>
      <c r="HC1" s="311">
        <f t="shared" si="3"/>
        <v>0</v>
      </c>
      <c r="HD1" s="8">
        <f t="shared" si="3"/>
        <v>0</v>
      </c>
      <c r="HE1" s="8">
        <f t="shared" si="3"/>
        <v>0</v>
      </c>
      <c r="HF1" s="8">
        <f t="shared" si="3"/>
        <v>0</v>
      </c>
      <c r="HG1" s="8">
        <f t="shared" si="3"/>
        <v>0</v>
      </c>
      <c r="HH1" s="8">
        <f t="shared" si="3"/>
        <v>0</v>
      </c>
      <c r="HI1" s="8">
        <f t="shared" si="3"/>
        <v>0</v>
      </c>
      <c r="HJ1" s="8">
        <f t="shared" si="3"/>
        <v>0</v>
      </c>
      <c r="HK1" s="8">
        <f t="shared" si="3"/>
        <v>0</v>
      </c>
      <c r="HL1" s="8">
        <f t="shared" si="3"/>
        <v>0</v>
      </c>
      <c r="HM1" s="8">
        <f t="shared" si="3"/>
        <v>0</v>
      </c>
      <c r="HN1" s="8">
        <f t="shared" si="3"/>
        <v>0</v>
      </c>
      <c r="HO1" s="8">
        <f t="shared" si="3"/>
        <v>1</v>
      </c>
      <c r="HP1" s="8">
        <f t="shared" si="3"/>
        <v>0</v>
      </c>
      <c r="HQ1" s="8">
        <f t="shared" si="3"/>
        <v>0</v>
      </c>
      <c r="HR1" s="8">
        <f t="shared" si="3"/>
        <v>0</v>
      </c>
      <c r="HS1" s="8">
        <f t="shared" si="3"/>
        <v>1</v>
      </c>
      <c r="HT1" s="8">
        <f t="shared" si="3"/>
        <v>0</v>
      </c>
      <c r="HU1" s="8">
        <f t="shared" si="3"/>
        <v>0</v>
      </c>
      <c r="HV1" s="8">
        <f t="shared" si="3"/>
        <v>0</v>
      </c>
      <c r="HW1" s="8">
        <f t="shared" si="3"/>
        <v>0</v>
      </c>
      <c r="HX1" s="8">
        <f t="shared" si="3"/>
        <v>0</v>
      </c>
      <c r="HY1" s="8">
        <f t="shared" si="3"/>
        <v>0</v>
      </c>
      <c r="HZ1" s="8">
        <f t="shared" si="3"/>
        <v>0</v>
      </c>
      <c r="IA1" s="8">
        <f t="shared" si="3"/>
        <v>0</v>
      </c>
      <c r="IB1" s="8">
        <f t="shared" si="3"/>
        <v>0</v>
      </c>
      <c r="IC1" s="8">
        <f t="shared" si="3"/>
        <v>0</v>
      </c>
      <c r="ID1" s="8">
        <f t="shared" si="3"/>
        <v>1</v>
      </c>
      <c r="IE1" s="8">
        <f t="shared" si="3"/>
        <v>0</v>
      </c>
      <c r="IF1" s="8">
        <f t="shared" si="3"/>
        <v>0</v>
      </c>
      <c r="IG1" s="8">
        <f t="shared" si="3"/>
        <v>0</v>
      </c>
      <c r="IH1" s="8">
        <f t="shared" si="3"/>
        <v>0</v>
      </c>
      <c r="II1" s="8">
        <f t="shared" si="3"/>
        <v>0</v>
      </c>
      <c r="IJ1" s="8">
        <f t="shared" si="3"/>
        <v>0</v>
      </c>
      <c r="IK1" s="8">
        <f t="shared" si="3"/>
        <v>0</v>
      </c>
      <c r="IL1" s="8">
        <f t="shared" si="3"/>
        <v>0</v>
      </c>
      <c r="IM1" s="8">
        <f t="shared" si="3"/>
        <v>0</v>
      </c>
      <c r="IN1" s="8">
        <f t="shared" si="3"/>
        <v>0</v>
      </c>
      <c r="IO1" s="8">
        <f t="shared" si="3"/>
        <v>0</v>
      </c>
      <c r="IP1" s="8">
        <f t="shared" si="3"/>
        <v>1</v>
      </c>
      <c r="IQ1" s="8">
        <f t="shared" si="3"/>
        <v>0</v>
      </c>
      <c r="IR1" s="8">
        <f t="shared" si="3"/>
        <v>0</v>
      </c>
      <c r="IS1" s="8">
        <f t="shared" si="3"/>
        <v>1</v>
      </c>
      <c r="IT1" s="8">
        <f t="shared" si="3"/>
        <v>0</v>
      </c>
      <c r="IU1" s="8">
        <f t="shared" si="3"/>
        <v>0</v>
      </c>
      <c r="IV1" s="8">
        <f t="shared" si="3"/>
        <v>0</v>
      </c>
      <c r="IW1" s="8">
        <f t="shared" si="3"/>
        <v>0</v>
      </c>
      <c r="IX1" s="8">
        <f t="shared" si="3"/>
        <v>0</v>
      </c>
      <c r="IY1" s="8">
        <f t="shared" si="3"/>
        <v>0</v>
      </c>
      <c r="IZ1" s="8">
        <f t="shared" si="3"/>
        <v>0</v>
      </c>
      <c r="JA1" s="8">
        <f t="shared" si="3"/>
        <v>0</v>
      </c>
      <c r="JB1" s="8">
        <f t="shared" si="3"/>
        <v>0</v>
      </c>
      <c r="JC1" s="8">
        <f t="shared" si="3"/>
        <v>0</v>
      </c>
      <c r="JD1" s="8">
        <f t="shared" si="3"/>
        <v>0</v>
      </c>
      <c r="JE1" s="8">
        <f t="shared" si="3"/>
        <v>0</v>
      </c>
      <c r="JF1" s="8">
        <f t="shared" si="3"/>
        <v>0</v>
      </c>
      <c r="JG1" s="8">
        <f t="shared" ref="JG1:LR1" si="4">SUBTOTAL(109,JG6:JG268)</f>
        <v>0</v>
      </c>
      <c r="JH1" s="8">
        <f t="shared" si="4"/>
        <v>0</v>
      </c>
      <c r="JI1" s="8">
        <f t="shared" si="4"/>
        <v>0</v>
      </c>
      <c r="JJ1" s="8">
        <f t="shared" si="4"/>
        <v>0</v>
      </c>
      <c r="JK1" s="8">
        <f t="shared" si="4"/>
        <v>0</v>
      </c>
      <c r="JL1" s="8">
        <f t="shared" si="4"/>
        <v>0</v>
      </c>
      <c r="JM1" s="8">
        <f t="shared" si="4"/>
        <v>0</v>
      </c>
      <c r="JN1" s="8">
        <f t="shared" si="4"/>
        <v>0</v>
      </c>
      <c r="JO1" s="8">
        <f t="shared" si="4"/>
        <v>0</v>
      </c>
      <c r="JP1" s="8">
        <f t="shared" si="4"/>
        <v>0</v>
      </c>
      <c r="JQ1" s="8">
        <f t="shared" si="4"/>
        <v>0</v>
      </c>
      <c r="JR1" s="8">
        <f t="shared" si="4"/>
        <v>0</v>
      </c>
      <c r="JS1" s="8">
        <f t="shared" si="4"/>
        <v>0</v>
      </c>
      <c r="JT1" s="8">
        <f t="shared" si="4"/>
        <v>0</v>
      </c>
      <c r="JU1" s="8">
        <f t="shared" si="4"/>
        <v>0</v>
      </c>
      <c r="JV1" s="8">
        <f t="shared" si="4"/>
        <v>0</v>
      </c>
      <c r="JW1" s="8">
        <f t="shared" si="4"/>
        <v>0</v>
      </c>
      <c r="JX1" s="8">
        <f t="shared" si="4"/>
        <v>1</v>
      </c>
      <c r="JY1" s="8">
        <f t="shared" si="4"/>
        <v>0</v>
      </c>
      <c r="JZ1" s="8">
        <f t="shared" si="4"/>
        <v>0</v>
      </c>
      <c r="KA1" s="8">
        <f t="shared" si="4"/>
        <v>0</v>
      </c>
      <c r="KB1" s="8">
        <f t="shared" si="4"/>
        <v>0</v>
      </c>
      <c r="KC1" s="8">
        <f t="shared" si="4"/>
        <v>0</v>
      </c>
      <c r="KD1" s="8">
        <f t="shared" si="4"/>
        <v>0</v>
      </c>
      <c r="KE1" s="8">
        <f t="shared" si="4"/>
        <v>0</v>
      </c>
      <c r="KF1" s="8">
        <f t="shared" si="4"/>
        <v>0</v>
      </c>
      <c r="KG1" s="8">
        <f t="shared" si="4"/>
        <v>0</v>
      </c>
      <c r="KH1" s="8">
        <f t="shared" si="4"/>
        <v>0</v>
      </c>
      <c r="KI1" s="8">
        <f t="shared" si="4"/>
        <v>0</v>
      </c>
      <c r="KJ1" s="8">
        <f t="shared" si="4"/>
        <v>0</v>
      </c>
      <c r="KK1" s="8">
        <f t="shared" si="4"/>
        <v>0</v>
      </c>
      <c r="KL1" s="8">
        <f t="shared" si="4"/>
        <v>0</v>
      </c>
      <c r="KM1" s="8">
        <f t="shared" si="4"/>
        <v>0</v>
      </c>
      <c r="KN1" s="8">
        <f t="shared" si="4"/>
        <v>0</v>
      </c>
      <c r="KO1" s="8">
        <f t="shared" si="4"/>
        <v>0</v>
      </c>
      <c r="KP1" s="8">
        <f t="shared" si="4"/>
        <v>0</v>
      </c>
      <c r="KQ1" s="8">
        <f t="shared" si="4"/>
        <v>0</v>
      </c>
      <c r="KR1" s="8">
        <f t="shared" si="4"/>
        <v>0</v>
      </c>
      <c r="KS1" s="8">
        <f t="shared" si="4"/>
        <v>0</v>
      </c>
      <c r="KT1" s="8">
        <f t="shared" si="4"/>
        <v>0</v>
      </c>
      <c r="KU1" s="8">
        <f t="shared" si="4"/>
        <v>0</v>
      </c>
      <c r="KV1" s="8">
        <f t="shared" si="4"/>
        <v>0</v>
      </c>
      <c r="KW1" s="8">
        <f t="shared" si="4"/>
        <v>0</v>
      </c>
      <c r="KX1" s="8">
        <f t="shared" si="4"/>
        <v>0</v>
      </c>
      <c r="KY1" s="8">
        <f t="shared" si="4"/>
        <v>1</v>
      </c>
      <c r="KZ1" s="8">
        <f t="shared" si="4"/>
        <v>1</v>
      </c>
      <c r="LA1" s="8">
        <f t="shared" si="4"/>
        <v>1</v>
      </c>
      <c r="LB1" s="8">
        <f t="shared" si="4"/>
        <v>2</v>
      </c>
      <c r="LC1" s="8">
        <f t="shared" si="4"/>
        <v>1</v>
      </c>
      <c r="LD1" s="8">
        <f t="shared" si="4"/>
        <v>1</v>
      </c>
      <c r="LE1" s="8">
        <f t="shared" si="4"/>
        <v>1</v>
      </c>
      <c r="LF1" s="8">
        <f t="shared" si="4"/>
        <v>1</v>
      </c>
      <c r="LG1" s="8">
        <f t="shared" si="4"/>
        <v>1</v>
      </c>
      <c r="LH1" s="8">
        <f t="shared" si="4"/>
        <v>1</v>
      </c>
      <c r="LI1" s="8">
        <f t="shared" si="4"/>
        <v>0</v>
      </c>
      <c r="LJ1" s="8">
        <f t="shared" si="4"/>
        <v>1</v>
      </c>
      <c r="LK1" s="8">
        <f t="shared" si="4"/>
        <v>2</v>
      </c>
      <c r="LL1" s="8">
        <f t="shared" si="4"/>
        <v>1</v>
      </c>
      <c r="LM1" s="8">
        <f t="shared" si="4"/>
        <v>0</v>
      </c>
      <c r="LN1" s="8">
        <f t="shared" si="4"/>
        <v>2</v>
      </c>
      <c r="LO1" s="8">
        <f t="shared" si="4"/>
        <v>1</v>
      </c>
      <c r="LP1" s="8">
        <f t="shared" si="4"/>
        <v>1</v>
      </c>
      <c r="LQ1" s="8">
        <f t="shared" si="4"/>
        <v>0</v>
      </c>
      <c r="LR1" s="8">
        <f t="shared" si="4"/>
        <v>1</v>
      </c>
      <c r="LS1" s="8">
        <f t="shared" ref="LS1:OD1" si="5">SUBTOTAL(109,LS6:LS268)</f>
        <v>1</v>
      </c>
      <c r="LT1" s="8">
        <f t="shared" si="5"/>
        <v>1</v>
      </c>
      <c r="LU1" s="8">
        <f t="shared" si="5"/>
        <v>1</v>
      </c>
      <c r="LV1" s="8">
        <f t="shared" si="5"/>
        <v>1</v>
      </c>
      <c r="LW1" s="8">
        <f t="shared" si="5"/>
        <v>1</v>
      </c>
      <c r="LX1" s="8">
        <f t="shared" si="5"/>
        <v>1</v>
      </c>
      <c r="LY1" s="8">
        <f t="shared" si="5"/>
        <v>1</v>
      </c>
      <c r="LZ1" s="8">
        <f t="shared" si="5"/>
        <v>1</v>
      </c>
      <c r="MA1" s="8">
        <f t="shared" si="5"/>
        <v>1</v>
      </c>
      <c r="MB1" s="8">
        <f t="shared" si="5"/>
        <v>1</v>
      </c>
      <c r="MC1" s="8">
        <f t="shared" si="5"/>
        <v>0</v>
      </c>
      <c r="MD1" s="8">
        <f t="shared" si="5"/>
        <v>0</v>
      </c>
      <c r="ME1" s="8">
        <f t="shared" si="5"/>
        <v>0</v>
      </c>
      <c r="MF1" s="8">
        <f t="shared" si="5"/>
        <v>1</v>
      </c>
      <c r="MG1" s="8">
        <f t="shared" si="5"/>
        <v>2</v>
      </c>
      <c r="MH1" s="8">
        <f t="shared" si="5"/>
        <v>0</v>
      </c>
      <c r="MI1" s="8">
        <f t="shared" si="5"/>
        <v>1</v>
      </c>
      <c r="MJ1" s="8">
        <f t="shared" si="5"/>
        <v>0</v>
      </c>
      <c r="MK1" s="8">
        <f t="shared" si="5"/>
        <v>0</v>
      </c>
      <c r="ML1" s="8">
        <f t="shared" si="5"/>
        <v>1</v>
      </c>
      <c r="MM1" s="8">
        <f t="shared" si="5"/>
        <v>1</v>
      </c>
      <c r="MN1" s="8">
        <f t="shared" si="5"/>
        <v>0</v>
      </c>
      <c r="MO1" s="8">
        <f t="shared" si="5"/>
        <v>0</v>
      </c>
      <c r="MP1" s="8">
        <f t="shared" si="5"/>
        <v>0</v>
      </c>
      <c r="MQ1" s="8">
        <f t="shared" si="5"/>
        <v>0</v>
      </c>
      <c r="MR1" s="8">
        <f t="shared" si="5"/>
        <v>1</v>
      </c>
      <c r="MS1" s="8">
        <f t="shared" si="5"/>
        <v>1</v>
      </c>
      <c r="MT1" s="8">
        <f t="shared" si="5"/>
        <v>1</v>
      </c>
      <c r="MU1" s="8">
        <f t="shared" si="5"/>
        <v>1</v>
      </c>
      <c r="MV1" s="8">
        <f t="shared" si="5"/>
        <v>1</v>
      </c>
      <c r="MW1" s="8">
        <f t="shared" si="5"/>
        <v>2</v>
      </c>
      <c r="MX1" s="8">
        <f t="shared" si="5"/>
        <v>1</v>
      </c>
      <c r="MY1" s="8">
        <f t="shared" si="5"/>
        <v>1</v>
      </c>
      <c r="MZ1" s="8">
        <f t="shared" si="5"/>
        <v>1</v>
      </c>
      <c r="NA1" s="8">
        <f t="shared" si="5"/>
        <v>1</v>
      </c>
      <c r="NB1" s="8">
        <f t="shared" si="5"/>
        <v>1</v>
      </c>
      <c r="NC1" s="8">
        <f t="shared" si="5"/>
        <v>0</v>
      </c>
      <c r="ND1" s="8">
        <f t="shared" si="5"/>
        <v>0</v>
      </c>
      <c r="NE1" s="8">
        <f t="shared" si="5"/>
        <v>0</v>
      </c>
      <c r="NF1" s="8">
        <f t="shared" si="5"/>
        <v>0</v>
      </c>
      <c r="NG1" s="8">
        <f t="shared" si="5"/>
        <v>1</v>
      </c>
      <c r="NH1" s="8">
        <f t="shared" si="5"/>
        <v>1</v>
      </c>
      <c r="NI1" s="8">
        <f t="shared" si="5"/>
        <v>0</v>
      </c>
      <c r="NJ1" s="8">
        <f t="shared" si="5"/>
        <v>2</v>
      </c>
      <c r="NK1" s="8">
        <f t="shared" si="5"/>
        <v>1</v>
      </c>
      <c r="NL1" s="8">
        <f t="shared" si="5"/>
        <v>1</v>
      </c>
      <c r="NM1" s="8">
        <f t="shared" si="5"/>
        <v>0</v>
      </c>
      <c r="NN1" s="8">
        <f t="shared" si="5"/>
        <v>1</v>
      </c>
      <c r="NO1" s="8">
        <f t="shared" si="5"/>
        <v>1</v>
      </c>
      <c r="NP1" s="8">
        <f t="shared" si="5"/>
        <v>1</v>
      </c>
      <c r="NQ1" s="8">
        <f t="shared" si="5"/>
        <v>1</v>
      </c>
      <c r="NR1" s="8">
        <f t="shared" si="5"/>
        <v>1</v>
      </c>
      <c r="NS1" s="8">
        <f t="shared" si="5"/>
        <v>1</v>
      </c>
      <c r="NT1" s="8">
        <f t="shared" si="5"/>
        <v>1</v>
      </c>
      <c r="NU1" s="8">
        <f t="shared" si="5"/>
        <v>1</v>
      </c>
      <c r="NV1" s="8">
        <f t="shared" si="5"/>
        <v>1</v>
      </c>
      <c r="NW1" s="8">
        <f t="shared" si="5"/>
        <v>1</v>
      </c>
      <c r="NX1" s="8">
        <f t="shared" si="5"/>
        <v>0</v>
      </c>
      <c r="NY1" s="8">
        <f t="shared" si="5"/>
        <v>0</v>
      </c>
      <c r="NZ1" s="8">
        <f t="shared" si="5"/>
        <v>0</v>
      </c>
      <c r="OA1" s="8">
        <f t="shared" si="5"/>
        <v>1</v>
      </c>
      <c r="OB1" s="8">
        <f t="shared" si="5"/>
        <v>0</v>
      </c>
      <c r="OC1" s="8">
        <f t="shared" si="5"/>
        <v>0</v>
      </c>
      <c r="OD1" s="8">
        <f t="shared" si="5"/>
        <v>0</v>
      </c>
      <c r="OE1" s="8">
        <f t="shared" ref="OE1:QP1" si="6">SUBTOTAL(109,OE6:OE268)</f>
        <v>0</v>
      </c>
      <c r="OF1" s="8">
        <f t="shared" si="6"/>
        <v>2</v>
      </c>
      <c r="OG1" s="8">
        <f t="shared" si="6"/>
        <v>1</v>
      </c>
      <c r="OH1" s="8">
        <f t="shared" si="6"/>
        <v>1</v>
      </c>
      <c r="OI1" s="8">
        <f t="shared" si="6"/>
        <v>1</v>
      </c>
      <c r="OJ1" s="8">
        <f t="shared" si="6"/>
        <v>1</v>
      </c>
      <c r="OK1" s="8">
        <f t="shared" si="6"/>
        <v>1</v>
      </c>
      <c r="OL1" s="8">
        <f t="shared" si="6"/>
        <v>1</v>
      </c>
      <c r="OM1" s="8">
        <f t="shared" si="6"/>
        <v>1</v>
      </c>
      <c r="ON1" s="8">
        <f t="shared" si="6"/>
        <v>1</v>
      </c>
      <c r="OO1" s="8">
        <f t="shared" si="6"/>
        <v>3</v>
      </c>
      <c r="OP1" s="8">
        <f t="shared" si="6"/>
        <v>3</v>
      </c>
      <c r="OQ1" s="8">
        <f t="shared" si="6"/>
        <v>1</v>
      </c>
      <c r="OR1" s="8">
        <f t="shared" si="6"/>
        <v>0</v>
      </c>
      <c r="OS1" s="8">
        <f t="shared" si="6"/>
        <v>0</v>
      </c>
      <c r="OT1" s="8">
        <f t="shared" si="6"/>
        <v>0</v>
      </c>
      <c r="OU1" s="8">
        <f t="shared" si="6"/>
        <v>0</v>
      </c>
      <c r="OV1" s="8">
        <f t="shared" si="6"/>
        <v>0</v>
      </c>
      <c r="OW1" s="8">
        <f t="shared" si="6"/>
        <v>0</v>
      </c>
      <c r="OX1" s="8">
        <f t="shared" si="6"/>
        <v>0</v>
      </c>
      <c r="OY1" s="8">
        <f t="shared" si="6"/>
        <v>0</v>
      </c>
      <c r="OZ1" s="8">
        <f t="shared" si="6"/>
        <v>0</v>
      </c>
      <c r="PA1" s="8">
        <f t="shared" si="6"/>
        <v>0</v>
      </c>
      <c r="PB1" s="8">
        <f t="shared" si="6"/>
        <v>0</v>
      </c>
      <c r="PC1" s="8">
        <f t="shared" si="6"/>
        <v>0</v>
      </c>
      <c r="PD1" s="8">
        <f t="shared" si="6"/>
        <v>0</v>
      </c>
      <c r="PE1" s="8">
        <f t="shared" si="6"/>
        <v>0</v>
      </c>
      <c r="PF1" s="8">
        <f t="shared" si="6"/>
        <v>0</v>
      </c>
      <c r="PG1" s="8">
        <f t="shared" si="6"/>
        <v>0</v>
      </c>
      <c r="PH1" s="8">
        <f t="shared" si="6"/>
        <v>0</v>
      </c>
      <c r="PI1" s="8">
        <f t="shared" si="6"/>
        <v>0</v>
      </c>
      <c r="PJ1" s="8">
        <f t="shared" si="6"/>
        <v>0</v>
      </c>
      <c r="PK1" s="8">
        <f t="shared" si="6"/>
        <v>0</v>
      </c>
      <c r="PL1" s="8">
        <f t="shared" si="6"/>
        <v>0</v>
      </c>
      <c r="PM1" s="8">
        <f t="shared" si="6"/>
        <v>0</v>
      </c>
      <c r="PN1" s="8">
        <f t="shared" si="6"/>
        <v>0</v>
      </c>
      <c r="PO1" s="8">
        <f t="shared" si="6"/>
        <v>0</v>
      </c>
      <c r="PP1" s="8">
        <f t="shared" si="6"/>
        <v>0</v>
      </c>
      <c r="PQ1" s="8">
        <f t="shared" si="6"/>
        <v>0</v>
      </c>
      <c r="PR1" s="8">
        <f t="shared" si="6"/>
        <v>0</v>
      </c>
      <c r="PS1" s="8">
        <f t="shared" si="6"/>
        <v>0</v>
      </c>
      <c r="PT1" s="8">
        <f t="shared" si="6"/>
        <v>0</v>
      </c>
      <c r="PU1" s="8">
        <f t="shared" si="6"/>
        <v>0</v>
      </c>
      <c r="PV1" s="8">
        <f t="shared" si="6"/>
        <v>0</v>
      </c>
      <c r="PW1" s="8">
        <f t="shared" si="6"/>
        <v>0</v>
      </c>
      <c r="PX1" s="8">
        <f t="shared" si="6"/>
        <v>0</v>
      </c>
      <c r="PY1" s="8">
        <f t="shared" si="6"/>
        <v>0</v>
      </c>
      <c r="PZ1" s="8">
        <f t="shared" si="6"/>
        <v>0</v>
      </c>
      <c r="QA1" s="8">
        <f t="shared" si="6"/>
        <v>0</v>
      </c>
      <c r="QB1" s="8">
        <f t="shared" si="6"/>
        <v>0</v>
      </c>
      <c r="QC1" s="8">
        <f t="shared" si="6"/>
        <v>0</v>
      </c>
      <c r="QD1" s="8">
        <f t="shared" si="6"/>
        <v>0</v>
      </c>
      <c r="QE1" s="8">
        <f t="shared" si="6"/>
        <v>0</v>
      </c>
      <c r="QF1" s="8">
        <f t="shared" si="6"/>
        <v>0</v>
      </c>
      <c r="QG1" s="8">
        <f t="shared" si="6"/>
        <v>0</v>
      </c>
      <c r="QH1" s="8">
        <f t="shared" si="6"/>
        <v>0</v>
      </c>
      <c r="QI1" s="8">
        <f t="shared" si="6"/>
        <v>0</v>
      </c>
      <c r="QJ1" s="8">
        <f t="shared" si="6"/>
        <v>0</v>
      </c>
      <c r="QK1" s="8">
        <f t="shared" si="6"/>
        <v>0</v>
      </c>
      <c r="QL1" s="8">
        <f t="shared" si="6"/>
        <v>0</v>
      </c>
      <c r="QM1" s="8">
        <f t="shared" si="6"/>
        <v>0</v>
      </c>
      <c r="QN1" s="8">
        <f t="shared" si="6"/>
        <v>0</v>
      </c>
      <c r="QO1" s="8">
        <f t="shared" si="6"/>
        <v>0</v>
      </c>
      <c r="QP1" s="8">
        <f t="shared" si="6"/>
        <v>0</v>
      </c>
      <c r="QQ1" s="8">
        <f t="shared" ref="QQ1:TB1" si="7">SUBTOTAL(109,QQ6:QQ268)</f>
        <v>0</v>
      </c>
      <c r="QR1" s="8">
        <f t="shared" si="7"/>
        <v>0</v>
      </c>
      <c r="QS1" s="8">
        <f t="shared" si="7"/>
        <v>0</v>
      </c>
      <c r="QT1" s="8">
        <f t="shared" si="7"/>
        <v>0</v>
      </c>
      <c r="QU1" s="8">
        <f t="shared" si="7"/>
        <v>0</v>
      </c>
      <c r="QV1" s="8">
        <f t="shared" si="7"/>
        <v>0</v>
      </c>
      <c r="QW1" s="8">
        <f t="shared" si="7"/>
        <v>0</v>
      </c>
      <c r="QX1" s="8">
        <f t="shared" si="7"/>
        <v>0</v>
      </c>
      <c r="QY1" s="8">
        <f t="shared" si="7"/>
        <v>0</v>
      </c>
      <c r="QZ1" s="8">
        <f t="shared" si="7"/>
        <v>0</v>
      </c>
      <c r="RA1" s="8">
        <f t="shared" si="7"/>
        <v>0</v>
      </c>
      <c r="RB1" s="8">
        <f t="shared" si="7"/>
        <v>0</v>
      </c>
      <c r="RC1" s="8">
        <f t="shared" si="7"/>
        <v>0</v>
      </c>
      <c r="RD1" s="8">
        <f t="shared" si="7"/>
        <v>0</v>
      </c>
      <c r="RE1" s="8">
        <f t="shared" si="7"/>
        <v>0</v>
      </c>
      <c r="RF1" s="8">
        <f t="shared" si="7"/>
        <v>0</v>
      </c>
      <c r="RG1" s="8">
        <f t="shared" si="7"/>
        <v>0</v>
      </c>
      <c r="RH1" s="8">
        <f t="shared" si="7"/>
        <v>0</v>
      </c>
      <c r="RI1" s="8">
        <f t="shared" si="7"/>
        <v>0</v>
      </c>
      <c r="RJ1" s="8">
        <f t="shared" si="7"/>
        <v>0</v>
      </c>
      <c r="RK1" s="8">
        <f t="shared" si="7"/>
        <v>0</v>
      </c>
      <c r="RL1" s="8">
        <f t="shared" si="7"/>
        <v>0</v>
      </c>
      <c r="RM1" s="8">
        <f t="shared" si="7"/>
        <v>0</v>
      </c>
      <c r="RN1" s="8">
        <f t="shared" si="7"/>
        <v>0</v>
      </c>
      <c r="RO1" s="8">
        <f t="shared" si="7"/>
        <v>0</v>
      </c>
      <c r="RP1" s="8">
        <f t="shared" si="7"/>
        <v>0</v>
      </c>
      <c r="RQ1" s="8">
        <f t="shared" si="7"/>
        <v>0</v>
      </c>
      <c r="RR1" s="8">
        <f t="shared" si="7"/>
        <v>0</v>
      </c>
      <c r="RS1" s="8">
        <f t="shared" si="7"/>
        <v>0</v>
      </c>
      <c r="RT1" s="8">
        <f t="shared" si="7"/>
        <v>0</v>
      </c>
      <c r="RU1" s="8">
        <f t="shared" si="7"/>
        <v>0</v>
      </c>
      <c r="RV1" s="8">
        <f t="shared" si="7"/>
        <v>0</v>
      </c>
      <c r="RW1" s="8">
        <f t="shared" si="7"/>
        <v>0</v>
      </c>
      <c r="RX1" s="8">
        <f t="shared" si="7"/>
        <v>0</v>
      </c>
      <c r="RY1" s="8">
        <f t="shared" si="7"/>
        <v>0</v>
      </c>
      <c r="RZ1" s="8">
        <f t="shared" si="7"/>
        <v>0</v>
      </c>
      <c r="SA1" s="8">
        <f t="shared" si="7"/>
        <v>0</v>
      </c>
      <c r="SB1" s="8">
        <f t="shared" si="7"/>
        <v>0</v>
      </c>
      <c r="SC1" s="8">
        <f t="shared" si="7"/>
        <v>0</v>
      </c>
      <c r="SD1" s="8">
        <f t="shared" si="7"/>
        <v>0</v>
      </c>
      <c r="SE1" s="8">
        <f t="shared" si="7"/>
        <v>0</v>
      </c>
      <c r="SF1" s="8">
        <f t="shared" si="7"/>
        <v>0</v>
      </c>
      <c r="SG1" s="8">
        <f t="shared" si="7"/>
        <v>0</v>
      </c>
      <c r="SH1" s="8">
        <f t="shared" si="7"/>
        <v>0</v>
      </c>
      <c r="SI1" s="8">
        <f t="shared" si="7"/>
        <v>0</v>
      </c>
      <c r="SJ1" s="8">
        <f t="shared" si="7"/>
        <v>0</v>
      </c>
      <c r="SK1" s="8">
        <f t="shared" si="7"/>
        <v>0</v>
      </c>
      <c r="SL1" s="8">
        <f t="shared" si="7"/>
        <v>0</v>
      </c>
      <c r="SM1" s="8">
        <f t="shared" si="7"/>
        <v>0</v>
      </c>
      <c r="SN1" s="8">
        <f t="shared" si="7"/>
        <v>0</v>
      </c>
      <c r="SO1" s="8">
        <f t="shared" si="7"/>
        <v>0</v>
      </c>
      <c r="SP1" s="8">
        <f t="shared" si="7"/>
        <v>0</v>
      </c>
      <c r="SQ1" s="8">
        <f t="shared" si="7"/>
        <v>0</v>
      </c>
      <c r="SR1" s="8">
        <f t="shared" si="7"/>
        <v>0</v>
      </c>
      <c r="SS1" s="8">
        <f t="shared" si="7"/>
        <v>0</v>
      </c>
      <c r="ST1" s="8">
        <f t="shared" si="7"/>
        <v>0</v>
      </c>
      <c r="SU1" s="8">
        <f t="shared" si="7"/>
        <v>0</v>
      </c>
      <c r="SV1" s="8">
        <f t="shared" si="7"/>
        <v>0</v>
      </c>
      <c r="SW1" s="8">
        <f t="shared" si="7"/>
        <v>0</v>
      </c>
      <c r="SX1" s="8">
        <f t="shared" si="7"/>
        <v>0</v>
      </c>
      <c r="SY1" s="8">
        <f t="shared" si="7"/>
        <v>0</v>
      </c>
      <c r="SZ1" s="8">
        <f t="shared" si="7"/>
        <v>0</v>
      </c>
      <c r="TA1" s="8">
        <f t="shared" si="7"/>
        <v>0</v>
      </c>
      <c r="TB1" s="8">
        <f t="shared" si="7"/>
        <v>0</v>
      </c>
      <c r="TC1" s="8">
        <f t="shared" ref="TC1:VN1" si="8">SUBTOTAL(109,TC6:TC268)</f>
        <v>0</v>
      </c>
      <c r="TD1" s="8">
        <f t="shared" si="8"/>
        <v>0</v>
      </c>
      <c r="TE1" s="8">
        <f t="shared" si="8"/>
        <v>0</v>
      </c>
      <c r="TF1" s="8">
        <f t="shared" si="8"/>
        <v>0</v>
      </c>
      <c r="TG1" s="8">
        <f t="shared" si="8"/>
        <v>0</v>
      </c>
      <c r="TH1" s="8">
        <f t="shared" si="8"/>
        <v>0</v>
      </c>
      <c r="TI1" s="8">
        <f t="shared" si="8"/>
        <v>0</v>
      </c>
      <c r="TJ1" s="8">
        <f t="shared" si="8"/>
        <v>0</v>
      </c>
      <c r="TK1" s="8">
        <f t="shared" si="8"/>
        <v>0</v>
      </c>
      <c r="TL1" s="8">
        <f t="shared" si="8"/>
        <v>0</v>
      </c>
      <c r="TM1" s="8">
        <f t="shared" si="8"/>
        <v>0</v>
      </c>
      <c r="TN1" s="8">
        <f t="shared" si="8"/>
        <v>0</v>
      </c>
      <c r="TO1" s="8">
        <f t="shared" si="8"/>
        <v>0</v>
      </c>
      <c r="TP1" s="8">
        <f t="shared" si="8"/>
        <v>0</v>
      </c>
      <c r="TQ1" s="8">
        <f t="shared" si="8"/>
        <v>0</v>
      </c>
      <c r="TR1" s="8">
        <f t="shared" si="8"/>
        <v>0</v>
      </c>
      <c r="TS1" s="8">
        <f t="shared" si="8"/>
        <v>0</v>
      </c>
      <c r="TT1" s="8">
        <f t="shared" si="8"/>
        <v>0</v>
      </c>
      <c r="TU1" s="8">
        <f t="shared" si="8"/>
        <v>0</v>
      </c>
      <c r="TV1" s="8">
        <f t="shared" si="8"/>
        <v>0</v>
      </c>
      <c r="TW1" s="8">
        <f t="shared" si="8"/>
        <v>0</v>
      </c>
      <c r="TX1" s="8">
        <f t="shared" si="8"/>
        <v>0</v>
      </c>
      <c r="TY1" s="8">
        <f t="shared" si="8"/>
        <v>0</v>
      </c>
      <c r="TZ1" s="8">
        <f t="shared" si="8"/>
        <v>0</v>
      </c>
      <c r="UA1" s="8">
        <f t="shared" si="8"/>
        <v>0</v>
      </c>
      <c r="UB1" s="8">
        <f t="shared" si="8"/>
        <v>0</v>
      </c>
      <c r="UC1" s="8">
        <f t="shared" si="8"/>
        <v>0</v>
      </c>
      <c r="UD1" s="8">
        <f t="shared" si="8"/>
        <v>0</v>
      </c>
      <c r="UE1" s="8">
        <f t="shared" si="8"/>
        <v>0</v>
      </c>
      <c r="UF1" s="8">
        <f t="shared" si="8"/>
        <v>0</v>
      </c>
      <c r="UG1" s="8">
        <f t="shared" si="8"/>
        <v>0</v>
      </c>
      <c r="UH1" s="8">
        <f t="shared" si="8"/>
        <v>0</v>
      </c>
      <c r="UI1" s="8">
        <f t="shared" si="8"/>
        <v>0</v>
      </c>
      <c r="UJ1" s="8">
        <f t="shared" si="8"/>
        <v>0</v>
      </c>
      <c r="UK1" s="8">
        <f t="shared" si="8"/>
        <v>0</v>
      </c>
      <c r="UL1" s="8">
        <f t="shared" si="8"/>
        <v>0</v>
      </c>
      <c r="UM1" s="8">
        <f t="shared" si="8"/>
        <v>0</v>
      </c>
      <c r="UN1" s="8">
        <f t="shared" si="8"/>
        <v>0</v>
      </c>
      <c r="UO1" s="8">
        <f t="shared" si="8"/>
        <v>0</v>
      </c>
      <c r="UP1" s="8">
        <f t="shared" si="8"/>
        <v>0</v>
      </c>
      <c r="UQ1" s="8">
        <f t="shared" si="8"/>
        <v>0</v>
      </c>
      <c r="UR1" s="8">
        <f t="shared" si="8"/>
        <v>0</v>
      </c>
      <c r="US1" s="8">
        <f t="shared" si="8"/>
        <v>0</v>
      </c>
      <c r="UT1" s="8">
        <f t="shared" si="8"/>
        <v>0</v>
      </c>
      <c r="UU1" s="8">
        <f t="shared" si="8"/>
        <v>0</v>
      </c>
      <c r="UV1" s="8">
        <f t="shared" si="8"/>
        <v>0</v>
      </c>
      <c r="UW1" s="8">
        <f t="shared" si="8"/>
        <v>0</v>
      </c>
      <c r="UX1" s="8">
        <f t="shared" si="8"/>
        <v>0</v>
      </c>
      <c r="UY1" s="8">
        <f t="shared" si="8"/>
        <v>2</v>
      </c>
      <c r="UZ1" s="8">
        <f t="shared" si="8"/>
        <v>0</v>
      </c>
      <c r="VA1" s="8">
        <f t="shared" si="8"/>
        <v>0</v>
      </c>
      <c r="VB1" s="8">
        <f t="shared" si="8"/>
        <v>0</v>
      </c>
      <c r="VC1" s="8">
        <f t="shared" si="8"/>
        <v>1</v>
      </c>
      <c r="VD1" s="8">
        <f t="shared" si="8"/>
        <v>0</v>
      </c>
      <c r="VE1" s="8">
        <f t="shared" si="8"/>
        <v>0</v>
      </c>
      <c r="VF1" s="8">
        <f t="shared" si="8"/>
        <v>0</v>
      </c>
      <c r="VG1" s="8">
        <f t="shared" si="8"/>
        <v>0</v>
      </c>
      <c r="VH1" s="8">
        <f t="shared" si="8"/>
        <v>0</v>
      </c>
      <c r="VI1" s="8">
        <f t="shared" si="8"/>
        <v>1</v>
      </c>
      <c r="VJ1" s="8">
        <f t="shared" si="8"/>
        <v>0</v>
      </c>
      <c r="VK1" s="8">
        <f t="shared" si="8"/>
        <v>0</v>
      </c>
      <c r="VL1" s="8">
        <f t="shared" si="8"/>
        <v>0</v>
      </c>
      <c r="VM1" s="8">
        <f t="shared" si="8"/>
        <v>0</v>
      </c>
      <c r="VN1" s="8">
        <f t="shared" si="8"/>
        <v>0</v>
      </c>
    </row>
    <row r="2" spans="1:586" ht="33" x14ac:dyDescent="0.4">
      <c r="A2" s="8"/>
      <c r="B2" s="62"/>
      <c r="C2" s="63">
        <f>COUNTIF(K1:ZY1,0)</f>
        <v>494</v>
      </c>
      <c r="D2" s="90" t="s">
        <v>658</v>
      </c>
      <c r="E2" s="87" t="s">
        <v>497</v>
      </c>
      <c r="F2" s="348" t="s">
        <v>3780</v>
      </c>
      <c r="G2" s="10"/>
      <c r="H2" s="351" t="s">
        <v>3725</v>
      </c>
      <c r="I2" s="88" t="s">
        <v>1</v>
      </c>
      <c r="J2" s="87" t="s">
        <v>3781</v>
      </c>
      <c r="K2" s="91" t="s">
        <v>2</v>
      </c>
      <c r="L2" s="91" t="s">
        <v>3</v>
      </c>
      <c r="M2" s="91" t="s">
        <v>4</v>
      </c>
      <c r="N2" s="91" t="s">
        <v>5</v>
      </c>
      <c r="O2" s="91" t="s">
        <v>6</v>
      </c>
      <c r="P2" s="91" t="s">
        <v>7</v>
      </c>
      <c r="Q2" s="91" t="s">
        <v>8</v>
      </c>
      <c r="R2" s="91" t="s">
        <v>9</v>
      </c>
      <c r="S2" s="91" t="s">
        <v>10</v>
      </c>
      <c r="T2" s="91" t="s">
        <v>602</v>
      </c>
      <c r="U2" s="91" t="s">
        <v>571</v>
      </c>
      <c r="V2" s="91" t="s">
        <v>11</v>
      </c>
      <c r="W2" s="91" t="s">
        <v>12</v>
      </c>
      <c r="X2" s="91" t="s">
        <v>13</v>
      </c>
      <c r="Y2" s="91" t="s">
        <v>572</v>
      </c>
      <c r="Z2" s="91" t="s">
        <v>15</v>
      </c>
      <c r="AA2" s="91" t="s">
        <v>16</v>
      </c>
      <c r="AB2" s="91" t="s">
        <v>17</v>
      </c>
      <c r="AC2" s="91" t="s">
        <v>18</v>
      </c>
      <c r="AD2" s="91" t="s">
        <v>19</v>
      </c>
      <c r="AE2" s="91" t="s">
        <v>573</v>
      </c>
      <c r="AF2" s="91" t="s">
        <v>574</v>
      </c>
      <c r="AG2" s="91" t="s">
        <v>20</v>
      </c>
      <c r="AH2" s="91" t="s">
        <v>575</v>
      </c>
      <c r="AI2" s="91" t="s">
        <v>576</v>
      </c>
      <c r="AJ2" s="91" t="s">
        <v>615</v>
      </c>
      <c r="AK2" s="91" t="s">
        <v>21</v>
      </c>
      <c r="AL2" s="312" t="s">
        <v>577</v>
      </c>
      <c r="AM2" s="91" t="s">
        <v>22</v>
      </c>
      <c r="AN2" s="91" t="s">
        <v>23</v>
      </c>
      <c r="AO2" s="91" t="s">
        <v>1228</v>
      </c>
      <c r="AP2" s="91" t="s">
        <v>578</v>
      </c>
      <c r="AQ2" s="91" t="s">
        <v>24</v>
      </c>
      <c r="AR2" s="91" t="s">
        <v>25</v>
      </c>
      <c r="AS2" s="91" t="s">
        <v>606</v>
      </c>
      <c r="AT2" s="91" t="s">
        <v>26</v>
      </c>
      <c r="AU2" s="91" t="s">
        <v>27</v>
      </c>
      <c r="AV2" s="91" t="s">
        <v>28</v>
      </c>
      <c r="AW2" s="91" t="s">
        <v>29</v>
      </c>
      <c r="AX2" s="91" t="s">
        <v>30</v>
      </c>
      <c r="AY2" s="91" t="s">
        <v>31</v>
      </c>
      <c r="AZ2" s="91" t="s">
        <v>32</v>
      </c>
      <c r="BA2" s="91" t="s">
        <v>33</v>
      </c>
      <c r="BB2" s="91" t="s">
        <v>34</v>
      </c>
      <c r="BC2" s="91" t="s">
        <v>579</v>
      </c>
      <c r="BD2" s="91" t="s">
        <v>409</v>
      </c>
      <c r="BE2" s="91" t="s">
        <v>35</v>
      </c>
      <c r="BF2" s="91" t="s">
        <v>36</v>
      </c>
      <c r="BG2" s="91" t="s">
        <v>37</v>
      </c>
      <c r="BH2" s="91" t="s">
        <v>580</v>
      </c>
      <c r="BI2" s="91" t="s">
        <v>581</v>
      </c>
      <c r="BJ2" s="91" t="s">
        <v>38</v>
      </c>
      <c r="BK2" s="91" t="s">
        <v>582</v>
      </c>
      <c r="BL2" s="91" t="s">
        <v>39</v>
      </c>
      <c r="BM2" s="91" t="s">
        <v>40</v>
      </c>
      <c r="BN2" s="91" t="s">
        <v>41</v>
      </c>
      <c r="BO2" s="91" t="s">
        <v>42</v>
      </c>
      <c r="BP2" s="91" t="s">
        <v>43</v>
      </c>
      <c r="BQ2" s="91" t="s">
        <v>44</v>
      </c>
      <c r="BR2" s="91" t="s">
        <v>45</v>
      </c>
      <c r="BS2" s="91" t="s">
        <v>46</v>
      </c>
      <c r="BT2" s="91" t="s">
        <v>47</v>
      </c>
      <c r="BU2" s="91" t="s">
        <v>1625</v>
      </c>
      <c r="BV2" s="91" t="s">
        <v>48</v>
      </c>
      <c r="BW2" s="91" t="s">
        <v>583</v>
      </c>
      <c r="BX2" s="91" t="s">
        <v>49</v>
      </c>
      <c r="BY2" s="91" t="s">
        <v>50</v>
      </c>
      <c r="BZ2" s="91" t="s">
        <v>51</v>
      </c>
      <c r="CA2" s="91" t="s">
        <v>605</v>
      </c>
      <c r="CB2" s="91" t="s">
        <v>52</v>
      </c>
      <c r="CC2" s="91" t="s">
        <v>53</v>
      </c>
      <c r="CD2" s="91" t="s">
        <v>54</v>
      </c>
      <c r="CE2" s="91" t="s">
        <v>55</v>
      </c>
      <c r="CF2" s="91" t="s">
        <v>56</v>
      </c>
      <c r="CG2" s="91" t="s">
        <v>57</v>
      </c>
      <c r="CH2" s="91" t="s">
        <v>58</v>
      </c>
      <c r="CI2" s="91" t="s">
        <v>59</v>
      </c>
      <c r="CJ2" s="91" t="s">
        <v>60</v>
      </c>
      <c r="CK2" s="91" t="s">
        <v>2033</v>
      </c>
      <c r="CL2" s="91" t="s">
        <v>61</v>
      </c>
      <c r="CM2" s="91" t="s">
        <v>62</v>
      </c>
      <c r="CN2" s="91" t="s">
        <v>63</v>
      </c>
      <c r="CO2" s="91" t="s">
        <v>64</v>
      </c>
      <c r="CP2" s="91" t="s">
        <v>65</v>
      </c>
      <c r="CQ2" s="91" t="s">
        <v>66</v>
      </c>
      <c r="CR2" s="91" t="s">
        <v>67</v>
      </c>
      <c r="CS2" s="91" t="s">
        <v>68</v>
      </c>
      <c r="CT2" s="91" t="s">
        <v>69</v>
      </c>
      <c r="CU2" s="91" t="s">
        <v>584</v>
      </c>
      <c r="CV2" s="91" t="s">
        <v>585</v>
      </c>
      <c r="CW2" s="91" t="s">
        <v>70</v>
      </c>
      <c r="CX2" s="91" t="s">
        <v>71</v>
      </c>
      <c r="CY2" s="91" t="s">
        <v>72</v>
      </c>
      <c r="CZ2" s="91" t="s">
        <v>73</v>
      </c>
      <c r="DA2" s="91" t="s">
        <v>74</v>
      </c>
      <c r="DB2" s="91" t="s">
        <v>75</v>
      </c>
      <c r="DC2" s="91" t="s">
        <v>76</v>
      </c>
      <c r="DD2" s="91" t="s">
        <v>77</v>
      </c>
      <c r="DE2" s="91" t="s">
        <v>78</v>
      </c>
      <c r="DF2" s="91" t="s">
        <v>79</v>
      </c>
      <c r="DG2" s="91" t="s">
        <v>80</v>
      </c>
      <c r="DH2" s="91" t="s">
        <v>81</v>
      </c>
      <c r="DI2" s="91" t="s">
        <v>1705</v>
      </c>
      <c r="DJ2" s="91" t="s">
        <v>82</v>
      </c>
      <c r="DK2" s="91" t="s">
        <v>83</v>
      </c>
      <c r="DL2" s="91" t="s">
        <v>84</v>
      </c>
      <c r="DM2" s="91" t="s">
        <v>85</v>
      </c>
      <c r="DN2" s="91" t="s">
        <v>86</v>
      </c>
      <c r="DO2" s="91" t="s">
        <v>87</v>
      </c>
      <c r="DP2" s="91" t="s">
        <v>88</v>
      </c>
      <c r="DQ2" s="91" t="s">
        <v>89</v>
      </c>
      <c r="DR2" s="91" t="s">
        <v>1120</v>
      </c>
      <c r="DS2" s="91" t="s">
        <v>90</v>
      </c>
      <c r="DT2" s="91" t="s">
        <v>91</v>
      </c>
      <c r="DU2" s="91" t="s">
        <v>92</v>
      </c>
      <c r="DV2" s="91" t="s">
        <v>93</v>
      </c>
      <c r="DW2" s="91" t="s">
        <v>1700</v>
      </c>
      <c r="DX2" s="91" t="s">
        <v>94</v>
      </c>
      <c r="DY2" s="91" t="s">
        <v>95</v>
      </c>
      <c r="DZ2" s="91" t="s">
        <v>96</v>
      </c>
      <c r="EA2" s="91" t="s">
        <v>97</v>
      </c>
      <c r="EB2" s="91" t="s">
        <v>98</v>
      </c>
      <c r="EC2" s="91" t="s">
        <v>99</v>
      </c>
      <c r="ED2" s="91" t="s">
        <v>100</v>
      </c>
      <c r="EE2" s="91" t="s">
        <v>613</v>
      </c>
      <c r="EF2" s="91" t="s">
        <v>101</v>
      </c>
      <c r="EG2" s="91" t="s">
        <v>1084</v>
      </c>
      <c r="EH2" s="91" t="s">
        <v>102</v>
      </c>
      <c r="EI2" s="91" t="s">
        <v>103</v>
      </c>
      <c r="EJ2" s="91" t="s">
        <v>104</v>
      </c>
      <c r="EK2" s="91" t="s">
        <v>105</v>
      </c>
      <c r="EL2" s="91" t="s">
        <v>106</v>
      </c>
      <c r="EM2" s="91" t="s">
        <v>107</v>
      </c>
      <c r="EN2" s="91" t="s">
        <v>108</v>
      </c>
      <c r="EO2" s="91" t="s">
        <v>109</v>
      </c>
      <c r="EP2" s="91" t="s">
        <v>110</v>
      </c>
      <c r="EQ2" s="91" t="s">
        <v>111</v>
      </c>
      <c r="ER2" s="91" t="s">
        <v>112</v>
      </c>
      <c r="ES2" s="91" t="s">
        <v>113</v>
      </c>
      <c r="ET2" s="91" t="s">
        <v>114</v>
      </c>
      <c r="EU2" s="91" t="s">
        <v>115</v>
      </c>
      <c r="EV2" s="91" t="s">
        <v>116</v>
      </c>
      <c r="EW2" s="91" t="s">
        <v>117</v>
      </c>
      <c r="EX2" s="91" t="s">
        <v>118</v>
      </c>
      <c r="EY2" s="91" t="s">
        <v>119</v>
      </c>
      <c r="EZ2" s="91" t="s">
        <v>607</v>
      </c>
      <c r="FA2" s="91" t="s">
        <v>608</v>
      </c>
      <c r="FB2" s="91" t="s">
        <v>1737</v>
      </c>
      <c r="FC2" s="91" t="s">
        <v>611</v>
      </c>
      <c r="FD2" s="91" t="s">
        <v>120</v>
      </c>
      <c r="FE2" s="91" t="s">
        <v>121</v>
      </c>
      <c r="FF2" s="91" t="s">
        <v>122</v>
      </c>
      <c r="FG2" s="91" t="s">
        <v>123</v>
      </c>
      <c r="FH2" s="91" t="s">
        <v>124</v>
      </c>
      <c r="FI2" s="91" t="s">
        <v>125</v>
      </c>
      <c r="FJ2" s="91" t="s">
        <v>126</v>
      </c>
      <c r="FK2" s="91" t="s">
        <v>127</v>
      </c>
      <c r="FL2" s="91" t="s">
        <v>1096</v>
      </c>
      <c r="FM2" s="91" t="s">
        <v>128</v>
      </c>
      <c r="FN2" s="91" t="s">
        <v>129</v>
      </c>
      <c r="FO2" s="91" t="s">
        <v>130</v>
      </c>
      <c r="FP2" s="91" t="s">
        <v>131</v>
      </c>
      <c r="FQ2" s="91" t="s">
        <v>132</v>
      </c>
      <c r="FR2" s="91" t="s">
        <v>133</v>
      </c>
      <c r="FS2" s="91" t="s">
        <v>134</v>
      </c>
      <c r="FT2" s="91" t="s">
        <v>135</v>
      </c>
      <c r="FU2" s="91" t="s">
        <v>136</v>
      </c>
      <c r="FV2" s="91" t="s">
        <v>137</v>
      </c>
      <c r="FW2" s="91" t="s">
        <v>138</v>
      </c>
      <c r="FX2" s="91" t="s">
        <v>139</v>
      </c>
      <c r="FY2" s="91" t="s">
        <v>612</v>
      </c>
      <c r="FZ2" s="108" t="s">
        <v>140</v>
      </c>
      <c r="GA2" s="108" t="s">
        <v>141</v>
      </c>
      <c r="GB2" s="108" t="s">
        <v>142</v>
      </c>
      <c r="GC2" s="108" t="s">
        <v>143</v>
      </c>
      <c r="GD2" s="108" t="s">
        <v>144</v>
      </c>
      <c r="GE2" s="91" t="s">
        <v>145</v>
      </c>
      <c r="GF2" s="91" t="s">
        <v>146</v>
      </c>
      <c r="GG2" s="91" t="s">
        <v>147</v>
      </c>
      <c r="GH2" s="91" t="s">
        <v>148</v>
      </c>
      <c r="GI2" s="91" t="s">
        <v>149</v>
      </c>
      <c r="GJ2" s="91" t="s">
        <v>150</v>
      </c>
      <c r="GK2" s="91" t="s">
        <v>151</v>
      </c>
      <c r="GL2" s="91" t="s">
        <v>651</v>
      </c>
      <c r="GM2" s="91" t="s">
        <v>152</v>
      </c>
      <c r="GN2" s="91" t="s">
        <v>153</v>
      </c>
      <c r="GO2" s="91" t="s">
        <v>154</v>
      </c>
      <c r="GP2" s="91" t="s">
        <v>155</v>
      </c>
      <c r="GQ2" s="91" t="s">
        <v>156</v>
      </c>
      <c r="GR2" s="91" t="s">
        <v>157</v>
      </c>
      <c r="GS2" s="91" t="s">
        <v>158</v>
      </c>
      <c r="GT2" s="312" t="s">
        <v>159</v>
      </c>
      <c r="GU2" s="91" t="s">
        <v>160</v>
      </c>
      <c r="GV2" s="91" t="s">
        <v>609</v>
      </c>
      <c r="GW2" s="91" t="s">
        <v>610</v>
      </c>
      <c r="GX2" s="91" t="s">
        <v>161</v>
      </c>
      <c r="GY2" s="91" t="s">
        <v>162</v>
      </c>
      <c r="GZ2" s="91" t="s">
        <v>163</v>
      </c>
      <c r="HA2" s="91" t="s">
        <v>164</v>
      </c>
      <c r="HB2" s="91" t="s">
        <v>165</v>
      </c>
      <c r="HC2" s="312" t="s">
        <v>587</v>
      </c>
      <c r="HD2" s="91" t="s">
        <v>588</v>
      </c>
      <c r="HE2" s="91" t="s">
        <v>166</v>
      </c>
      <c r="HF2" s="108" t="s">
        <v>167</v>
      </c>
      <c r="HG2" s="108" t="s">
        <v>168</v>
      </c>
      <c r="HH2" s="91" t="s">
        <v>169</v>
      </c>
      <c r="HI2" s="91" t="s">
        <v>170</v>
      </c>
      <c r="HJ2" s="91" t="s">
        <v>171</v>
      </c>
      <c r="HK2" s="91" t="s">
        <v>172</v>
      </c>
      <c r="HL2" s="91" t="s">
        <v>0</v>
      </c>
      <c r="HM2" s="91" t="s">
        <v>614</v>
      </c>
      <c r="HN2" s="91" t="s">
        <v>173</v>
      </c>
      <c r="HO2" s="91" t="s">
        <v>174</v>
      </c>
      <c r="HP2" s="91" t="s">
        <v>175</v>
      </c>
      <c r="HQ2" s="91" t="s">
        <v>176</v>
      </c>
      <c r="HR2" s="91" t="s">
        <v>177</v>
      </c>
      <c r="HS2" s="91" t="s">
        <v>178</v>
      </c>
      <c r="HT2" s="91" t="s">
        <v>179</v>
      </c>
      <c r="HU2" s="91" t="s">
        <v>180</v>
      </c>
      <c r="HV2" s="91" t="s">
        <v>2167</v>
      </c>
      <c r="HW2" s="91" t="s">
        <v>181</v>
      </c>
      <c r="HX2" s="91" t="s">
        <v>182</v>
      </c>
      <c r="HY2" s="91" t="s">
        <v>2079</v>
      </c>
      <c r="HZ2" s="91" t="s">
        <v>183</v>
      </c>
      <c r="IA2" s="91" t="s">
        <v>1796</v>
      </c>
      <c r="IB2" s="91" t="s">
        <v>184</v>
      </c>
      <c r="IC2" s="91" t="s">
        <v>185</v>
      </c>
      <c r="ID2" s="91" t="s">
        <v>186</v>
      </c>
      <c r="IE2" s="91" t="s">
        <v>187</v>
      </c>
      <c r="IF2" s="91" t="s">
        <v>188</v>
      </c>
      <c r="IG2" s="91" t="s">
        <v>189</v>
      </c>
      <c r="IH2" s="91" t="s">
        <v>190</v>
      </c>
      <c r="II2" s="91" t="s">
        <v>191</v>
      </c>
      <c r="IJ2" s="91" t="s">
        <v>2139</v>
      </c>
      <c r="IK2" s="91" t="s">
        <v>589</v>
      </c>
      <c r="IL2" s="91" t="s">
        <v>192</v>
      </c>
      <c r="IM2" s="91" t="s">
        <v>193</v>
      </c>
      <c r="IN2" s="91" t="s">
        <v>194</v>
      </c>
      <c r="IO2" s="91" t="s">
        <v>195</v>
      </c>
      <c r="IP2" s="91" t="s">
        <v>196</v>
      </c>
      <c r="IQ2" s="91" t="s">
        <v>197</v>
      </c>
      <c r="IR2" s="91" t="s">
        <v>198</v>
      </c>
      <c r="IS2" s="91" t="s">
        <v>199</v>
      </c>
      <c r="IT2" s="91" t="s">
        <v>200</v>
      </c>
      <c r="IU2" s="91" t="s">
        <v>201</v>
      </c>
      <c r="IV2" s="91" t="s">
        <v>2159</v>
      </c>
      <c r="IW2" s="91" t="s">
        <v>2170</v>
      </c>
      <c r="IX2" s="91" t="s">
        <v>2176</v>
      </c>
      <c r="IY2" s="91" t="s">
        <v>202</v>
      </c>
      <c r="IZ2" s="91" t="s">
        <v>203</v>
      </c>
      <c r="JA2" s="91" t="s">
        <v>204</v>
      </c>
      <c r="JB2" s="91" t="s">
        <v>205</v>
      </c>
      <c r="JC2" s="91" t="s">
        <v>206</v>
      </c>
      <c r="JD2" s="91" t="s">
        <v>207</v>
      </c>
      <c r="JE2" s="91" t="s">
        <v>2076</v>
      </c>
      <c r="JF2" s="91" t="s">
        <v>2084</v>
      </c>
      <c r="JG2" s="91" t="s">
        <v>2086</v>
      </c>
      <c r="JH2" s="91" t="s">
        <v>208</v>
      </c>
      <c r="JI2" s="91" t="s">
        <v>209</v>
      </c>
      <c r="JJ2" s="91" t="s">
        <v>210</v>
      </c>
      <c r="JK2" s="91" t="s">
        <v>211</v>
      </c>
      <c r="JL2" s="91" t="s">
        <v>212</v>
      </c>
      <c r="JM2" s="91" t="s">
        <v>213</v>
      </c>
      <c r="JN2" s="91" t="s">
        <v>214</v>
      </c>
      <c r="JO2" s="91" t="s">
        <v>215</v>
      </c>
      <c r="JP2" s="91" t="s">
        <v>216</v>
      </c>
      <c r="JQ2" s="91" t="s">
        <v>217</v>
      </c>
      <c r="JR2" s="91" t="s">
        <v>1823</v>
      </c>
      <c r="JS2" s="91" t="s">
        <v>2115</v>
      </c>
      <c r="JT2" s="91" t="s">
        <v>1858</v>
      </c>
      <c r="JU2" s="91" t="s">
        <v>1850</v>
      </c>
      <c r="JV2" s="91" t="s">
        <v>1846</v>
      </c>
      <c r="JW2" s="91" t="s">
        <v>1855</v>
      </c>
      <c r="JX2" s="91" t="s">
        <v>218</v>
      </c>
      <c r="JY2" s="91" t="s">
        <v>219</v>
      </c>
      <c r="JZ2" s="91" t="s">
        <v>220</v>
      </c>
      <c r="KA2" s="91" t="s">
        <v>221</v>
      </c>
      <c r="KB2" s="91" t="s">
        <v>590</v>
      </c>
      <c r="KC2" s="91" t="s">
        <v>2134</v>
      </c>
      <c r="KD2" s="91" t="s">
        <v>224</v>
      </c>
      <c r="KE2" s="91" t="s">
        <v>226</v>
      </c>
      <c r="KF2" s="91" t="s">
        <v>447</v>
      </c>
      <c r="KG2" s="91" t="s">
        <v>228</v>
      </c>
      <c r="KH2" s="91" t="s">
        <v>229</v>
      </c>
      <c r="KI2" s="91" t="s">
        <v>230</v>
      </c>
      <c r="KJ2" s="91" t="s">
        <v>231</v>
      </c>
      <c r="KK2" s="91" t="s">
        <v>232</v>
      </c>
      <c r="KL2" s="91" t="s">
        <v>233</v>
      </c>
      <c r="KM2" s="91" t="s">
        <v>234</v>
      </c>
      <c r="KN2" s="91" t="s">
        <v>235</v>
      </c>
      <c r="KO2" s="91" t="s">
        <v>236</v>
      </c>
      <c r="KP2" s="91" t="s">
        <v>237</v>
      </c>
      <c r="KQ2" s="91" t="s">
        <v>238</v>
      </c>
      <c r="KR2" s="91" t="s">
        <v>1815</v>
      </c>
      <c r="KS2" s="91" t="s">
        <v>1818</v>
      </c>
      <c r="KT2" s="91" t="s">
        <v>1821</v>
      </c>
      <c r="KU2" s="91" t="s">
        <v>239</v>
      </c>
      <c r="KV2" s="91" t="s">
        <v>1788</v>
      </c>
      <c r="KW2" s="91" t="s">
        <v>1842</v>
      </c>
      <c r="KX2" s="91" t="s">
        <v>240</v>
      </c>
      <c r="KY2" s="91" t="s">
        <v>591</v>
      </c>
      <c r="KZ2" s="91" t="s">
        <v>825</v>
      </c>
      <c r="LA2" s="91" t="s">
        <v>1637</v>
      </c>
      <c r="LB2" s="91" t="s">
        <v>592</v>
      </c>
      <c r="LC2" s="91" t="s">
        <v>241</v>
      </c>
      <c r="LD2" s="91" t="s">
        <v>593</v>
      </c>
      <c r="LE2" s="91" t="s">
        <v>242</v>
      </c>
      <c r="LF2" s="91" t="s">
        <v>243</v>
      </c>
      <c r="LG2" s="91" t="s">
        <v>244</v>
      </c>
      <c r="LH2" s="91" t="s">
        <v>245</v>
      </c>
      <c r="LI2" s="91" t="s">
        <v>1905</v>
      </c>
      <c r="LJ2" s="91" t="s">
        <v>246</v>
      </c>
      <c r="LK2" s="91" t="s">
        <v>247</v>
      </c>
      <c r="LL2" s="91" t="s">
        <v>248</v>
      </c>
      <c r="LM2" s="91" t="s">
        <v>249</v>
      </c>
      <c r="LN2" s="91" t="s">
        <v>250</v>
      </c>
      <c r="LO2" s="91" t="s">
        <v>251</v>
      </c>
      <c r="LP2" s="91" t="s">
        <v>252</v>
      </c>
      <c r="LQ2" s="91" t="s">
        <v>253</v>
      </c>
      <c r="LR2" s="91" t="s">
        <v>254</v>
      </c>
      <c r="LS2" s="91" t="s">
        <v>2000</v>
      </c>
      <c r="LT2" s="91" t="s">
        <v>603</v>
      </c>
      <c r="LU2" s="91" t="s">
        <v>255</v>
      </c>
      <c r="LV2" s="91" t="s">
        <v>256</v>
      </c>
      <c r="LW2" s="91" t="s">
        <v>257</v>
      </c>
      <c r="LX2" s="91" t="s">
        <v>258</v>
      </c>
      <c r="LY2" s="91" t="s">
        <v>259</v>
      </c>
      <c r="LZ2" s="91" t="s">
        <v>260</v>
      </c>
      <c r="MA2" s="91" t="s">
        <v>261</v>
      </c>
      <c r="MB2" s="91" t="s">
        <v>262</v>
      </c>
      <c r="MC2" s="91" t="s">
        <v>263</v>
      </c>
      <c r="MD2" s="91" t="s">
        <v>264</v>
      </c>
      <c r="ME2" s="91" t="s">
        <v>265</v>
      </c>
      <c r="MF2" s="91" t="s">
        <v>266</v>
      </c>
      <c r="MG2" s="91" t="s">
        <v>267</v>
      </c>
      <c r="MH2" s="91" t="s">
        <v>268</v>
      </c>
      <c r="MI2" s="91" t="s">
        <v>1036</v>
      </c>
      <c r="MJ2" s="91" t="s">
        <v>269</v>
      </c>
      <c r="MK2" s="91" t="s">
        <v>1867</v>
      </c>
      <c r="ML2" s="91" t="s">
        <v>270</v>
      </c>
      <c r="MM2" s="91" t="s">
        <v>271</v>
      </c>
      <c r="MN2" s="91" t="s">
        <v>1971</v>
      </c>
      <c r="MO2" s="91" t="s">
        <v>1977</v>
      </c>
      <c r="MP2" s="91" t="s">
        <v>1981</v>
      </c>
      <c r="MQ2" s="91" t="s">
        <v>272</v>
      </c>
      <c r="MR2" s="91" t="s">
        <v>594</v>
      </c>
      <c r="MS2" s="91" t="s">
        <v>828</v>
      </c>
      <c r="MT2" s="91" t="s">
        <v>1647</v>
      </c>
      <c r="MU2" s="91" t="s">
        <v>273</v>
      </c>
      <c r="MV2" s="91" t="s">
        <v>274</v>
      </c>
      <c r="MW2" s="91" t="s">
        <v>275</v>
      </c>
      <c r="MX2" s="91" t="s">
        <v>276</v>
      </c>
      <c r="MY2" s="91" t="s">
        <v>277</v>
      </c>
      <c r="MZ2" s="91" t="s">
        <v>278</v>
      </c>
      <c r="NA2" s="91" t="s">
        <v>279</v>
      </c>
      <c r="NB2" s="91" t="s">
        <v>280</v>
      </c>
      <c r="NC2" s="91" t="s">
        <v>600</v>
      </c>
      <c r="ND2" s="91" t="s">
        <v>595</v>
      </c>
      <c r="NE2" s="91" t="s">
        <v>596</v>
      </c>
      <c r="NF2" s="91" t="s">
        <v>597</v>
      </c>
      <c r="NG2" s="91" t="s">
        <v>281</v>
      </c>
      <c r="NH2" s="91" t="s">
        <v>282</v>
      </c>
      <c r="NI2" s="91" t="s">
        <v>283</v>
      </c>
      <c r="NJ2" s="91" t="s">
        <v>284</v>
      </c>
      <c r="NK2" s="91" t="s">
        <v>285</v>
      </c>
      <c r="NL2" s="91" t="s">
        <v>286</v>
      </c>
      <c r="NM2" s="91" t="s">
        <v>287</v>
      </c>
      <c r="NN2" s="91" t="s">
        <v>288</v>
      </c>
      <c r="NO2" s="91" t="s">
        <v>604</v>
      </c>
      <c r="NP2" s="91" t="s">
        <v>289</v>
      </c>
      <c r="NQ2" s="91" t="s">
        <v>290</v>
      </c>
      <c r="NR2" s="91" t="s">
        <v>291</v>
      </c>
      <c r="NS2" s="91" t="s">
        <v>292</v>
      </c>
      <c r="NT2" s="91" t="s">
        <v>293</v>
      </c>
      <c r="NU2" s="91" t="s">
        <v>294</v>
      </c>
      <c r="NV2" s="91" t="s">
        <v>295</v>
      </c>
      <c r="NW2" s="91" t="s">
        <v>296</v>
      </c>
      <c r="NX2" s="91" t="s">
        <v>297</v>
      </c>
      <c r="NY2" s="91" t="s">
        <v>298</v>
      </c>
      <c r="NZ2" s="91" t="s">
        <v>299</v>
      </c>
      <c r="OA2" s="91" t="s">
        <v>300</v>
      </c>
      <c r="OB2" s="91" t="s">
        <v>301</v>
      </c>
      <c r="OC2" s="91" t="s">
        <v>302</v>
      </c>
      <c r="OD2" s="91" t="s">
        <v>2194</v>
      </c>
      <c r="OE2" s="91" t="s">
        <v>2197</v>
      </c>
      <c r="OF2" s="91" t="s">
        <v>303</v>
      </c>
      <c r="OG2" s="91" t="s">
        <v>304</v>
      </c>
      <c r="OH2" s="91" t="s">
        <v>305</v>
      </c>
      <c r="OI2" s="91" t="s">
        <v>306</v>
      </c>
      <c r="OJ2" s="91" t="s">
        <v>307</v>
      </c>
      <c r="OK2" s="91" t="s">
        <v>308</v>
      </c>
      <c r="OL2" s="91" t="s">
        <v>309</v>
      </c>
      <c r="OM2" s="91" t="s">
        <v>310</v>
      </c>
      <c r="ON2" s="91" t="s">
        <v>311</v>
      </c>
      <c r="OO2" s="91" t="s">
        <v>1157</v>
      </c>
      <c r="OP2" s="91" t="s">
        <v>1160</v>
      </c>
      <c r="OQ2" s="91" t="s">
        <v>1030</v>
      </c>
      <c r="OR2" s="91" t="s">
        <v>2190</v>
      </c>
      <c r="OS2" s="91" t="s">
        <v>312</v>
      </c>
      <c r="OT2" s="91" t="s">
        <v>313</v>
      </c>
      <c r="OU2" s="91" t="s">
        <v>314</v>
      </c>
      <c r="OV2" s="91" t="s">
        <v>315</v>
      </c>
      <c r="OW2" s="91" t="s">
        <v>1950</v>
      </c>
      <c r="OX2" s="91" t="s">
        <v>1983</v>
      </c>
      <c r="OY2" s="91" t="s">
        <v>317</v>
      </c>
      <c r="OZ2" s="91" t="s">
        <v>2507</v>
      </c>
      <c r="PA2" s="91" t="s">
        <v>2566</v>
      </c>
      <c r="PB2" s="91" t="s">
        <v>2536</v>
      </c>
      <c r="PC2" s="91" t="s">
        <v>2516</v>
      </c>
      <c r="PD2" s="91" t="s">
        <v>2542</v>
      </c>
      <c r="PE2" s="91" t="s">
        <v>2533</v>
      </c>
      <c r="PF2" s="91" t="s">
        <v>2547</v>
      </c>
      <c r="PG2" s="91" t="s">
        <v>2524</v>
      </c>
      <c r="PH2" s="91" t="s">
        <v>2554</v>
      </c>
      <c r="PI2" s="91" t="s">
        <v>2559</v>
      </c>
      <c r="PJ2" s="91" t="s">
        <v>2519</v>
      </c>
      <c r="PK2" s="91" t="s">
        <v>2529</v>
      </c>
      <c r="PL2" s="91" t="s">
        <v>2573</v>
      </c>
      <c r="PM2" s="91" t="s">
        <v>2576</v>
      </c>
      <c r="PN2" s="91" t="s">
        <v>2579</v>
      </c>
      <c r="PO2" s="91" t="s">
        <v>2233</v>
      </c>
      <c r="PP2" s="91" t="s">
        <v>2242</v>
      </c>
      <c r="PQ2" s="91" t="s">
        <v>2246</v>
      </c>
      <c r="PR2" s="91" t="s">
        <v>2248</v>
      </c>
      <c r="PS2" s="91" t="s">
        <v>2250</v>
      </c>
      <c r="PT2" s="91" t="s">
        <v>2252</v>
      </c>
      <c r="PU2" s="91" t="s">
        <v>2254</v>
      </c>
      <c r="PV2" s="91" t="s">
        <v>2256</v>
      </c>
      <c r="PW2" s="91" t="s">
        <v>2258</v>
      </c>
      <c r="PX2" s="91" t="s">
        <v>2260</v>
      </c>
      <c r="PY2" s="91" t="s">
        <v>2262</v>
      </c>
      <c r="PZ2" s="91" t="s">
        <v>2264</v>
      </c>
      <c r="QA2" s="91" t="s">
        <v>2266</v>
      </c>
      <c r="QB2" s="91" t="s">
        <v>2268</v>
      </c>
      <c r="QC2" s="91" t="s">
        <v>2270</v>
      </c>
      <c r="QD2" s="91" t="s">
        <v>2272</v>
      </c>
      <c r="QE2" s="91" t="s">
        <v>2274</v>
      </c>
      <c r="QF2" s="91" t="s">
        <v>2277</v>
      </c>
      <c r="QG2" s="91" t="s">
        <v>2280</v>
      </c>
      <c r="QH2" s="91" t="s">
        <v>2282</v>
      </c>
      <c r="QI2" s="91" t="s">
        <v>2284</v>
      </c>
      <c r="QJ2" s="91" t="s">
        <v>2286</v>
      </c>
      <c r="QK2" s="91" t="s">
        <v>2288</v>
      </c>
      <c r="QL2" s="91" t="s">
        <v>2291</v>
      </c>
      <c r="QM2" s="91" t="s">
        <v>2293</v>
      </c>
      <c r="QN2" s="91" t="s">
        <v>2295</v>
      </c>
      <c r="QO2" s="91" t="s">
        <v>2297</v>
      </c>
      <c r="QP2" s="91" t="s">
        <v>2299</v>
      </c>
      <c r="QQ2" s="91" t="s">
        <v>2301</v>
      </c>
      <c r="QR2" s="91" t="s">
        <v>2303</v>
      </c>
      <c r="QS2" s="91" t="s">
        <v>2305</v>
      </c>
      <c r="QT2" s="91" t="s">
        <v>2307</v>
      </c>
      <c r="QU2" s="91" t="s">
        <v>2309</v>
      </c>
      <c r="QV2" s="91" t="s">
        <v>2311</v>
      </c>
      <c r="QW2" s="91" t="s">
        <v>2313</v>
      </c>
      <c r="QX2" s="91" t="s">
        <v>2315</v>
      </c>
      <c r="QY2" s="91" t="s">
        <v>2317</v>
      </c>
      <c r="QZ2" s="91" t="s">
        <v>2319</v>
      </c>
      <c r="RA2" s="91" t="s">
        <v>318</v>
      </c>
      <c r="RB2" s="91" t="s">
        <v>319</v>
      </c>
      <c r="RC2" s="91" t="s">
        <v>2094</v>
      </c>
      <c r="RD2" s="91" t="s">
        <v>2097</v>
      </c>
      <c r="RE2" s="91" t="s">
        <v>2100</v>
      </c>
      <c r="RF2" s="91" t="s">
        <v>598</v>
      </c>
      <c r="RG2" s="91" t="s">
        <v>320</v>
      </c>
      <c r="RH2" s="91" t="s">
        <v>2102</v>
      </c>
      <c r="RI2" s="91" t="s">
        <v>324</v>
      </c>
      <c r="RJ2" s="91" t="s">
        <v>325</v>
      </c>
      <c r="RK2" s="91" t="s">
        <v>326</v>
      </c>
      <c r="RL2" s="91" t="s">
        <v>327</v>
      </c>
      <c r="RM2" s="91" t="s">
        <v>2223</v>
      </c>
      <c r="RN2" s="91" t="s">
        <v>2321</v>
      </c>
      <c r="RO2" s="91" t="s">
        <v>2323</v>
      </c>
      <c r="RP2" s="91" t="s">
        <v>2325</v>
      </c>
      <c r="RQ2" s="91" t="s">
        <v>2327</v>
      </c>
      <c r="RR2" s="91" t="s">
        <v>2329</v>
      </c>
      <c r="RS2" s="91" t="s">
        <v>2331</v>
      </c>
      <c r="RT2" s="91" t="s">
        <v>2333</v>
      </c>
      <c r="RU2" s="91" t="s">
        <v>2335</v>
      </c>
      <c r="RV2" s="91" t="s">
        <v>2337</v>
      </c>
      <c r="RW2" s="91" t="s">
        <v>2339</v>
      </c>
      <c r="RX2" s="91" t="s">
        <v>2341</v>
      </c>
      <c r="RY2" s="91" t="s">
        <v>2343</v>
      </c>
      <c r="RZ2" s="91" t="s">
        <v>2345</v>
      </c>
      <c r="SA2" s="91" t="s">
        <v>2347</v>
      </c>
      <c r="SB2" s="91" t="s">
        <v>2349</v>
      </c>
      <c r="SC2" s="91" t="s">
        <v>2351</v>
      </c>
      <c r="SD2" s="91" t="s">
        <v>2353</v>
      </c>
      <c r="SE2" s="91" t="s">
        <v>2355</v>
      </c>
      <c r="SF2" s="91" t="s">
        <v>2357</v>
      </c>
      <c r="SG2" s="91" t="s">
        <v>2359</v>
      </c>
      <c r="SH2" s="91" t="s">
        <v>2361</v>
      </c>
      <c r="SI2" s="91" t="s">
        <v>2363</v>
      </c>
      <c r="SJ2" s="91" t="s">
        <v>2365</v>
      </c>
      <c r="SK2" s="91" t="s">
        <v>2367</v>
      </c>
      <c r="SL2" s="91" t="s">
        <v>2369</v>
      </c>
      <c r="SM2" s="91" t="s">
        <v>2371</v>
      </c>
      <c r="SN2" s="91" t="s">
        <v>2373</v>
      </c>
      <c r="SO2" s="91" t="s">
        <v>2375</v>
      </c>
      <c r="SP2" s="91" t="s">
        <v>2377</v>
      </c>
      <c r="SQ2" s="91" t="s">
        <v>2379</v>
      </c>
      <c r="SR2" s="91" t="s">
        <v>2381</v>
      </c>
      <c r="SS2" s="91" t="s">
        <v>2383</v>
      </c>
      <c r="ST2" s="91" t="s">
        <v>2385</v>
      </c>
      <c r="SU2" s="91" t="s">
        <v>2387</v>
      </c>
      <c r="SV2" s="91" t="s">
        <v>2389</v>
      </c>
      <c r="SW2" s="91" t="s">
        <v>2391</v>
      </c>
      <c r="SX2" s="91" t="s">
        <v>2393</v>
      </c>
      <c r="SY2" s="91" t="s">
        <v>328</v>
      </c>
      <c r="SZ2" s="91" t="s">
        <v>329</v>
      </c>
      <c r="TA2" s="91" t="s">
        <v>2483</v>
      </c>
      <c r="TB2" s="91" t="s">
        <v>2492</v>
      </c>
      <c r="TC2" s="91" t="s">
        <v>2395</v>
      </c>
      <c r="TD2" s="91" t="s">
        <v>2398</v>
      </c>
      <c r="TE2" s="91" t="s">
        <v>2400</v>
      </c>
      <c r="TF2" s="91" t="s">
        <v>2402</v>
      </c>
      <c r="TG2" s="91" t="s">
        <v>2404</v>
      </c>
      <c r="TH2" s="91" t="s">
        <v>2406</v>
      </c>
      <c r="TI2" s="91" t="s">
        <v>2408</v>
      </c>
      <c r="TJ2" s="91" t="s">
        <v>2410</v>
      </c>
      <c r="TK2" s="91" t="s">
        <v>2412</v>
      </c>
      <c r="TL2" s="91" t="s">
        <v>2414</v>
      </c>
      <c r="TM2" s="91" t="s">
        <v>2416</v>
      </c>
      <c r="TN2" s="91" t="s">
        <v>2418</v>
      </c>
      <c r="TO2" s="91" t="s">
        <v>2420</v>
      </c>
      <c r="TP2" s="91" t="s">
        <v>2422</v>
      </c>
      <c r="TQ2" s="91" t="s">
        <v>2424</v>
      </c>
      <c r="TR2" s="91" t="s">
        <v>2426</v>
      </c>
      <c r="TS2" s="91" t="s">
        <v>2428</v>
      </c>
      <c r="TT2" s="91" t="s">
        <v>2430</v>
      </c>
      <c r="TU2" s="91" t="s">
        <v>2432</v>
      </c>
      <c r="TV2" s="91" t="s">
        <v>2434</v>
      </c>
      <c r="TW2" s="91" t="s">
        <v>2436</v>
      </c>
      <c r="TX2" s="91" t="s">
        <v>2438</v>
      </c>
      <c r="TY2" s="91" t="s">
        <v>2440</v>
      </c>
      <c r="TZ2" s="91" t="s">
        <v>2442</v>
      </c>
      <c r="UA2" s="91" t="s">
        <v>2444</v>
      </c>
      <c r="UB2" s="91" t="s">
        <v>2446</v>
      </c>
      <c r="UC2" s="91" t="s">
        <v>2448</v>
      </c>
      <c r="UD2" s="91" t="s">
        <v>2450</v>
      </c>
      <c r="UE2" s="91" t="s">
        <v>2452</v>
      </c>
      <c r="UF2" s="91" t="s">
        <v>2454</v>
      </c>
      <c r="UG2" s="91" t="s">
        <v>2456</v>
      </c>
      <c r="UH2" s="91" t="s">
        <v>2458</v>
      </c>
      <c r="UI2" s="91" t="s">
        <v>2460</v>
      </c>
      <c r="UJ2" s="91" t="s">
        <v>2462</v>
      </c>
      <c r="UK2" s="91" t="s">
        <v>2464</v>
      </c>
      <c r="UL2" s="91" t="s">
        <v>2466</v>
      </c>
      <c r="UM2" s="91" t="s">
        <v>2468</v>
      </c>
      <c r="UN2" s="91" t="s">
        <v>2501</v>
      </c>
      <c r="UO2" s="91" t="s">
        <v>330</v>
      </c>
      <c r="UP2" s="91" t="s">
        <v>331</v>
      </c>
      <c r="UQ2" s="91" t="s">
        <v>332</v>
      </c>
      <c r="UR2" s="91" t="s">
        <v>333</v>
      </c>
      <c r="US2" s="91" t="s">
        <v>334</v>
      </c>
      <c r="UT2" s="91" t="s">
        <v>1319</v>
      </c>
      <c r="UU2" s="91" t="s">
        <v>335</v>
      </c>
      <c r="UV2" s="91" t="s">
        <v>336</v>
      </c>
      <c r="UW2" s="91" t="s">
        <v>652</v>
      </c>
      <c r="UX2" s="91" t="s">
        <v>653</v>
      </c>
      <c r="UY2" s="91" t="s">
        <v>654</v>
      </c>
      <c r="UZ2" s="91" t="s">
        <v>2597</v>
      </c>
      <c r="VA2" s="91" t="s">
        <v>655</v>
      </c>
      <c r="VB2" s="91" t="s">
        <v>599</v>
      </c>
      <c r="VC2" s="91" t="s">
        <v>2601</v>
      </c>
      <c r="VD2" s="91" t="s">
        <v>656</v>
      </c>
      <c r="VE2" s="91" t="s">
        <v>2615</v>
      </c>
      <c r="VF2" s="91" t="s">
        <v>2604</v>
      </c>
      <c r="VG2" s="91" t="s">
        <v>2617</v>
      </c>
      <c r="VH2" s="91" t="s">
        <v>2610</v>
      </c>
      <c r="VI2" s="91" t="s">
        <v>2613</v>
      </c>
      <c r="VJ2" s="91" t="s">
        <v>2608</v>
      </c>
      <c r="VK2" s="91" t="s">
        <v>2584</v>
      </c>
      <c r="VL2" s="91" t="s">
        <v>2588</v>
      </c>
      <c r="VM2" s="91" t="s">
        <v>2591</v>
      </c>
      <c r="VN2" s="91" t="s">
        <v>3728</v>
      </c>
    </row>
    <row r="3" spans="1:586" ht="11.5" customHeight="1" x14ac:dyDescent="0.4">
      <c r="A3" s="8"/>
      <c r="B3" s="344"/>
      <c r="C3" s="345"/>
      <c r="D3" s="90"/>
      <c r="E3" s="87"/>
      <c r="F3" s="89"/>
      <c r="G3" s="10"/>
      <c r="H3" s="351"/>
      <c r="I3" s="88"/>
      <c r="J3" s="87"/>
      <c r="K3" s="346" t="s">
        <v>1530</v>
      </c>
      <c r="L3" s="346" t="s">
        <v>1536</v>
      </c>
      <c r="M3" s="346" t="s">
        <v>1530</v>
      </c>
      <c r="N3" s="346" t="s">
        <v>1530</v>
      </c>
      <c r="O3" s="346" t="s">
        <v>1530</v>
      </c>
      <c r="P3" s="346" t="s">
        <v>1549</v>
      </c>
      <c r="Q3" s="346" t="s">
        <v>1530</v>
      </c>
      <c r="R3" s="346" t="s">
        <v>1530</v>
      </c>
      <c r="S3" s="346" t="s">
        <v>1552</v>
      </c>
      <c r="T3" s="346" t="s">
        <v>1530</v>
      </c>
      <c r="U3" s="346" t="s">
        <v>1530</v>
      </c>
      <c r="V3" s="346" t="s">
        <v>1530</v>
      </c>
      <c r="W3" s="346" t="s">
        <v>1530</v>
      </c>
      <c r="X3" s="346" t="s">
        <v>1530</v>
      </c>
      <c r="Y3" s="346" t="s">
        <v>1530</v>
      </c>
      <c r="Z3" s="346" t="s">
        <v>1530</v>
      </c>
      <c r="AA3" s="346" t="s">
        <v>1530</v>
      </c>
      <c r="AB3" s="346" t="s">
        <v>1530</v>
      </c>
      <c r="AC3" s="346" t="s">
        <v>1530</v>
      </c>
      <c r="AD3" s="346" t="s">
        <v>1530</v>
      </c>
      <c r="AE3" s="346" t="s">
        <v>1530</v>
      </c>
      <c r="AF3" s="346" t="s">
        <v>1530</v>
      </c>
      <c r="AG3" s="346" t="s">
        <v>1530</v>
      </c>
      <c r="AH3" s="346" t="s">
        <v>1530</v>
      </c>
      <c r="AI3" s="346" t="s">
        <v>1530</v>
      </c>
      <c r="AJ3" s="346" t="s">
        <v>1530</v>
      </c>
      <c r="AK3" s="346" t="s">
        <v>1530</v>
      </c>
      <c r="AL3" s="346" t="s">
        <v>1530</v>
      </c>
      <c r="AM3" s="346" t="s">
        <v>1530</v>
      </c>
      <c r="AN3" s="346" t="s">
        <v>1530</v>
      </c>
      <c r="AO3" s="346" t="s">
        <v>1530</v>
      </c>
      <c r="AP3" s="346" t="s">
        <v>1530</v>
      </c>
      <c r="AQ3" s="346" t="s">
        <v>1530</v>
      </c>
      <c r="AR3" s="346" t="s">
        <v>1530</v>
      </c>
      <c r="AS3" s="346" t="s">
        <v>1530</v>
      </c>
      <c r="AT3" s="346" t="s">
        <v>1530</v>
      </c>
      <c r="AU3" s="346" t="s">
        <v>1530</v>
      </c>
      <c r="AV3" s="346" t="s">
        <v>1530</v>
      </c>
      <c r="AW3" s="346" t="s">
        <v>1530</v>
      </c>
      <c r="AX3" s="346" t="s">
        <v>1530</v>
      </c>
      <c r="AY3" s="346" t="s">
        <v>1530</v>
      </c>
      <c r="AZ3" s="346" t="s">
        <v>1566</v>
      </c>
      <c r="BA3" s="346" t="s">
        <v>1571</v>
      </c>
      <c r="BB3" s="346" t="s">
        <v>1530</v>
      </c>
      <c r="BC3" s="346" t="s">
        <v>1530</v>
      </c>
      <c r="BD3" s="346" t="s">
        <v>1530</v>
      </c>
      <c r="BE3" s="346" t="s">
        <v>1530</v>
      </c>
      <c r="BF3" s="346" t="s">
        <v>1574</v>
      </c>
      <c r="BG3" s="346" t="s">
        <v>1530</v>
      </c>
      <c r="BH3" s="346" t="s">
        <v>1607</v>
      </c>
      <c r="BI3" s="346" t="s">
        <v>1530</v>
      </c>
      <c r="BJ3" s="346" t="s">
        <v>1590</v>
      </c>
      <c r="BK3" s="346" t="s">
        <v>1530</v>
      </c>
      <c r="BL3" s="346" t="s">
        <v>2031</v>
      </c>
      <c r="BM3" s="346" t="s">
        <v>1611</v>
      </c>
      <c r="BN3" s="346" t="s">
        <v>1653</v>
      </c>
      <c r="BO3" s="346" t="s">
        <v>1654</v>
      </c>
      <c r="BP3" s="346" t="s">
        <v>1655</v>
      </c>
      <c r="BQ3" s="346" t="s">
        <v>1617</v>
      </c>
      <c r="BR3" s="346" t="s">
        <v>1621</v>
      </c>
      <c r="BS3" s="346" t="s">
        <v>1652</v>
      </c>
      <c r="BT3" s="346" t="s">
        <v>1566</v>
      </c>
      <c r="BU3" s="346" t="s">
        <v>1631</v>
      </c>
      <c r="BV3" s="346" t="s">
        <v>1530</v>
      </c>
      <c r="BW3" s="346" t="s">
        <v>1530</v>
      </c>
      <c r="BX3" s="346" t="s">
        <v>1530</v>
      </c>
      <c r="BY3" s="346" t="s">
        <v>1530</v>
      </c>
      <c r="BZ3" s="346" t="s">
        <v>1530</v>
      </c>
      <c r="CA3" s="346" t="s">
        <v>1530</v>
      </c>
      <c r="CB3" s="346" t="s">
        <v>1530</v>
      </c>
      <c r="CC3" s="346" t="s">
        <v>1530</v>
      </c>
      <c r="CD3" s="346" t="s">
        <v>1530</v>
      </c>
      <c r="CE3" s="346" t="s">
        <v>1530</v>
      </c>
      <c r="CF3" s="346" t="s">
        <v>1530</v>
      </c>
      <c r="CG3" s="346" t="s">
        <v>1530</v>
      </c>
      <c r="CH3" s="346" t="s">
        <v>1530</v>
      </c>
      <c r="CI3" s="346" t="s">
        <v>1530</v>
      </c>
      <c r="CJ3" s="346" t="s">
        <v>1597</v>
      </c>
      <c r="CK3" s="346" t="s">
        <v>1530</v>
      </c>
      <c r="CL3" s="346" t="s">
        <v>1530</v>
      </c>
      <c r="CM3" s="346" t="s">
        <v>1530</v>
      </c>
      <c r="CN3" s="346" t="s">
        <v>1530</v>
      </c>
      <c r="CO3" s="346" t="s">
        <v>1530</v>
      </c>
      <c r="CP3" s="346" t="s">
        <v>1530</v>
      </c>
      <c r="CQ3" s="346" t="s">
        <v>1530</v>
      </c>
      <c r="CR3" s="346" t="s">
        <v>1530</v>
      </c>
      <c r="CS3" s="346" t="s">
        <v>1530</v>
      </c>
      <c r="CT3" s="346" t="s">
        <v>1530</v>
      </c>
      <c r="CU3" s="346" t="s">
        <v>1530</v>
      </c>
      <c r="CV3" s="346" t="s">
        <v>1530</v>
      </c>
      <c r="CW3" s="346" t="s">
        <v>1530</v>
      </c>
      <c r="CX3" s="346" t="s">
        <v>1530</v>
      </c>
      <c r="CY3" s="346" t="s">
        <v>1530</v>
      </c>
      <c r="CZ3" s="346" t="s">
        <v>1530</v>
      </c>
      <c r="DA3" s="346" t="s">
        <v>1530</v>
      </c>
      <c r="DB3" s="346" t="s">
        <v>1530</v>
      </c>
      <c r="DC3" s="346" t="s">
        <v>1530</v>
      </c>
      <c r="DD3" s="346" t="s">
        <v>1530</v>
      </c>
      <c r="DE3" s="346" t="s">
        <v>1530</v>
      </c>
      <c r="DF3" s="346" t="s">
        <v>1530</v>
      </c>
      <c r="DG3" s="346" t="s">
        <v>1530</v>
      </c>
      <c r="DH3" s="346" t="s">
        <v>1530</v>
      </c>
      <c r="DI3" s="346" t="s">
        <v>1631</v>
      </c>
      <c r="DJ3" s="346" t="s">
        <v>1530</v>
      </c>
      <c r="DK3" s="346" t="s">
        <v>1530</v>
      </c>
      <c r="DL3" s="346" t="s">
        <v>1530</v>
      </c>
      <c r="DM3" s="346" t="s">
        <v>1530</v>
      </c>
      <c r="DN3" s="346" t="s">
        <v>1530</v>
      </c>
      <c r="DO3" s="346" t="s">
        <v>1530</v>
      </c>
      <c r="DP3" s="346" t="s">
        <v>1530</v>
      </c>
      <c r="DQ3" s="346" t="s">
        <v>1530</v>
      </c>
      <c r="DR3" s="346" t="s">
        <v>1530</v>
      </c>
      <c r="DS3" s="346" t="s">
        <v>1530</v>
      </c>
      <c r="DT3" s="346" t="s">
        <v>1530</v>
      </c>
      <c r="DU3" s="346" t="s">
        <v>1530</v>
      </c>
      <c r="DV3" s="346" t="s">
        <v>1530</v>
      </c>
      <c r="DW3" s="346" t="s">
        <v>1631</v>
      </c>
      <c r="DX3" s="346" t="s">
        <v>1530</v>
      </c>
      <c r="DY3" s="346" t="s">
        <v>1530</v>
      </c>
      <c r="DZ3" s="346" t="s">
        <v>1530</v>
      </c>
      <c r="EA3" s="346" t="s">
        <v>1530</v>
      </c>
      <c r="EB3" s="346" t="s">
        <v>1530</v>
      </c>
      <c r="EC3" s="346" t="s">
        <v>1530</v>
      </c>
      <c r="ED3" s="346" t="s">
        <v>1530</v>
      </c>
      <c r="EE3" s="346" t="s">
        <v>1530</v>
      </c>
      <c r="EF3" s="346" t="s">
        <v>1530</v>
      </c>
      <c r="EG3" s="346" t="s">
        <v>1530</v>
      </c>
      <c r="EH3" s="346" t="s">
        <v>1530</v>
      </c>
      <c r="EI3" s="346" t="s">
        <v>1530</v>
      </c>
      <c r="EJ3" s="346" t="s">
        <v>1530</v>
      </c>
      <c r="EK3" s="346" t="s">
        <v>1530</v>
      </c>
      <c r="EL3" s="346" t="s">
        <v>1530</v>
      </c>
      <c r="EM3" s="346" t="s">
        <v>1530</v>
      </c>
      <c r="EN3" s="346" t="s">
        <v>1530</v>
      </c>
      <c r="EO3" s="346" t="s">
        <v>1530</v>
      </c>
      <c r="EP3" s="346" t="s">
        <v>1530</v>
      </c>
      <c r="EQ3" s="346" t="s">
        <v>1530</v>
      </c>
      <c r="ER3" s="346" t="s">
        <v>1530</v>
      </c>
      <c r="ES3" s="346" t="s">
        <v>1530</v>
      </c>
      <c r="ET3" s="346" t="s">
        <v>1720</v>
      </c>
      <c r="EU3" s="346" t="s">
        <v>1720</v>
      </c>
      <c r="EV3" s="346" t="s">
        <v>1530</v>
      </c>
      <c r="EW3" s="346" t="s">
        <v>1530</v>
      </c>
      <c r="EX3" s="346" t="s">
        <v>1530</v>
      </c>
      <c r="EY3" s="346" t="s">
        <v>1530</v>
      </c>
      <c r="EZ3" s="346" t="s">
        <v>1530</v>
      </c>
      <c r="FA3" s="346" t="s">
        <v>1530</v>
      </c>
      <c r="FB3" s="346" t="s">
        <v>1530</v>
      </c>
      <c r="FC3" s="346" t="s">
        <v>1720</v>
      </c>
      <c r="FD3" s="346" t="s">
        <v>1530</v>
      </c>
      <c r="FE3" s="346" t="s">
        <v>1530</v>
      </c>
      <c r="FF3" s="346" t="s">
        <v>1530</v>
      </c>
      <c r="FG3" s="346" t="s">
        <v>1530</v>
      </c>
      <c r="FH3" s="346" t="s">
        <v>1530</v>
      </c>
      <c r="FI3" s="346" t="s">
        <v>1530</v>
      </c>
      <c r="FJ3" s="346" t="s">
        <v>1530</v>
      </c>
      <c r="FK3" s="346" t="s">
        <v>1530</v>
      </c>
      <c r="FL3" s="346" t="s">
        <v>1530</v>
      </c>
      <c r="FM3" s="346" t="s">
        <v>1530</v>
      </c>
      <c r="FN3" s="346" t="s">
        <v>1530</v>
      </c>
      <c r="FO3" s="346" t="s">
        <v>1530</v>
      </c>
      <c r="FP3" s="346" t="s">
        <v>1530</v>
      </c>
      <c r="FQ3" s="346" t="s">
        <v>1530</v>
      </c>
      <c r="FR3" s="346" t="s">
        <v>1530</v>
      </c>
      <c r="FS3" s="346" t="s">
        <v>1720</v>
      </c>
      <c r="FT3" s="346" t="s">
        <v>1530</v>
      </c>
      <c r="FU3" s="346" t="s">
        <v>1530</v>
      </c>
      <c r="FV3" s="346" t="s">
        <v>1720</v>
      </c>
      <c r="FW3" s="346" t="s">
        <v>1720</v>
      </c>
      <c r="FX3" s="346" t="s">
        <v>1720</v>
      </c>
      <c r="FY3" s="346" t="s">
        <v>1530</v>
      </c>
      <c r="FZ3" s="346" t="s">
        <v>1530</v>
      </c>
      <c r="GA3" s="346" t="s">
        <v>1530</v>
      </c>
      <c r="GB3" s="346" t="s">
        <v>1720</v>
      </c>
      <c r="GC3" s="346" t="s">
        <v>1530</v>
      </c>
      <c r="GD3" s="346" t="s">
        <v>1530</v>
      </c>
      <c r="GE3" s="346" t="s">
        <v>1720</v>
      </c>
      <c r="GF3" s="346" t="s">
        <v>1720</v>
      </c>
      <c r="GG3" s="346" t="s">
        <v>1530</v>
      </c>
      <c r="GH3" s="346" t="s">
        <v>1720</v>
      </c>
      <c r="GI3" s="346" t="s">
        <v>1530</v>
      </c>
      <c r="GJ3" s="346" t="s">
        <v>1720</v>
      </c>
      <c r="GK3" s="346" t="s">
        <v>1720</v>
      </c>
      <c r="GL3" s="346" t="s">
        <v>1530</v>
      </c>
      <c r="GM3" s="346" t="s">
        <v>1751</v>
      </c>
      <c r="GN3" s="346" t="s">
        <v>1530</v>
      </c>
      <c r="GO3" s="346" t="s">
        <v>1720</v>
      </c>
      <c r="GP3" s="346" t="s">
        <v>1530</v>
      </c>
      <c r="GQ3" s="346" t="s">
        <v>1530</v>
      </c>
      <c r="GR3" s="346" t="s">
        <v>1530</v>
      </c>
      <c r="GS3" s="346" t="s">
        <v>1530</v>
      </c>
      <c r="GT3" s="346" t="s">
        <v>1530</v>
      </c>
      <c r="GU3" s="346" t="s">
        <v>1530</v>
      </c>
      <c r="GV3" s="346" t="s">
        <v>1530</v>
      </c>
      <c r="GW3" s="346" t="s">
        <v>1530</v>
      </c>
      <c r="GX3" s="346" t="s">
        <v>1530</v>
      </c>
      <c r="GY3" s="346" t="s">
        <v>1530</v>
      </c>
      <c r="GZ3" s="346" t="s">
        <v>1530</v>
      </c>
      <c r="HA3" s="346" t="s">
        <v>1530</v>
      </c>
      <c r="HB3" s="346" t="s">
        <v>1530</v>
      </c>
      <c r="HC3" s="346" t="s">
        <v>1530</v>
      </c>
      <c r="HD3" s="346" t="s">
        <v>1530</v>
      </c>
      <c r="HE3" s="346" t="s">
        <v>1530</v>
      </c>
      <c r="HF3" s="346" t="s">
        <v>1530</v>
      </c>
      <c r="HG3" s="346" t="s">
        <v>1530</v>
      </c>
      <c r="HH3" s="346" t="s">
        <v>1530</v>
      </c>
      <c r="HI3" s="346" t="s">
        <v>1530</v>
      </c>
      <c r="HJ3" s="346" t="s">
        <v>1530</v>
      </c>
      <c r="HK3" s="346" t="s">
        <v>1530</v>
      </c>
      <c r="HL3" s="346" t="s">
        <v>1530</v>
      </c>
      <c r="HM3" s="346" t="s">
        <v>1530</v>
      </c>
      <c r="HN3" s="346" t="s">
        <v>1530</v>
      </c>
      <c r="HO3" s="346" t="s">
        <v>1530</v>
      </c>
      <c r="HP3" s="346" t="s">
        <v>1530</v>
      </c>
      <c r="HQ3" s="346" t="s">
        <v>1530</v>
      </c>
      <c r="HR3" s="346" t="s">
        <v>1530</v>
      </c>
      <c r="HS3" s="346" t="s">
        <v>1530</v>
      </c>
      <c r="HT3" s="346" t="s">
        <v>1530</v>
      </c>
      <c r="HU3" s="346" t="s">
        <v>1530</v>
      </c>
      <c r="HV3" s="346" t="s">
        <v>1530</v>
      </c>
      <c r="HW3" s="346" t="s">
        <v>1530</v>
      </c>
      <c r="HX3" s="346" t="s">
        <v>1530</v>
      </c>
      <c r="HY3" s="346" t="s">
        <v>1530</v>
      </c>
      <c r="HZ3" s="346" t="s">
        <v>1530</v>
      </c>
      <c r="IA3" s="346" t="s">
        <v>1530</v>
      </c>
      <c r="IB3" s="346" t="s">
        <v>1530</v>
      </c>
      <c r="IC3" s="346" t="s">
        <v>1530</v>
      </c>
      <c r="ID3" s="346" t="s">
        <v>1530</v>
      </c>
      <c r="IE3" s="346" t="s">
        <v>1530</v>
      </c>
      <c r="IF3" s="346" t="s">
        <v>1530</v>
      </c>
      <c r="IG3" s="346" t="s">
        <v>1530</v>
      </c>
      <c r="IH3" s="346" t="s">
        <v>1530</v>
      </c>
      <c r="II3" s="346" t="s">
        <v>1530</v>
      </c>
      <c r="IJ3" s="346" t="s">
        <v>1530</v>
      </c>
      <c r="IK3" s="346" t="s">
        <v>1530</v>
      </c>
      <c r="IL3" s="346" t="s">
        <v>1530</v>
      </c>
      <c r="IM3" s="346" t="s">
        <v>1530</v>
      </c>
      <c r="IN3" s="346" t="s">
        <v>1530</v>
      </c>
      <c r="IO3" s="346" t="s">
        <v>1530</v>
      </c>
      <c r="IP3" s="346" t="s">
        <v>1530</v>
      </c>
      <c r="IQ3" s="346" t="s">
        <v>1530</v>
      </c>
      <c r="IR3" s="346" t="s">
        <v>1530</v>
      </c>
      <c r="IS3" s="346" t="s">
        <v>1530</v>
      </c>
      <c r="IT3" s="346" t="s">
        <v>1530</v>
      </c>
      <c r="IU3" s="346" t="s">
        <v>1530</v>
      </c>
      <c r="IV3" s="346" t="s">
        <v>1530</v>
      </c>
      <c r="IW3" s="346" t="s">
        <v>1530</v>
      </c>
      <c r="IX3" s="346" t="s">
        <v>1530</v>
      </c>
      <c r="IY3" s="346" t="s">
        <v>1530</v>
      </c>
      <c r="IZ3" s="346" t="s">
        <v>1530</v>
      </c>
      <c r="JA3" s="346" t="s">
        <v>1530</v>
      </c>
      <c r="JB3" s="346" t="s">
        <v>1530</v>
      </c>
      <c r="JC3" s="346" t="s">
        <v>1530</v>
      </c>
      <c r="JD3" s="346" t="s">
        <v>1530</v>
      </c>
      <c r="JE3" s="346" t="s">
        <v>1530</v>
      </c>
      <c r="JF3" s="346" t="s">
        <v>1530</v>
      </c>
      <c r="JG3" s="346" t="s">
        <v>1530</v>
      </c>
      <c r="JH3" s="346" t="s">
        <v>1530</v>
      </c>
      <c r="JI3" s="346" t="s">
        <v>1530</v>
      </c>
      <c r="JJ3" s="346" t="s">
        <v>1530</v>
      </c>
      <c r="JK3" s="346" t="s">
        <v>1530</v>
      </c>
      <c r="JL3" s="346" t="s">
        <v>1530</v>
      </c>
      <c r="JM3" s="346" t="s">
        <v>1530</v>
      </c>
      <c r="JN3" s="346" t="s">
        <v>1530</v>
      </c>
      <c r="JO3" s="346" t="s">
        <v>1530</v>
      </c>
      <c r="JP3" s="346" t="s">
        <v>1530</v>
      </c>
      <c r="JQ3" s="346" t="s">
        <v>1530</v>
      </c>
      <c r="JR3" s="346" t="s">
        <v>1530</v>
      </c>
      <c r="JS3" s="346" t="s">
        <v>1720</v>
      </c>
      <c r="JT3" s="346" t="s">
        <v>1631</v>
      </c>
      <c r="JU3" s="346" t="s">
        <v>1530</v>
      </c>
      <c r="JV3" s="346" t="s">
        <v>1530</v>
      </c>
      <c r="JW3" s="346" t="s">
        <v>1530</v>
      </c>
      <c r="JX3" s="346" t="s">
        <v>1530</v>
      </c>
      <c r="JY3" s="346" t="s">
        <v>1530</v>
      </c>
      <c r="JZ3" s="346" t="s">
        <v>1530</v>
      </c>
      <c r="KA3" s="346" t="s">
        <v>1530</v>
      </c>
      <c r="KB3" s="346" t="s">
        <v>1530</v>
      </c>
      <c r="KC3" s="346" t="s">
        <v>1530</v>
      </c>
      <c r="KD3" s="346" t="s">
        <v>1530</v>
      </c>
      <c r="KE3" s="346" t="s">
        <v>1530</v>
      </c>
      <c r="KF3" s="346" t="s">
        <v>1530</v>
      </c>
      <c r="KG3" s="346" t="s">
        <v>1530</v>
      </c>
      <c r="KH3" s="346" t="s">
        <v>1530</v>
      </c>
      <c r="KI3" s="346" t="s">
        <v>1530</v>
      </c>
      <c r="KJ3" s="346" t="s">
        <v>1530</v>
      </c>
      <c r="KK3" s="346" t="s">
        <v>1530</v>
      </c>
      <c r="KL3" s="346" t="s">
        <v>1530</v>
      </c>
      <c r="KM3" s="346" t="s">
        <v>1530</v>
      </c>
      <c r="KN3" s="346" t="s">
        <v>1530</v>
      </c>
      <c r="KO3" s="346" t="s">
        <v>1530</v>
      </c>
      <c r="KP3" s="346" t="s">
        <v>1530</v>
      </c>
      <c r="KQ3" s="346" t="s">
        <v>1530</v>
      </c>
      <c r="KR3" s="346" t="s">
        <v>1530</v>
      </c>
      <c r="KS3" s="346" t="s">
        <v>1530</v>
      </c>
      <c r="KT3" s="346" t="s">
        <v>1530</v>
      </c>
      <c r="KU3" s="346" t="s">
        <v>1530</v>
      </c>
      <c r="KV3" s="346" t="s">
        <v>1530</v>
      </c>
      <c r="KW3" s="346" t="s">
        <v>1530</v>
      </c>
      <c r="KX3" s="346" t="s">
        <v>1530</v>
      </c>
      <c r="KY3" s="346" t="s">
        <v>1530</v>
      </c>
      <c r="KZ3" s="346" t="s">
        <v>1530</v>
      </c>
      <c r="LA3" s="346" t="s">
        <v>1530</v>
      </c>
      <c r="LB3" s="346" t="s">
        <v>1530</v>
      </c>
      <c r="LC3" s="346" t="s">
        <v>1530</v>
      </c>
      <c r="LD3" s="346" t="s">
        <v>1530</v>
      </c>
      <c r="LE3" s="346" t="s">
        <v>1530</v>
      </c>
      <c r="LF3" s="346" t="s">
        <v>1530</v>
      </c>
      <c r="LG3" s="346" t="s">
        <v>1530</v>
      </c>
      <c r="LH3" s="346" t="s">
        <v>1530</v>
      </c>
      <c r="LI3" s="346" t="s">
        <v>1530</v>
      </c>
      <c r="LJ3" s="346" t="s">
        <v>1530</v>
      </c>
      <c r="LK3" s="346" t="s">
        <v>1530</v>
      </c>
      <c r="LL3" s="346" t="s">
        <v>1530</v>
      </c>
      <c r="LM3" s="346" t="s">
        <v>1530</v>
      </c>
      <c r="LN3" s="346" t="s">
        <v>1530</v>
      </c>
      <c r="LO3" s="346" t="s">
        <v>1530</v>
      </c>
      <c r="LP3" s="346" t="s">
        <v>1530</v>
      </c>
      <c r="LQ3" s="346" t="s">
        <v>1530</v>
      </c>
      <c r="LR3" s="346" t="s">
        <v>1530</v>
      </c>
      <c r="LS3" s="346" t="s">
        <v>1530</v>
      </c>
      <c r="LT3" s="346" t="s">
        <v>1530</v>
      </c>
      <c r="LU3" s="346" t="s">
        <v>1530</v>
      </c>
      <c r="LV3" s="346" t="s">
        <v>1530</v>
      </c>
      <c r="LW3" s="346" t="s">
        <v>1530</v>
      </c>
      <c r="LX3" s="346" t="s">
        <v>1530</v>
      </c>
      <c r="LY3" s="346" t="s">
        <v>1530</v>
      </c>
      <c r="LZ3" s="346" t="s">
        <v>1530</v>
      </c>
      <c r="MA3" s="346" t="s">
        <v>1530</v>
      </c>
      <c r="MB3" s="346" t="s">
        <v>1530</v>
      </c>
      <c r="MC3" s="346" t="s">
        <v>1530</v>
      </c>
      <c r="MD3" s="346" t="s">
        <v>1530</v>
      </c>
      <c r="ME3" s="346" t="s">
        <v>1530</v>
      </c>
      <c r="MF3" s="346" t="s">
        <v>1530</v>
      </c>
      <c r="MG3" s="346" t="s">
        <v>1530</v>
      </c>
      <c r="MH3" s="346" t="s">
        <v>1530</v>
      </c>
      <c r="MI3" s="346" t="s">
        <v>1530</v>
      </c>
      <c r="MJ3" s="346" t="s">
        <v>1720</v>
      </c>
      <c r="MK3" s="346" t="s">
        <v>1530</v>
      </c>
      <c r="ML3" s="346" t="s">
        <v>1530</v>
      </c>
      <c r="MM3" s="346" t="s">
        <v>1530</v>
      </c>
      <c r="MN3" s="346" t="s">
        <v>1530</v>
      </c>
      <c r="MO3" s="346" t="s">
        <v>1530</v>
      </c>
      <c r="MP3" s="346" t="s">
        <v>1530</v>
      </c>
      <c r="MQ3" s="346" t="s">
        <v>1530</v>
      </c>
      <c r="MR3" s="346" t="s">
        <v>1530</v>
      </c>
      <c r="MS3" s="346" t="s">
        <v>1530</v>
      </c>
      <c r="MT3" s="346" t="s">
        <v>1530</v>
      </c>
      <c r="MU3" s="346" t="s">
        <v>1530</v>
      </c>
      <c r="MV3" s="346" t="s">
        <v>1566</v>
      </c>
      <c r="MW3" s="346" t="s">
        <v>1530</v>
      </c>
      <c r="MX3" s="346" t="s">
        <v>1530</v>
      </c>
      <c r="MY3" s="346" t="s">
        <v>1530</v>
      </c>
      <c r="MZ3" s="346" t="s">
        <v>1530</v>
      </c>
      <c r="NA3" s="346" t="s">
        <v>1530</v>
      </c>
      <c r="NB3" s="346" t="s">
        <v>1530</v>
      </c>
      <c r="NC3" s="346" t="s">
        <v>1530</v>
      </c>
      <c r="ND3" s="346" t="s">
        <v>1530</v>
      </c>
      <c r="NE3" s="346" t="s">
        <v>1530</v>
      </c>
      <c r="NF3" s="346" t="s">
        <v>1530</v>
      </c>
      <c r="NG3" s="346" t="s">
        <v>1530</v>
      </c>
      <c r="NH3" s="346" t="s">
        <v>1530</v>
      </c>
      <c r="NI3" s="346" t="s">
        <v>1530</v>
      </c>
      <c r="NJ3" s="346" t="s">
        <v>1530</v>
      </c>
      <c r="NK3" s="346" t="s">
        <v>1530</v>
      </c>
      <c r="NL3" s="346" t="s">
        <v>1530</v>
      </c>
      <c r="NM3" s="346" t="s">
        <v>1530</v>
      </c>
      <c r="NN3" s="346" t="s">
        <v>1530</v>
      </c>
      <c r="NO3" s="346" t="s">
        <v>1566</v>
      </c>
      <c r="NP3" s="346" t="s">
        <v>1530</v>
      </c>
      <c r="NQ3" s="346" t="s">
        <v>1530</v>
      </c>
      <c r="NR3" s="346" t="s">
        <v>1530</v>
      </c>
      <c r="NS3" s="346" t="s">
        <v>1530</v>
      </c>
      <c r="NT3" s="346" t="s">
        <v>1530</v>
      </c>
      <c r="NU3" s="346" t="s">
        <v>1530</v>
      </c>
      <c r="NV3" s="346" t="s">
        <v>1530</v>
      </c>
      <c r="NW3" s="346" t="s">
        <v>1530</v>
      </c>
      <c r="NX3" s="346" t="s">
        <v>1530</v>
      </c>
      <c r="NY3" s="346" t="s">
        <v>1530</v>
      </c>
      <c r="NZ3" s="346" t="s">
        <v>1530</v>
      </c>
      <c r="OA3" s="346" t="s">
        <v>1530</v>
      </c>
      <c r="OB3" s="346" t="s">
        <v>1530</v>
      </c>
      <c r="OC3" s="346" t="s">
        <v>1530</v>
      </c>
      <c r="OD3" s="346" t="s">
        <v>1530</v>
      </c>
      <c r="OE3" s="346" t="s">
        <v>1530</v>
      </c>
      <c r="OF3" s="346" t="s">
        <v>1530</v>
      </c>
      <c r="OG3" s="346" t="s">
        <v>1530</v>
      </c>
      <c r="OH3" s="346" t="s">
        <v>1530</v>
      </c>
      <c r="OI3" s="346" t="s">
        <v>1530</v>
      </c>
      <c r="OJ3" s="346" t="s">
        <v>1530</v>
      </c>
      <c r="OK3" s="346" t="s">
        <v>1530</v>
      </c>
      <c r="OL3" s="346" t="s">
        <v>1530</v>
      </c>
      <c r="OM3" s="346" t="s">
        <v>1530</v>
      </c>
      <c r="ON3" s="346" t="s">
        <v>1530</v>
      </c>
      <c r="OO3" s="346" t="s">
        <v>1530</v>
      </c>
      <c r="OP3" s="346" t="s">
        <v>1530</v>
      </c>
      <c r="OQ3" s="346" t="s">
        <v>1530</v>
      </c>
      <c r="OR3" s="346" t="s">
        <v>1530</v>
      </c>
      <c r="OS3" s="346" t="s">
        <v>1530</v>
      </c>
      <c r="OT3" s="346" t="s">
        <v>1530</v>
      </c>
      <c r="OU3" s="346" t="s">
        <v>1530</v>
      </c>
      <c r="OV3" s="346" t="s">
        <v>1530</v>
      </c>
      <c r="OW3" s="346" t="s">
        <v>1530</v>
      </c>
      <c r="OX3" s="346" t="s">
        <v>1530</v>
      </c>
      <c r="OY3" s="346" t="s">
        <v>1530</v>
      </c>
      <c r="OZ3" s="346" t="s">
        <v>2240</v>
      </c>
      <c r="PA3" s="346" t="s">
        <v>2571</v>
      </c>
      <c r="PB3" s="346" t="s">
        <v>2518</v>
      </c>
      <c r="PC3" s="346" t="s">
        <v>2518</v>
      </c>
      <c r="PD3" s="346" t="s">
        <v>2518</v>
      </c>
      <c r="PE3" s="346" t="s">
        <v>2518</v>
      </c>
      <c r="PF3" s="346" t="s">
        <v>2518</v>
      </c>
      <c r="PG3" s="346" t="s">
        <v>2518</v>
      </c>
      <c r="PH3" s="346" t="s">
        <v>2518</v>
      </c>
      <c r="PI3" s="346" t="s">
        <v>2518</v>
      </c>
      <c r="PJ3" s="346" t="s">
        <v>2518</v>
      </c>
      <c r="PK3" s="346" t="s">
        <v>2518</v>
      </c>
      <c r="PL3" s="346" t="s">
        <v>2575</v>
      </c>
      <c r="PM3" s="346" t="s">
        <v>2578</v>
      </c>
      <c r="PN3" s="346" t="s">
        <v>2571</v>
      </c>
      <c r="PO3" s="346" t="s">
        <v>2240</v>
      </c>
      <c r="PP3" s="346" t="s">
        <v>2240</v>
      </c>
      <c r="PQ3" s="346" t="s">
        <v>2240</v>
      </c>
      <c r="PR3" s="346" t="s">
        <v>2240</v>
      </c>
      <c r="PS3" s="346" t="s">
        <v>2240</v>
      </c>
      <c r="PT3" s="346" t="s">
        <v>2240</v>
      </c>
      <c r="PU3" s="346" t="s">
        <v>2240</v>
      </c>
      <c r="PV3" s="346" t="s">
        <v>2240</v>
      </c>
      <c r="PW3" s="346" t="s">
        <v>2240</v>
      </c>
      <c r="PX3" s="346" t="s">
        <v>2240</v>
      </c>
      <c r="PY3" s="346" t="s">
        <v>2240</v>
      </c>
      <c r="PZ3" s="346" t="s">
        <v>2240</v>
      </c>
      <c r="QA3" s="346" t="s">
        <v>2240</v>
      </c>
      <c r="QB3" s="346" t="s">
        <v>2240</v>
      </c>
      <c r="QC3" s="346" t="s">
        <v>2240</v>
      </c>
      <c r="QD3" s="346" t="s">
        <v>2240</v>
      </c>
      <c r="QE3" s="346" t="s">
        <v>2240</v>
      </c>
      <c r="QF3" s="346" t="s">
        <v>2240</v>
      </c>
      <c r="QG3" s="346" t="s">
        <v>2240</v>
      </c>
      <c r="QH3" s="346" t="s">
        <v>2240</v>
      </c>
      <c r="QI3" s="346" t="s">
        <v>2240</v>
      </c>
      <c r="QJ3" s="346" t="s">
        <v>2240</v>
      </c>
      <c r="QK3" s="346" t="s">
        <v>2240</v>
      </c>
      <c r="QL3" s="346" t="s">
        <v>2240</v>
      </c>
      <c r="QM3" s="346" t="s">
        <v>2240</v>
      </c>
      <c r="QN3" s="346" t="s">
        <v>2240</v>
      </c>
      <c r="QO3" s="346" t="s">
        <v>2240</v>
      </c>
      <c r="QP3" s="346" t="s">
        <v>2240</v>
      </c>
      <c r="QQ3" s="346" t="s">
        <v>2240</v>
      </c>
      <c r="QR3" s="346" t="s">
        <v>2240</v>
      </c>
      <c r="QS3" s="346" t="s">
        <v>2240</v>
      </c>
      <c r="QT3" s="346" t="s">
        <v>2240</v>
      </c>
      <c r="QU3" s="346" t="s">
        <v>2240</v>
      </c>
      <c r="QV3" s="346" t="s">
        <v>2240</v>
      </c>
      <c r="QW3" s="346" t="s">
        <v>2240</v>
      </c>
      <c r="QX3" s="346" t="s">
        <v>2240</v>
      </c>
      <c r="QY3" s="346" t="s">
        <v>2240</v>
      </c>
      <c r="QZ3" s="346" t="s">
        <v>2240</v>
      </c>
      <c r="RA3" s="346" t="s">
        <v>1530</v>
      </c>
      <c r="RB3" s="346" t="s">
        <v>1530</v>
      </c>
      <c r="RC3" s="346" t="s">
        <v>1530</v>
      </c>
      <c r="RD3" s="346" t="s">
        <v>1530</v>
      </c>
      <c r="RE3" s="346" t="s">
        <v>1530</v>
      </c>
      <c r="RF3" s="346" t="s">
        <v>1530</v>
      </c>
      <c r="RG3" s="346" t="s">
        <v>1530</v>
      </c>
      <c r="RH3" s="346" t="s">
        <v>1530</v>
      </c>
      <c r="RI3" s="346" t="s">
        <v>1530</v>
      </c>
      <c r="RJ3" s="346" t="s">
        <v>1530</v>
      </c>
      <c r="RK3" s="346" t="s">
        <v>1530</v>
      </c>
      <c r="RL3" s="346" t="s">
        <v>1530</v>
      </c>
      <c r="RM3" s="346" t="s">
        <v>1530</v>
      </c>
      <c r="RN3" s="346" t="s">
        <v>2240</v>
      </c>
      <c r="RO3" s="346" t="s">
        <v>2240</v>
      </c>
      <c r="RP3" s="346" t="s">
        <v>2240</v>
      </c>
      <c r="RQ3" s="346" t="s">
        <v>2240</v>
      </c>
      <c r="RR3" s="346" t="s">
        <v>2240</v>
      </c>
      <c r="RS3" s="346" t="s">
        <v>2240</v>
      </c>
      <c r="RT3" s="346" t="s">
        <v>2240</v>
      </c>
      <c r="RU3" s="346" t="s">
        <v>2240</v>
      </c>
      <c r="RV3" s="346" t="s">
        <v>2240</v>
      </c>
      <c r="RW3" s="346" t="s">
        <v>2240</v>
      </c>
      <c r="RX3" s="346" t="s">
        <v>2240</v>
      </c>
      <c r="RY3" s="346" t="s">
        <v>2240</v>
      </c>
      <c r="RZ3" s="346" t="s">
        <v>2240</v>
      </c>
      <c r="SA3" s="346" t="s">
        <v>2240</v>
      </c>
      <c r="SB3" s="346" t="s">
        <v>2240</v>
      </c>
      <c r="SC3" s="346" t="s">
        <v>2240</v>
      </c>
      <c r="SD3" s="346" t="s">
        <v>2240</v>
      </c>
      <c r="SE3" s="346" t="s">
        <v>2240</v>
      </c>
      <c r="SF3" s="346" t="s">
        <v>2240</v>
      </c>
      <c r="SG3" s="346" t="s">
        <v>2240</v>
      </c>
      <c r="SH3" s="346" t="s">
        <v>2240</v>
      </c>
      <c r="SI3" s="346" t="s">
        <v>2240</v>
      </c>
      <c r="SJ3" s="346" t="s">
        <v>2240</v>
      </c>
      <c r="SK3" s="346" t="s">
        <v>2240</v>
      </c>
      <c r="SL3" s="346" t="s">
        <v>2240</v>
      </c>
      <c r="SM3" s="346" t="s">
        <v>2240</v>
      </c>
      <c r="SN3" s="346" t="s">
        <v>2240</v>
      </c>
      <c r="SO3" s="346" t="s">
        <v>2240</v>
      </c>
      <c r="SP3" s="346" t="s">
        <v>2240</v>
      </c>
      <c r="SQ3" s="346" t="s">
        <v>2240</v>
      </c>
      <c r="SR3" s="346" t="s">
        <v>2240</v>
      </c>
      <c r="SS3" s="346" t="s">
        <v>2240</v>
      </c>
      <c r="ST3" s="346" t="s">
        <v>2240</v>
      </c>
      <c r="SU3" s="346" t="s">
        <v>2240</v>
      </c>
      <c r="SV3" s="346" t="s">
        <v>2240</v>
      </c>
      <c r="SW3" s="346" t="s">
        <v>2240</v>
      </c>
      <c r="SX3" s="346" t="s">
        <v>2240</v>
      </c>
      <c r="SY3" s="346" t="s">
        <v>2240</v>
      </c>
      <c r="SZ3" s="346" t="s">
        <v>2240</v>
      </c>
      <c r="TA3" s="346" t="s">
        <v>2240</v>
      </c>
      <c r="TB3" s="346" t="s">
        <v>2240</v>
      </c>
      <c r="TC3" s="346" t="s">
        <v>2240</v>
      </c>
      <c r="TD3" s="346" t="s">
        <v>2240</v>
      </c>
      <c r="TE3" s="346" t="s">
        <v>2240</v>
      </c>
      <c r="TF3" s="346" t="s">
        <v>2240</v>
      </c>
      <c r="TG3" s="346" t="s">
        <v>2240</v>
      </c>
      <c r="TH3" s="346" t="s">
        <v>2240</v>
      </c>
      <c r="TI3" s="346" t="s">
        <v>2240</v>
      </c>
      <c r="TJ3" s="346" t="s">
        <v>2240</v>
      </c>
      <c r="TK3" s="346" t="s">
        <v>2240</v>
      </c>
      <c r="TL3" s="346" t="s">
        <v>2240</v>
      </c>
      <c r="TM3" s="346" t="s">
        <v>2240</v>
      </c>
      <c r="TN3" s="346" t="s">
        <v>2240</v>
      </c>
      <c r="TO3" s="346" t="s">
        <v>2240</v>
      </c>
      <c r="TP3" s="346" t="s">
        <v>2240</v>
      </c>
      <c r="TQ3" s="346" t="s">
        <v>2240</v>
      </c>
      <c r="TR3" s="346" t="s">
        <v>2240</v>
      </c>
      <c r="TS3" s="346" t="s">
        <v>2240</v>
      </c>
      <c r="TT3" s="346" t="s">
        <v>2240</v>
      </c>
      <c r="TU3" s="346" t="s">
        <v>2240</v>
      </c>
      <c r="TV3" s="346" t="s">
        <v>2240</v>
      </c>
      <c r="TW3" s="346" t="s">
        <v>2240</v>
      </c>
      <c r="TX3" s="346" t="s">
        <v>2240</v>
      </c>
      <c r="TY3" s="346" t="s">
        <v>2240</v>
      </c>
      <c r="TZ3" s="346" t="s">
        <v>2240</v>
      </c>
      <c r="UA3" s="346" t="s">
        <v>2240</v>
      </c>
      <c r="UB3" s="346" t="s">
        <v>2240</v>
      </c>
      <c r="UC3" s="346" t="s">
        <v>2240</v>
      </c>
      <c r="UD3" s="346" t="s">
        <v>2240</v>
      </c>
      <c r="UE3" s="346" t="s">
        <v>2240</v>
      </c>
      <c r="UF3" s="346" t="s">
        <v>2240</v>
      </c>
      <c r="UG3" s="346" t="s">
        <v>2240</v>
      </c>
      <c r="UH3" s="346" t="s">
        <v>2240</v>
      </c>
      <c r="UI3" s="346" t="s">
        <v>2240</v>
      </c>
      <c r="UJ3" s="346" t="s">
        <v>2240</v>
      </c>
      <c r="UK3" s="346" t="s">
        <v>2240</v>
      </c>
      <c r="UL3" s="346" t="s">
        <v>2240</v>
      </c>
      <c r="UM3" s="346" t="s">
        <v>2240</v>
      </c>
      <c r="UN3" s="346" t="s">
        <v>1530</v>
      </c>
      <c r="UO3" s="346" t="s">
        <v>1530</v>
      </c>
      <c r="UP3" s="346" t="s">
        <v>1530</v>
      </c>
      <c r="UQ3" s="346" t="s">
        <v>1530</v>
      </c>
      <c r="UR3" s="346" t="s">
        <v>1530</v>
      </c>
      <c r="US3" s="346" t="s">
        <v>1530</v>
      </c>
      <c r="UT3" s="346" t="s">
        <v>1530</v>
      </c>
      <c r="UU3" s="346" t="s">
        <v>2240</v>
      </c>
      <c r="UV3" s="346" t="s">
        <v>1530</v>
      </c>
      <c r="UW3" s="346" t="s">
        <v>1530</v>
      </c>
      <c r="UX3" s="346" t="s">
        <v>1530</v>
      </c>
      <c r="UY3" s="346" t="s">
        <v>1530</v>
      </c>
      <c r="UZ3" s="346" t="s">
        <v>1530</v>
      </c>
      <c r="VA3" s="346" t="s">
        <v>1530</v>
      </c>
      <c r="VB3" s="346" t="s">
        <v>1530</v>
      </c>
      <c r="VC3" s="346" t="s">
        <v>1530</v>
      </c>
      <c r="VD3" s="346" t="s">
        <v>1530</v>
      </c>
      <c r="VE3" s="346" t="s">
        <v>1530</v>
      </c>
      <c r="VF3" s="346" t="s">
        <v>1530</v>
      </c>
      <c r="VG3" s="346" t="s">
        <v>1530</v>
      </c>
      <c r="VH3" s="346" t="s">
        <v>1530</v>
      </c>
      <c r="VI3" s="346" t="s">
        <v>1530</v>
      </c>
      <c r="VJ3" s="346" t="s">
        <v>1530</v>
      </c>
      <c r="VK3" s="346" t="s">
        <v>2240</v>
      </c>
      <c r="VL3" s="346" t="s">
        <v>2240</v>
      </c>
      <c r="VM3" s="346" t="s">
        <v>2240</v>
      </c>
      <c r="VN3" s="346" t="s">
        <v>3729</v>
      </c>
    </row>
    <row r="4" spans="1:586" s="311" customFormat="1" x14ac:dyDescent="0.4">
      <c r="A4" s="8"/>
      <c r="B4" s="8"/>
      <c r="C4" s="7"/>
      <c r="D4" s="79"/>
      <c r="E4" s="77"/>
      <c r="F4" s="77"/>
      <c r="G4" s="11"/>
      <c r="H4" s="352"/>
      <c r="I4" s="78"/>
      <c r="J4" s="7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4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4"/>
      <c r="GU4" s="1"/>
      <c r="GV4" s="1"/>
      <c r="GW4" s="1"/>
      <c r="GX4" s="1"/>
      <c r="GY4" s="1"/>
      <c r="GZ4" s="1"/>
      <c r="HA4" s="1"/>
      <c r="HB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6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313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6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5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6"/>
      <c r="MG4" s="6"/>
      <c r="MH4" s="1"/>
      <c r="MI4" s="1"/>
      <c r="MJ4" s="1"/>
      <c r="MK4" s="1"/>
      <c r="ML4" s="1"/>
      <c r="MM4" s="1"/>
      <c r="MN4" s="313"/>
      <c r="MO4" s="313"/>
      <c r="MP4" s="313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313"/>
      <c r="NV4" s="1"/>
      <c r="NW4" s="1"/>
      <c r="NX4" s="1"/>
      <c r="NY4" s="1"/>
      <c r="NZ4" s="1"/>
      <c r="OA4" s="1"/>
      <c r="OB4" s="313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313"/>
      <c r="OV4" s="1"/>
      <c r="OW4" s="1"/>
      <c r="OX4" s="313"/>
      <c r="OY4" s="1"/>
      <c r="PO4" s="313"/>
      <c r="PP4" s="313"/>
      <c r="PQ4" s="313"/>
      <c r="PR4" s="313"/>
      <c r="PS4" s="313"/>
      <c r="PT4" s="313"/>
      <c r="PU4" s="313"/>
      <c r="PV4" s="4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313"/>
      <c r="RM4" s="313"/>
      <c r="UO4" s="313"/>
      <c r="UP4" s="1"/>
      <c r="UQ4" s="1"/>
      <c r="UR4" s="1"/>
      <c r="US4" s="1"/>
      <c r="UT4" s="1"/>
      <c r="UV4" s="313"/>
    </row>
    <row r="5" spans="1:586" x14ac:dyDescent="0.4">
      <c r="A5" s="366" t="s">
        <v>337</v>
      </c>
      <c r="B5" s="367"/>
      <c r="C5" s="367"/>
      <c r="D5" s="367"/>
      <c r="E5" s="367"/>
      <c r="F5" s="367"/>
      <c r="G5" s="367"/>
      <c r="H5" s="367"/>
      <c r="I5" s="367"/>
      <c r="J5" s="12" t="s">
        <v>358</v>
      </c>
      <c r="K5" s="1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4"/>
      <c r="AM5" s="1"/>
      <c r="AN5" s="1"/>
      <c r="AO5" s="1"/>
      <c r="AP5" s="1"/>
      <c r="AQ5" s="1"/>
      <c r="AR5" s="1"/>
      <c r="AS5" s="1"/>
      <c r="AT5" s="1"/>
      <c r="AU5" s="1"/>
      <c r="AV5" s="2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4"/>
      <c r="GU5" s="1"/>
      <c r="GV5" s="1"/>
      <c r="GW5" s="1"/>
      <c r="GX5" s="1"/>
      <c r="GY5" s="1"/>
      <c r="GZ5" s="1"/>
      <c r="HA5" s="1"/>
      <c r="HB5" s="1"/>
      <c r="HC5" s="4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2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V5" s="1"/>
      <c r="NW5" s="1"/>
      <c r="NX5" s="1"/>
      <c r="NY5" s="1"/>
      <c r="NZ5" s="1"/>
      <c r="OA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UP5" s="1"/>
      <c r="UQ5" s="1"/>
      <c r="UR5" s="1"/>
      <c r="US5" s="1"/>
      <c r="UT5" s="1"/>
    </row>
    <row r="6" spans="1:586" x14ac:dyDescent="0.4">
      <c r="A6" s="14"/>
      <c r="B6" s="368" t="s">
        <v>523</v>
      </c>
      <c r="C6" s="14" t="s">
        <v>359</v>
      </c>
      <c r="D6" s="68">
        <v>2</v>
      </c>
      <c r="E6" s="14">
        <v>1</v>
      </c>
      <c r="F6" s="15">
        <v>2</v>
      </c>
      <c r="G6" s="30" t="s">
        <v>3557</v>
      </c>
      <c r="H6" s="355">
        <v>44742</v>
      </c>
      <c r="I6" s="15">
        <v>1</v>
      </c>
      <c r="J6" s="12">
        <f>SUM(K6:VM6)</f>
        <v>2</v>
      </c>
      <c r="Z6" s="8">
        <v>1</v>
      </c>
      <c r="AL6" s="311"/>
      <c r="AZ6" s="8">
        <v>1</v>
      </c>
      <c r="DC6" s="8"/>
      <c r="GT6" s="311"/>
      <c r="HC6" s="311"/>
      <c r="HL6" s="8"/>
      <c r="KT6" s="8"/>
    </row>
    <row r="7" spans="1:586" x14ac:dyDescent="0.4">
      <c r="A7" s="14"/>
      <c r="B7" s="369"/>
      <c r="C7" s="14" t="s">
        <v>354</v>
      </c>
      <c r="D7" s="68">
        <v>2</v>
      </c>
      <c r="E7" s="14">
        <v>1</v>
      </c>
      <c r="F7" s="19">
        <v>2</v>
      </c>
      <c r="G7" s="20" t="s">
        <v>3555</v>
      </c>
      <c r="H7" s="355">
        <v>44742</v>
      </c>
      <c r="I7" s="15">
        <v>2</v>
      </c>
      <c r="J7" s="12">
        <f t="shared" ref="J7:J70" si="9">SUM(K7:VM7)</f>
        <v>5</v>
      </c>
      <c r="AL7" s="311"/>
      <c r="DC7" s="8"/>
      <c r="GT7" s="311"/>
      <c r="HC7" s="311"/>
      <c r="HL7" s="8"/>
      <c r="KT7" s="8"/>
      <c r="LC7" s="8">
        <v>1</v>
      </c>
      <c r="LD7" s="8">
        <v>1</v>
      </c>
      <c r="MU7" s="8">
        <v>1</v>
      </c>
      <c r="MV7" s="8">
        <v>1</v>
      </c>
      <c r="UY7" s="8">
        <v>1</v>
      </c>
    </row>
    <row r="8" spans="1:586" x14ac:dyDescent="0.4">
      <c r="A8" s="14"/>
      <c r="B8" s="372" t="s">
        <v>524</v>
      </c>
      <c r="C8" s="14" t="s">
        <v>355</v>
      </c>
      <c r="D8" s="68">
        <v>2</v>
      </c>
      <c r="E8" s="14">
        <v>1</v>
      </c>
      <c r="F8" s="19">
        <v>2</v>
      </c>
      <c r="G8" s="20" t="s">
        <v>3571</v>
      </c>
      <c r="H8" s="355">
        <v>44761</v>
      </c>
      <c r="I8" s="15">
        <v>3</v>
      </c>
      <c r="J8" s="12">
        <f t="shared" si="9"/>
        <v>5</v>
      </c>
      <c r="AL8" s="311"/>
      <c r="DC8" s="8"/>
      <c r="GT8" s="311"/>
      <c r="HC8" s="311"/>
      <c r="HL8" s="8"/>
      <c r="KT8" s="8"/>
      <c r="LN8" s="8">
        <v>1</v>
      </c>
      <c r="LS8" s="8">
        <v>1</v>
      </c>
      <c r="LT8" s="8">
        <v>1</v>
      </c>
      <c r="NJ8" s="8">
        <v>1</v>
      </c>
      <c r="NO8" s="8">
        <v>1</v>
      </c>
    </row>
    <row r="9" spans="1:586" x14ac:dyDescent="0.4">
      <c r="A9" s="14"/>
      <c r="B9" s="373"/>
      <c r="C9" s="14" t="s">
        <v>441</v>
      </c>
      <c r="D9" s="68">
        <v>2</v>
      </c>
      <c r="E9" s="14">
        <v>1</v>
      </c>
      <c r="F9" s="19">
        <v>2</v>
      </c>
      <c r="G9" s="20" t="s">
        <v>1384</v>
      </c>
      <c r="H9" s="355">
        <v>44742</v>
      </c>
      <c r="I9" s="15">
        <v>4</v>
      </c>
      <c r="J9" s="12">
        <f t="shared" si="9"/>
        <v>2</v>
      </c>
      <c r="AL9" s="311"/>
      <c r="DC9" s="8"/>
      <c r="GT9" s="311"/>
      <c r="HC9" s="311"/>
      <c r="HL9" s="8"/>
      <c r="KT9" s="8"/>
      <c r="LL9" s="8">
        <v>1</v>
      </c>
      <c r="NH9" s="8">
        <v>1</v>
      </c>
    </row>
    <row r="10" spans="1:586" x14ac:dyDescent="0.4">
      <c r="A10" s="14"/>
      <c r="B10" s="373"/>
      <c r="C10" s="14" t="s">
        <v>428</v>
      </c>
      <c r="D10" s="68">
        <v>2</v>
      </c>
      <c r="E10" s="14">
        <v>1</v>
      </c>
      <c r="F10" s="19">
        <v>2</v>
      </c>
      <c r="G10" s="20" t="s">
        <v>1385</v>
      </c>
      <c r="H10" s="355">
        <v>44742</v>
      </c>
      <c r="I10" s="15">
        <v>5</v>
      </c>
      <c r="J10" s="12">
        <f t="shared" si="9"/>
        <v>2</v>
      </c>
      <c r="AL10" s="311"/>
      <c r="DC10" s="8"/>
      <c r="GT10" s="311"/>
      <c r="HC10" s="311"/>
      <c r="HL10" s="8"/>
      <c r="KT10" s="8"/>
      <c r="LO10" s="8">
        <v>1</v>
      </c>
      <c r="NK10" s="8">
        <v>1</v>
      </c>
    </row>
    <row r="11" spans="1:586" x14ac:dyDescent="0.4">
      <c r="A11" s="14"/>
      <c r="B11" s="373"/>
      <c r="C11" s="14" t="s">
        <v>430</v>
      </c>
      <c r="D11" s="68">
        <v>2</v>
      </c>
      <c r="E11" s="14">
        <v>1</v>
      </c>
      <c r="F11" s="19">
        <v>2</v>
      </c>
      <c r="G11" s="20" t="s">
        <v>1386</v>
      </c>
      <c r="H11" s="355">
        <v>44742</v>
      </c>
      <c r="I11" s="15">
        <v>6</v>
      </c>
      <c r="J11" s="12">
        <f t="shared" si="9"/>
        <v>2</v>
      </c>
      <c r="AL11" s="311"/>
      <c r="DC11" s="8"/>
      <c r="GT11" s="311"/>
      <c r="HC11" s="311"/>
      <c r="HL11" s="8"/>
      <c r="KT11" s="8"/>
      <c r="LP11" s="8">
        <v>1</v>
      </c>
      <c r="NL11" s="8">
        <v>1</v>
      </c>
    </row>
    <row r="12" spans="1:586" x14ac:dyDescent="0.4">
      <c r="A12" s="14"/>
      <c r="B12" s="373"/>
      <c r="C12" s="14" t="s">
        <v>431</v>
      </c>
      <c r="D12" s="68">
        <v>2</v>
      </c>
      <c r="E12" s="14">
        <v>1</v>
      </c>
      <c r="F12" s="19">
        <v>2</v>
      </c>
      <c r="G12" s="20" t="s">
        <v>1387</v>
      </c>
      <c r="H12" s="355">
        <v>44742</v>
      </c>
      <c r="I12" s="15">
        <v>7</v>
      </c>
      <c r="J12" s="12">
        <f t="shared" si="9"/>
        <v>2</v>
      </c>
      <c r="AL12" s="311"/>
      <c r="DC12" s="8"/>
      <c r="GT12" s="311"/>
      <c r="HC12" s="311"/>
      <c r="HL12" s="8"/>
      <c r="KT12" s="8"/>
      <c r="LU12" s="8">
        <v>1</v>
      </c>
      <c r="NP12" s="8">
        <v>1</v>
      </c>
    </row>
    <row r="13" spans="1:586" x14ac:dyDescent="0.4">
      <c r="A13" s="14"/>
      <c r="B13" s="373"/>
      <c r="C13" s="14" t="s">
        <v>432</v>
      </c>
      <c r="D13" s="68">
        <v>2</v>
      </c>
      <c r="E13" s="14">
        <v>1</v>
      </c>
      <c r="F13" s="19">
        <v>2</v>
      </c>
      <c r="G13" s="20" t="s">
        <v>1388</v>
      </c>
      <c r="H13" s="355">
        <v>44742</v>
      </c>
      <c r="I13" s="15">
        <v>8</v>
      </c>
      <c r="J13" s="12">
        <f t="shared" si="9"/>
        <v>2</v>
      </c>
      <c r="AL13" s="311"/>
      <c r="DC13" s="8"/>
      <c r="GT13" s="311"/>
      <c r="HC13" s="311"/>
      <c r="HL13" s="8"/>
      <c r="KT13" s="8"/>
      <c r="LW13" s="8">
        <v>1</v>
      </c>
      <c r="NR13" s="8">
        <v>1</v>
      </c>
    </row>
    <row r="14" spans="1:586" x14ac:dyDescent="0.4">
      <c r="A14" s="21"/>
      <c r="B14" s="373"/>
      <c r="C14" s="350" t="s">
        <v>370</v>
      </c>
      <c r="D14" s="68">
        <v>2</v>
      </c>
      <c r="E14" s="350">
        <v>1</v>
      </c>
      <c r="F14" s="15">
        <v>2</v>
      </c>
      <c r="G14" s="20" t="s">
        <v>3583</v>
      </c>
      <c r="H14" s="355">
        <v>44742</v>
      </c>
      <c r="I14" s="15">
        <v>9</v>
      </c>
      <c r="J14" s="12">
        <f t="shared" si="9"/>
        <v>5</v>
      </c>
      <c r="AL14" s="311"/>
      <c r="DC14" s="8"/>
      <c r="GT14" s="311"/>
      <c r="HC14" s="311"/>
      <c r="HL14" s="8"/>
      <c r="KT14" s="8"/>
      <c r="LX14" s="8">
        <v>1</v>
      </c>
      <c r="LY14" s="8">
        <v>1</v>
      </c>
      <c r="MG14" s="8">
        <v>1</v>
      </c>
      <c r="NS14" s="8">
        <v>1</v>
      </c>
      <c r="NT14" s="8">
        <v>1</v>
      </c>
    </row>
    <row r="15" spans="1:586" x14ac:dyDescent="0.4">
      <c r="A15" s="83"/>
      <c r="B15" s="373"/>
      <c r="C15" s="350" t="s">
        <v>3733</v>
      </c>
      <c r="D15" s="68">
        <v>2</v>
      </c>
      <c r="E15" s="350">
        <v>1</v>
      </c>
      <c r="F15" s="15">
        <v>2</v>
      </c>
      <c r="G15" s="349" t="s">
        <v>3584</v>
      </c>
      <c r="H15" s="353">
        <v>44743</v>
      </c>
      <c r="I15" s="15">
        <v>9.1</v>
      </c>
      <c r="J15" s="12">
        <f t="shared" si="9"/>
        <v>2</v>
      </c>
      <c r="AL15" s="311"/>
      <c r="DC15" s="8"/>
      <c r="GT15" s="311"/>
      <c r="HC15" s="311"/>
      <c r="HL15" s="8"/>
      <c r="KT15" s="8"/>
      <c r="KY15" s="8">
        <v>1</v>
      </c>
      <c r="MR15" s="8">
        <v>1</v>
      </c>
    </row>
    <row r="16" spans="1:586" x14ac:dyDescent="0.4">
      <c r="A16" s="21"/>
      <c r="B16" s="373"/>
      <c r="C16" s="350" t="s">
        <v>682</v>
      </c>
      <c r="D16" s="68">
        <v>2</v>
      </c>
      <c r="E16" s="350">
        <v>1</v>
      </c>
      <c r="F16" s="15">
        <v>2</v>
      </c>
      <c r="G16" s="349" t="s">
        <v>1419</v>
      </c>
      <c r="H16" s="353">
        <v>44761</v>
      </c>
      <c r="I16" s="15">
        <v>9.1999999999999993</v>
      </c>
      <c r="J16" s="12">
        <f t="shared" si="9"/>
        <v>2</v>
      </c>
      <c r="AL16" s="311"/>
      <c r="DC16" s="8"/>
      <c r="GT16" s="311"/>
      <c r="HC16" s="311"/>
      <c r="HL16" s="8"/>
      <c r="KT16" s="8"/>
      <c r="KZ16" s="8">
        <v>1</v>
      </c>
      <c r="MS16" s="8">
        <v>1</v>
      </c>
    </row>
    <row r="17" spans="1:581" x14ac:dyDescent="0.4">
      <c r="A17" s="131"/>
      <c r="B17" s="374"/>
      <c r="C17" s="350" t="s">
        <v>1462</v>
      </c>
      <c r="D17" s="68">
        <v>2</v>
      </c>
      <c r="E17" s="350">
        <v>1</v>
      </c>
      <c r="F17" s="15">
        <v>2</v>
      </c>
      <c r="G17" s="349" t="s">
        <v>3726</v>
      </c>
      <c r="H17" s="353">
        <v>44743</v>
      </c>
      <c r="I17" s="15">
        <v>9.3000000000000007</v>
      </c>
      <c r="J17" s="12">
        <f t="shared" si="9"/>
        <v>2</v>
      </c>
      <c r="AL17" s="311"/>
      <c r="DC17" s="8"/>
      <c r="GT17" s="311"/>
      <c r="HC17" s="311"/>
      <c r="HL17" s="8"/>
      <c r="KT17" s="8"/>
      <c r="LA17" s="8">
        <v>1</v>
      </c>
      <c r="MT17" s="8">
        <v>1</v>
      </c>
    </row>
    <row r="18" spans="1:581" ht="22.5" x14ac:dyDescent="0.4">
      <c r="A18" s="14"/>
      <c r="B18" s="368" t="s">
        <v>525</v>
      </c>
      <c r="C18" s="14" t="s">
        <v>356</v>
      </c>
      <c r="D18" s="68">
        <v>3</v>
      </c>
      <c r="E18" s="14">
        <v>3</v>
      </c>
      <c r="F18" s="19">
        <v>2</v>
      </c>
      <c r="G18" s="20" t="s">
        <v>3636</v>
      </c>
      <c r="H18" s="360" t="s">
        <v>3793</v>
      </c>
      <c r="I18" s="15">
        <v>10</v>
      </c>
      <c r="J18" s="12">
        <f t="shared" si="9"/>
        <v>4</v>
      </c>
      <c r="AJ18" s="22"/>
      <c r="AL18" s="311"/>
      <c r="DC18" s="8"/>
      <c r="GT18" s="311"/>
      <c r="HC18" s="311"/>
      <c r="HL18" s="8"/>
      <c r="KT18" s="8"/>
      <c r="LN18" s="8">
        <v>1</v>
      </c>
      <c r="MB18" s="8">
        <v>1</v>
      </c>
      <c r="NJ18" s="8">
        <v>1</v>
      </c>
      <c r="NW18" s="8">
        <v>1</v>
      </c>
    </row>
    <row r="19" spans="1:581" x14ac:dyDescent="0.4">
      <c r="A19" s="14"/>
      <c r="B19" s="368"/>
      <c r="C19" s="350" t="s">
        <v>338</v>
      </c>
      <c r="D19" s="68">
        <v>3</v>
      </c>
      <c r="E19" s="350">
        <v>1</v>
      </c>
      <c r="F19" s="19">
        <v>2</v>
      </c>
      <c r="G19" s="20" t="s">
        <v>3595</v>
      </c>
      <c r="H19" s="353">
        <v>44754</v>
      </c>
      <c r="I19" s="15">
        <v>11</v>
      </c>
      <c r="J19" s="12">
        <f t="shared" si="9"/>
        <v>9</v>
      </c>
      <c r="AL19" s="311"/>
      <c r="DC19" s="8"/>
      <c r="GT19" s="311"/>
      <c r="HC19" s="311"/>
      <c r="HL19" s="8"/>
      <c r="KT19" s="8"/>
      <c r="LK19" s="8">
        <v>1</v>
      </c>
      <c r="OF19" s="8">
        <v>1</v>
      </c>
      <c r="OG19" s="8">
        <v>1</v>
      </c>
      <c r="OH19" s="8">
        <v>1</v>
      </c>
      <c r="OI19" s="8">
        <v>1</v>
      </c>
      <c r="OJ19" s="8">
        <v>1</v>
      </c>
      <c r="OK19" s="8">
        <v>1</v>
      </c>
      <c r="OL19" s="8">
        <v>1</v>
      </c>
      <c r="OM19" s="8">
        <v>1</v>
      </c>
    </row>
    <row r="20" spans="1:581" x14ac:dyDescent="0.4">
      <c r="A20" s="21"/>
      <c r="B20" s="368"/>
      <c r="C20" s="350" t="s">
        <v>429</v>
      </c>
      <c r="D20" s="68">
        <v>2</v>
      </c>
      <c r="E20" s="350">
        <v>1</v>
      </c>
      <c r="F20" s="15">
        <v>2</v>
      </c>
      <c r="G20" s="20" t="s">
        <v>3586</v>
      </c>
      <c r="H20" s="353">
        <v>44754</v>
      </c>
      <c r="I20" s="15">
        <v>12</v>
      </c>
      <c r="J20" s="12">
        <f t="shared" si="9"/>
        <v>9</v>
      </c>
      <c r="AL20" s="311"/>
      <c r="DC20" s="8"/>
      <c r="GT20" s="311"/>
      <c r="HC20" s="311"/>
      <c r="HL20" s="8"/>
      <c r="ID20" s="8">
        <v>1</v>
      </c>
      <c r="JX20" s="8">
        <v>1</v>
      </c>
      <c r="KT20" s="8"/>
      <c r="LK20" s="8">
        <v>1</v>
      </c>
      <c r="LZ20" s="8">
        <v>1</v>
      </c>
      <c r="MA20" s="8">
        <v>1</v>
      </c>
      <c r="NG20" s="8">
        <v>1</v>
      </c>
      <c r="NU20" s="8">
        <v>1</v>
      </c>
      <c r="NV20" s="8">
        <v>1</v>
      </c>
      <c r="OF20" s="8">
        <v>1</v>
      </c>
    </row>
    <row r="21" spans="1:581" x14ac:dyDescent="0.4">
      <c r="A21" s="14"/>
      <c r="B21" s="368" t="s">
        <v>526</v>
      </c>
      <c r="C21" s="14" t="s">
        <v>433</v>
      </c>
      <c r="D21" s="68">
        <v>2</v>
      </c>
      <c r="E21" s="14">
        <v>1</v>
      </c>
      <c r="F21" s="15">
        <v>2</v>
      </c>
      <c r="G21" s="20" t="s">
        <v>1355</v>
      </c>
      <c r="H21" s="353">
        <v>44748</v>
      </c>
      <c r="I21" s="15">
        <v>13</v>
      </c>
      <c r="J21" s="12">
        <f t="shared" si="9"/>
        <v>2</v>
      </c>
      <c r="AL21" s="311"/>
      <c r="DC21" s="8"/>
      <c r="GT21" s="311"/>
      <c r="HC21" s="311"/>
      <c r="HL21" s="8"/>
      <c r="KT21" s="8"/>
      <c r="LV21" s="8">
        <v>1</v>
      </c>
      <c r="NQ21" s="8">
        <v>1</v>
      </c>
    </row>
    <row r="22" spans="1:581" x14ac:dyDescent="0.4">
      <c r="A22" s="14"/>
      <c r="B22" s="369"/>
      <c r="C22" s="14" t="s">
        <v>434</v>
      </c>
      <c r="D22" s="68">
        <v>2</v>
      </c>
      <c r="E22" s="14">
        <v>1</v>
      </c>
      <c r="F22" s="15">
        <v>2</v>
      </c>
      <c r="G22" s="20" t="s">
        <v>1356</v>
      </c>
      <c r="H22" s="353">
        <v>44749</v>
      </c>
      <c r="I22" s="15">
        <v>14</v>
      </c>
      <c r="J22" s="12">
        <f t="shared" si="9"/>
        <v>4</v>
      </c>
      <c r="AL22" s="311"/>
      <c r="DC22" s="8"/>
      <c r="GT22" s="311"/>
      <c r="HC22" s="311"/>
      <c r="HL22" s="8"/>
      <c r="KT22" s="8"/>
      <c r="LF22" s="8">
        <v>1</v>
      </c>
      <c r="MY22" s="8">
        <v>1</v>
      </c>
      <c r="OO22" s="8">
        <v>1</v>
      </c>
      <c r="OP22" s="8">
        <v>1</v>
      </c>
    </row>
    <row r="23" spans="1:581" x14ac:dyDescent="0.4">
      <c r="A23" s="14"/>
      <c r="B23" s="369"/>
      <c r="C23" s="14" t="s">
        <v>435</v>
      </c>
      <c r="D23" s="68">
        <v>2</v>
      </c>
      <c r="E23" s="14">
        <v>1</v>
      </c>
      <c r="F23" s="15">
        <v>2</v>
      </c>
      <c r="G23" s="20" t="s">
        <v>1357</v>
      </c>
      <c r="H23" s="353">
        <v>44750</v>
      </c>
      <c r="I23" s="15">
        <v>15</v>
      </c>
      <c r="J23" s="12">
        <f t="shared" si="9"/>
        <v>5</v>
      </c>
      <c r="AL23" s="311"/>
      <c r="DC23" s="8"/>
      <c r="GT23" s="311"/>
      <c r="HC23" s="311"/>
      <c r="HL23" s="8"/>
      <c r="KT23" s="8"/>
      <c r="LG23" s="8">
        <v>1</v>
      </c>
      <c r="MZ23" s="8">
        <v>1</v>
      </c>
      <c r="OO23" s="8">
        <v>1</v>
      </c>
      <c r="OP23" s="8">
        <v>1</v>
      </c>
      <c r="OQ23" s="8">
        <v>1</v>
      </c>
    </row>
    <row r="24" spans="1:581" x14ac:dyDescent="0.4">
      <c r="A24" s="14"/>
      <c r="B24" s="369"/>
      <c r="C24" s="14" t="s">
        <v>436</v>
      </c>
      <c r="D24" s="68">
        <v>3</v>
      </c>
      <c r="E24" s="14">
        <v>1</v>
      </c>
      <c r="F24" s="19">
        <v>2</v>
      </c>
      <c r="G24" s="20" t="s">
        <v>1358</v>
      </c>
      <c r="H24" s="353">
        <v>44750</v>
      </c>
      <c r="I24" s="15">
        <v>16</v>
      </c>
      <c r="J24" s="12">
        <f t="shared" si="9"/>
        <v>6</v>
      </c>
      <c r="AL24" s="311"/>
      <c r="DC24" s="8"/>
      <c r="GT24" s="311"/>
      <c r="HC24" s="311"/>
      <c r="HL24" s="8"/>
      <c r="KT24" s="8"/>
      <c r="LE24" s="8">
        <v>1</v>
      </c>
      <c r="LH24" s="8">
        <v>1</v>
      </c>
      <c r="ML24" s="8">
        <v>1</v>
      </c>
      <c r="MM24" s="8">
        <v>1</v>
      </c>
      <c r="MX24" s="8">
        <v>1</v>
      </c>
      <c r="UY24" s="8">
        <v>1</v>
      </c>
    </row>
    <row r="25" spans="1:581" x14ac:dyDescent="0.4">
      <c r="A25" s="14"/>
      <c r="B25" s="14" t="s">
        <v>527</v>
      </c>
      <c r="C25" s="14" t="s">
        <v>437</v>
      </c>
      <c r="D25" s="68">
        <v>1</v>
      </c>
      <c r="E25" s="14">
        <v>1</v>
      </c>
      <c r="F25" s="19">
        <v>2</v>
      </c>
      <c r="G25" s="20" t="s">
        <v>1360</v>
      </c>
      <c r="H25" s="353">
        <v>44761</v>
      </c>
      <c r="I25" s="15">
        <v>17</v>
      </c>
      <c r="J25" s="12">
        <f t="shared" si="9"/>
        <v>6</v>
      </c>
      <c r="AL25" s="311"/>
      <c r="DC25" s="8"/>
      <c r="GT25" s="311"/>
      <c r="HC25" s="311"/>
      <c r="HL25" s="8"/>
      <c r="KT25" s="8"/>
      <c r="LB25" s="8">
        <v>1</v>
      </c>
      <c r="MF25" s="8">
        <v>1</v>
      </c>
      <c r="MG25" s="8">
        <v>1</v>
      </c>
      <c r="MI25" s="8">
        <v>1</v>
      </c>
      <c r="MW25" s="8">
        <v>1</v>
      </c>
      <c r="OA25" s="8">
        <v>1</v>
      </c>
    </row>
    <row r="26" spans="1:581" x14ac:dyDescent="0.4">
      <c r="A26" s="14"/>
      <c r="B26" s="368" t="s">
        <v>528</v>
      </c>
      <c r="C26" s="14" t="s">
        <v>438</v>
      </c>
      <c r="D26" s="68">
        <v>1</v>
      </c>
      <c r="E26" s="14">
        <v>1</v>
      </c>
      <c r="F26" s="23">
        <v>2</v>
      </c>
      <c r="G26" s="20" t="s">
        <v>1394</v>
      </c>
      <c r="H26" s="353">
        <v>44753</v>
      </c>
      <c r="I26" s="15">
        <v>18</v>
      </c>
      <c r="J26" s="12">
        <f t="shared" si="9"/>
        <v>7</v>
      </c>
      <c r="AL26" s="311"/>
      <c r="DC26" s="8"/>
      <c r="GT26" s="311"/>
      <c r="HC26" s="311"/>
      <c r="HL26" s="8"/>
      <c r="HO26" s="8">
        <v>1</v>
      </c>
      <c r="HS26" s="8">
        <v>1</v>
      </c>
      <c r="IP26" s="8">
        <v>1</v>
      </c>
      <c r="IS26" s="8">
        <v>1</v>
      </c>
      <c r="KT26" s="8"/>
      <c r="ON26" s="8">
        <v>1</v>
      </c>
      <c r="OO26" s="8">
        <v>1</v>
      </c>
      <c r="OP26" s="8">
        <v>1</v>
      </c>
    </row>
    <row r="27" spans="1:581" x14ac:dyDescent="0.4">
      <c r="A27" s="14"/>
      <c r="B27" s="369"/>
      <c r="C27" s="14" t="s">
        <v>439</v>
      </c>
      <c r="D27" s="68">
        <v>2</v>
      </c>
      <c r="E27" s="14">
        <v>1</v>
      </c>
      <c r="F27" s="23">
        <v>2</v>
      </c>
      <c r="G27" s="20" t="s">
        <v>1392</v>
      </c>
      <c r="H27" s="353">
        <v>44753</v>
      </c>
      <c r="I27" s="15">
        <v>19</v>
      </c>
      <c r="J27" s="12">
        <f t="shared" si="9"/>
        <v>7</v>
      </c>
      <c r="AL27" s="311"/>
      <c r="DC27" s="8"/>
      <c r="GT27" s="311"/>
      <c r="HC27" s="311"/>
      <c r="HL27" s="8"/>
      <c r="KT27" s="8"/>
      <c r="LB27" s="8">
        <v>1</v>
      </c>
      <c r="LJ27" s="8">
        <v>1</v>
      </c>
      <c r="LR27" s="8">
        <v>1</v>
      </c>
      <c r="MW27" s="8">
        <v>1</v>
      </c>
      <c r="NA27" s="8">
        <v>1</v>
      </c>
      <c r="NB27" s="8">
        <v>1</v>
      </c>
      <c r="NN27" s="8">
        <v>1</v>
      </c>
    </row>
    <row r="28" spans="1:581" x14ac:dyDescent="0.4">
      <c r="A28" s="122"/>
      <c r="B28" s="127" t="s">
        <v>1447</v>
      </c>
      <c r="C28" s="127" t="s">
        <v>1461</v>
      </c>
      <c r="D28" s="128">
        <v>3</v>
      </c>
      <c r="E28" s="127"/>
      <c r="F28" s="338">
        <v>2</v>
      </c>
      <c r="G28" s="20" t="s">
        <v>3727</v>
      </c>
      <c r="H28" s="353">
        <v>44761</v>
      </c>
      <c r="I28" s="15">
        <v>20</v>
      </c>
      <c r="J28" s="12">
        <f t="shared" si="9"/>
        <v>2</v>
      </c>
      <c r="AL28" s="311"/>
      <c r="DC28" s="8"/>
      <c r="GT28" s="311"/>
      <c r="HC28" s="311"/>
      <c r="HL28" s="8"/>
      <c r="KT28" s="8"/>
      <c r="VC28" s="8">
        <v>1</v>
      </c>
      <c r="VI28" s="8">
        <v>1</v>
      </c>
    </row>
    <row r="29" spans="1:581" hidden="1" x14ac:dyDescent="0.4">
      <c r="A29" s="370" t="s">
        <v>377</v>
      </c>
      <c r="B29" s="371"/>
      <c r="C29" s="371"/>
      <c r="D29" s="371"/>
      <c r="E29" s="371"/>
      <c r="F29" s="371"/>
      <c r="G29" s="371"/>
      <c r="H29" s="371"/>
      <c r="I29" s="371"/>
      <c r="J29" s="12"/>
      <c r="AL29" s="311"/>
      <c r="DC29" s="8"/>
      <c r="GT29" s="311"/>
      <c r="HC29" s="311"/>
      <c r="HL29" s="8"/>
      <c r="KT29" s="8"/>
    </row>
    <row r="30" spans="1:581" hidden="1" x14ac:dyDescent="0.4">
      <c r="A30" s="25"/>
      <c r="B30" s="392" t="s">
        <v>535</v>
      </c>
      <c r="C30" s="25" t="s">
        <v>378</v>
      </c>
      <c r="D30" s="68">
        <v>3</v>
      </c>
      <c r="E30" s="25">
        <v>1</v>
      </c>
      <c r="F30" s="19">
        <v>1</v>
      </c>
      <c r="G30" s="20" t="s">
        <v>3598</v>
      </c>
      <c r="H30" s="353">
        <v>44749</v>
      </c>
      <c r="I30" s="15">
        <v>1</v>
      </c>
      <c r="J30" s="12">
        <f t="shared" si="9"/>
        <v>15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S30" s="8">
        <v>1</v>
      </c>
      <c r="T30" s="8">
        <v>1</v>
      </c>
      <c r="U30" s="8">
        <v>1</v>
      </c>
      <c r="V30" s="8">
        <v>1</v>
      </c>
      <c r="W30" s="8">
        <v>1</v>
      </c>
      <c r="Y30" s="8">
        <v>1</v>
      </c>
      <c r="AL30" s="311"/>
      <c r="DC30" s="8"/>
      <c r="GT30" s="311"/>
      <c r="HC30" s="311"/>
      <c r="HL30" s="8"/>
      <c r="KT30" s="8"/>
      <c r="ON30" s="8">
        <v>1</v>
      </c>
      <c r="OP30" s="8">
        <v>1</v>
      </c>
    </row>
    <row r="31" spans="1:581" hidden="1" x14ac:dyDescent="0.4">
      <c r="A31" s="25"/>
      <c r="B31" s="369"/>
      <c r="C31" s="25" t="s">
        <v>379</v>
      </c>
      <c r="D31" s="68">
        <v>1</v>
      </c>
      <c r="E31" s="25">
        <v>1</v>
      </c>
      <c r="F31" s="19">
        <v>1</v>
      </c>
      <c r="G31" s="20" t="s">
        <v>3600</v>
      </c>
      <c r="H31" s="353">
        <v>44747</v>
      </c>
      <c r="I31" s="15">
        <v>2</v>
      </c>
      <c r="J31" s="12">
        <f t="shared" si="9"/>
        <v>2</v>
      </c>
      <c r="K31" s="8"/>
      <c r="AL31" s="311"/>
      <c r="AT31" s="8">
        <v>1</v>
      </c>
      <c r="CH31" s="8">
        <v>1</v>
      </c>
      <c r="DC31" s="8"/>
      <c r="GT31" s="311"/>
      <c r="HC31" s="311"/>
      <c r="HL31" s="8"/>
      <c r="KT31" s="8"/>
    </row>
    <row r="32" spans="1:581" hidden="1" x14ac:dyDescent="0.4">
      <c r="A32" s="25"/>
      <c r="B32" s="369"/>
      <c r="C32" s="25" t="s">
        <v>380</v>
      </c>
      <c r="D32" s="68">
        <v>1</v>
      </c>
      <c r="E32" s="25">
        <v>1</v>
      </c>
      <c r="F32" s="19"/>
      <c r="G32" s="20"/>
      <c r="H32" s="353"/>
      <c r="I32" s="15">
        <v>3</v>
      </c>
      <c r="J32" s="12">
        <f t="shared" si="9"/>
        <v>0</v>
      </c>
      <c r="K32" s="85"/>
      <c r="L32" s="85"/>
      <c r="AL32" s="311"/>
      <c r="DC32" s="8"/>
      <c r="GT32" s="311"/>
      <c r="HC32" s="311"/>
      <c r="HL32" s="8"/>
      <c r="KT32" s="8"/>
    </row>
    <row r="33" spans="1:586" hidden="1" x14ac:dyDescent="0.4">
      <c r="A33" s="25"/>
      <c r="B33" s="369"/>
      <c r="C33" s="25" t="s">
        <v>371</v>
      </c>
      <c r="D33" s="68">
        <v>1</v>
      </c>
      <c r="E33" s="25">
        <v>1</v>
      </c>
      <c r="F33" s="19"/>
      <c r="G33" s="20"/>
      <c r="H33" s="353"/>
      <c r="I33" s="15">
        <v>4</v>
      </c>
      <c r="J33" s="12">
        <f t="shared" si="9"/>
        <v>0</v>
      </c>
      <c r="K33" s="8"/>
      <c r="AL33" s="311"/>
      <c r="DC33" s="8"/>
      <c r="GT33" s="311"/>
      <c r="HC33" s="311"/>
      <c r="HL33" s="8"/>
      <c r="KT33" s="8"/>
    </row>
    <row r="34" spans="1:586" hidden="1" x14ac:dyDescent="0.4">
      <c r="A34" s="25"/>
      <c r="B34" s="369"/>
      <c r="C34" s="25" t="s">
        <v>372</v>
      </c>
      <c r="D34" s="68">
        <v>1</v>
      </c>
      <c r="E34" s="25">
        <v>1</v>
      </c>
      <c r="F34" s="19">
        <v>1</v>
      </c>
      <c r="G34" s="20" t="s">
        <v>3606</v>
      </c>
      <c r="H34" s="353">
        <v>44748</v>
      </c>
      <c r="I34" s="15">
        <v>5</v>
      </c>
      <c r="J34" s="12">
        <f t="shared" si="9"/>
        <v>5</v>
      </c>
      <c r="K34" s="8">
        <v>1</v>
      </c>
      <c r="AL34" s="311"/>
      <c r="DC34" s="8"/>
      <c r="GT34" s="311"/>
      <c r="HC34" s="311"/>
      <c r="HL34" s="8"/>
      <c r="IK34" s="8">
        <v>1</v>
      </c>
      <c r="KB34" s="8">
        <v>1</v>
      </c>
      <c r="KT34" s="8"/>
      <c r="VB34" s="8">
        <v>1</v>
      </c>
      <c r="VH34" s="8">
        <v>1</v>
      </c>
      <c r="VN34" s="8">
        <v>1</v>
      </c>
    </row>
    <row r="35" spans="1:586" hidden="1" x14ac:dyDescent="0.4">
      <c r="A35" s="25"/>
      <c r="B35" s="382" t="s">
        <v>536</v>
      </c>
      <c r="C35" s="25" t="s">
        <v>381</v>
      </c>
      <c r="D35" s="68">
        <v>3</v>
      </c>
      <c r="E35" s="25">
        <v>1</v>
      </c>
      <c r="F35" s="19"/>
      <c r="G35" s="20" t="s">
        <v>3608</v>
      </c>
      <c r="H35" s="353">
        <v>44753</v>
      </c>
      <c r="I35" s="15">
        <v>6</v>
      </c>
      <c r="J35" s="12">
        <f t="shared" si="9"/>
        <v>6</v>
      </c>
      <c r="AA35" s="8">
        <v>1</v>
      </c>
      <c r="AL35" s="311"/>
      <c r="AP35" s="8">
        <v>1</v>
      </c>
      <c r="BA35" s="8">
        <v>1</v>
      </c>
      <c r="BB35" s="8">
        <v>1</v>
      </c>
      <c r="BE35" s="8">
        <v>1</v>
      </c>
      <c r="BW35" s="8">
        <v>1</v>
      </c>
      <c r="DC35" s="8"/>
      <c r="GT35" s="311"/>
      <c r="HC35" s="311"/>
      <c r="HL35" s="8"/>
      <c r="KT35" s="8"/>
    </row>
    <row r="36" spans="1:586" hidden="1" x14ac:dyDescent="0.4">
      <c r="A36" s="25"/>
      <c r="B36" s="393"/>
      <c r="C36" s="25" t="s">
        <v>382</v>
      </c>
      <c r="D36" s="68">
        <v>2</v>
      </c>
      <c r="E36" s="25">
        <v>1</v>
      </c>
      <c r="F36" s="19">
        <v>1</v>
      </c>
      <c r="G36" s="20" t="s">
        <v>3610</v>
      </c>
      <c r="H36" s="353">
        <v>44750</v>
      </c>
      <c r="I36" s="15">
        <v>7</v>
      </c>
      <c r="J36" s="12">
        <f t="shared" si="9"/>
        <v>4</v>
      </c>
      <c r="AA36" s="8">
        <v>1</v>
      </c>
      <c r="AL36" s="311"/>
      <c r="BE36" s="8">
        <v>1</v>
      </c>
      <c r="BF36" s="8">
        <v>1</v>
      </c>
      <c r="DC36" s="8"/>
      <c r="GT36" s="311"/>
      <c r="HC36" s="311"/>
      <c r="HL36" s="8"/>
      <c r="KT36" s="8"/>
      <c r="UY36" s="8">
        <v>1</v>
      </c>
    </row>
    <row r="37" spans="1:586" hidden="1" x14ac:dyDescent="0.4">
      <c r="A37" s="25"/>
      <c r="B37" s="393"/>
      <c r="C37" s="25" t="s">
        <v>339</v>
      </c>
      <c r="D37" s="68">
        <v>2</v>
      </c>
      <c r="E37" s="25">
        <v>1</v>
      </c>
      <c r="F37" s="19">
        <v>1</v>
      </c>
      <c r="G37" s="20" t="s">
        <v>3612</v>
      </c>
      <c r="H37" s="353">
        <v>44749</v>
      </c>
      <c r="I37" s="15">
        <v>8</v>
      </c>
      <c r="J37" s="12">
        <f t="shared" si="9"/>
        <v>6</v>
      </c>
      <c r="AA37" s="8">
        <v>1</v>
      </c>
      <c r="AB37" s="8">
        <v>1</v>
      </c>
      <c r="AL37" s="311"/>
      <c r="BG37" s="8">
        <v>1</v>
      </c>
      <c r="DC37" s="8"/>
      <c r="GT37" s="311"/>
      <c r="HC37" s="311"/>
      <c r="HL37" s="8"/>
      <c r="KT37" s="8"/>
      <c r="OO37" s="8">
        <v>1</v>
      </c>
      <c r="OP37" s="8">
        <v>1</v>
      </c>
      <c r="UY37" s="8">
        <v>1</v>
      </c>
    </row>
    <row r="38" spans="1:586" hidden="1" x14ac:dyDescent="0.4">
      <c r="A38" s="25"/>
      <c r="B38" s="393"/>
      <c r="C38" s="25" t="s">
        <v>414</v>
      </c>
      <c r="D38" s="68">
        <v>2</v>
      </c>
      <c r="E38" s="25">
        <v>1</v>
      </c>
      <c r="F38" s="19">
        <v>1</v>
      </c>
      <c r="G38" s="20" t="s">
        <v>3693</v>
      </c>
      <c r="H38" s="353">
        <v>44761</v>
      </c>
      <c r="I38" s="15">
        <v>9</v>
      </c>
      <c r="J38" s="12">
        <f t="shared" si="9"/>
        <v>9</v>
      </c>
      <c r="K38" s="8">
        <v>1</v>
      </c>
      <c r="AD38" s="8">
        <v>1</v>
      </c>
      <c r="AE38" s="8">
        <v>1</v>
      </c>
      <c r="AG38" s="8">
        <v>1</v>
      </c>
      <c r="AL38" s="311"/>
      <c r="AM38" s="8">
        <v>1</v>
      </c>
      <c r="BC38" s="8">
        <v>1</v>
      </c>
      <c r="BJ38" s="8">
        <v>1</v>
      </c>
      <c r="BS38" s="8">
        <v>1</v>
      </c>
      <c r="CU38" s="8">
        <v>1</v>
      </c>
      <c r="DC38" s="8"/>
      <c r="GT38" s="311"/>
      <c r="HC38" s="311"/>
      <c r="HL38" s="8"/>
      <c r="KT38" s="8"/>
    </row>
    <row r="39" spans="1:586" hidden="1" x14ac:dyDescent="0.4">
      <c r="A39" s="25"/>
      <c r="B39" s="393"/>
      <c r="C39" s="25" t="s">
        <v>413</v>
      </c>
      <c r="D39" s="68">
        <v>2</v>
      </c>
      <c r="E39" s="25">
        <v>1</v>
      </c>
      <c r="F39" s="19"/>
      <c r="G39" s="20"/>
      <c r="H39" s="353"/>
      <c r="I39" s="15">
        <v>10</v>
      </c>
      <c r="J39" s="12">
        <f t="shared" si="9"/>
        <v>0</v>
      </c>
      <c r="AL39" s="311"/>
      <c r="DC39" s="8"/>
      <c r="GT39" s="311"/>
      <c r="HC39" s="311"/>
      <c r="HL39" s="8"/>
      <c r="KT39" s="8"/>
    </row>
    <row r="40" spans="1:586" hidden="1" x14ac:dyDescent="0.4">
      <c r="A40" s="25"/>
      <c r="B40" s="383"/>
      <c r="C40" s="25" t="s">
        <v>386</v>
      </c>
      <c r="D40" s="68">
        <v>2</v>
      </c>
      <c r="E40" s="25">
        <v>1</v>
      </c>
      <c r="F40" s="19">
        <v>1</v>
      </c>
      <c r="G40" s="20" t="s">
        <v>3731</v>
      </c>
      <c r="H40" s="353">
        <v>44750</v>
      </c>
      <c r="I40" s="15">
        <v>11</v>
      </c>
      <c r="J40" s="12">
        <f t="shared" si="9"/>
        <v>4</v>
      </c>
      <c r="AL40" s="311"/>
      <c r="DC40" s="8"/>
      <c r="GT40" s="311"/>
      <c r="HC40" s="311"/>
      <c r="HL40" s="8"/>
      <c r="IE40" s="8">
        <v>1</v>
      </c>
      <c r="JY40" s="8">
        <v>1</v>
      </c>
      <c r="KT40" s="8"/>
      <c r="VE40" s="8">
        <v>1</v>
      </c>
      <c r="VG40" s="8">
        <v>1</v>
      </c>
    </row>
    <row r="41" spans="1:586" hidden="1" x14ac:dyDescent="0.4">
      <c r="A41" s="25"/>
      <c r="B41" s="375" t="s">
        <v>537</v>
      </c>
      <c r="C41" s="25" t="s">
        <v>420</v>
      </c>
      <c r="D41" s="68">
        <v>2</v>
      </c>
      <c r="E41" s="25">
        <v>1</v>
      </c>
      <c r="F41" s="19">
        <v>1</v>
      </c>
      <c r="G41" s="20" t="s">
        <v>3730</v>
      </c>
      <c r="H41" s="353">
        <v>44750</v>
      </c>
      <c r="I41" s="15">
        <v>12</v>
      </c>
      <c r="J41" s="12">
        <f t="shared" si="9"/>
        <v>2</v>
      </c>
      <c r="AL41" s="311"/>
      <c r="DC41" s="8"/>
      <c r="GT41" s="311"/>
      <c r="HC41" s="311"/>
      <c r="HL41" s="8"/>
      <c r="KT41" s="8"/>
      <c r="LM41" s="8">
        <v>1</v>
      </c>
      <c r="NI41" s="8">
        <v>1</v>
      </c>
    </row>
    <row r="42" spans="1:586" hidden="1" x14ac:dyDescent="0.4">
      <c r="A42" s="25"/>
      <c r="B42" s="376"/>
      <c r="C42" s="25" t="s">
        <v>421</v>
      </c>
      <c r="D42" s="68">
        <v>2</v>
      </c>
      <c r="E42" s="25">
        <v>1</v>
      </c>
      <c r="F42" s="19">
        <v>1</v>
      </c>
      <c r="G42" s="20" t="s">
        <v>3779</v>
      </c>
      <c r="H42" s="353">
        <v>44755</v>
      </c>
      <c r="I42" s="15">
        <v>13</v>
      </c>
      <c r="J42" s="12">
        <f t="shared" si="9"/>
        <v>25</v>
      </c>
      <c r="AC42" s="8">
        <v>1</v>
      </c>
      <c r="AD42" s="8">
        <v>1</v>
      </c>
      <c r="AL42" s="311"/>
      <c r="AM42" s="8">
        <v>1</v>
      </c>
      <c r="AO42" s="8">
        <v>1</v>
      </c>
      <c r="BM42" s="8">
        <v>1</v>
      </c>
      <c r="BN42" s="8">
        <v>1</v>
      </c>
      <c r="BO42" s="8">
        <v>1</v>
      </c>
      <c r="BP42" s="8">
        <v>1</v>
      </c>
      <c r="BQ42" s="8">
        <v>1</v>
      </c>
      <c r="BR42" s="8">
        <v>1</v>
      </c>
      <c r="BS42" s="8">
        <v>1</v>
      </c>
      <c r="BT42" s="8">
        <v>1</v>
      </c>
      <c r="CN42" s="8">
        <v>1</v>
      </c>
      <c r="CO42" s="8">
        <v>1</v>
      </c>
      <c r="CP42" s="8">
        <v>1</v>
      </c>
      <c r="CQ42" s="8">
        <v>1</v>
      </c>
      <c r="CR42" s="8">
        <v>1</v>
      </c>
      <c r="CS42" s="8">
        <v>1</v>
      </c>
      <c r="CT42" s="8">
        <v>1</v>
      </c>
      <c r="DC42" s="8"/>
      <c r="EX42" s="8">
        <v>1</v>
      </c>
      <c r="GM42" s="8">
        <v>1</v>
      </c>
      <c r="GT42" s="311"/>
      <c r="HC42" s="311"/>
      <c r="HK42" s="8">
        <v>1</v>
      </c>
      <c r="HL42" s="8">
        <v>1</v>
      </c>
      <c r="KT42" s="8"/>
      <c r="LN42" s="8">
        <v>1</v>
      </c>
      <c r="LW42" s="8">
        <v>1</v>
      </c>
    </row>
    <row r="43" spans="1:586" hidden="1" x14ac:dyDescent="0.4">
      <c r="A43" s="25"/>
      <c r="B43" s="376"/>
      <c r="C43" s="25" t="s">
        <v>1475</v>
      </c>
      <c r="D43" s="68">
        <v>2</v>
      </c>
      <c r="E43" s="25">
        <v>1</v>
      </c>
      <c r="F43" s="19">
        <v>1</v>
      </c>
      <c r="G43" s="365" t="s">
        <v>3788</v>
      </c>
      <c r="H43" s="353">
        <v>44774</v>
      </c>
      <c r="I43" s="15">
        <v>13.1</v>
      </c>
      <c r="J43" s="12">
        <f>SUM(K43:VM43)</f>
        <v>12</v>
      </c>
      <c r="AD43" s="8">
        <v>1</v>
      </c>
      <c r="AL43" s="311"/>
      <c r="AM43" s="8">
        <v>1</v>
      </c>
      <c r="BG43" s="8">
        <v>1</v>
      </c>
      <c r="BS43" s="8">
        <v>1</v>
      </c>
      <c r="BU43" s="8">
        <v>1</v>
      </c>
      <c r="CN43" s="8">
        <v>1</v>
      </c>
      <c r="CR43" s="8">
        <v>1</v>
      </c>
      <c r="CS43" s="8">
        <v>1</v>
      </c>
      <c r="DC43" s="8"/>
      <c r="EX43" s="8">
        <v>1</v>
      </c>
      <c r="GM43" s="8">
        <v>1</v>
      </c>
      <c r="GT43" s="311"/>
      <c r="HC43" s="311"/>
      <c r="HK43" s="8">
        <v>1</v>
      </c>
      <c r="HL43" s="8"/>
      <c r="KT43" s="8"/>
      <c r="VB43" s="8">
        <v>1</v>
      </c>
    </row>
    <row r="44" spans="1:586" hidden="1" x14ac:dyDescent="0.4">
      <c r="A44" s="25"/>
      <c r="B44" s="377"/>
      <c r="C44" s="25" t="s">
        <v>373</v>
      </c>
      <c r="D44" s="68">
        <v>2</v>
      </c>
      <c r="E44" s="25">
        <v>1</v>
      </c>
      <c r="F44" s="19">
        <v>1</v>
      </c>
      <c r="G44" s="20" t="s">
        <v>3732</v>
      </c>
      <c r="H44" s="353">
        <v>44750</v>
      </c>
      <c r="I44" s="15">
        <v>14</v>
      </c>
      <c r="J44" s="12">
        <f t="shared" si="9"/>
        <v>4</v>
      </c>
      <c r="AL44" s="311"/>
      <c r="AM44" s="8">
        <v>1</v>
      </c>
      <c r="AN44" s="8">
        <v>1</v>
      </c>
      <c r="BV44" s="8">
        <v>1</v>
      </c>
      <c r="CN44" s="8">
        <v>1</v>
      </c>
      <c r="DC44" s="8"/>
      <c r="GT44" s="311"/>
      <c r="HC44" s="311"/>
      <c r="HL44" s="8"/>
      <c r="KT44" s="8"/>
    </row>
    <row r="45" spans="1:586" hidden="1" x14ac:dyDescent="0.4">
      <c r="A45" s="25"/>
      <c r="B45" s="382" t="s">
        <v>538</v>
      </c>
      <c r="C45" s="25" t="s">
        <v>403</v>
      </c>
      <c r="D45" s="68">
        <v>2</v>
      </c>
      <c r="E45" s="25">
        <v>1</v>
      </c>
      <c r="F45" s="19">
        <v>1</v>
      </c>
      <c r="G45" s="20" t="s">
        <v>3631</v>
      </c>
      <c r="H45" s="353">
        <v>44760</v>
      </c>
      <c r="I45" s="15">
        <v>15</v>
      </c>
      <c r="J45" s="12">
        <f t="shared" si="9"/>
        <v>4</v>
      </c>
      <c r="AC45" s="8">
        <v>1</v>
      </c>
      <c r="AG45" s="8">
        <v>1</v>
      </c>
      <c r="AL45" s="311"/>
      <c r="BJ45" s="8">
        <v>1</v>
      </c>
      <c r="CL45" s="8">
        <v>1</v>
      </c>
      <c r="DC45" s="8"/>
      <c r="GT45" s="311"/>
      <c r="HC45" s="311"/>
      <c r="HL45" s="8"/>
      <c r="KT45" s="8"/>
    </row>
    <row r="46" spans="1:586" hidden="1" x14ac:dyDescent="0.4">
      <c r="A46" s="25"/>
      <c r="B46" s="383"/>
      <c r="C46" s="25" t="s">
        <v>3786</v>
      </c>
      <c r="D46" s="68">
        <v>2</v>
      </c>
      <c r="E46" s="25">
        <v>1</v>
      </c>
      <c r="F46" s="19">
        <v>1</v>
      </c>
      <c r="G46" s="20" t="s">
        <v>3782</v>
      </c>
      <c r="H46" s="353">
        <v>44760</v>
      </c>
      <c r="I46" s="15">
        <v>16</v>
      </c>
      <c r="J46" s="12">
        <f t="shared" si="9"/>
        <v>2</v>
      </c>
      <c r="AL46" s="311"/>
      <c r="DC46" s="8"/>
      <c r="GT46" s="311"/>
      <c r="HC46" s="311"/>
      <c r="HL46" s="8"/>
      <c r="KT46" s="8"/>
      <c r="LQ46" s="8">
        <v>1</v>
      </c>
      <c r="NM46" s="8">
        <v>1</v>
      </c>
    </row>
    <row r="47" spans="1:586" hidden="1" x14ac:dyDescent="0.4">
      <c r="A47" s="25"/>
      <c r="B47" s="27" t="s">
        <v>539</v>
      </c>
      <c r="C47" s="25" t="s">
        <v>418</v>
      </c>
      <c r="D47" s="68">
        <v>3</v>
      </c>
      <c r="E47" s="25">
        <v>1</v>
      </c>
      <c r="F47" s="19"/>
      <c r="G47" s="20"/>
      <c r="H47" s="353"/>
      <c r="I47" s="15">
        <v>17</v>
      </c>
      <c r="J47" s="12">
        <f t="shared" si="9"/>
        <v>0</v>
      </c>
      <c r="K47" s="8"/>
      <c r="AD47" s="85"/>
      <c r="AL47" s="311"/>
      <c r="CL47" s="85"/>
      <c r="DC47" s="8"/>
      <c r="GT47" s="311"/>
      <c r="HC47" s="311"/>
      <c r="HL47" s="8"/>
      <c r="KT47" s="8"/>
      <c r="LT47" s="85"/>
    </row>
    <row r="48" spans="1:586" hidden="1" x14ac:dyDescent="0.4">
      <c r="A48" s="389" t="s">
        <v>616</v>
      </c>
      <c r="B48" s="371"/>
      <c r="C48" s="371"/>
      <c r="D48" s="371"/>
      <c r="E48" s="371"/>
      <c r="F48" s="371"/>
      <c r="G48" s="371"/>
      <c r="H48" s="371"/>
      <c r="I48" s="371"/>
      <c r="J48" s="12"/>
      <c r="AL48" s="311"/>
      <c r="DC48" s="8"/>
      <c r="GT48" s="311"/>
      <c r="HC48" s="311"/>
      <c r="HL48" s="8"/>
      <c r="KT48" s="8"/>
    </row>
    <row r="49" spans="1:576" hidden="1" x14ac:dyDescent="0.4">
      <c r="A49" s="28"/>
      <c r="B49" s="406" t="s">
        <v>541</v>
      </c>
      <c r="C49" s="28" t="s">
        <v>456</v>
      </c>
      <c r="D49" s="68">
        <v>3</v>
      </c>
      <c r="E49" s="28">
        <v>2</v>
      </c>
      <c r="F49" s="19"/>
      <c r="G49" s="20"/>
      <c r="H49" s="353"/>
      <c r="I49" s="15">
        <v>1</v>
      </c>
      <c r="J49" s="12">
        <f t="shared" si="9"/>
        <v>0</v>
      </c>
      <c r="AL49" s="311"/>
      <c r="DC49" s="8"/>
      <c r="GT49" s="311"/>
      <c r="HC49" s="311"/>
      <c r="HL49" s="8"/>
      <c r="KT49" s="8"/>
    </row>
    <row r="50" spans="1:576" hidden="1" x14ac:dyDescent="0.4">
      <c r="A50" s="28"/>
      <c r="B50" s="407"/>
      <c r="C50" s="28" t="s">
        <v>457</v>
      </c>
      <c r="D50" s="68">
        <v>3</v>
      </c>
      <c r="E50" s="28">
        <v>2</v>
      </c>
      <c r="F50" s="19"/>
      <c r="G50" s="20"/>
      <c r="H50" s="353"/>
      <c r="I50" s="15">
        <v>2</v>
      </c>
      <c r="J50" s="12">
        <f t="shared" si="9"/>
        <v>0</v>
      </c>
      <c r="AL50" s="311"/>
      <c r="DC50" s="8"/>
      <c r="GT50" s="311"/>
      <c r="HC50" s="311"/>
      <c r="HL50" s="8"/>
      <c r="KT50" s="8"/>
    </row>
    <row r="51" spans="1:576" hidden="1" x14ac:dyDescent="0.4">
      <c r="A51" s="28"/>
      <c r="B51" s="407"/>
      <c r="C51" s="28" t="s">
        <v>340</v>
      </c>
      <c r="D51" s="68">
        <v>3</v>
      </c>
      <c r="E51" s="28">
        <v>1</v>
      </c>
      <c r="F51" s="19"/>
      <c r="G51" s="20"/>
      <c r="H51" s="353"/>
      <c r="I51" s="15">
        <v>3</v>
      </c>
      <c r="J51" s="12">
        <f t="shared" si="9"/>
        <v>0</v>
      </c>
      <c r="AL51" s="311"/>
      <c r="DC51" s="8"/>
      <c r="GT51" s="311"/>
      <c r="HC51" s="311"/>
      <c r="HL51" s="8"/>
      <c r="KT51" s="8"/>
    </row>
    <row r="52" spans="1:576" hidden="1" x14ac:dyDescent="0.4">
      <c r="A52" s="28"/>
      <c r="B52" s="407"/>
      <c r="C52" s="28" t="s">
        <v>458</v>
      </c>
      <c r="D52" s="68">
        <v>1</v>
      </c>
      <c r="E52" s="28">
        <v>2</v>
      </c>
      <c r="F52" s="19"/>
      <c r="G52" s="20"/>
      <c r="H52" s="353"/>
      <c r="I52" s="15">
        <v>4</v>
      </c>
      <c r="J52" s="12">
        <f t="shared" si="9"/>
        <v>0</v>
      </c>
      <c r="AL52" s="311"/>
      <c r="DC52" s="8"/>
      <c r="GT52" s="311"/>
      <c r="HC52" s="311"/>
      <c r="HL52" s="8"/>
      <c r="KT52" s="8"/>
    </row>
    <row r="53" spans="1:576" hidden="1" x14ac:dyDescent="0.4">
      <c r="A53" s="28"/>
      <c r="B53" s="385" t="s">
        <v>542</v>
      </c>
      <c r="C53" s="28" t="s">
        <v>665</v>
      </c>
      <c r="D53" s="68">
        <v>3</v>
      </c>
      <c r="E53" s="28">
        <v>2</v>
      </c>
      <c r="F53" s="19"/>
      <c r="G53" s="20"/>
      <c r="H53" s="353"/>
      <c r="I53" s="15">
        <v>5</v>
      </c>
      <c r="J53" s="12">
        <f t="shared" si="9"/>
        <v>0</v>
      </c>
      <c r="K53" s="13"/>
      <c r="L53" s="18"/>
      <c r="AL53" s="311"/>
      <c r="DC53" s="8"/>
      <c r="GT53" s="311"/>
      <c r="HC53" s="311"/>
      <c r="HL53" s="8"/>
      <c r="KT53" s="8"/>
    </row>
    <row r="54" spans="1:576" hidden="1" x14ac:dyDescent="0.4">
      <c r="A54" s="80"/>
      <c r="B54" s="385"/>
      <c r="C54" s="80" t="s">
        <v>664</v>
      </c>
      <c r="D54" s="68">
        <v>1</v>
      </c>
      <c r="E54" s="80">
        <v>2</v>
      </c>
      <c r="F54" s="19"/>
      <c r="G54" s="20"/>
      <c r="H54" s="353"/>
      <c r="I54" s="15">
        <v>6</v>
      </c>
      <c r="J54" s="12">
        <f t="shared" si="9"/>
        <v>0</v>
      </c>
      <c r="AL54" s="311"/>
      <c r="DC54" s="8"/>
      <c r="GT54" s="311"/>
      <c r="HC54" s="311"/>
      <c r="HL54" s="8"/>
      <c r="KT54" s="8"/>
    </row>
    <row r="55" spans="1:576" hidden="1" x14ac:dyDescent="0.4">
      <c r="A55" s="28"/>
      <c r="B55" s="369"/>
      <c r="C55" s="28" t="s">
        <v>383</v>
      </c>
      <c r="D55" s="68">
        <v>2</v>
      </c>
      <c r="E55" s="28">
        <v>1</v>
      </c>
      <c r="F55" s="19">
        <v>1</v>
      </c>
      <c r="G55" s="20" t="s">
        <v>3672</v>
      </c>
      <c r="H55" s="353">
        <v>44764</v>
      </c>
      <c r="I55" s="15">
        <v>7</v>
      </c>
      <c r="J55" s="12">
        <f t="shared" si="9"/>
        <v>24</v>
      </c>
      <c r="K55" s="18">
        <v>1</v>
      </c>
      <c r="AB55" s="8">
        <v>1</v>
      </c>
      <c r="AC55" s="8">
        <v>1</v>
      </c>
      <c r="AL55" s="311"/>
      <c r="CJ55" s="8">
        <v>1</v>
      </c>
      <c r="CW55" s="8">
        <v>1</v>
      </c>
      <c r="DB55" s="8">
        <v>1</v>
      </c>
      <c r="DC55" s="8">
        <v>1</v>
      </c>
      <c r="DD55" s="8">
        <v>1</v>
      </c>
      <c r="DF55" s="8">
        <v>1</v>
      </c>
      <c r="DJ55" s="8">
        <v>1</v>
      </c>
      <c r="DK55" s="8">
        <v>1</v>
      </c>
      <c r="DL55" s="8">
        <v>1</v>
      </c>
      <c r="EB55" s="8">
        <v>1</v>
      </c>
      <c r="ED55" s="8">
        <v>1</v>
      </c>
      <c r="EF55" s="8">
        <v>1</v>
      </c>
      <c r="GT55" s="311"/>
      <c r="HC55" s="311"/>
      <c r="HL55" s="8"/>
      <c r="KT55" s="8"/>
      <c r="LT55" s="8">
        <v>1</v>
      </c>
      <c r="LU55" s="8">
        <v>1</v>
      </c>
      <c r="NO55" s="8">
        <v>1</v>
      </c>
      <c r="UV55" s="8">
        <v>1</v>
      </c>
      <c r="UW55" s="8">
        <v>1</v>
      </c>
      <c r="UX55" s="8">
        <v>1</v>
      </c>
      <c r="UY55" s="8">
        <v>1</v>
      </c>
      <c r="VA55" s="8">
        <v>1</v>
      </c>
      <c r="VD55" s="8">
        <v>1</v>
      </c>
    </row>
    <row r="56" spans="1:576" hidden="1" x14ac:dyDescent="0.4">
      <c r="A56" s="401" t="s">
        <v>341</v>
      </c>
      <c r="B56" s="371"/>
      <c r="C56" s="371"/>
      <c r="D56" s="371"/>
      <c r="E56" s="371"/>
      <c r="F56" s="371"/>
      <c r="G56" s="371"/>
      <c r="H56" s="371"/>
      <c r="I56" s="371"/>
      <c r="J56" s="12"/>
      <c r="AL56" s="311"/>
      <c r="DC56" s="8"/>
      <c r="GT56" s="311"/>
      <c r="HC56" s="311"/>
      <c r="HL56" s="8"/>
      <c r="KT56" s="8"/>
    </row>
    <row r="57" spans="1:576" hidden="1" x14ac:dyDescent="0.4">
      <c r="A57" s="29"/>
      <c r="B57" s="29" t="s">
        <v>543</v>
      </c>
      <c r="C57" s="29" t="s">
        <v>342</v>
      </c>
      <c r="D57" s="68">
        <v>1</v>
      </c>
      <c r="E57" s="29">
        <v>1</v>
      </c>
      <c r="F57" s="15"/>
      <c r="G57" s="30"/>
      <c r="H57" s="355"/>
      <c r="I57" s="15">
        <v>1</v>
      </c>
      <c r="J57" s="12">
        <f t="shared" si="9"/>
        <v>0</v>
      </c>
      <c r="AL57" s="311"/>
      <c r="DC57" s="8"/>
      <c r="GT57" s="311"/>
      <c r="HC57" s="311"/>
      <c r="HL57" s="8"/>
      <c r="KT57" s="8"/>
    </row>
    <row r="58" spans="1:576" hidden="1" x14ac:dyDescent="0.4">
      <c r="A58" s="29"/>
      <c r="B58" s="29" t="s">
        <v>544</v>
      </c>
      <c r="C58" s="29" t="s">
        <v>343</v>
      </c>
      <c r="D58" s="68">
        <v>1</v>
      </c>
      <c r="E58" s="29">
        <v>2</v>
      </c>
      <c r="F58" s="15"/>
      <c r="G58" s="30"/>
      <c r="H58" s="355"/>
      <c r="I58" s="15">
        <v>2</v>
      </c>
      <c r="J58" s="12">
        <f t="shared" si="9"/>
        <v>0</v>
      </c>
      <c r="AL58" s="311"/>
      <c r="DC58" s="8"/>
      <c r="GT58" s="311"/>
      <c r="HC58" s="311"/>
      <c r="HL58" s="8"/>
      <c r="KT58" s="8"/>
    </row>
    <row r="59" spans="1:576" hidden="1" x14ac:dyDescent="0.4">
      <c r="A59" s="29"/>
      <c r="B59" s="386" t="s">
        <v>545</v>
      </c>
      <c r="C59" s="29" t="s">
        <v>344</v>
      </c>
      <c r="D59" s="68">
        <v>1</v>
      </c>
      <c r="E59" s="29">
        <v>1</v>
      </c>
      <c r="F59" s="19" t="s">
        <v>623</v>
      </c>
      <c r="G59" s="20"/>
      <c r="H59" s="353"/>
      <c r="I59" s="15">
        <v>3</v>
      </c>
      <c r="J59" s="12">
        <f t="shared" si="9"/>
        <v>0</v>
      </c>
      <c r="AL59" s="311"/>
      <c r="DC59" s="8"/>
      <c r="GT59" s="311"/>
      <c r="HC59" s="311"/>
      <c r="HL59" s="8"/>
      <c r="KT59" s="8"/>
    </row>
    <row r="60" spans="1:576" hidden="1" x14ac:dyDescent="0.4">
      <c r="A60" s="29"/>
      <c r="B60" s="369"/>
      <c r="C60" s="29" t="s">
        <v>384</v>
      </c>
      <c r="D60" s="68">
        <v>1</v>
      </c>
      <c r="E60" s="29">
        <v>1</v>
      </c>
      <c r="F60" s="19" t="s">
        <v>660</v>
      </c>
      <c r="G60" s="20"/>
      <c r="H60" s="353"/>
      <c r="I60" s="15">
        <v>4</v>
      </c>
      <c r="J60" s="12">
        <f t="shared" si="9"/>
        <v>0</v>
      </c>
      <c r="AL60" s="311"/>
      <c r="DC60" s="8"/>
      <c r="GT60" s="311"/>
      <c r="HC60" s="311"/>
      <c r="HL60" s="8"/>
      <c r="KT60" s="8"/>
    </row>
    <row r="61" spans="1:576" hidden="1" x14ac:dyDescent="0.4">
      <c r="A61" s="29"/>
      <c r="B61" s="369"/>
      <c r="C61" s="29" t="s">
        <v>385</v>
      </c>
      <c r="D61" s="68">
        <v>3</v>
      </c>
      <c r="E61" s="29">
        <v>1</v>
      </c>
      <c r="F61" s="19"/>
      <c r="G61" s="20"/>
      <c r="H61" s="353"/>
      <c r="I61" s="15">
        <v>5</v>
      </c>
      <c r="J61" s="12">
        <f t="shared" si="9"/>
        <v>0</v>
      </c>
      <c r="AL61" s="311"/>
      <c r="DC61" s="8"/>
      <c r="GT61" s="311"/>
      <c r="HC61" s="311"/>
      <c r="HL61" s="8"/>
      <c r="KT61" s="8"/>
    </row>
    <row r="62" spans="1:576" hidden="1" x14ac:dyDescent="0.4">
      <c r="A62" s="402" t="s">
        <v>345</v>
      </c>
      <c r="B62" s="371"/>
      <c r="C62" s="371"/>
      <c r="D62" s="371"/>
      <c r="E62" s="371"/>
      <c r="F62" s="371"/>
      <c r="G62" s="371"/>
      <c r="H62" s="371"/>
      <c r="I62" s="371"/>
      <c r="J62" s="12"/>
      <c r="AL62" s="311"/>
      <c r="DC62" s="8"/>
      <c r="GT62" s="311"/>
      <c r="HC62" s="311"/>
      <c r="HL62" s="8"/>
      <c r="KT62" s="8"/>
    </row>
    <row r="63" spans="1:576" ht="34" hidden="1" x14ac:dyDescent="0.4">
      <c r="A63" s="31"/>
      <c r="B63" s="387" t="s">
        <v>546</v>
      </c>
      <c r="C63" s="31" t="s">
        <v>352</v>
      </c>
      <c r="D63" s="68">
        <v>1</v>
      </c>
      <c r="E63" s="31">
        <v>2</v>
      </c>
      <c r="F63" s="19"/>
      <c r="G63" s="20"/>
      <c r="H63" s="353"/>
      <c r="I63" s="15">
        <v>1</v>
      </c>
      <c r="J63" s="12">
        <f t="shared" si="9"/>
        <v>0</v>
      </c>
      <c r="K63" s="8"/>
      <c r="AL63" s="311"/>
      <c r="DC63" s="8"/>
      <c r="GT63" s="311"/>
      <c r="HC63" s="311"/>
      <c r="HL63" s="8"/>
      <c r="KT63" s="8"/>
    </row>
    <row r="64" spans="1:576" hidden="1" x14ac:dyDescent="0.4">
      <c r="A64" s="31"/>
      <c r="B64" s="369"/>
      <c r="C64" s="31" t="s">
        <v>351</v>
      </c>
      <c r="D64" s="68">
        <v>1</v>
      </c>
      <c r="E64" s="31">
        <v>1</v>
      </c>
      <c r="F64" s="19"/>
      <c r="G64" s="20"/>
      <c r="H64" s="353"/>
      <c r="I64" s="15">
        <v>2</v>
      </c>
      <c r="J64" s="12">
        <f t="shared" si="9"/>
        <v>0</v>
      </c>
      <c r="AL64" s="311"/>
      <c r="DC64" s="8"/>
      <c r="GT64" s="311"/>
      <c r="HC64" s="311"/>
      <c r="HL64" s="8"/>
      <c r="KT64" s="8"/>
    </row>
    <row r="65" spans="1:571" hidden="1" x14ac:dyDescent="0.4">
      <c r="A65" s="31"/>
      <c r="B65" s="394" t="s">
        <v>547</v>
      </c>
      <c r="C65" s="31" t="s">
        <v>680</v>
      </c>
      <c r="D65" s="68">
        <v>1</v>
      </c>
      <c r="E65" s="31">
        <v>1</v>
      </c>
      <c r="F65" s="19">
        <v>1</v>
      </c>
      <c r="G65" s="20" t="s">
        <v>3679</v>
      </c>
      <c r="H65" s="353">
        <v>44769</v>
      </c>
      <c r="I65" s="15">
        <v>3</v>
      </c>
      <c r="J65" s="12">
        <f t="shared" si="9"/>
        <v>12</v>
      </c>
      <c r="AL65" s="311"/>
      <c r="AS65" s="8">
        <v>1</v>
      </c>
      <c r="CA65" s="8">
        <v>1</v>
      </c>
      <c r="DC65" s="8"/>
      <c r="DO65" s="8">
        <v>1</v>
      </c>
      <c r="DP65" s="8">
        <v>1</v>
      </c>
      <c r="DQ65" s="8">
        <v>1</v>
      </c>
      <c r="EQ65" s="8">
        <v>1</v>
      </c>
      <c r="FI65" s="8">
        <v>1</v>
      </c>
      <c r="FK65" s="8">
        <v>1</v>
      </c>
      <c r="GT65" s="311"/>
      <c r="GU65" s="8">
        <v>1</v>
      </c>
      <c r="HC65" s="311"/>
      <c r="HL65" s="8"/>
      <c r="KT65" s="8"/>
      <c r="LU65" s="8">
        <v>1</v>
      </c>
      <c r="OL65" s="8">
        <v>1</v>
      </c>
      <c r="OM65" s="8">
        <v>1</v>
      </c>
    </row>
    <row r="66" spans="1:571" hidden="1" x14ac:dyDescent="0.4">
      <c r="A66" s="31"/>
      <c r="B66" s="393"/>
      <c r="C66" s="31" t="s">
        <v>470</v>
      </c>
      <c r="D66" s="68">
        <v>1</v>
      </c>
      <c r="E66" s="31">
        <v>1</v>
      </c>
      <c r="F66" s="19"/>
      <c r="G66" s="30"/>
      <c r="H66" s="355"/>
      <c r="I66" s="15">
        <v>4</v>
      </c>
      <c r="J66" s="12">
        <f t="shared" si="9"/>
        <v>0</v>
      </c>
      <c r="AL66" s="311"/>
      <c r="DC66" s="8"/>
      <c r="GT66" s="311"/>
      <c r="HC66" s="311"/>
      <c r="HL66" s="8"/>
      <c r="KT66" s="8"/>
    </row>
    <row r="67" spans="1:571" hidden="1" x14ac:dyDescent="0.4">
      <c r="A67" s="388" t="s">
        <v>425</v>
      </c>
      <c r="B67" s="371"/>
      <c r="C67" s="371"/>
      <c r="D67" s="371"/>
      <c r="E67" s="371"/>
      <c r="F67" s="371"/>
      <c r="G67" s="371"/>
      <c r="H67" s="371"/>
      <c r="I67" s="371"/>
      <c r="J67" s="12"/>
      <c r="AL67" s="311"/>
      <c r="DC67" s="8"/>
      <c r="GT67" s="311"/>
      <c r="HC67" s="311"/>
      <c r="HL67" s="8"/>
      <c r="KT67" s="8"/>
    </row>
    <row r="68" spans="1:571" hidden="1" x14ac:dyDescent="0.4">
      <c r="A68" s="32"/>
      <c r="B68" s="33" t="s">
        <v>550</v>
      </c>
      <c r="C68" s="33" t="s">
        <v>471</v>
      </c>
      <c r="D68" s="69"/>
      <c r="E68" s="32"/>
      <c r="F68" s="19"/>
      <c r="G68" s="30"/>
      <c r="H68" s="355"/>
      <c r="I68" s="15">
        <v>1</v>
      </c>
      <c r="J68" s="12">
        <f t="shared" si="9"/>
        <v>0</v>
      </c>
      <c r="AL68" s="311"/>
      <c r="DC68" s="8"/>
      <c r="GT68" s="311"/>
      <c r="HC68" s="311"/>
      <c r="HL68" s="8"/>
      <c r="KT68" s="8"/>
    </row>
    <row r="69" spans="1:571" hidden="1" x14ac:dyDescent="0.4">
      <c r="A69" s="32"/>
      <c r="B69" s="390" t="s">
        <v>551</v>
      </c>
      <c r="C69" s="33" t="s">
        <v>401</v>
      </c>
      <c r="D69" s="69">
        <v>1</v>
      </c>
      <c r="E69" s="32">
        <v>1</v>
      </c>
      <c r="F69" s="19">
        <v>1</v>
      </c>
      <c r="G69" s="30" t="s">
        <v>3695</v>
      </c>
      <c r="H69" s="355">
        <v>44774</v>
      </c>
      <c r="I69" s="15">
        <v>2</v>
      </c>
      <c r="J69" s="12">
        <f t="shared" si="9"/>
        <v>11</v>
      </c>
      <c r="AL69" s="311"/>
      <c r="AX69" s="8">
        <v>1</v>
      </c>
      <c r="CC69" s="8">
        <v>1</v>
      </c>
      <c r="CD69" s="8">
        <v>1</v>
      </c>
      <c r="DC69" s="8">
        <v>1</v>
      </c>
      <c r="DQ69" s="8">
        <v>1</v>
      </c>
      <c r="DT69" s="8">
        <v>1</v>
      </c>
      <c r="EF69" s="8">
        <v>1</v>
      </c>
      <c r="EI69" s="8">
        <v>1</v>
      </c>
      <c r="GT69" s="311"/>
      <c r="HC69" s="311"/>
      <c r="HL69" s="8"/>
      <c r="KT69" s="8"/>
      <c r="OL69" s="8">
        <v>1</v>
      </c>
      <c r="OT69" s="8">
        <v>1</v>
      </c>
      <c r="OU69" s="8">
        <v>1</v>
      </c>
    </row>
    <row r="70" spans="1:571" hidden="1" x14ac:dyDescent="0.4">
      <c r="A70" s="32"/>
      <c r="B70" s="391"/>
      <c r="C70" s="32" t="s">
        <v>696</v>
      </c>
      <c r="D70" s="68">
        <v>1</v>
      </c>
      <c r="E70" s="32">
        <v>1</v>
      </c>
      <c r="F70" s="19" t="s">
        <v>697</v>
      </c>
      <c r="G70" s="30"/>
      <c r="H70" s="355"/>
      <c r="I70" s="15">
        <v>3</v>
      </c>
      <c r="J70" s="12">
        <f t="shared" si="9"/>
        <v>0</v>
      </c>
      <c r="AL70" s="311"/>
      <c r="DC70" s="8"/>
      <c r="GT70" s="311"/>
      <c r="HC70" s="311"/>
      <c r="HL70" s="8"/>
      <c r="KT70" s="8"/>
    </row>
    <row r="71" spans="1:571" hidden="1" x14ac:dyDescent="0.4">
      <c r="A71" s="86"/>
      <c r="B71" s="86" t="s">
        <v>552</v>
      </c>
      <c r="C71" s="86" t="s">
        <v>361</v>
      </c>
      <c r="D71" s="68">
        <v>1</v>
      </c>
      <c r="E71" s="86">
        <v>1</v>
      </c>
      <c r="F71" s="19"/>
      <c r="G71" s="30"/>
      <c r="H71" s="355"/>
      <c r="I71" s="15">
        <v>4</v>
      </c>
      <c r="J71" s="12">
        <f t="shared" ref="J71:J133" si="10">SUM(K71:VM71)</f>
        <v>0</v>
      </c>
      <c r="AL71" s="311"/>
      <c r="DC71" s="8"/>
      <c r="GT71" s="311"/>
      <c r="HC71" s="311"/>
      <c r="HL71" s="8"/>
      <c r="KT71" s="8"/>
    </row>
    <row r="72" spans="1:571" ht="34" hidden="1" x14ac:dyDescent="0.4">
      <c r="A72" s="32"/>
      <c r="B72" s="32" t="s">
        <v>553</v>
      </c>
      <c r="C72" s="32" t="s">
        <v>362</v>
      </c>
      <c r="D72" s="68">
        <v>1</v>
      </c>
      <c r="E72" s="32">
        <v>1</v>
      </c>
      <c r="F72" s="19"/>
      <c r="G72" s="30"/>
      <c r="H72" s="355"/>
      <c r="I72" s="15">
        <v>5</v>
      </c>
      <c r="J72" s="12">
        <f t="shared" si="10"/>
        <v>0</v>
      </c>
      <c r="AL72" s="311"/>
      <c r="DC72" s="8"/>
      <c r="GT72" s="311"/>
      <c r="HC72" s="311"/>
      <c r="HL72" s="8"/>
      <c r="KT72" s="8"/>
    </row>
    <row r="73" spans="1:571" hidden="1" x14ac:dyDescent="0.4">
      <c r="A73" s="32"/>
      <c r="B73" s="33" t="s">
        <v>554</v>
      </c>
      <c r="C73" s="33" t="s">
        <v>402</v>
      </c>
      <c r="D73" s="69"/>
      <c r="E73" s="32"/>
      <c r="F73" s="19">
        <v>1</v>
      </c>
      <c r="G73" s="30" t="s">
        <v>3789</v>
      </c>
      <c r="H73" s="355">
        <v>44775</v>
      </c>
      <c r="I73" s="15">
        <v>6</v>
      </c>
      <c r="J73" s="12">
        <f t="shared" si="10"/>
        <v>6</v>
      </c>
      <c r="AL73" s="311"/>
      <c r="DC73" s="8">
        <v>1</v>
      </c>
      <c r="DQ73" s="8">
        <v>1</v>
      </c>
      <c r="EA73" s="8">
        <v>1</v>
      </c>
      <c r="EF73" s="8">
        <v>1</v>
      </c>
      <c r="GT73" s="311"/>
      <c r="HC73" s="311"/>
      <c r="HL73" s="8"/>
      <c r="KT73" s="8"/>
      <c r="KX73" s="8">
        <v>1</v>
      </c>
      <c r="OX73" s="8">
        <v>1</v>
      </c>
    </row>
    <row r="74" spans="1:571" hidden="1" x14ac:dyDescent="0.4">
      <c r="A74" s="385" t="s">
        <v>426</v>
      </c>
      <c r="B74" s="389"/>
      <c r="C74" s="389"/>
      <c r="D74" s="389"/>
      <c r="E74" s="389"/>
      <c r="F74" s="389"/>
      <c r="G74" s="389"/>
      <c r="H74" s="389"/>
      <c r="I74" s="389"/>
      <c r="J74" s="12"/>
      <c r="AL74" s="311"/>
      <c r="DC74" s="8"/>
      <c r="GT74" s="311"/>
      <c r="HC74" s="311"/>
      <c r="HL74" s="8"/>
      <c r="KT74" s="8"/>
    </row>
    <row r="75" spans="1:571" hidden="1" x14ac:dyDescent="0.4">
      <c r="A75" s="28"/>
      <c r="B75" s="34" t="s">
        <v>3791</v>
      </c>
      <c r="C75" s="34" t="s">
        <v>3792</v>
      </c>
      <c r="D75" s="70"/>
      <c r="E75" s="28"/>
      <c r="F75" s="19">
        <v>1</v>
      </c>
      <c r="G75" s="30" t="s">
        <v>3790</v>
      </c>
      <c r="H75" s="355"/>
      <c r="I75" s="15">
        <v>1</v>
      </c>
      <c r="J75" s="12">
        <f t="shared" si="10"/>
        <v>0</v>
      </c>
      <c r="AL75" s="311"/>
      <c r="DC75" s="8"/>
      <c r="GT75" s="311"/>
      <c r="HC75" s="311"/>
      <c r="HL75" s="8"/>
      <c r="KT75" s="8"/>
    </row>
    <row r="76" spans="1:571" hidden="1" x14ac:dyDescent="0.4">
      <c r="A76" s="405" t="s">
        <v>427</v>
      </c>
      <c r="B76" s="371"/>
      <c r="C76" s="371"/>
      <c r="D76" s="371"/>
      <c r="E76" s="371"/>
      <c r="F76" s="371"/>
      <c r="G76" s="371"/>
      <c r="H76" s="371"/>
      <c r="I76" s="371"/>
      <c r="J76" s="12"/>
      <c r="AL76" s="311"/>
      <c r="DC76" s="8"/>
      <c r="GT76" s="311"/>
      <c r="HC76" s="311"/>
      <c r="HL76" s="8"/>
      <c r="KT76" s="8"/>
    </row>
    <row r="77" spans="1:571" hidden="1" x14ac:dyDescent="0.4">
      <c r="A77" s="35"/>
      <c r="B77" s="35" t="s">
        <v>548</v>
      </c>
      <c r="C77" s="35" t="s">
        <v>363</v>
      </c>
      <c r="D77" s="68"/>
      <c r="E77" s="35"/>
      <c r="F77" s="19">
        <v>1</v>
      </c>
      <c r="G77" s="30" t="s">
        <v>3718</v>
      </c>
      <c r="H77" s="355">
        <v>44769</v>
      </c>
      <c r="I77" s="15">
        <v>1</v>
      </c>
      <c r="J77" s="12">
        <f t="shared" si="10"/>
        <v>7</v>
      </c>
      <c r="AB77" s="8">
        <v>1</v>
      </c>
      <c r="AL77" s="311"/>
      <c r="DC77" s="8">
        <v>1</v>
      </c>
      <c r="DX77" s="8">
        <v>1</v>
      </c>
      <c r="DY77" s="8">
        <v>1</v>
      </c>
      <c r="EJ77" s="8">
        <v>1</v>
      </c>
      <c r="GT77" s="311"/>
      <c r="HC77" s="311"/>
      <c r="HL77" s="8"/>
      <c r="KT77" s="8"/>
      <c r="OL77" s="8">
        <v>1</v>
      </c>
      <c r="OM77" s="8">
        <v>1</v>
      </c>
    </row>
    <row r="78" spans="1:571" hidden="1" x14ac:dyDescent="0.4">
      <c r="A78" s="35"/>
      <c r="B78" s="35" t="s">
        <v>549</v>
      </c>
      <c r="C78" s="35" t="s">
        <v>462</v>
      </c>
      <c r="D78" s="68">
        <v>2</v>
      </c>
      <c r="E78" s="35">
        <v>1</v>
      </c>
      <c r="F78" s="19">
        <v>1</v>
      </c>
      <c r="G78" s="30" t="s">
        <v>3701</v>
      </c>
      <c r="H78" s="355">
        <v>44775</v>
      </c>
      <c r="I78" s="15">
        <v>2</v>
      </c>
      <c r="J78" s="12">
        <f t="shared" si="10"/>
        <v>8</v>
      </c>
      <c r="AL78" s="311"/>
      <c r="AQ78" s="8">
        <v>1</v>
      </c>
      <c r="AR78" s="8">
        <v>1</v>
      </c>
      <c r="CG78" s="8">
        <v>1</v>
      </c>
      <c r="DC78" s="8"/>
      <c r="DQ78" s="8">
        <v>1</v>
      </c>
      <c r="DV78" s="8">
        <v>1</v>
      </c>
      <c r="EF78" s="8">
        <v>1</v>
      </c>
      <c r="GT78" s="311"/>
      <c r="HC78" s="311"/>
      <c r="HL78" s="8"/>
      <c r="KT78" s="8"/>
      <c r="OL78" s="8">
        <v>1</v>
      </c>
      <c r="UY78" s="8">
        <v>1</v>
      </c>
    </row>
    <row r="79" spans="1:571" hidden="1" x14ac:dyDescent="0.4">
      <c r="A79" s="403" t="s">
        <v>464</v>
      </c>
      <c r="B79" s="403"/>
      <c r="C79" s="403"/>
      <c r="D79" s="403"/>
      <c r="E79" s="403"/>
      <c r="F79" s="403"/>
      <c r="G79" s="403"/>
      <c r="H79" s="403"/>
      <c r="I79" s="371"/>
      <c r="J79" s="12"/>
      <c r="AL79" s="311"/>
      <c r="DC79" s="8"/>
      <c r="GT79" s="311"/>
      <c r="HC79" s="311"/>
      <c r="HL79" s="8"/>
      <c r="KT79" s="8"/>
    </row>
    <row r="80" spans="1:571" hidden="1" x14ac:dyDescent="0.4">
      <c r="A80" s="36"/>
      <c r="B80" s="399" t="s">
        <v>675</v>
      </c>
      <c r="C80" s="36" t="s">
        <v>466</v>
      </c>
      <c r="D80" s="68">
        <v>1</v>
      </c>
      <c r="E80" s="36">
        <v>1</v>
      </c>
      <c r="F80" s="19"/>
      <c r="G80" s="20"/>
      <c r="H80" s="353"/>
      <c r="I80" s="15">
        <v>1</v>
      </c>
      <c r="J80" s="12">
        <f t="shared" si="10"/>
        <v>0</v>
      </c>
      <c r="AL80" s="311"/>
      <c r="DC80" s="8"/>
      <c r="GT80" s="311"/>
      <c r="HC80" s="311"/>
      <c r="HL80" s="8"/>
      <c r="KT80" s="8"/>
    </row>
    <row r="81" spans="1:411" hidden="1" x14ac:dyDescent="0.4">
      <c r="A81" s="36"/>
      <c r="B81" s="399"/>
      <c r="C81" s="36" t="s">
        <v>465</v>
      </c>
      <c r="D81" s="68">
        <v>1</v>
      </c>
      <c r="E81" s="36">
        <v>1</v>
      </c>
      <c r="F81" s="19"/>
      <c r="G81" s="20"/>
      <c r="H81" s="353"/>
      <c r="I81" s="15">
        <v>2</v>
      </c>
      <c r="J81" s="12">
        <f t="shared" si="10"/>
        <v>0</v>
      </c>
      <c r="AL81" s="311"/>
      <c r="DC81" s="8"/>
      <c r="GT81" s="311"/>
      <c r="HC81" s="311"/>
      <c r="HL81" s="8"/>
      <c r="KT81" s="8"/>
    </row>
    <row r="82" spans="1:411" hidden="1" x14ac:dyDescent="0.4">
      <c r="A82" s="36"/>
      <c r="B82" s="399"/>
      <c r="C82" s="36" t="s">
        <v>469</v>
      </c>
      <c r="D82" s="68">
        <v>1</v>
      </c>
      <c r="E82" s="36">
        <v>1</v>
      </c>
      <c r="F82" s="19"/>
      <c r="G82" s="20"/>
      <c r="H82" s="353"/>
      <c r="I82" s="15">
        <v>3</v>
      </c>
      <c r="J82" s="12">
        <f t="shared" si="10"/>
        <v>0</v>
      </c>
      <c r="AL82" s="311"/>
      <c r="DC82" s="8"/>
      <c r="GT82" s="311"/>
      <c r="HC82" s="311"/>
      <c r="HL82" s="8"/>
      <c r="KT82" s="8"/>
    </row>
    <row r="83" spans="1:411" hidden="1" x14ac:dyDescent="0.4">
      <c r="A83" s="36"/>
      <c r="B83" s="399"/>
      <c r="C83" s="36" t="s">
        <v>467</v>
      </c>
      <c r="D83" s="68">
        <v>1</v>
      </c>
      <c r="E83" s="36">
        <v>1</v>
      </c>
      <c r="F83" s="19"/>
      <c r="G83" s="20"/>
      <c r="H83" s="353"/>
      <c r="I83" s="15">
        <v>4</v>
      </c>
      <c r="J83" s="12">
        <f t="shared" si="10"/>
        <v>0</v>
      </c>
      <c r="AL83" s="311"/>
      <c r="DC83" s="8"/>
      <c r="GT83" s="311"/>
      <c r="HC83" s="311"/>
      <c r="HL83" s="8"/>
      <c r="KT83" s="8"/>
    </row>
    <row r="84" spans="1:411" hidden="1" x14ac:dyDescent="0.4">
      <c r="A84" s="36"/>
      <c r="B84" s="399"/>
      <c r="C84" s="36" t="s">
        <v>474</v>
      </c>
      <c r="D84" s="68">
        <v>1</v>
      </c>
      <c r="E84" s="36">
        <v>1</v>
      </c>
      <c r="F84" s="19"/>
      <c r="G84" s="20"/>
      <c r="H84" s="353"/>
      <c r="I84" s="15">
        <v>5</v>
      </c>
      <c r="J84" s="12">
        <f t="shared" si="10"/>
        <v>0</v>
      </c>
      <c r="AL84" s="311"/>
      <c r="DC84" s="8"/>
      <c r="GT84" s="311"/>
      <c r="HC84" s="311"/>
      <c r="HL84" s="8"/>
      <c r="KT84" s="8"/>
    </row>
    <row r="85" spans="1:411" hidden="1" x14ac:dyDescent="0.4">
      <c r="A85" s="36"/>
      <c r="B85" s="395" t="s">
        <v>676</v>
      </c>
      <c r="C85" s="36" t="s">
        <v>357</v>
      </c>
      <c r="D85" s="68">
        <v>1</v>
      </c>
      <c r="E85" s="36">
        <v>1</v>
      </c>
      <c r="F85" s="19"/>
      <c r="G85" s="20"/>
      <c r="H85" s="353"/>
      <c r="I85" s="15">
        <v>6</v>
      </c>
      <c r="J85" s="12">
        <f t="shared" si="10"/>
        <v>0</v>
      </c>
      <c r="AL85" s="311"/>
      <c r="DC85" s="8"/>
      <c r="GT85" s="311"/>
      <c r="HC85" s="311"/>
      <c r="HL85" s="8"/>
      <c r="KT85" s="8"/>
    </row>
    <row r="86" spans="1:411" hidden="1" x14ac:dyDescent="0.4">
      <c r="A86" s="82"/>
      <c r="B86" s="396"/>
      <c r="C86" s="82" t="s">
        <v>468</v>
      </c>
      <c r="D86" s="68">
        <v>1</v>
      </c>
      <c r="E86" s="82">
        <v>1</v>
      </c>
      <c r="F86" s="19" t="s">
        <v>666</v>
      </c>
      <c r="G86" s="20"/>
      <c r="H86" s="353"/>
      <c r="I86" s="15">
        <v>7</v>
      </c>
      <c r="J86" s="12">
        <f t="shared" si="10"/>
        <v>0</v>
      </c>
      <c r="K86" s="8"/>
      <c r="AL86" s="311"/>
      <c r="DC86" s="8"/>
      <c r="GT86" s="311"/>
      <c r="HC86" s="311"/>
      <c r="HL86" s="8"/>
      <c r="KT86" s="8"/>
    </row>
    <row r="87" spans="1:411" hidden="1" x14ac:dyDescent="0.4">
      <c r="A87" s="404" t="s">
        <v>360</v>
      </c>
      <c r="B87" s="404"/>
      <c r="C87" s="404"/>
      <c r="D87" s="404"/>
      <c r="E87" s="404"/>
      <c r="F87" s="404"/>
      <c r="G87" s="404"/>
      <c r="H87" s="404"/>
      <c r="I87" s="371"/>
      <c r="J87" s="12"/>
      <c r="AL87" s="311"/>
      <c r="DC87" s="8"/>
      <c r="GT87" s="311"/>
      <c r="HC87" s="311"/>
      <c r="HL87" s="8"/>
      <c r="KT87" s="8"/>
    </row>
    <row r="88" spans="1:411" hidden="1" x14ac:dyDescent="0.4">
      <c r="A88" s="37"/>
      <c r="B88" s="400" t="s">
        <v>556</v>
      </c>
      <c r="C88" s="37" t="s">
        <v>661</v>
      </c>
      <c r="D88" s="68">
        <v>3</v>
      </c>
      <c r="E88" s="37">
        <v>2</v>
      </c>
      <c r="F88" s="15"/>
      <c r="G88" s="30"/>
      <c r="H88" s="355"/>
      <c r="I88" s="15">
        <v>1</v>
      </c>
      <c r="J88" s="12">
        <f t="shared" si="10"/>
        <v>0</v>
      </c>
      <c r="AL88" s="311"/>
      <c r="DC88" s="8"/>
      <c r="GT88" s="311"/>
      <c r="HC88" s="311"/>
      <c r="HL88" s="8"/>
      <c r="KT88" s="8"/>
    </row>
    <row r="89" spans="1:411" hidden="1" x14ac:dyDescent="0.4">
      <c r="A89" s="37"/>
      <c r="B89" s="400"/>
      <c r="C89" s="37" t="s">
        <v>449</v>
      </c>
      <c r="D89" s="68">
        <v>1</v>
      </c>
      <c r="E89" s="37">
        <v>3</v>
      </c>
      <c r="F89" s="15"/>
      <c r="G89" s="30"/>
      <c r="H89" s="355"/>
      <c r="I89" s="15">
        <v>2</v>
      </c>
      <c r="J89" s="12">
        <f t="shared" si="10"/>
        <v>0</v>
      </c>
      <c r="AL89" s="311"/>
      <c r="DC89" s="8"/>
      <c r="GT89" s="311"/>
      <c r="HC89" s="311"/>
      <c r="HL89" s="8"/>
      <c r="KT89" s="8"/>
    </row>
    <row r="90" spans="1:411" hidden="1" x14ac:dyDescent="0.4">
      <c r="A90" s="37"/>
      <c r="B90" s="400"/>
      <c r="C90" s="37" t="s">
        <v>662</v>
      </c>
      <c r="D90" s="68">
        <v>1</v>
      </c>
      <c r="E90" s="37">
        <v>1</v>
      </c>
      <c r="F90" s="15"/>
      <c r="G90" s="30"/>
      <c r="H90" s="355"/>
      <c r="I90" s="15">
        <v>3</v>
      </c>
      <c r="J90" s="12">
        <f t="shared" si="10"/>
        <v>0</v>
      </c>
      <c r="AL90" s="311"/>
      <c r="DC90" s="8"/>
      <c r="GT90" s="311"/>
      <c r="HC90" s="311"/>
      <c r="HL90" s="8"/>
      <c r="KT90" s="8"/>
    </row>
    <row r="91" spans="1:411" hidden="1" x14ac:dyDescent="0.4">
      <c r="A91" s="37"/>
      <c r="B91" s="400"/>
      <c r="C91" s="37" t="s">
        <v>663</v>
      </c>
      <c r="D91" s="68">
        <v>1</v>
      </c>
      <c r="E91" s="37">
        <v>1</v>
      </c>
      <c r="F91" s="15"/>
      <c r="G91" s="30"/>
      <c r="H91" s="355"/>
      <c r="I91" s="15">
        <v>4</v>
      </c>
      <c r="J91" s="12">
        <f t="shared" si="10"/>
        <v>0</v>
      </c>
      <c r="AL91" s="311"/>
      <c r="DC91" s="8"/>
      <c r="GT91" s="311"/>
      <c r="HC91" s="311"/>
      <c r="HL91" s="8"/>
      <c r="KT91" s="8"/>
    </row>
    <row r="92" spans="1:411" hidden="1" x14ac:dyDescent="0.4">
      <c r="A92" s="65"/>
      <c r="B92" s="400"/>
      <c r="C92" s="65" t="s">
        <v>450</v>
      </c>
      <c r="D92" s="68">
        <v>1</v>
      </c>
      <c r="E92" s="65">
        <v>1</v>
      </c>
      <c r="F92" s="15"/>
      <c r="G92" s="30"/>
      <c r="H92" s="355"/>
      <c r="I92" s="15">
        <v>5</v>
      </c>
      <c r="J92" s="12">
        <f t="shared" si="10"/>
        <v>0</v>
      </c>
      <c r="AL92" s="311"/>
      <c r="DC92" s="8"/>
      <c r="GT92" s="311"/>
      <c r="HC92" s="311"/>
      <c r="HL92" s="8"/>
      <c r="KT92" s="8"/>
    </row>
    <row r="93" spans="1:411" hidden="1" x14ac:dyDescent="0.4">
      <c r="A93" s="37"/>
      <c r="B93" s="400"/>
      <c r="C93" s="37" t="s">
        <v>622</v>
      </c>
      <c r="D93" s="68">
        <v>1</v>
      </c>
      <c r="E93" s="37">
        <v>1</v>
      </c>
      <c r="F93" s="15"/>
      <c r="G93" s="30"/>
      <c r="H93" s="355"/>
      <c r="I93" s="15">
        <v>6</v>
      </c>
      <c r="J93" s="12">
        <f t="shared" si="10"/>
        <v>0</v>
      </c>
      <c r="AL93" s="311"/>
      <c r="DC93" s="8"/>
      <c r="GT93" s="311"/>
      <c r="HC93" s="311"/>
      <c r="HL93" s="8"/>
      <c r="KT93" s="8"/>
    </row>
    <row r="94" spans="1:411" hidden="1" x14ac:dyDescent="0.4">
      <c r="A94" s="397" t="s">
        <v>364</v>
      </c>
      <c r="B94" s="397"/>
      <c r="C94" s="397"/>
      <c r="D94" s="397"/>
      <c r="E94" s="397"/>
      <c r="F94" s="397"/>
      <c r="G94" s="397"/>
      <c r="H94" s="397"/>
      <c r="I94" s="371"/>
      <c r="J94" s="12"/>
      <c r="AL94" s="311"/>
      <c r="DC94" s="8"/>
      <c r="GT94" s="311"/>
      <c r="HC94" s="311"/>
      <c r="HL94" s="8"/>
      <c r="KT94" s="8"/>
    </row>
    <row r="95" spans="1:411" hidden="1" x14ac:dyDescent="0.4">
      <c r="A95" s="38"/>
      <c r="B95" s="39" t="s">
        <v>557</v>
      </c>
      <c r="C95" s="39" t="s">
        <v>365</v>
      </c>
      <c r="D95" s="69">
        <v>1</v>
      </c>
      <c r="E95" s="38">
        <v>1</v>
      </c>
      <c r="F95" s="19">
        <v>1</v>
      </c>
      <c r="G95" s="30" t="s">
        <v>3677</v>
      </c>
      <c r="H95" s="355">
        <v>44770</v>
      </c>
      <c r="I95" s="15">
        <v>1</v>
      </c>
      <c r="J95" s="12">
        <f>SUM(K95:ZY95)</f>
        <v>11</v>
      </c>
      <c r="AL95" s="311"/>
      <c r="AX95" s="8">
        <v>1</v>
      </c>
      <c r="BX95" s="8">
        <v>1</v>
      </c>
      <c r="BY95" s="8">
        <v>1</v>
      </c>
      <c r="BZ95" s="8">
        <v>1</v>
      </c>
      <c r="CB95" s="8">
        <v>1</v>
      </c>
      <c r="CC95" s="8">
        <v>1</v>
      </c>
      <c r="CD95" s="8">
        <v>1</v>
      </c>
      <c r="CZ95" s="8">
        <v>1</v>
      </c>
      <c r="DA95" s="8">
        <v>1</v>
      </c>
      <c r="DC95" s="8"/>
      <c r="GT95" s="311"/>
      <c r="HC95" s="311"/>
      <c r="HL95" s="8"/>
      <c r="KT95" s="8"/>
      <c r="MI95" s="8">
        <v>1</v>
      </c>
      <c r="OU95" s="8">
        <v>1</v>
      </c>
    </row>
    <row r="96" spans="1:411" hidden="1" x14ac:dyDescent="0.4">
      <c r="A96" s="398" t="s">
        <v>387</v>
      </c>
      <c r="B96" s="398"/>
      <c r="C96" s="398"/>
      <c r="D96" s="398"/>
      <c r="E96" s="398"/>
      <c r="F96" s="398"/>
      <c r="G96" s="398"/>
      <c r="H96" s="398"/>
      <c r="I96" s="371"/>
      <c r="J96" s="12"/>
      <c r="AL96" s="311"/>
      <c r="DC96" s="8"/>
      <c r="GT96" s="311"/>
      <c r="HC96" s="311"/>
      <c r="HL96" s="8"/>
      <c r="KT96" s="8"/>
    </row>
    <row r="97" spans="1:306" hidden="1" x14ac:dyDescent="0.4">
      <c r="A97" s="21"/>
      <c r="B97" s="384" t="s">
        <v>529</v>
      </c>
      <c r="C97" s="21" t="s">
        <v>366</v>
      </c>
      <c r="D97" s="68">
        <v>2</v>
      </c>
      <c r="E97" s="21">
        <v>1</v>
      </c>
      <c r="F97" s="40"/>
      <c r="G97" s="41"/>
      <c r="H97" s="356"/>
      <c r="I97" s="15">
        <v>1</v>
      </c>
      <c r="J97" s="364">
        <f t="shared" ref="J97:J110" si="11">SUM(K97:ZY97)</f>
        <v>0</v>
      </c>
      <c r="AL97" s="311"/>
      <c r="DC97" s="8"/>
      <c r="GT97" s="311"/>
      <c r="HC97" s="311"/>
      <c r="HL97" s="8"/>
      <c r="KT97" s="8"/>
    </row>
    <row r="98" spans="1:306" hidden="1" x14ac:dyDescent="0.4">
      <c r="A98" s="21"/>
      <c r="B98" s="369"/>
      <c r="C98" s="21" t="s">
        <v>367</v>
      </c>
      <c r="D98" s="68">
        <v>2</v>
      </c>
      <c r="E98" s="21">
        <v>1</v>
      </c>
      <c r="F98" s="40"/>
      <c r="G98" s="41"/>
      <c r="H98" s="356"/>
      <c r="I98" s="15">
        <v>2</v>
      </c>
      <c r="J98" s="364">
        <f t="shared" si="11"/>
        <v>0</v>
      </c>
      <c r="AL98" s="311"/>
      <c r="DC98" s="8"/>
      <c r="GT98" s="311"/>
      <c r="HC98" s="311"/>
      <c r="HL98" s="8"/>
      <c r="KT98" s="8"/>
    </row>
    <row r="99" spans="1:306" hidden="1" x14ac:dyDescent="0.4">
      <c r="A99" s="21"/>
      <c r="B99" s="369"/>
      <c r="C99" s="21" t="s">
        <v>459</v>
      </c>
      <c r="D99" s="68">
        <v>2</v>
      </c>
      <c r="E99" s="21">
        <v>1</v>
      </c>
      <c r="F99" s="40"/>
      <c r="G99" s="41"/>
      <c r="H99" s="356"/>
      <c r="I99" s="15">
        <v>3</v>
      </c>
      <c r="J99" s="364">
        <f t="shared" si="11"/>
        <v>0</v>
      </c>
      <c r="AL99" s="311"/>
      <c r="DC99" s="8"/>
      <c r="GT99" s="311"/>
      <c r="HC99" s="311"/>
      <c r="HL99" s="8"/>
      <c r="KT99" s="8"/>
    </row>
    <row r="100" spans="1:306" hidden="1" x14ac:dyDescent="0.4">
      <c r="A100" s="21"/>
      <c r="B100" s="369"/>
      <c r="C100" s="21" t="s">
        <v>617</v>
      </c>
      <c r="D100" s="68">
        <v>2</v>
      </c>
      <c r="E100" s="21">
        <v>1</v>
      </c>
      <c r="F100" s="40"/>
      <c r="G100" s="41"/>
      <c r="H100" s="356"/>
      <c r="I100" s="15">
        <v>4</v>
      </c>
      <c r="J100" s="364">
        <f t="shared" si="11"/>
        <v>0</v>
      </c>
      <c r="AL100" s="311"/>
      <c r="DC100" s="8"/>
      <c r="GT100" s="311"/>
      <c r="HC100" s="311"/>
      <c r="HL100" s="8"/>
      <c r="KT100" s="8"/>
    </row>
    <row r="101" spans="1:306" hidden="1" x14ac:dyDescent="0.4">
      <c r="A101" s="21"/>
      <c r="B101" s="66" t="s">
        <v>530</v>
      </c>
      <c r="C101" s="21" t="s">
        <v>442</v>
      </c>
      <c r="D101" s="68">
        <v>2</v>
      </c>
      <c r="E101" s="21">
        <v>1</v>
      </c>
      <c r="F101" s="40"/>
      <c r="G101" s="41"/>
      <c r="H101" s="356"/>
      <c r="I101" s="15">
        <v>5</v>
      </c>
      <c r="J101" s="364">
        <f t="shared" si="11"/>
        <v>0</v>
      </c>
      <c r="AL101" s="311"/>
      <c r="DC101" s="8"/>
      <c r="GT101" s="311"/>
      <c r="HC101" s="311"/>
      <c r="HL101" s="8"/>
      <c r="KT101" s="8"/>
    </row>
    <row r="102" spans="1:306" hidden="1" x14ac:dyDescent="0.4">
      <c r="A102" s="21"/>
      <c r="B102" s="378" t="s">
        <v>531</v>
      </c>
      <c r="C102" s="379"/>
      <c r="D102" s="68">
        <v>3</v>
      </c>
      <c r="E102" s="21">
        <v>1</v>
      </c>
      <c r="F102" s="40"/>
      <c r="G102" s="41"/>
      <c r="H102" s="356"/>
      <c r="I102" s="15">
        <v>6</v>
      </c>
      <c r="J102" s="364">
        <f t="shared" si="11"/>
        <v>0</v>
      </c>
      <c r="AL102" s="311"/>
      <c r="DC102" s="8"/>
      <c r="GT102" s="311"/>
      <c r="HC102" s="311"/>
      <c r="HL102" s="8"/>
      <c r="KT102" s="8"/>
    </row>
    <row r="103" spans="1:306" hidden="1" x14ac:dyDescent="0.4">
      <c r="A103" s="21"/>
      <c r="B103" s="384" t="s">
        <v>532</v>
      </c>
      <c r="C103" s="21" t="s">
        <v>460</v>
      </c>
      <c r="D103" s="68"/>
      <c r="E103" s="21"/>
      <c r="F103" s="40"/>
      <c r="G103" s="41"/>
      <c r="H103" s="356"/>
      <c r="I103" s="15">
        <v>7</v>
      </c>
      <c r="J103" s="364">
        <f t="shared" si="11"/>
        <v>0</v>
      </c>
      <c r="AL103" s="311"/>
      <c r="DC103" s="8"/>
      <c r="GT103" s="311"/>
      <c r="HC103" s="311"/>
      <c r="HL103" s="8"/>
      <c r="KT103" s="8"/>
    </row>
    <row r="104" spans="1:306" hidden="1" x14ac:dyDescent="0.4">
      <c r="A104" s="21"/>
      <c r="B104" s="369"/>
      <c r="C104" s="21" t="s">
        <v>461</v>
      </c>
      <c r="D104" s="68"/>
      <c r="E104" s="21"/>
      <c r="F104" s="40"/>
      <c r="G104" s="41"/>
      <c r="H104" s="356"/>
      <c r="I104" s="15">
        <v>8</v>
      </c>
      <c r="J104" s="364">
        <f t="shared" si="11"/>
        <v>0</v>
      </c>
      <c r="AL104" s="311"/>
      <c r="DC104" s="8"/>
      <c r="GT104" s="311"/>
      <c r="HC104" s="311"/>
      <c r="HL104" s="8"/>
      <c r="KT104" s="8"/>
    </row>
    <row r="105" spans="1:306" hidden="1" x14ac:dyDescent="0.4">
      <c r="A105" s="21"/>
      <c r="B105" s="369"/>
      <c r="C105" s="21" t="s">
        <v>346</v>
      </c>
      <c r="D105" s="68"/>
      <c r="E105" s="21"/>
      <c r="F105" s="40"/>
      <c r="G105" s="41"/>
      <c r="H105" s="356"/>
      <c r="I105" s="15">
        <v>9</v>
      </c>
      <c r="J105" s="364">
        <f t="shared" si="11"/>
        <v>0</v>
      </c>
      <c r="AL105" s="311"/>
      <c r="DC105" s="8"/>
      <c r="GT105" s="311"/>
      <c r="HC105" s="311"/>
      <c r="HL105" s="8"/>
      <c r="KT105" s="8"/>
    </row>
    <row r="106" spans="1:306" hidden="1" x14ac:dyDescent="0.4">
      <c r="A106" s="21"/>
      <c r="B106" s="21" t="s">
        <v>533</v>
      </c>
      <c r="C106" s="21" t="s">
        <v>472</v>
      </c>
      <c r="D106" s="68"/>
      <c r="E106" s="21"/>
      <c r="F106" s="15"/>
      <c r="G106" s="30"/>
      <c r="H106" s="355"/>
      <c r="I106" s="15">
        <v>10</v>
      </c>
      <c r="J106" s="364">
        <f t="shared" si="11"/>
        <v>0</v>
      </c>
      <c r="AL106" s="311"/>
      <c r="DC106" s="8"/>
      <c r="GT106" s="311"/>
      <c r="HC106" s="311"/>
      <c r="HL106" s="8"/>
      <c r="KT106" s="8"/>
    </row>
    <row r="107" spans="1:306" hidden="1" x14ac:dyDescent="0.4">
      <c r="A107" s="42"/>
      <c r="B107" s="410" t="s">
        <v>618</v>
      </c>
      <c r="C107" s="42" t="s">
        <v>443</v>
      </c>
      <c r="D107" s="71"/>
      <c r="E107" s="42" t="s">
        <v>350</v>
      </c>
      <c r="F107" s="43"/>
      <c r="G107" s="44"/>
      <c r="H107" s="357"/>
      <c r="I107" s="15">
        <v>11</v>
      </c>
      <c r="J107" s="364">
        <f t="shared" si="11"/>
        <v>0</v>
      </c>
      <c r="AL107" s="311"/>
      <c r="DC107" s="8"/>
      <c r="GT107" s="311"/>
      <c r="HC107" s="311"/>
      <c r="HL107" s="8"/>
      <c r="KT107" s="8"/>
    </row>
    <row r="108" spans="1:306" ht="34" hidden="1" x14ac:dyDescent="0.4">
      <c r="A108" s="42"/>
      <c r="B108" s="411"/>
      <c r="C108" s="42" t="s">
        <v>444</v>
      </c>
      <c r="D108" s="71"/>
      <c r="E108" s="42" t="s">
        <v>350</v>
      </c>
      <c r="F108" s="43"/>
      <c r="G108" s="44"/>
      <c r="H108" s="357"/>
      <c r="I108" s="15">
        <v>12</v>
      </c>
      <c r="J108" s="364">
        <f t="shared" si="11"/>
        <v>0</v>
      </c>
      <c r="AL108" s="311"/>
      <c r="DC108" s="8"/>
      <c r="GT108" s="311"/>
      <c r="HC108" s="311"/>
      <c r="HL108" s="8"/>
      <c r="KT108" s="8"/>
    </row>
    <row r="109" spans="1:306" hidden="1" x14ac:dyDescent="0.4">
      <c r="A109" s="42"/>
      <c r="B109" s="412"/>
      <c r="C109" s="42" t="s">
        <v>347</v>
      </c>
      <c r="D109" s="71"/>
      <c r="E109" s="42" t="s">
        <v>350</v>
      </c>
      <c r="F109" s="43"/>
      <c r="G109" s="44"/>
      <c r="H109" s="357"/>
      <c r="I109" s="15">
        <v>13</v>
      </c>
      <c r="J109" s="364">
        <f t="shared" si="11"/>
        <v>0</v>
      </c>
      <c r="AL109" s="311"/>
      <c r="DC109" s="8"/>
      <c r="GT109" s="311"/>
      <c r="HC109" s="311"/>
      <c r="HL109" s="8"/>
      <c r="KT109" s="8"/>
    </row>
    <row r="110" spans="1:306" hidden="1" x14ac:dyDescent="0.4">
      <c r="A110" s="42"/>
      <c r="B110" s="42" t="s">
        <v>560</v>
      </c>
      <c r="C110" s="42" t="s">
        <v>561</v>
      </c>
      <c r="D110" s="71">
        <v>1</v>
      </c>
      <c r="E110" s="42">
        <v>1</v>
      </c>
      <c r="F110" s="43"/>
      <c r="G110" s="44"/>
      <c r="H110" s="357"/>
      <c r="I110" s="15">
        <v>14</v>
      </c>
      <c r="J110" s="364">
        <f t="shared" si="11"/>
        <v>0</v>
      </c>
      <c r="AL110" s="311"/>
      <c r="DC110" s="8"/>
      <c r="GT110" s="311"/>
      <c r="HC110" s="311"/>
      <c r="HL110" s="8"/>
      <c r="KT110" s="8"/>
    </row>
    <row r="111" spans="1:306" hidden="1" x14ac:dyDescent="0.4">
      <c r="A111" s="418" t="s">
        <v>451</v>
      </c>
      <c r="B111" s="418"/>
      <c r="C111" s="418"/>
      <c r="D111" s="418"/>
      <c r="E111" s="418"/>
      <c r="F111" s="418"/>
      <c r="G111" s="418"/>
      <c r="H111" s="418"/>
      <c r="I111" s="418"/>
      <c r="J111" s="12"/>
      <c r="AL111" s="311"/>
      <c r="DC111" s="8"/>
      <c r="GT111" s="311"/>
      <c r="HC111" s="311"/>
      <c r="HL111" s="8"/>
      <c r="KT111" s="8"/>
    </row>
    <row r="112" spans="1:306" hidden="1" x14ac:dyDescent="0.4">
      <c r="A112" s="46"/>
      <c r="B112" s="417" t="s">
        <v>555</v>
      </c>
      <c r="C112" s="46" t="s">
        <v>473</v>
      </c>
      <c r="D112" s="71"/>
      <c r="E112" s="46"/>
      <c r="F112" s="43"/>
      <c r="G112" s="44"/>
      <c r="H112" s="357"/>
      <c r="I112" s="43">
        <v>1</v>
      </c>
      <c r="J112" s="12">
        <f t="shared" si="10"/>
        <v>0</v>
      </c>
      <c r="AL112" s="311"/>
      <c r="DC112" s="8"/>
      <c r="GT112" s="311"/>
      <c r="HC112" s="311"/>
      <c r="HL112" s="8"/>
      <c r="KT112" s="8"/>
    </row>
    <row r="113" spans="1:476" hidden="1" x14ac:dyDescent="0.4">
      <c r="A113" s="46"/>
      <c r="B113" s="417"/>
      <c r="C113" s="46" t="s">
        <v>390</v>
      </c>
      <c r="D113" s="71"/>
      <c r="E113" s="46"/>
      <c r="F113" s="43" t="s">
        <v>350</v>
      </c>
      <c r="G113" s="44"/>
      <c r="H113" s="357"/>
      <c r="I113" s="43">
        <v>2</v>
      </c>
      <c r="J113" s="12">
        <f t="shared" si="10"/>
        <v>0</v>
      </c>
      <c r="AL113" s="311"/>
      <c r="DC113" s="8"/>
      <c r="GT113" s="311"/>
      <c r="HC113" s="311"/>
      <c r="HL113" s="8"/>
      <c r="KT113" s="8"/>
    </row>
    <row r="114" spans="1:476" hidden="1" x14ac:dyDescent="0.4">
      <c r="A114" s="46"/>
      <c r="B114" s="417"/>
      <c r="C114" s="46" t="s">
        <v>455</v>
      </c>
      <c r="D114" s="71"/>
      <c r="E114" s="46"/>
      <c r="F114" s="43"/>
      <c r="G114" s="44"/>
      <c r="H114" s="357"/>
      <c r="I114" s="43">
        <v>3</v>
      </c>
      <c r="J114" s="12">
        <f t="shared" si="10"/>
        <v>0</v>
      </c>
      <c r="AL114" s="311"/>
      <c r="DC114" s="8"/>
      <c r="GT114" s="311"/>
      <c r="HC114" s="311"/>
      <c r="HL114" s="8"/>
      <c r="KT114" s="8"/>
    </row>
    <row r="115" spans="1:476" s="311" customFormat="1" hidden="1" x14ac:dyDescent="0.4">
      <c r="A115" s="413" t="s">
        <v>452</v>
      </c>
      <c r="B115" s="414"/>
      <c r="C115" s="414"/>
      <c r="D115" s="414"/>
      <c r="E115" s="414"/>
      <c r="F115" s="414"/>
      <c r="G115" s="414"/>
      <c r="H115" s="414"/>
      <c r="I115" s="414"/>
      <c r="J115" s="12"/>
      <c r="K115" s="310"/>
    </row>
    <row r="116" spans="1:476" s="311" customFormat="1" hidden="1" x14ac:dyDescent="0.4">
      <c r="A116" s="49"/>
      <c r="B116" s="380" t="s">
        <v>620</v>
      </c>
      <c r="C116" s="50" t="s">
        <v>565</v>
      </c>
      <c r="D116" s="72">
        <v>2</v>
      </c>
      <c r="E116" s="50">
        <v>1</v>
      </c>
      <c r="F116" s="54" t="s">
        <v>350</v>
      </c>
      <c r="G116" s="54"/>
      <c r="H116" s="358"/>
      <c r="I116" s="43">
        <v>1</v>
      </c>
      <c r="J116" s="12">
        <f t="shared" si="10"/>
        <v>0</v>
      </c>
      <c r="K116" s="310"/>
    </row>
    <row r="117" spans="1:476" s="311" customFormat="1" hidden="1" x14ac:dyDescent="0.4">
      <c r="A117" s="49"/>
      <c r="B117" s="381"/>
      <c r="C117" s="49" t="s">
        <v>566</v>
      </c>
      <c r="D117" s="71"/>
      <c r="E117" s="50"/>
      <c r="F117" s="54"/>
      <c r="G117" s="54"/>
      <c r="H117" s="358"/>
      <c r="I117" s="43">
        <v>2</v>
      </c>
      <c r="J117" s="12">
        <f t="shared" si="10"/>
        <v>0</v>
      </c>
      <c r="K117" s="310"/>
    </row>
    <row r="118" spans="1:476" s="311" customFormat="1" hidden="1" x14ac:dyDescent="0.4">
      <c r="A118" s="133"/>
      <c r="B118" s="380" t="s">
        <v>621</v>
      </c>
      <c r="C118" s="134" t="s">
        <v>567</v>
      </c>
      <c r="D118" s="72">
        <v>2</v>
      </c>
      <c r="E118" s="50">
        <v>1</v>
      </c>
      <c r="F118" s="54" t="s">
        <v>350</v>
      </c>
      <c r="G118" s="54"/>
      <c r="H118" s="358"/>
      <c r="I118" s="43">
        <v>3</v>
      </c>
      <c r="J118" s="12">
        <f t="shared" si="10"/>
        <v>0</v>
      </c>
      <c r="K118" s="310"/>
    </row>
    <row r="119" spans="1:476" s="311" customFormat="1" hidden="1" x14ac:dyDescent="0.4">
      <c r="A119" s="133"/>
      <c r="B119" s="381"/>
      <c r="C119" s="133" t="s">
        <v>568</v>
      </c>
      <c r="D119" s="73"/>
      <c r="E119" s="49"/>
      <c r="F119" s="19" t="s">
        <v>350</v>
      </c>
      <c r="G119" s="44"/>
      <c r="H119" s="357"/>
      <c r="I119" s="43">
        <v>4</v>
      </c>
      <c r="J119" s="12">
        <f t="shared" si="10"/>
        <v>0</v>
      </c>
      <c r="K119" s="310"/>
    </row>
    <row r="120" spans="1:476" s="311" customFormat="1" hidden="1" x14ac:dyDescent="0.4">
      <c r="A120" s="133"/>
      <c r="B120" s="136" t="s">
        <v>1468</v>
      </c>
      <c r="C120" s="48" t="s">
        <v>1467</v>
      </c>
      <c r="D120" s="137">
        <v>3</v>
      </c>
      <c r="E120" s="133">
        <v>1</v>
      </c>
      <c r="F120" s="19"/>
      <c r="G120" s="44"/>
      <c r="H120" s="357"/>
      <c r="I120" s="43">
        <v>5</v>
      </c>
      <c r="J120" s="12">
        <f t="shared" si="10"/>
        <v>0</v>
      </c>
      <c r="K120" s="310"/>
    </row>
    <row r="121" spans="1:476" hidden="1" x14ac:dyDescent="0.4">
      <c r="A121" s="415" t="s">
        <v>453</v>
      </c>
      <c r="B121" s="367"/>
      <c r="C121" s="367"/>
      <c r="D121" s="367"/>
      <c r="E121" s="367"/>
      <c r="F121" s="367"/>
      <c r="G121" s="367"/>
      <c r="H121" s="367"/>
      <c r="I121" s="367"/>
      <c r="J121" s="12"/>
      <c r="AL121" s="311"/>
      <c r="DC121" s="8"/>
      <c r="GT121" s="311"/>
      <c r="HC121" s="311"/>
      <c r="HL121" s="8"/>
      <c r="KT121" s="8"/>
    </row>
    <row r="122" spans="1:476" hidden="1" x14ac:dyDescent="0.4">
      <c r="A122" s="52"/>
      <c r="B122" s="52"/>
      <c r="C122" s="52"/>
      <c r="D122" s="71"/>
      <c r="E122" s="52"/>
      <c r="F122" s="19"/>
      <c r="G122" s="44"/>
      <c r="H122" s="357"/>
      <c r="I122" s="43"/>
      <c r="J122" s="12">
        <f t="shared" si="10"/>
        <v>0</v>
      </c>
      <c r="AL122" s="311"/>
      <c r="DC122" s="8"/>
      <c r="GT122" s="311"/>
      <c r="HC122" s="311"/>
      <c r="HL122" s="8"/>
      <c r="KT122" s="8"/>
    </row>
    <row r="123" spans="1:476" hidden="1" x14ac:dyDescent="0.4">
      <c r="A123" s="416" t="s">
        <v>454</v>
      </c>
      <c r="B123" s="416"/>
      <c r="C123" s="416"/>
      <c r="D123" s="416"/>
      <c r="E123" s="416"/>
      <c r="F123" s="416"/>
      <c r="G123" s="416"/>
      <c r="H123" s="416"/>
      <c r="I123" s="367"/>
      <c r="J123" s="12"/>
      <c r="AL123" s="311"/>
      <c r="DC123" s="8"/>
      <c r="GT123" s="311"/>
      <c r="HC123" s="311"/>
      <c r="HL123" s="8"/>
      <c r="KT123" s="8"/>
    </row>
    <row r="124" spans="1:476" hidden="1" x14ac:dyDescent="0.4">
      <c r="A124" s="53"/>
      <c r="B124" s="53" t="s">
        <v>500</v>
      </c>
      <c r="C124" s="53" t="s">
        <v>348</v>
      </c>
      <c r="D124" s="71"/>
      <c r="E124" s="53"/>
      <c r="F124" s="54"/>
      <c r="G124" s="55"/>
      <c r="H124" s="358"/>
      <c r="I124" s="12">
        <v>1</v>
      </c>
      <c r="J124" s="12">
        <f t="shared" si="10"/>
        <v>0</v>
      </c>
      <c r="AL124" s="311"/>
      <c r="DC124" s="8"/>
      <c r="GT124" s="311"/>
      <c r="HC124" s="311"/>
      <c r="HL124" s="8"/>
      <c r="KT124" s="8"/>
    </row>
    <row r="125" spans="1:476" hidden="1" x14ac:dyDescent="0.4">
      <c r="A125" s="53"/>
      <c r="B125" s="53" t="s">
        <v>501</v>
      </c>
      <c r="C125" s="53" t="s">
        <v>349</v>
      </c>
      <c r="D125" s="71"/>
      <c r="E125" s="53"/>
      <c r="F125" s="54"/>
      <c r="G125" s="55"/>
      <c r="H125" s="358"/>
      <c r="I125" s="12">
        <v>2</v>
      </c>
      <c r="J125" s="12">
        <f t="shared" si="10"/>
        <v>0</v>
      </c>
      <c r="AL125" s="311"/>
      <c r="DC125" s="8"/>
      <c r="GT125" s="311"/>
      <c r="HC125" s="311"/>
      <c r="HL125" s="8"/>
      <c r="KT125" s="8"/>
    </row>
    <row r="126" spans="1:476" hidden="1" x14ac:dyDescent="0.4">
      <c r="A126" s="409" t="s">
        <v>440</v>
      </c>
      <c r="B126" s="409"/>
      <c r="C126" s="409"/>
      <c r="D126" s="409"/>
      <c r="E126" s="409"/>
      <c r="F126" s="409"/>
      <c r="G126" s="409"/>
      <c r="H126" s="409"/>
      <c r="I126" s="409"/>
      <c r="J126" s="12"/>
      <c r="AL126" s="311"/>
      <c r="DC126" s="8"/>
      <c r="GT126" s="311"/>
      <c r="HC126" s="311"/>
      <c r="HL126" s="8"/>
      <c r="KT126" s="8"/>
    </row>
    <row r="127" spans="1:476" hidden="1" x14ac:dyDescent="0.4">
      <c r="A127" s="56"/>
      <c r="B127" s="408" t="s">
        <v>502</v>
      </c>
      <c r="C127" s="56" t="s">
        <v>388</v>
      </c>
      <c r="D127" s="71"/>
      <c r="E127" s="56"/>
      <c r="F127" s="43">
        <v>2</v>
      </c>
      <c r="G127" s="44" t="s">
        <v>3787</v>
      </c>
      <c r="H127" s="357">
        <v>44763</v>
      </c>
      <c r="I127" s="43">
        <v>1</v>
      </c>
      <c r="J127" s="12">
        <f t="shared" si="10"/>
        <v>3</v>
      </c>
      <c r="AL127" s="311"/>
      <c r="DC127" s="8"/>
      <c r="GT127" s="311"/>
      <c r="HC127" s="311"/>
      <c r="HL127" s="8"/>
      <c r="KT127" s="8"/>
      <c r="RA127" s="8">
        <v>1</v>
      </c>
      <c r="RF127" s="8">
        <v>1</v>
      </c>
      <c r="RH127" s="8">
        <v>1</v>
      </c>
    </row>
    <row r="128" spans="1:476" hidden="1" x14ac:dyDescent="0.4">
      <c r="A128" s="56"/>
      <c r="B128" s="408"/>
      <c r="C128" s="56" t="s">
        <v>393</v>
      </c>
      <c r="D128" s="71"/>
      <c r="E128" s="56"/>
      <c r="F128" s="43"/>
      <c r="G128" s="44"/>
      <c r="H128" s="357"/>
      <c r="I128" s="43">
        <v>2</v>
      </c>
      <c r="J128" s="12">
        <f t="shared" si="10"/>
        <v>0</v>
      </c>
      <c r="AL128" s="311"/>
      <c r="DC128" s="8"/>
      <c r="GT128" s="311"/>
      <c r="HC128" s="311"/>
      <c r="HL128" s="8"/>
      <c r="KT128" s="8"/>
    </row>
    <row r="129" spans="1:574" hidden="1" x14ac:dyDescent="0.4">
      <c r="A129" s="56"/>
      <c r="B129" s="56" t="s">
        <v>503</v>
      </c>
      <c r="C129" s="56" t="s">
        <v>389</v>
      </c>
      <c r="D129" s="71"/>
      <c r="E129" s="56"/>
      <c r="F129" s="43"/>
      <c r="G129" s="44"/>
      <c r="H129" s="357"/>
      <c r="I129" s="43">
        <v>3</v>
      </c>
      <c r="J129" s="12">
        <f t="shared" si="10"/>
        <v>0</v>
      </c>
      <c r="AL129" s="311"/>
      <c r="DC129" s="8"/>
      <c r="GT129" s="311"/>
      <c r="HC129" s="311"/>
      <c r="HL129" s="8"/>
      <c r="KT129" s="8"/>
    </row>
    <row r="130" spans="1:574" hidden="1" x14ac:dyDescent="0.4">
      <c r="A130" s="126"/>
      <c r="B130" s="124"/>
      <c r="C130" s="126" t="s">
        <v>1458</v>
      </c>
      <c r="D130" s="71"/>
      <c r="E130" s="126"/>
      <c r="F130" s="43"/>
      <c r="G130" s="44"/>
      <c r="H130" s="357"/>
      <c r="I130" s="43">
        <v>4</v>
      </c>
      <c r="J130" s="12">
        <f t="shared" si="10"/>
        <v>0</v>
      </c>
      <c r="AL130" s="311"/>
      <c r="DC130" s="8"/>
      <c r="GT130" s="311"/>
      <c r="HC130" s="311"/>
      <c r="HL130" s="8"/>
      <c r="KT130" s="8"/>
    </row>
    <row r="131" spans="1:574" hidden="1" x14ac:dyDescent="0.4">
      <c r="A131" s="126"/>
      <c r="B131" s="125"/>
      <c r="C131" s="123" t="s">
        <v>1452</v>
      </c>
      <c r="D131" s="71"/>
      <c r="E131" s="126"/>
      <c r="F131" s="43"/>
      <c r="G131" s="44"/>
      <c r="H131" s="357"/>
      <c r="I131" s="43">
        <v>5</v>
      </c>
      <c r="J131" s="12">
        <f t="shared" si="10"/>
        <v>0</v>
      </c>
      <c r="AL131" s="311"/>
      <c r="DC131" s="8"/>
      <c r="GT131" s="311"/>
      <c r="HC131" s="311"/>
      <c r="HL131" s="8"/>
      <c r="KT131" s="8"/>
    </row>
    <row r="132" spans="1:574" hidden="1" x14ac:dyDescent="0.4">
      <c r="A132" s="126"/>
      <c r="B132" s="125"/>
      <c r="C132" s="123" t="s">
        <v>1453</v>
      </c>
      <c r="D132" s="71"/>
      <c r="E132" s="126"/>
      <c r="F132" s="43"/>
      <c r="G132" s="44"/>
      <c r="H132" s="357"/>
      <c r="I132" s="43">
        <v>5.0999999999999996</v>
      </c>
      <c r="J132" s="12">
        <f t="shared" si="10"/>
        <v>0</v>
      </c>
      <c r="AL132" s="311"/>
      <c r="DC132" s="8"/>
      <c r="GT132" s="311"/>
      <c r="HC132" s="311"/>
      <c r="HL132" s="8"/>
      <c r="KT132" s="8"/>
    </row>
    <row r="133" spans="1:574" hidden="1" x14ac:dyDescent="0.4">
      <c r="A133" s="126"/>
      <c r="B133" s="125"/>
      <c r="C133" s="123" t="s">
        <v>1454</v>
      </c>
      <c r="D133" s="71"/>
      <c r="E133" s="126"/>
      <c r="F133" s="43"/>
      <c r="G133" s="44"/>
      <c r="H133" s="357"/>
      <c r="I133" s="43">
        <v>5.2</v>
      </c>
      <c r="J133" s="12">
        <f t="shared" si="10"/>
        <v>0</v>
      </c>
      <c r="AL133" s="311"/>
      <c r="DC133" s="8"/>
      <c r="GT133" s="311"/>
      <c r="HC133" s="311"/>
      <c r="HL133" s="8"/>
      <c r="KT133" s="8"/>
    </row>
    <row r="134" spans="1:574" hidden="1" x14ac:dyDescent="0.4">
      <c r="A134" s="126"/>
      <c r="B134" s="125" t="s">
        <v>1459</v>
      </c>
      <c r="C134" s="123" t="s">
        <v>1455</v>
      </c>
      <c r="D134" s="71"/>
      <c r="E134" s="126"/>
      <c r="F134" s="43"/>
      <c r="G134" s="44"/>
      <c r="H134" s="357"/>
      <c r="I134" s="43">
        <v>5.3</v>
      </c>
      <c r="J134" s="12">
        <f t="shared" ref="J134:J142" si="12">SUM(K134:VM134)</f>
        <v>0</v>
      </c>
      <c r="AL134" s="311"/>
      <c r="DC134" s="8"/>
      <c r="GT134" s="311"/>
      <c r="HC134" s="311"/>
      <c r="HL134" s="8"/>
      <c r="KT134" s="8"/>
    </row>
    <row r="135" spans="1:574" hidden="1" x14ac:dyDescent="0.4">
      <c r="A135" s="126"/>
      <c r="B135" s="125"/>
      <c r="C135" s="123" t="s">
        <v>1448</v>
      </c>
      <c r="D135" s="71"/>
      <c r="E135" s="126"/>
      <c r="F135" s="43">
        <v>2</v>
      </c>
      <c r="G135" s="44" t="s">
        <v>3783</v>
      </c>
      <c r="H135" s="357">
        <v>44762</v>
      </c>
      <c r="I135" s="43">
        <v>6</v>
      </c>
      <c r="J135" s="12">
        <f t="shared" si="12"/>
        <v>2</v>
      </c>
      <c r="AL135" s="311"/>
      <c r="DC135" s="8"/>
      <c r="GT135" s="311"/>
      <c r="HC135" s="311"/>
      <c r="HL135" s="8"/>
      <c r="KT135" s="8"/>
      <c r="UO135" s="8">
        <v>1</v>
      </c>
      <c r="VB135" s="8">
        <v>1</v>
      </c>
    </row>
    <row r="136" spans="1:574" hidden="1" x14ac:dyDescent="0.4">
      <c r="A136" s="126"/>
      <c r="B136" s="125"/>
      <c r="C136" s="123" t="s">
        <v>1456</v>
      </c>
      <c r="D136" s="71"/>
      <c r="E136" s="126"/>
      <c r="F136" s="43"/>
      <c r="G136" s="44"/>
      <c r="H136" s="357"/>
      <c r="I136" s="43">
        <v>7</v>
      </c>
      <c r="J136" s="12">
        <f t="shared" si="12"/>
        <v>0</v>
      </c>
      <c r="AL136" s="311"/>
      <c r="DC136" s="8"/>
      <c r="GT136" s="311"/>
      <c r="HC136" s="311"/>
      <c r="HL136" s="8"/>
      <c r="KT136" s="8"/>
    </row>
    <row r="137" spans="1:574" hidden="1" x14ac:dyDescent="0.4">
      <c r="A137" s="126"/>
      <c r="B137" s="125"/>
      <c r="C137" s="123" t="s">
        <v>1457</v>
      </c>
      <c r="D137" s="71"/>
      <c r="E137" s="126"/>
      <c r="F137" s="43"/>
      <c r="G137" s="44"/>
      <c r="H137" s="357"/>
      <c r="I137" s="43">
        <v>7.1</v>
      </c>
      <c r="J137" s="12">
        <f t="shared" si="12"/>
        <v>0</v>
      </c>
      <c r="AL137" s="311"/>
      <c r="DC137" s="8"/>
      <c r="GT137" s="311"/>
      <c r="HC137" s="311"/>
      <c r="HL137" s="8"/>
      <c r="KT137" s="8"/>
    </row>
    <row r="138" spans="1:574" hidden="1" x14ac:dyDescent="0.4">
      <c r="A138" s="126"/>
      <c r="B138" s="125"/>
      <c r="C138" s="126" t="s">
        <v>398</v>
      </c>
      <c r="D138" s="71"/>
      <c r="E138" s="126">
        <v>1</v>
      </c>
      <c r="F138" s="43">
        <v>2</v>
      </c>
      <c r="G138" s="44" t="s">
        <v>3784</v>
      </c>
      <c r="H138" s="357">
        <v>44762</v>
      </c>
      <c r="I138" s="43">
        <v>8</v>
      </c>
      <c r="J138" s="12">
        <f t="shared" si="12"/>
        <v>5</v>
      </c>
      <c r="AL138" s="311"/>
      <c r="DC138" s="8"/>
      <c r="GT138" s="311"/>
      <c r="HC138" s="311"/>
      <c r="HL138" s="8"/>
      <c r="JT138" s="8">
        <v>1</v>
      </c>
      <c r="JU138" s="8">
        <v>1</v>
      </c>
      <c r="JV138" s="8">
        <v>1</v>
      </c>
      <c r="JW138" s="8">
        <v>1</v>
      </c>
      <c r="KT138" s="8"/>
      <c r="KW138" s="8">
        <v>1</v>
      </c>
    </row>
    <row r="139" spans="1:574" hidden="1" x14ac:dyDescent="0.4">
      <c r="A139" s="135"/>
      <c r="B139" s="125"/>
      <c r="C139" s="135" t="s">
        <v>1473</v>
      </c>
      <c r="D139" s="71"/>
      <c r="E139" s="135"/>
      <c r="F139" s="43"/>
      <c r="G139" s="44" t="s">
        <v>3785</v>
      </c>
      <c r="H139" s="357">
        <v>44763</v>
      </c>
      <c r="I139" s="43">
        <v>8.1</v>
      </c>
      <c r="J139" s="12">
        <f t="shared" si="12"/>
        <v>3</v>
      </c>
      <c r="AL139" s="311"/>
      <c r="DC139" s="8"/>
      <c r="GT139" s="311"/>
      <c r="HC139" s="311"/>
      <c r="HL139" s="8"/>
      <c r="JT139" s="8">
        <v>1</v>
      </c>
      <c r="JU139" s="8">
        <v>1</v>
      </c>
      <c r="KT139" s="8"/>
      <c r="VB139" s="8">
        <v>1</v>
      </c>
    </row>
    <row r="140" spans="1:574" hidden="1" x14ac:dyDescent="0.4">
      <c r="A140" s="56"/>
      <c r="B140" s="408" t="s">
        <v>1460</v>
      </c>
      <c r="C140" s="56" t="s">
        <v>1449</v>
      </c>
      <c r="D140" s="71"/>
      <c r="E140" s="56"/>
      <c r="F140" s="43"/>
      <c r="G140" s="44"/>
      <c r="H140" s="357"/>
      <c r="I140" s="43">
        <v>9</v>
      </c>
      <c r="J140" s="12">
        <f t="shared" si="12"/>
        <v>0</v>
      </c>
      <c r="AL140" s="311"/>
      <c r="DC140" s="8"/>
      <c r="GT140" s="311"/>
      <c r="HC140" s="311"/>
      <c r="HL140" s="8"/>
      <c r="KT140" s="8"/>
    </row>
    <row r="141" spans="1:574" hidden="1" x14ac:dyDescent="0.4">
      <c r="A141" s="126"/>
      <c r="B141" s="408"/>
      <c r="C141" s="126" t="s">
        <v>1450</v>
      </c>
      <c r="D141" s="71"/>
      <c r="E141" s="126"/>
      <c r="F141" s="43"/>
      <c r="G141" s="44"/>
      <c r="H141" s="357"/>
      <c r="I141" s="43">
        <v>10</v>
      </c>
      <c r="J141" s="12">
        <f t="shared" si="12"/>
        <v>0</v>
      </c>
      <c r="AL141" s="311"/>
      <c r="DC141" s="8"/>
      <c r="GT141" s="311"/>
      <c r="HC141" s="311"/>
      <c r="HL141" s="8"/>
      <c r="KT141" s="8"/>
    </row>
    <row r="142" spans="1:574" hidden="1" x14ac:dyDescent="0.4">
      <c r="A142" s="56"/>
      <c r="B142" s="408"/>
      <c r="C142" s="56" t="s">
        <v>1451</v>
      </c>
      <c r="D142" s="71"/>
      <c r="E142" s="56"/>
      <c r="F142" s="43"/>
      <c r="G142" s="44"/>
      <c r="H142" s="357"/>
      <c r="I142" s="43">
        <v>11</v>
      </c>
      <c r="J142" s="12">
        <f t="shared" si="12"/>
        <v>0</v>
      </c>
      <c r="AL142" s="311"/>
      <c r="DC142" s="8"/>
      <c r="GT142" s="311"/>
      <c r="HC142" s="311"/>
      <c r="HL142" s="8"/>
      <c r="KT142" s="8"/>
    </row>
    <row r="143" spans="1:574" hidden="1" x14ac:dyDescent="0.4">
      <c r="A143" s="57"/>
      <c r="B143" s="57"/>
      <c r="C143" s="57"/>
      <c r="D143" s="74"/>
      <c r="E143" s="57" t="s">
        <v>624</v>
      </c>
      <c r="F143" s="58"/>
      <c r="G143" s="59"/>
      <c r="H143" s="359"/>
      <c r="I143" s="58"/>
      <c r="J143" s="13"/>
      <c r="AL143" s="311"/>
      <c r="DC143" s="8"/>
      <c r="GT143" s="311"/>
      <c r="HC143" s="311"/>
      <c r="HL143" s="8"/>
      <c r="KT143" s="8"/>
    </row>
    <row r="144" spans="1:574" ht="22" hidden="1" x14ac:dyDescent="0.4">
      <c r="C144" s="7" t="s">
        <v>499</v>
      </c>
      <c r="D144" s="75" t="s">
        <v>659</v>
      </c>
      <c r="E144" s="8">
        <f>SUBTOTAL(9,E6:E143)</f>
        <v>98</v>
      </c>
      <c r="F144" s="8">
        <f>SUBTOTAL(9,F6:F143)</f>
        <v>73</v>
      </c>
      <c r="I144" s="361" t="s">
        <v>534</v>
      </c>
      <c r="J144" s="8">
        <f>SUBTOTAL(9,J6:J143)</f>
        <v>286</v>
      </c>
      <c r="AL144" s="311"/>
      <c r="DC144" s="8"/>
      <c r="GT144" s="311"/>
      <c r="HC144" s="311"/>
      <c r="HL144" s="8"/>
      <c r="KT144" s="8"/>
    </row>
    <row r="145" spans="3:306" x14ac:dyDescent="0.4">
      <c r="C145" s="60" t="s">
        <v>350</v>
      </c>
      <c r="D145" s="76"/>
      <c r="E145" s="7" t="s">
        <v>624</v>
      </c>
      <c r="AL145" s="311"/>
      <c r="DC145" s="8"/>
      <c r="GT145" s="311"/>
      <c r="HC145" s="311"/>
      <c r="HL145" s="8"/>
      <c r="KT145" s="8"/>
    </row>
    <row r="146" spans="3:306" x14ac:dyDescent="0.4">
      <c r="C146" s="7" t="s">
        <v>350</v>
      </c>
      <c r="AL146" s="311"/>
      <c r="DC146" s="8"/>
      <c r="GT146" s="311"/>
      <c r="HC146" s="311"/>
      <c r="HL146" s="8"/>
      <c r="KT146" s="8"/>
    </row>
    <row r="147" spans="3:306" x14ac:dyDescent="0.4">
      <c r="C147" s="7" t="s">
        <v>350</v>
      </c>
      <c r="AL147" s="311"/>
      <c r="DC147" s="8"/>
      <c r="GT147" s="311"/>
      <c r="HC147" s="311"/>
      <c r="HL147" s="8"/>
      <c r="KT147" s="8"/>
    </row>
  </sheetData>
  <autoFilter ref="A4:QC147" xr:uid="{00000000-0001-0000-0000-000000000000}"/>
  <sortState xmlns:xlrd2="http://schemas.microsoft.com/office/spreadsheetml/2017/richdata2" columnSort="1" ref="K1:VN147">
    <sortCondition ref="K2:VN2"/>
  </sortState>
  <mergeCells count="44">
    <mergeCell ref="B140:B142"/>
    <mergeCell ref="A126:I126"/>
    <mergeCell ref="B127:B128"/>
    <mergeCell ref="B107:B109"/>
    <mergeCell ref="A115:I115"/>
    <mergeCell ref="A121:I121"/>
    <mergeCell ref="A123:I123"/>
    <mergeCell ref="B112:B114"/>
    <mergeCell ref="A111:I111"/>
    <mergeCell ref="B30:B34"/>
    <mergeCell ref="B35:B40"/>
    <mergeCell ref="B65:B66"/>
    <mergeCell ref="B85:B86"/>
    <mergeCell ref="B97:B100"/>
    <mergeCell ref="A94:I94"/>
    <mergeCell ref="A96:I96"/>
    <mergeCell ref="B80:B84"/>
    <mergeCell ref="B88:B93"/>
    <mergeCell ref="A48:I48"/>
    <mergeCell ref="A56:I56"/>
    <mergeCell ref="A62:I62"/>
    <mergeCell ref="A79:I79"/>
    <mergeCell ref="A87:I87"/>
    <mergeCell ref="A76:I76"/>
    <mergeCell ref="B49:B52"/>
    <mergeCell ref="B41:B44"/>
    <mergeCell ref="B102:C102"/>
    <mergeCell ref="B116:B117"/>
    <mergeCell ref="B118:B119"/>
    <mergeCell ref="B45:B46"/>
    <mergeCell ref="B103:B105"/>
    <mergeCell ref="B53:B55"/>
    <mergeCell ref="B59:B61"/>
    <mergeCell ref="B63:B64"/>
    <mergeCell ref="A67:I67"/>
    <mergeCell ref="A74:I74"/>
    <mergeCell ref="B69:B70"/>
    <mergeCell ref="A5:I5"/>
    <mergeCell ref="B6:B7"/>
    <mergeCell ref="B18:B20"/>
    <mergeCell ref="B21:B24"/>
    <mergeCell ref="A29:I29"/>
    <mergeCell ref="B26:B27"/>
    <mergeCell ref="B8:B17"/>
  </mergeCells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4035-22F9-4D46-8CF8-FA8D7B423F71}">
  <dimension ref="A1:QB147"/>
  <sheetViews>
    <sheetView zoomScaleNormal="100" workbookViewId="0">
      <pane xSplit="9" ySplit="2" topLeftCell="AP109" activePane="bottomRight" state="frozen"/>
      <selection pane="topRight" activeCell="F1" sqref="F1"/>
      <selection pane="bottomLeft" activeCell="A2" sqref="A2"/>
      <selection pane="bottomRight" activeCell="AP118" sqref="AP118"/>
    </sheetView>
  </sheetViews>
  <sheetFormatPr defaultColWidth="4.54296875" defaultRowHeight="17" x14ac:dyDescent="0.4"/>
  <cols>
    <col min="1" max="1" width="4.54296875" style="7"/>
    <col min="2" max="2" width="18.81640625" style="7" customWidth="1"/>
    <col min="3" max="3" width="28.26953125" style="7" customWidth="1"/>
    <col min="4" max="4" width="3.453125" style="75" customWidth="1"/>
    <col min="5" max="5" width="5.453125" style="7" customWidth="1"/>
    <col min="6" max="6" width="4.54296875" style="8" customWidth="1"/>
    <col min="7" max="7" width="8.7265625" style="9" hidden="1" customWidth="1"/>
    <col min="8" max="8" width="6" style="8" customWidth="1"/>
    <col min="9" max="9" width="5.6328125" style="8" customWidth="1"/>
    <col min="10" max="10" width="4.54296875" style="18"/>
    <col min="11" max="25" width="4.54296875" style="8"/>
    <col min="26" max="26" width="4.54296875" style="81"/>
    <col min="27" max="105" width="4.54296875" style="8"/>
    <col min="106" max="106" width="4.54296875" style="81"/>
    <col min="107" max="143" width="4.54296875" style="8"/>
    <col min="144" max="144" width="4.54296875" style="81"/>
    <col min="145" max="218" width="4.54296875" style="8"/>
    <col min="219" max="219" width="4.54296875" style="81"/>
    <col min="220" max="229" width="4.54296875" style="8"/>
    <col min="230" max="230" width="4.453125" style="8" customWidth="1"/>
    <col min="231" max="304" width="4.54296875" style="8"/>
    <col min="305" max="305" width="4.54296875" style="81" customWidth="1"/>
    <col min="306" max="306" width="4.54296875" style="8" customWidth="1"/>
    <col min="307" max="308" width="4.54296875" style="8"/>
    <col min="309" max="436" width="4.54296875" style="8" customWidth="1"/>
    <col min="437" max="437" width="5" style="8" customWidth="1"/>
    <col min="438" max="442" width="4.54296875" style="8" customWidth="1"/>
    <col min="443" max="16384" width="4.54296875" style="8"/>
  </cols>
  <sheetData>
    <row r="1" spans="1:444" x14ac:dyDescent="0.4">
      <c r="B1" s="64">
        <f>COUNTIF(J1:ZD1,"&gt;0")</f>
        <v>339</v>
      </c>
      <c r="C1" s="61">
        <f>COUNTA(J2:ZD2)</f>
        <v>433</v>
      </c>
      <c r="D1" s="329"/>
      <c r="J1" s="8">
        <f t="shared" ref="J1:BU1" si="0">SUBTOTAL(109,J5:J268)</f>
        <v>19</v>
      </c>
      <c r="K1" s="8">
        <f t="shared" si="0"/>
        <v>3</v>
      </c>
      <c r="L1" s="8">
        <f t="shared" si="0"/>
        <v>2</v>
      </c>
      <c r="M1" s="8">
        <f t="shared" si="0"/>
        <v>2</v>
      </c>
      <c r="N1" s="8">
        <f t="shared" si="0"/>
        <v>2</v>
      </c>
      <c r="O1" s="8">
        <f t="shared" si="0"/>
        <v>3</v>
      </c>
      <c r="P1" s="8">
        <f t="shared" si="0"/>
        <v>2</v>
      </c>
      <c r="Q1" s="8">
        <f t="shared" si="0"/>
        <v>2</v>
      </c>
      <c r="R1" s="8">
        <f t="shared" si="0"/>
        <v>2</v>
      </c>
      <c r="S1" s="8">
        <f t="shared" si="0"/>
        <v>1</v>
      </c>
      <c r="T1" s="8">
        <f t="shared" si="0"/>
        <v>2</v>
      </c>
      <c r="U1" s="8">
        <f t="shared" si="0"/>
        <v>2</v>
      </c>
      <c r="V1" s="8">
        <f t="shared" si="0"/>
        <v>2</v>
      </c>
      <c r="W1" s="8">
        <f t="shared" si="0"/>
        <v>4</v>
      </c>
      <c r="X1" s="8">
        <f t="shared" si="0"/>
        <v>1</v>
      </c>
      <c r="Y1" s="8">
        <f t="shared" si="0"/>
        <v>2</v>
      </c>
      <c r="Z1" s="81">
        <f t="shared" si="0"/>
        <v>2</v>
      </c>
      <c r="AA1" s="8">
        <f t="shared" si="0"/>
        <v>10</v>
      </c>
      <c r="AB1" s="8">
        <f t="shared" si="0"/>
        <v>13</v>
      </c>
      <c r="AC1" s="8">
        <f t="shared" si="0"/>
        <v>4</v>
      </c>
      <c r="AD1" s="8">
        <f t="shared" si="0"/>
        <v>10</v>
      </c>
      <c r="AE1" s="8">
        <f t="shared" si="0"/>
        <v>3</v>
      </c>
      <c r="AF1" s="8">
        <f t="shared" si="0"/>
        <v>2</v>
      </c>
      <c r="AG1" s="8">
        <f t="shared" si="0"/>
        <v>4</v>
      </c>
      <c r="AH1" s="8">
        <f t="shared" si="0"/>
        <v>2</v>
      </c>
      <c r="AI1" s="8">
        <f t="shared" si="0"/>
        <v>2</v>
      </c>
      <c r="AJ1" s="8">
        <f t="shared" si="0"/>
        <v>1</v>
      </c>
      <c r="AK1" s="8">
        <f t="shared" si="0"/>
        <v>3</v>
      </c>
      <c r="AL1" s="8">
        <f t="shared" si="0"/>
        <v>1</v>
      </c>
      <c r="AM1" s="8">
        <f t="shared" si="0"/>
        <v>13</v>
      </c>
      <c r="AN1" s="8">
        <f t="shared" si="0"/>
        <v>2</v>
      </c>
      <c r="AO1" s="8">
        <f t="shared" si="0"/>
        <v>2</v>
      </c>
      <c r="AP1" s="8">
        <f t="shared" si="0"/>
        <v>2</v>
      </c>
      <c r="AQ1" s="8">
        <f t="shared" si="0"/>
        <v>2</v>
      </c>
      <c r="AR1" s="8">
        <f t="shared" si="0"/>
        <v>2</v>
      </c>
      <c r="AS1" s="8">
        <f t="shared" si="0"/>
        <v>3</v>
      </c>
      <c r="AT1" s="8">
        <f t="shared" si="0"/>
        <v>2</v>
      </c>
      <c r="AU1" s="8">
        <f t="shared" si="0"/>
        <v>2</v>
      </c>
      <c r="AV1" s="8">
        <f t="shared" si="0"/>
        <v>0</v>
      </c>
      <c r="AW1" s="8">
        <f t="shared" si="0"/>
        <v>0</v>
      </c>
      <c r="AX1" s="8">
        <f t="shared" si="0"/>
        <v>5</v>
      </c>
      <c r="AY1" s="8">
        <f t="shared" si="0"/>
        <v>0</v>
      </c>
      <c r="AZ1" s="8">
        <f t="shared" si="0"/>
        <v>2</v>
      </c>
      <c r="BA1" s="8">
        <f t="shared" si="0"/>
        <v>2</v>
      </c>
      <c r="BB1" s="8">
        <f t="shared" si="0"/>
        <v>2</v>
      </c>
      <c r="BC1" s="8">
        <f t="shared" si="0"/>
        <v>1</v>
      </c>
      <c r="BD1" s="8">
        <f t="shared" si="0"/>
        <v>1</v>
      </c>
      <c r="BE1" s="8">
        <f t="shared" si="0"/>
        <v>5</v>
      </c>
      <c r="BF1" s="8">
        <f t="shared" si="0"/>
        <v>6</v>
      </c>
      <c r="BG1" s="8">
        <f t="shared" si="0"/>
        <v>9</v>
      </c>
      <c r="BH1" s="8">
        <f t="shared" si="0"/>
        <v>2</v>
      </c>
      <c r="BI1" s="8">
        <f t="shared" si="0"/>
        <v>1</v>
      </c>
      <c r="BJ1" s="8">
        <f t="shared" si="0"/>
        <v>3</v>
      </c>
      <c r="BK1" s="8">
        <f t="shared" si="0"/>
        <v>1</v>
      </c>
      <c r="BL1" s="8">
        <f t="shared" si="0"/>
        <v>1</v>
      </c>
      <c r="BM1" s="8">
        <f t="shared" si="0"/>
        <v>1</v>
      </c>
      <c r="BN1" s="8">
        <f t="shared" si="0"/>
        <v>1</v>
      </c>
      <c r="BO1" s="8">
        <f t="shared" si="0"/>
        <v>1</v>
      </c>
      <c r="BP1" s="8">
        <f t="shared" si="0"/>
        <v>1</v>
      </c>
      <c r="BQ1" s="8">
        <f t="shared" si="0"/>
        <v>1</v>
      </c>
      <c r="BR1" s="8">
        <f t="shared" si="0"/>
        <v>1</v>
      </c>
      <c r="BS1" s="8">
        <f t="shared" si="0"/>
        <v>6</v>
      </c>
      <c r="BT1" s="8">
        <f t="shared" si="0"/>
        <v>2</v>
      </c>
      <c r="BU1" s="8">
        <f t="shared" si="0"/>
        <v>1</v>
      </c>
      <c r="BV1" s="8">
        <f t="shared" ref="BV1:EG1" si="1">SUBTOTAL(109,BV5:BV268)</f>
        <v>2</v>
      </c>
      <c r="BW1" s="8">
        <f t="shared" si="1"/>
        <v>2</v>
      </c>
      <c r="BX1" s="8">
        <f t="shared" si="1"/>
        <v>1</v>
      </c>
      <c r="BY1" s="8">
        <f t="shared" si="1"/>
        <v>2</v>
      </c>
      <c r="BZ1" s="8">
        <f t="shared" si="1"/>
        <v>1</v>
      </c>
      <c r="CA1" s="8">
        <f t="shared" si="1"/>
        <v>3</v>
      </c>
      <c r="CB1" s="8">
        <f t="shared" si="1"/>
        <v>2</v>
      </c>
      <c r="CC1" s="8">
        <f t="shared" si="1"/>
        <v>3</v>
      </c>
      <c r="CD1" s="8">
        <f t="shared" si="1"/>
        <v>3</v>
      </c>
      <c r="CE1" s="8">
        <f t="shared" si="1"/>
        <v>0</v>
      </c>
      <c r="CF1" s="8">
        <f t="shared" si="1"/>
        <v>0</v>
      </c>
      <c r="CG1" s="8">
        <f t="shared" si="1"/>
        <v>4</v>
      </c>
      <c r="CH1" s="8">
        <f t="shared" si="1"/>
        <v>2</v>
      </c>
      <c r="CI1" s="8">
        <f t="shared" si="1"/>
        <v>2</v>
      </c>
      <c r="CJ1" s="8">
        <f t="shared" si="1"/>
        <v>2</v>
      </c>
      <c r="CK1" s="8">
        <f t="shared" si="1"/>
        <v>1</v>
      </c>
      <c r="CL1" s="8">
        <f t="shared" si="1"/>
        <v>1</v>
      </c>
      <c r="CM1" s="8">
        <f t="shared" si="1"/>
        <v>4</v>
      </c>
      <c r="CN1" s="8">
        <f t="shared" si="1"/>
        <v>1</v>
      </c>
      <c r="CO1" s="8">
        <f t="shared" si="1"/>
        <v>1</v>
      </c>
      <c r="CP1" s="8">
        <f t="shared" si="1"/>
        <v>1</v>
      </c>
      <c r="CQ1" s="8">
        <f t="shared" si="1"/>
        <v>1</v>
      </c>
      <c r="CR1" s="8">
        <f t="shared" si="1"/>
        <v>1</v>
      </c>
      <c r="CS1" s="8">
        <f t="shared" si="1"/>
        <v>2</v>
      </c>
      <c r="CT1" s="8">
        <f t="shared" si="1"/>
        <v>2</v>
      </c>
      <c r="CU1" s="8">
        <f t="shared" si="1"/>
        <v>3</v>
      </c>
      <c r="CV1" s="8">
        <f t="shared" si="1"/>
        <v>2</v>
      </c>
      <c r="CW1" s="8">
        <f t="shared" si="1"/>
        <v>0</v>
      </c>
      <c r="CX1" s="8">
        <f t="shared" si="1"/>
        <v>0</v>
      </c>
      <c r="CY1" s="8">
        <f t="shared" si="1"/>
        <v>1</v>
      </c>
      <c r="CZ1" s="8">
        <f t="shared" si="1"/>
        <v>1</v>
      </c>
      <c r="DA1" s="8">
        <f t="shared" si="1"/>
        <v>1</v>
      </c>
      <c r="DB1" s="81">
        <f t="shared" si="1"/>
        <v>9</v>
      </c>
      <c r="DC1" s="8">
        <f t="shared" si="1"/>
        <v>13</v>
      </c>
      <c r="DD1" s="8">
        <f t="shared" si="1"/>
        <v>2</v>
      </c>
      <c r="DE1" s="8">
        <f t="shared" si="1"/>
        <v>3</v>
      </c>
      <c r="DF1" s="8">
        <f t="shared" si="1"/>
        <v>4</v>
      </c>
      <c r="DG1" s="8">
        <f t="shared" si="1"/>
        <v>4</v>
      </c>
      <c r="DH1" s="8">
        <f t="shared" si="1"/>
        <v>3</v>
      </c>
      <c r="DI1" s="8">
        <f t="shared" si="1"/>
        <v>13</v>
      </c>
      <c r="DJ1" s="8">
        <f t="shared" si="1"/>
        <v>9</v>
      </c>
      <c r="DK1" s="8">
        <f t="shared" si="1"/>
        <v>4</v>
      </c>
      <c r="DL1" s="8">
        <f t="shared" si="1"/>
        <v>2</v>
      </c>
      <c r="DM1" s="8">
        <f t="shared" si="1"/>
        <v>5</v>
      </c>
      <c r="DN1" s="8">
        <f t="shared" si="1"/>
        <v>2</v>
      </c>
      <c r="DO1" s="8">
        <f t="shared" si="1"/>
        <v>3</v>
      </c>
      <c r="DP1" s="8">
        <f t="shared" si="1"/>
        <v>7</v>
      </c>
      <c r="DQ1" s="8">
        <f t="shared" si="1"/>
        <v>4</v>
      </c>
      <c r="DR1" s="8">
        <f t="shared" si="1"/>
        <v>0</v>
      </c>
      <c r="DS1" s="8">
        <f t="shared" si="1"/>
        <v>3</v>
      </c>
      <c r="DT1" s="8">
        <f t="shared" si="1"/>
        <v>2</v>
      </c>
      <c r="DU1" s="8">
        <f t="shared" si="1"/>
        <v>1</v>
      </c>
      <c r="DV1" s="8">
        <f t="shared" si="1"/>
        <v>0</v>
      </c>
      <c r="DW1" s="8">
        <f t="shared" si="1"/>
        <v>0</v>
      </c>
      <c r="DX1" s="8">
        <f t="shared" si="1"/>
        <v>6</v>
      </c>
      <c r="DY1" s="8">
        <f t="shared" si="1"/>
        <v>0</v>
      </c>
      <c r="DZ1" s="8">
        <f t="shared" si="1"/>
        <v>1</v>
      </c>
      <c r="EA1" s="8">
        <f t="shared" si="1"/>
        <v>3</v>
      </c>
      <c r="EB1" s="8">
        <f t="shared" si="1"/>
        <v>3</v>
      </c>
      <c r="EC1" s="8">
        <f t="shared" si="1"/>
        <v>2</v>
      </c>
      <c r="ED1" s="8">
        <f t="shared" si="1"/>
        <v>11</v>
      </c>
      <c r="EE1" s="8">
        <f t="shared" si="1"/>
        <v>5</v>
      </c>
      <c r="EF1" s="8">
        <f t="shared" si="1"/>
        <v>5</v>
      </c>
      <c r="EG1" s="8">
        <f t="shared" si="1"/>
        <v>2</v>
      </c>
      <c r="EH1" s="8">
        <f t="shared" ref="EH1:GS1" si="2">SUBTOTAL(109,EH5:EH268)</f>
        <v>0</v>
      </c>
      <c r="EI1" s="8">
        <f t="shared" si="2"/>
        <v>1</v>
      </c>
      <c r="EJ1" s="8">
        <f t="shared" si="2"/>
        <v>2</v>
      </c>
      <c r="EK1" s="8">
        <f t="shared" si="2"/>
        <v>3</v>
      </c>
      <c r="EL1" s="8">
        <f t="shared" si="2"/>
        <v>8</v>
      </c>
      <c r="EM1" s="8">
        <f t="shared" si="2"/>
        <v>6</v>
      </c>
      <c r="EN1" s="81">
        <f t="shared" si="2"/>
        <v>2</v>
      </c>
      <c r="EO1" s="8">
        <f t="shared" si="2"/>
        <v>39</v>
      </c>
      <c r="EP1" s="8">
        <f t="shared" si="2"/>
        <v>2</v>
      </c>
      <c r="EQ1" s="8">
        <f t="shared" si="2"/>
        <v>16</v>
      </c>
      <c r="ER1" s="8">
        <f t="shared" si="2"/>
        <v>6</v>
      </c>
      <c r="ES1" s="8">
        <f t="shared" si="2"/>
        <v>6</v>
      </c>
      <c r="ET1" s="8">
        <f t="shared" si="2"/>
        <v>10</v>
      </c>
      <c r="EU1" s="8">
        <f t="shared" si="2"/>
        <v>9</v>
      </c>
      <c r="EV1" s="8">
        <f t="shared" si="2"/>
        <v>4</v>
      </c>
      <c r="EW1" s="8">
        <f t="shared" si="2"/>
        <v>2</v>
      </c>
      <c r="EX1" s="8">
        <f t="shared" si="2"/>
        <v>1</v>
      </c>
      <c r="EY1" s="8">
        <f t="shared" si="2"/>
        <v>1</v>
      </c>
      <c r="EZ1" s="8">
        <f t="shared" si="2"/>
        <v>8</v>
      </c>
      <c r="FA1" s="8">
        <f t="shared" si="2"/>
        <v>2</v>
      </c>
      <c r="FB1" s="8">
        <f t="shared" si="2"/>
        <v>3</v>
      </c>
      <c r="FC1" s="8">
        <f t="shared" si="2"/>
        <v>2</v>
      </c>
      <c r="FD1" s="8">
        <f t="shared" si="2"/>
        <v>1</v>
      </c>
      <c r="FE1" s="8">
        <f t="shared" si="2"/>
        <v>3</v>
      </c>
      <c r="FF1" s="8">
        <f t="shared" si="2"/>
        <v>12</v>
      </c>
      <c r="FG1" s="8">
        <f t="shared" si="2"/>
        <v>10</v>
      </c>
      <c r="FH1" s="8">
        <f t="shared" si="2"/>
        <v>4</v>
      </c>
      <c r="FI1" s="8">
        <f t="shared" si="2"/>
        <v>1</v>
      </c>
      <c r="FJ1" s="8">
        <f t="shared" si="2"/>
        <v>5</v>
      </c>
      <c r="FK1" s="8">
        <f t="shared" si="2"/>
        <v>10</v>
      </c>
      <c r="FL1" s="8">
        <f t="shared" si="2"/>
        <v>4</v>
      </c>
      <c r="FM1" s="8">
        <f t="shared" si="2"/>
        <v>1</v>
      </c>
      <c r="FN1" s="8">
        <f t="shared" si="2"/>
        <v>8</v>
      </c>
      <c r="FO1" s="8">
        <f t="shared" si="2"/>
        <v>8</v>
      </c>
      <c r="FP1" s="8">
        <f t="shared" si="2"/>
        <v>2</v>
      </c>
      <c r="FQ1" s="8">
        <f t="shared" si="2"/>
        <v>2</v>
      </c>
      <c r="FR1" s="8">
        <f t="shared" si="2"/>
        <v>3</v>
      </c>
      <c r="FS1" s="8">
        <f t="shared" si="2"/>
        <v>1</v>
      </c>
      <c r="FT1" s="8">
        <f t="shared" si="2"/>
        <v>1</v>
      </c>
      <c r="FU1" s="8">
        <f t="shared" si="2"/>
        <v>1</v>
      </c>
      <c r="FV1" s="8">
        <f t="shared" si="2"/>
        <v>2</v>
      </c>
      <c r="FW1" s="8">
        <f t="shared" si="2"/>
        <v>1</v>
      </c>
      <c r="FX1" s="8">
        <f t="shared" si="2"/>
        <v>2</v>
      </c>
      <c r="FY1" s="8">
        <f t="shared" si="2"/>
        <v>3</v>
      </c>
      <c r="FZ1" s="8">
        <f t="shared" si="2"/>
        <v>1</v>
      </c>
      <c r="GA1" s="8">
        <f t="shared" si="2"/>
        <v>2</v>
      </c>
      <c r="GB1" s="8">
        <f t="shared" si="2"/>
        <v>2</v>
      </c>
      <c r="GC1" s="8">
        <f t="shared" si="2"/>
        <v>2</v>
      </c>
      <c r="GD1" s="8">
        <f t="shared" si="2"/>
        <v>2</v>
      </c>
      <c r="GE1" s="8">
        <f t="shared" si="2"/>
        <v>1</v>
      </c>
      <c r="GF1" s="8">
        <f t="shared" si="2"/>
        <v>1</v>
      </c>
      <c r="GG1" s="8">
        <f t="shared" si="2"/>
        <v>2</v>
      </c>
      <c r="GH1" s="8">
        <f t="shared" si="2"/>
        <v>1</v>
      </c>
      <c r="GI1" s="8">
        <f t="shared" si="2"/>
        <v>1</v>
      </c>
      <c r="GJ1" s="8">
        <f t="shared" si="2"/>
        <v>2</v>
      </c>
      <c r="GK1" s="8">
        <f t="shared" si="2"/>
        <v>4</v>
      </c>
      <c r="GL1" s="8">
        <f t="shared" si="2"/>
        <v>1</v>
      </c>
      <c r="GM1" s="8">
        <f t="shared" si="2"/>
        <v>1</v>
      </c>
      <c r="GN1" s="8">
        <f t="shared" si="2"/>
        <v>1</v>
      </c>
      <c r="GO1" s="8">
        <f t="shared" si="2"/>
        <v>5</v>
      </c>
      <c r="GP1" s="8">
        <f t="shared" si="2"/>
        <v>2</v>
      </c>
      <c r="GQ1" s="8">
        <f t="shared" si="2"/>
        <v>23</v>
      </c>
      <c r="GR1" s="8">
        <f t="shared" si="2"/>
        <v>4</v>
      </c>
      <c r="GS1" s="8">
        <f t="shared" si="2"/>
        <v>1</v>
      </c>
      <c r="GT1" s="8">
        <f t="shared" ref="GT1:JE1" si="3">SUBTOTAL(109,GT5:GT268)</f>
        <v>1</v>
      </c>
      <c r="GU1" s="8">
        <f t="shared" si="3"/>
        <v>1</v>
      </c>
      <c r="GV1" s="8">
        <f t="shared" si="3"/>
        <v>2</v>
      </c>
      <c r="GW1" s="8">
        <f t="shared" si="3"/>
        <v>1</v>
      </c>
      <c r="GX1" s="8">
        <f t="shared" si="3"/>
        <v>6</v>
      </c>
      <c r="GY1" s="8">
        <f t="shared" si="3"/>
        <v>6</v>
      </c>
      <c r="GZ1" s="8">
        <f t="shared" si="3"/>
        <v>4</v>
      </c>
      <c r="HA1" s="8">
        <f t="shared" si="3"/>
        <v>4</v>
      </c>
      <c r="HB1" s="8">
        <f t="shared" si="3"/>
        <v>6</v>
      </c>
      <c r="HC1" s="8">
        <f t="shared" si="3"/>
        <v>1</v>
      </c>
      <c r="HD1" s="8">
        <f t="shared" si="3"/>
        <v>1</v>
      </c>
      <c r="HE1" s="8">
        <f t="shared" si="3"/>
        <v>2</v>
      </c>
      <c r="HF1" s="8">
        <f t="shared" si="3"/>
        <v>3</v>
      </c>
      <c r="HG1" s="8">
        <f t="shared" si="3"/>
        <v>4</v>
      </c>
      <c r="HH1" s="8">
        <f t="shared" si="3"/>
        <v>3</v>
      </c>
      <c r="HI1" s="8">
        <f t="shared" si="3"/>
        <v>3</v>
      </c>
      <c r="HJ1" s="8">
        <f t="shared" si="3"/>
        <v>1</v>
      </c>
      <c r="HK1" s="81">
        <f t="shared" si="3"/>
        <v>3</v>
      </c>
      <c r="HL1" s="8">
        <f t="shared" si="3"/>
        <v>4</v>
      </c>
      <c r="HM1" s="8">
        <f t="shared" si="3"/>
        <v>2</v>
      </c>
      <c r="HN1" s="8">
        <f t="shared" si="3"/>
        <v>2</v>
      </c>
      <c r="HO1" s="8">
        <f t="shared" si="3"/>
        <v>0</v>
      </c>
      <c r="HP1" s="8">
        <f t="shared" si="3"/>
        <v>2</v>
      </c>
      <c r="HQ1" s="8">
        <f t="shared" si="3"/>
        <v>0</v>
      </c>
      <c r="HR1" s="8">
        <f t="shared" si="3"/>
        <v>0</v>
      </c>
      <c r="HS1" s="8">
        <f t="shared" si="3"/>
        <v>0</v>
      </c>
      <c r="HT1" s="8">
        <f t="shared" si="3"/>
        <v>0</v>
      </c>
      <c r="HU1" s="8">
        <f t="shared" si="3"/>
        <v>0</v>
      </c>
      <c r="HV1" s="8">
        <f t="shared" si="3"/>
        <v>0</v>
      </c>
      <c r="HW1" s="8">
        <f t="shared" si="3"/>
        <v>0</v>
      </c>
      <c r="HX1" s="8">
        <f t="shared" si="3"/>
        <v>0</v>
      </c>
      <c r="HY1" s="8">
        <f t="shared" si="3"/>
        <v>0</v>
      </c>
      <c r="HZ1" s="8">
        <f t="shared" si="3"/>
        <v>1</v>
      </c>
      <c r="IA1" s="8">
        <f t="shared" si="3"/>
        <v>2</v>
      </c>
      <c r="IB1" s="8">
        <f t="shared" si="3"/>
        <v>0</v>
      </c>
      <c r="IC1" s="8">
        <f t="shared" si="3"/>
        <v>0</v>
      </c>
      <c r="ID1" s="8">
        <f t="shared" si="3"/>
        <v>0</v>
      </c>
      <c r="IE1" s="8">
        <f t="shared" si="3"/>
        <v>0</v>
      </c>
      <c r="IF1" s="8">
        <f t="shared" si="3"/>
        <v>1</v>
      </c>
      <c r="IG1" s="8">
        <f t="shared" si="3"/>
        <v>1</v>
      </c>
      <c r="IH1" s="8">
        <f t="shared" si="3"/>
        <v>1</v>
      </c>
      <c r="II1" s="8">
        <f t="shared" si="3"/>
        <v>1</v>
      </c>
      <c r="IJ1" s="8">
        <f t="shared" si="3"/>
        <v>1</v>
      </c>
      <c r="IK1" s="8">
        <f t="shared" si="3"/>
        <v>3</v>
      </c>
      <c r="IL1" s="8">
        <f t="shared" si="3"/>
        <v>0</v>
      </c>
      <c r="IM1" s="8">
        <f t="shared" si="3"/>
        <v>0</v>
      </c>
      <c r="IN1" s="8">
        <f t="shared" si="3"/>
        <v>1</v>
      </c>
      <c r="IO1" s="8">
        <f t="shared" si="3"/>
        <v>0</v>
      </c>
      <c r="IP1" s="8">
        <f t="shared" si="3"/>
        <v>0</v>
      </c>
      <c r="IQ1" s="8">
        <f t="shared" si="3"/>
        <v>0</v>
      </c>
      <c r="IR1" s="8">
        <f t="shared" si="3"/>
        <v>0</v>
      </c>
      <c r="IS1" s="8">
        <f t="shared" si="3"/>
        <v>0</v>
      </c>
      <c r="IT1" s="8">
        <f t="shared" si="3"/>
        <v>0</v>
      </c>
      <c r="IU1" s="8">
        <f t="shared" si="3"/>
        <v>0</v>
      </c>
      <c r="IV1" s="8">
        <f t="shared" si="3"/>
        <v>0</v>
      </c>
      <c r="IW1" s="8">
        <f t="shared" si="3"/>
        <v>0</v>
      </c>
      <c r="IX1" s="8">
        <f t="shared" si="3"/>
        <v>0</v>
      </c>
      <c r="IY1" s="8">
        <f t="shared" si="3"/>
        <v>0</v>
      </c>
      <c r="IZ1" s="8">
        <f t="shared" si="3"/>
        <v>0</v>
      </c>
      <c r="JA1" s="8">
        <f t="shared" si="3"/>
        <v>0</v>
      </c>
      <c r="JB1" s="8">
        <f t="shared" si="3"/>
        <v>0</v>
      </c>
      <c r="JC1" s="8">
        <f t="shared" si="3"/>
        <v>0</v>
      </c>
      <c r="JD1" s="8">
        <f t="shared" si="3"/>
        <v>0</v>
      </c>
      <c r="JE1" s="8">
        <f t="shared" si="3"/>
        <v>0</v>
      </c>
      <c r="JF1" s="8">
        <f t="shared" ref="JF1:LQ1" si="4">SUBTOTAL(109,JF5:JF268)</f>
        <v>0</v>
      </c>
      <c r="JG1" s="8">
        <f t="shared" si="4"/>
        <v>0</v>
      </c>
      <c r="JH1" s="8">
        <f t="shared" si="4"/>
        <v>0</v>
      </c>
      <c r="JI1" s="8">
        <f t="shared" si="4"/>
        <v>1</v>
      </c>
      <c r="JJ1" s="8">
        <f t="shared" si="4"/>
        <v>0</v>
      </c>
      <c r="JK1" s="8">
        <f t="shared" si="4"/>
        <v>0</v>
      </c>
      <c r="JL1" s="8">
        <f t="shared" si="4"/>
        <v>0</v>
      </c>
      <c r="JM1" s="8">
        <f t="shared" si="4"/>
        <v>2</v>
      </c>
      <c r="JN1" s="8">
        <f t="shared" si="4"/>
        <v>2</v>
      </c>
      <c r="JO1" s="8">
        <f t="shared" si="4"/>
        <v>0</v>
      </c>
      <c r="JP1" s="8">
        <f t="shared" si="4"/>
        <v>0</v>
      </c>
      <c r="JQ1" s="8">
        <f t="shared" si="4"/>
        <v>2</v>
      </c>
      <c r="JR1" s="8">
        <f t="shared" si="4"/>
        <v>0</v>
      </c>
      <c r="JS1" s="8">
        <f t="shared" si="4"/>
        <v>0</v>
      </c>
      <c r="JT1" s="8">
        <f t="shared" si="4"/>
        <v>1</v>
      </c>
      <c r="JU1" s="8">
        <f t="shared" si="4"/>
        <v>0</v>
      </c>
      <c r="JV1" s="8">
        <f t="shared" si="4"/>
        <v>1</v>
      </c>
      <c r="JW1" s="8">
        <f t="shared" si="4"/>
        <v>1</v>
      </c>
      <c r="JX1" s="8">
        <f t="shared" si="4"/>
        <v>0</v>
      </c>
      <c r="JY1" s="8">
        <f t="shared" si="4"/>
        <v>0</v>
      </c>
      <c r="JZ1" s="8">
        <f t="shared" si="4"/>
        <v>0</v>
      </c>
      <c r="KA1" s="8">
        <f t="shared" si="4"/>
        <v>0</v>
      </c>
      <c r="KB1" s="8">
        <f t="shared" si="4"/>
        <v>0</v>
      </c>
      <c r="KC1" s="8">
        <f t="shared" si="4"/>
        <v>0</v>
      </c>
      <c r="KD1" s="8">
        <f t="shared" si="4"/>
        <v>0</v>
      </c>
      <c r="KE1" s="8">
        <f t="shared" si="4"/>
        <v>0</v>
      </c>
      <c r="KF1" s="8">
        <f t="shared" si="4"/>
        <v>0</v>
      </c>
      <c r="KG1" s="8">
        <f t="shared" si="4"/>
        <v>0</v>
      </c>
      <c r="KH1" s="8">
        <f t="shared" si="4"/>
        <v>0</v>
      </c>
      <c r="KI1" s="8">
        <f t="shared" si="4"/>
        <v>0</v>
      </c>
      <c r="KJ1" s="8">
        <f t="shared" si="4"/>
        <v>0</v>
      </c>
      <c r="KK1" s="8">
        <f t="shared" si="4"/>
        <v>0</v>
      </c>
      <c r="KL1" s="8">
        <f t="shared" si="4"/>
        <v>0</v>
      </c>
      <c r="KM1" s="8">
        <f t="shared" si="4"/>
        <v>0</v>
      </c>
      <c r="KN1" s="8">
        <f t="shared" si="4"/>
        <v>0</v>
      </c>
      <c r="KO1" s="8">
        <f t="shared" si="4"/>
        <v>0</v>
      </c>
      <c r="KP1" s="8">
        <f t="shared" si="4"/>
        <v>0</v>
      </c>
      <c r="KQ1" s="8">
        <f t="shared" si="4"/>
        <v>0</v>
      </c>
      <c r="KR1" s="8">
        <f t="shared" si="4"/>
        <v>0</v>
      </c>
      <c r="KS1" s="81">
        <f t="shared" si="4"/>
        <v>23</v>
      </c>
      <c r="KT1" s="8">
        <f t="shared" si="4"/>
        <v>2</v>
      </c>
      <c r="KU1" s="8">
        <f t="shared" si="4"/>
        <v>2</v>
      </c>
      <c r="KV1" s="8">
        <f t="shared" si="4"/>
        <v>2</v>
      </c>
      <c r="KW1" s="8">
        <f t="shared" si="4"/>
        <v>4</v>
      </c>
      <c r="KX1" s="8">
        <f t="shared" si="4"/>
        <v>2</v>
      </c>
      <c r="KY1" s="8">
        <f t="shared" si="4"/>
        <v>4</v>
      </c>
      <c r="KZ1" s="8">
        <f t="shared" si="4"/>
        <v>2</v>
      </c>
      <c r="LA1" s="8">
        <f t="shared" si="4"/>
        <v>2</v>
      </c>
      <c r="LB1" s="8">
        <f t="shared" si="4"/>
        <v>2</v>
      </c>
      <c r="LC1" s="8">
        <f t="shared" si="4"/>
        <v>1</v>
      </c>
      <c r="LD1" s="8">
        <f t="shared" si="4"/>
        <v>1</v>
      </c>
      <c r="LE1" s="8">
        <f t="shared" si="4"/>
        <v>2</v>
      </c>
      <c r="LF1" s="8">
        <f t="shared" si="4"/>
        <v>6</v>
      </c>
      <c r="LG1" s="8">
        <f t="shared" si="4"/>
        <v>2</v>
      </c>
      <c r="LH1" s="8">
        <f t="shared" si="4"/>
        <v>2</v>
      </c>
      <c r="LI1" s="8">
        <f t="shared" si="4"/>
        <v>7</v>
      </c>
      <c r="LJ1" s="8">
        <f t="shared" si="4"/>
        <v>2</v>
      </c>
      <c r="LK1" s="8">
        <f t="shared" si="4"/>
        <v>2</v>
      </c>
      <c r="LL1" s="8">
        <f t="shared" si="4"/>
        <v>2</v>
      </c>
      <c r="LM1" s="8">
        <f t="shared" si="4"/>
        <v>2</v>
      </c>
      <c r="LN1" s="8">
        <f t="shared" si="4"/>
        <v>1</v>
      </c>
      <c r="LO1" s="8">
        <f t="shared" si="4"/>
        <v>2</v>
      </c>
      <c r="LP1" s="8">
        <f t="shared" si="4"/>
        <v>6</v>
      </c>
      <c r="LQ1" s="8">
        <f t="shared" si="4"/>
        <v>2</v>
      </c>
      <c r="LR1" s="8">
        <f t="shared" ref="LR1:OC1" si="5">SUBTOTAL(109,LR5:LR268)</f>
        <v>3</v>
      </c>
      <c r="LS1" s="8">
        <f t="shared" si="5"/>
        <v>2</v>
      </c>
      <c r="LT1" s="8">
        <f t="shared" si="5"/>
        <v>2</v>
      </c>
      <c r="LU1" s="8">
        <f t="shared" si="5"/>
        <v>2</v>
      </c>
      <c r="LV1" s="8">
        <f t="shared" si="5"/>
        <v>2</v>
      </c>
      <c r="LW1" s="8">
        <f t="shared" si="5"/>
        <v>5</v>
      </c>
      <c r="LX1" s="8">
        <f t="shared" si="5"/>
        <v>2</v>
      </c>
      <c r="LY1" s="8">
        <f t="shared" si="5"/>
        <v>2</v>
      </c>
      <c r="LZ1" s="8">
        <f t="shared" si="5"/>
        <v>2</v>
      </c>
      <c r="MA1" s="8">
        <f t="shared" si="5"/>
        <v>2</v>
      </c>
      <c r="MB1" s="8">
        <f t="shared" si="5"/>
        <v>2</v>
      </c>
      <c r="MC1" s="8">
        <f t="shared" si="5"/>
        <v>2</v>
      </c>
      <c r="MD1" s="8">
        <f t="shared" si="5"/>
        <v>1</v>
      </c>
      <c r="ME1" s="8">
        <f t="shared" si="5"/>
        <v>2</v>
      </c>
      <c r="MF1" s="8">
        <f t="shared" si="5"/>
        <v>0</v>
      </c>
      <c r="MG1" s="8">
        <f t="shared" si="5"/>
        <v>2</v>
      </c>
      <c r="MH1" s="8">
        <f t="shared" si="5"/>
        <v>2</v>
      </c>
      <c r="MI1" s="8">
        <f t="shared" si="5"/>
        <v>1</v>
      </c>
      <c r="MJ1" s="8">
        <f t="shared" si="5"/>
        <v>1</v>
      </c>
      <c r="MK1" s="8">
        <f t="shared" si="5"/>
        <v>1</v>
      </c>
      <c r="ML1" s="8">
        <f t="shared" si="5"/>
        <v>1</v>
      </c>
      <c r="MM1" s="8">
        <f t="shared" si="5"/>
        <v>1</v>
      </c>
      <c r="MN1" s="8">
        <f t="shared" si="5"/>
        <v>1</v>
      </c>
      <c r="MO1" s="8">
        <f t="shared" si="5"/>
        <v>2</v>
      </c>
      <c r="MP1" s="8">
        <f t="shared" si="5"/>
        <v>4</v>
      </c>
      <c r="MQ1" s="8">
        <f t="shared" si="5"/>
        <v>2</v>
      </c>
      <c r="MR1" s="8">
        <f t="shared" si="5"/>
        <v>4</v>
      </c>
      <c r="MS1" s="8">
        <f t="shared" si="5"/>
        <v>1</v>
      </c>
      <c r="MT1" s="8">
        <f t="shared" si="5"/>
        <v>1</v>
      </c>
      <c r="MU1" s="8">
        <f t="shared" si="5"/>
        <v>2</v>
      </c>
      <c r="MV1" s="8">
        <f t="shared" si="5"/>
        <v>1</v>
      </c>
      <c r="MW1" s="8">
        <f t="shared" si="5"/>
        <v>1</v>
      </c>
      <c r="MX1" s="8">
        <f t="shared" si="5"/>
        <v>1</v>
      </c>
      <c r="MY1" s="8">
        <f t="shared" si="5"/>
        <v>1</v>
      </c>
      <c r="MZ1" s="8">
        <f t="shared" si="5"/>
        <v>1</v>
      </c>
      <c r="NA1" s="8">
        <f t="shared" si="5"/>
        <v>2</v>
      </c>
      <c r="NB1" s="8">
        <f t="shared" si="5"/>
        <v>1</v>
      </c>
      <c r="NC1" s="8">
        <f t="shared" si="5"/>
        <v>1</v>
      </c>
      <c r="ND1" s="8">
        <f t="shared" si="5"/>
        <v>4</v>
      </c>
      <c r="NE1" s="8">
        <f t="shared" si="5"/>
        <v>1</v>
      </c>
      <c r="NF1" s="8">
        <f t="shared" si="5"/>
        <v>1</v>
      </c>
      <c r="NG1" s="8">
        <f t="shared" si="5"/>
        <v>1</v>
      </c>
      <c r="NH1" s="8">
        <f t="shared" si="5"/>
        <v>1</v>
      </c>
      <c r="NI1" s="8">
        <f t="shared" si="5"/>
        <v>1</v>
      </c>
      <c r="NJ1" s="8">
        <f t="shared" si="5"/>
        <v>1</v>
      </c>
      <c r="NK1" s="8">
        <f t="shared" si="5"/>
        <v>2</v>
      </c>
      <c r="NL1" s="8">
        <f t="shared" si="5"/>
        <v>1</v>
      </c>
      <c r="NM1" s="8">
        <f t="shared" si="5"/>
        <v>1</v>
      </c>
      <c r="NN1" s="8">
        <f t="shared" si="5"/>
        <v>1</v>
      </c>
      <c r="NO1" s="8">
        <f t="shared" si="5"/>
        <v>2</v>
      </c>
      <c r="NP1" s="8">
        <f t="shared" si="5"/>
        <v>1</v>
      </c>
      <c r="NQ1" s="8">
        <f t="shared" si="5"/>
        <v>4</v>
      </c>
      <c r="NR1" s="8">
        <f t="shared" si="5"/>
        <v>2</v>
      </c>
      <c r="NS1" s="8">
        <f t="shared" si="5"/>
        <v>2</v>
      </c>
      <c r="NT1" s="8">
        <f t="shared" si="5"/>
        <v>1</v>
      </c>
      <c r="NU1" s="8">
        <f t="shared" si="5"/>
        <v>1</v>
      </c>
      <c r="NV1" s="8">
        <f t="shared" si="5"/>
        <v>1</v>
      </c>
      <c r="NW1" s="8">
        <f t="shared" si="5"/>
        <v>2</v>
      </c>
      <c r="NX1" s="8">
        <f t="shared" si="5"/>
        <v>2</v>
      </c>
      <c r="NY1" s="8">
        <f t="shared" si="5"/>
        <v>3</v>
      </c>
      <c r="NZ1" s="8">
        <f t="shared" si="5"/>
        <v>19</v>
      </c>
      <c r="OA1" s="8">
        <f t="shared" si="5"/>
        <v>1</v>
      </c>
      <c r="OB1" s="8">
        <f t="shared" si="5"/>
        <v>2</v>
      </c>
      <c r="OC1" s="8">
        <f t="shared" si="5"/>
        <v>3</v>
      </c>
      <c r="OD1" s="8">
        <f t="shared" ref="OD1:PZ1" si="6">SUBTOTAL(109,OD5:OD268)</f>
        <v>3</v>
      </c>
      <c r="OE1" s="8">
        <f t="shared" si="6"/>
        <v>1</v>
      </c>
      <c r="OF1" s="8">
        <f t="shared" si="6"/>
        <v>31</v>
      </c>
      <c r="OG1" s="8">
        <f t="shared" si="6"/>
        <v>4</v>
      </c>
      <c r="OH1" s="8">
        <f t="shared" si="6"/>
        <v>1</v>
      </c>
      <c r="OI1" s="8">
        <f t="shared" si="6"/>
        <v>1</v>
      </c>
      <c r="OJ1" s="8">
        <f t="shared" si="6"/>
        <v>2</v>
      </c>
      <c r="OK1" s="8">
        <f t="shared" si="6"/>
        <v>1</v>
      </c>
      <c r="OL1" s="8">
        <f t="shared" si="6"/>
        <v>1</v>
      </c>
      <c r="OM1" s="8">
        <f t="shared" si="6"/>
        <v>2</v>
      </c>
      <c r="ON1" s="8">
        <f t="shared" si="6"/>
        <v>8</v>
      </c>
      <c r="OO1" s="8">
        <f t="shared" si="6"/>
        <v>3</v>
      </c>
      <c r="OP1" s="8">
        <f t="shared" si="6"/>
        <v>3</v>
      </c>
      <c r="OQ1" s="8">
        <f t="shared" si="6"/>
        <v>0</v>
      </c>
      <c r="OR1" s="8">
        <f t="shared" si="6"/>
        <v>5</v>
      </c>
      <c r="OS1" s="8">
        <f t="shared" si="6"/>
        <v>2</v>
      </c>
      <c r="OT1" s="8">
        <f t="shared" si="6"/>
        <v>3</v>
      </c>
      <c r="OU1" s="8">
        <f t="shared" si="6"/>
        <v>0</v>
      </c>
      <c r="OV1" s="8">
        <f t="shared" si="6"/>
        <v>3</v>
      </c>
      <c r="OW1" s="8">
        <f t="shared" si="6"/>
        <v>0</v>
      </c>
      <c r="OX1" s="8">
        <f t="shared" si="6"/>
        <v>0</v>
      </c>
      <c r="OY1" s="8">
        <f t="shared" si="6"/>
        <v>0</v>
      </c>
      <c r="OZ1" s="8">
        <f t="shared" si="6"/>
        <v>0</v>
      </c>
      <c r="PA1" s="8">
        <f t="shared" si="6"/>
        <v>0</v>
      </c>
      <c r="PB1" s="8">
        <f t="shared" si="6"/>
        <v>0</v>
      </c>
      <c r="PC1" s="8">
        <f t="shared" si="6"/>
        <v>0</v>
      </c>
      <c r="PD1" s="8">
        <f t="shared" si="6"/>
        <v>1</v>
      </c>
      <c r="PE1" s="8">
        <f t="shared" si="6"/>
        <v>0</v>
      </c>
      <c r="PF1" s="8">
        <f t="shared" si="6"/>
        <v>0</v>
      </c>
      <c r="PG1" s="8">
        <f t="shared" si="6"/>
        <v>1</v>
      </c>
      <c r="PH1" s="8">
        <f t="shared" si="6"/>
        <v>0</v>
      </c>
      <c r="PI1" s="8">
        <f t="shared" si="6"/>
        <v>0</v>
      </c>
      <c r="PJ1" s="8">
        <f t="shared" si="6"/>
        <v>1</v>
      </c>
      <c r="PK1" s="8">
        <f t="shared" si="6"/>
        <v>1</v>
      </c>
      <c r="PL1" s="8">
        <f t="shared" si="6"/>
        <v>1</v>
      </c>
      <c r="PM1" s="8">
        <f t="shared" si="6"/>
        <v>0</v>
      </c>
      <c r="PN1" s="8">
        <f t="shared" si="6"/>
        <v>1</v>
      </c>
      <c r="PO1" s="8">
        <f t="shared" si="6"/>
        <v>0</v>
      </c>
      <c r="PP1" s="8">
        <f t="shared" si="6"/>
        <v>5</v>
      </c>
      <c r="PQ1" s="8">
        <f t="shared" si="6"/>
        <v>1</v>
      </c>
      <c r="PR1" s="8">
        <f t="shared" si="6"/>
        <v>16</v>
      </c>
      <c r="PS1" s="8">
        <f t="shared" si="6"/>
        <v>0</v>
      </c>
      <c r="PT1" s="8">
        <f t="shared" si="6"/>
        <v>1</v>
      </c>
      <c r="PU1" s="8">
        <f t="shared" si="6"/>
        <v>44</v>
      </c>
      <c r="PV1" s="8">
        <f t="shared" si="6"/>
        <v>1</v>
      </c>
      <c r="PW1" s="8">
        <f t="shared" si="6"/>
        <v>1</v>
      </c>
      <c r="PX1" s="8">
        <f t="shared" si="6"/>
        <v>1</v>
      </c>
      <c r="PY1" s="8">
        <f t="shared" si="6"/>
        <v>1</v>
      </c>
      <c r="PZ1" s="8">
        <f t="shared" si="6"/>
        <v>1</v>
      </c>
    </row>
    <row r="2" spans="1:444" ht="33" x14ac:dyDescent="0.4">
      <c r="A2" s="8"/>
      <c r="B2" s="62"/>
      <c r="C2" s="63">
        <f>COUNTIF(J1:ZD1,0)</f>
        <v>94</v>
      </c>
      <c r="D2" s="90" t="s">
        <v>658</v>
      </c>
      <c r="E2" s="87" t="s">
        <v>497</v>
      </c>
      <c r="F2" s="87" t="s">
        <v>540</v>
      </c>
      <c r="G2" s="330"/>
      <c r="H2" s="331" t="s">
        <v>1</v>
      </c>
      <c r="I2" s="87" t="s">
        <v>498</v>
      </c>
      <c r="J2" s="332" t="s">
        <v>2</v>
      </c>
      <c r="K2" s="18" t="s">
        <v>3</v>
      </c>
      <c r="L2" s="332" t="s">
        <v>4</v>
      </c>
      <c r="M2" s="332" t="s">
        <v>5</v>
      </c>
      <c r="N2" s="332" t="s">
        <v>6</v>
      </c>
      <c r="O2" s="332" t="s">
        <v>7</v>
      </c>
      <c r="P2" s="332" t="s">
        <v>8</v>
      </c>
      <c r="Q2" s="332" t="s">
        <v>9</v>
      </c>
      <c r="R2" s="332" t="s">
        <v>10</v>
      </c>
      <c r="S2" s="332" t="s">
        <v>619</v>
      </c>
      <c r="T2" s="332" t="s">
        <v>448</v>
      </c>
      <c r="U2" s="332" t="s">
        <v>11</v>
      </c>
      <c r="V2" s="332" t="s">
        <v>12</v>
      </c>
      <c r="W2" s="332" t="s">
        <v>13</v>
      </c>
      <c r="X2" s="332" t="s">
        <v>475</v>
      </c>
      <c r="Y2" s="332" t="s">
        <v>14</v>
      </c>
      <c r="Z2" s="333" t="s">
        <v>15</v>
      </c>
      <c r="AA2" s="332" t="s">
        <v>16</v>
      </c>
      <c r="AB2" s="332" t="s">
        <v>17</v>
      </c>
      <c r="AC2" s="334" t="s">
        <v>18</v>
      </c>
      <c r="AD2" s="332" t="s">
        <v>19</v>
      </c>
      <c r="AE2" s="332" t="s">
        <v>406</v>
      </c>
      <c r="AF2" s="332" t="s">
        <v>407</v>
      </c>
      <c r="AG2" s="332" t="s">
        <v>20</v>
      </c>
      <c r="AH2" s="332" t="s">
        <v>415</v>
      </c>
      <c r="AI2" s="332" t="s">
        <v>416</v>
      </c>
      <c r="AJ2" s="332" t="s">
        <v>476</v>
      </c>
      <c r="AK2" s="332" t="s">
        <v>21</v>
      </c>
      <c r="AL2" s="332" t="s">
        <v>422</v>
      </c>
      <c r="AM2" s="332" t="s">
        <v>22</v>
      </c>
      <c r="AN2" s="332" t="s">
        <v>494</v>
      </c>
      <c r="AO2" s="332" t="s">
        <v>693</v>
      </c>
      <c r="AP2" s="332" t="s">
        <v>405</v>
      </c>
      <c r="AQ2" s="332" t="s">
        <v>24</v>
      </c>
      <c r="AR2" s="332" t="s">
        <v>25</v>
      </c>
      <c r="AS2" s="332" t="s">
        <v>495</v>
      </c>
      <c r="AT2" s="332" t="s">
        <v>26</v>
      </c>
      <c r="AU2" s="332" t="s">
        <v>27</v>
      </c>
      <c r="AV2" s="332" t="s">
        <v>28</v>
      </c>
      <c r="AW2" s="332" t="s">
        <v>29</v>
      </c>
      <c r="AX2" s="332" t="s">
        <v>30</v>
      </c>
      <c r="AY2" s="332" t="s">
        <v>31</v>
      </c>
      <c r="AZ2" s="332" t="s">
        <v>32</v>
      </c>
      <c r="BA2" s="332" t="s">
        <v>33</v>
      </c>
      <c r="BB2" s="332" t="s">
        <v>34</v>
      </c>
      <c r="BC2" s="332" t="s">
        <v>408</v>
      </c>
      <c r="BD2" s="332" t="s">
        <v>410</v>
      </c>
      <c r="BE2" s="332" t="s">
        <v>35</v>
      </c>
      <c r="BF2" s="332" t="s">
        <v>36</v>
      </c>
      <c r="BG2" s="332" t="s">
        <v>37</v>
      </c>
      <c r="BH2" s="332" t="s">
        <v>419</v>
      </c>
      <c r="BI2" s="332" t="s">
        <v>417</v>
      </c>
      <c r="BJ2" s="332" t="s">
        <v>38</v>
      </c>
      <c r="BK2" s="332" t="s">
        <v>423</v>
      </c>
      <c r="BL2" s="332" t="s">
        <v>39</v>
      </c>
      <c r="BM2" s="332" t="s">
        <v>40</v>
      </c>
      <c r="BN2" s="332" t="s">
        <v>41</v>
      </c>
      <c r="BO2" s="332" t="s">
        <v>42</v>
      </c>
      <c r="BP2" s="332" t="s">
        <v>43</v>
      </c>
      <c r="BQ2" s="332" t="s">
        <v>44</v>
      </c>
      <c r="BR2" s="332" t="s">
        <v>45</v>
      </c>
      <c r="BS2" s="332" t="s">
        <v>46</v>
      </c>
      <c r="BT2" s="332" t="s">
        <v>47</v>
      </c>
      <c r="BU2" s="332" t="s">
        <v>1476</v>
      </c>
      <c r="BV2" s="332" t="s">
        <v>48</v>
      </c>
      <c r="BW2" s="332" t="s">
        <v>404</v>
      </c>
      <c r="BX2" s="332" t="s">
        <v>49</v>
      </c>
      <c r="BY2" s="332" t="s">
        <v>50</v>
      </c>
      <c r="BZ2" s="332" t="s">
        <v>51</v>
      </c>
      <c r="CA2" s="332" t="s">
        <v>690</v>
      </c>
      <c r="CB2" s="332" t="s">
        <v>52</v>
      </c>
      <c r="CC2" s="332" t="s">
        <v>53</v>
      </c>
      <c r="CD2" s="334" t="s">
        <v>54</v>
      </c>
      <c r="CE2" s="332" t="s">
        <v>55</v>
      </c>
      <c r="CF2" s="332" t="s">
        <v>56</v>
      </c>
      <c r="CG2" s="332" t="s">
        <v>57</v>
      </c>
      <c r="CH2" s="332" t="s">
        <v>58</v>
      </c>
      <c r="CI2" s="332" t="s">
        <v>59</v>
      </c>
      <c r="CJ2" s="332" t="s">
        <v>60</v>
      </c>
      <c r="CK2" s="332" t="s">
        <v>61</v>
      </c>
      <c r="CL2" s="332" t="s">
        <v>62</v>
      </c>
      <c r="CM2" s="332" t="s">
        <v>63</v>
      </c>
      <c r="CN2" s="332" t="s">
        <v>64</v>
      </c>
      <c r="CO2" s="332" t="s">
        <v>65</v>
      </c>
      <c r="CP2" s="332" t="s">
        <v>66</v>
      </c>
      <c r="CQ2" s="332" t="s">
        <v>67</v>
      </c>
      <c r="CR2" s="332" t="s">
        <v>68</v>
      </c>
      <c r="CS2" s="332" t="s">
        <v>69</v>
      </c>
      <c r="CT2" s="332" t="s">
        <v>411</v>
      </c>
      <c r="CU2" s="332" t="s">
        <v>412</v>
      </c>
      <c r="CV2" s="332" t="s">
        <v>70</v>
      </c>
      <c r="CW2" s="332" t="s">
        <v>71</v>
      </c>
      <c r="CX2" s="332" t="s">
        <v>72</v>
      </c>
      <c r="CY2" s="332" t="s">
        <v>73</v>
      </c>
      <c r="CZ2" s="332" t="s">
        <v>74</v>
      </c>
      <c r="DA2" s="332" t="s">
        <v>424</v>
      </c>
      <c r="DB2" s="333" t="s">
        <v>75</v>
      </c>
      <c r="DC2" s="332" t="s">
        <v>76</v>
      </c>
      <c r="DD2" s="332" t="s">
        <v>679</v>
      </c>
      <c r="DE2" s="332" t="s">
        <v>78</v>
      </c>
      <c r="DF2" s="332" t="s">
        <v>79</v>
      </c>
      <c r="DG2" s="332" t="s">
        <v>80</v>
      </c>
      <c r="DH2" s="332" t="s">
        <v>81</v>
      </c>
      <c r="DI2" s="332" t="s">
        <v>82</v>
      </c>
      <c r="DJ2" s="332" t="s">
        <v>83</v>
      </c>
      <c r="DK2" s="332" t="s">
        <v>84</v>
      </c>
      <c r="DL2" s="332" t="s">
        <v>85</v>
      </c>
      <c r="DM2" s="332" t="s">
        <v>86</v>
      </c>
      <c r="DN2" s="332" t="s">
        <v>87</v>
      </c>
      <c r="DO2" s="332" t="s">
        <v>88</v>
      </c>
      <c r="DP2" s="332" t="s">
        <v>89</v>
      </c>
      <c r="DQ2" s="332" t="s">
        <v>691</v>
      </c>
      <c r="DR2" s="332" t="s">
        <v>90</v>
      </c>
      <c r="DS2" s="332" t="s">
        <v>91</v>
      </c>
      <c r="DT2" s="332" t="s">
        <v>92</v>
      </c>
      <c r="DU2" s="332" t="s">
        <v>93</v>
      </c>
      <c r="DV2" s="332" t="s">
        <v>94</v>
      </c>
      <c r="DW2" s="332" t="s">
        <v>95</v>
      </c>
      <c r="DX2" s="332" t="s">
        <v>96</v>
      </c>
      <c r="DY2" s="332" t="s">
        <v>97</v>
      </c>
      <c r="DZ2" s="332" t="s">
        <v>98</v>
      </c>
      <c r="EA2" s="332" t="s">
        <v>99</v>
      </c>
      <c r="EB2" s="332" t="s">
        <v>100</v>
      </c>
      <c r="EC2" s="332" t="s">
        <v>477</v>
      </c>
      <c r="ED2" s="332" t="s">
        <v>101</v>
      </c>
      <c r="EE2" s="332" t="s">
        <v>692</v>
      </c>
      <c r="EF2" s="332" t="s">
        <v>102</v>
      </c>
      <c r="EG2" s="332" t="s">
        <v>103</v>
      </c>
      <c r="EH2" s="332" t="s">
        <v>104</v>
      </c>
      <c r="EI2" s="332" t="s">
        <v>105</v>
      </c>
      <c r="EJ2" s="332" t="s">
        <v>106</v>
      </c>
      <c r="EK2" s="332" t="s">
        <v>107</v>
      </c>
      <c r="EL2" s="332" t="s">
        <v>108</v>
      </c>
      <c r="EM2" s="332" t="s">
        <v>109</v>
      </c>
      <c r="EN2" s="333" t="s">
        <v>110</v>
      </c>
      <c r="EO2" s="332" t="s">
        <v>111</v>
      </c>
      <c r="EP2" s="332" t="s">
        <v>112</v>
      </c>
      <c r="EQ2" s="332" t="s">
        <v>113</v>
      </c>
      <c r="ER2" s="332" t="s">
        <v>114</v>
      </c>
      <c r="ES2" s="332" t="s">
        <v>115</v>
      </c>
      <c r="ET2" s="332" t="s">
        <v>116</v>
      </c>
      <c r="EU2" s="332" t="s">
        <v>117</v>
      </c>
      <c r="EV2" s="332" t="s">
        <v>118</v>
      </c>
      <c r="EW2" s="332" t="s">
        <v>119</v>
      </c>
      <c r="EX2" s="332" t="s">
        <v>478</v>
      </c>
      <c r="EY2" s="332" t="s">
        <v>479</v>
      </c>
      <c r="EZ2" s="332" t="s">
        <v>625</v>
      </c>
      <c r="FA2" s="332" t="s">
        <v>120</v>
      </c>
      <c r="FB2" s="332" t="s">
        <v>121</v>
      </c>
      <c r="FC2" s="332" t="s">
        <v>122</v>
      </c>
      <c r="FD2" s="332" t="s">
        <v>123</v>
      </c>
      <c r="FE2" s="332" t="s">
        <v>124</v>
      </c>
      <c r="FF2" s="332" t="s">
        <v>125</v>
      </c>
      <c r="FG2" s="332" t="s">
        <v>126</v>
      </c>
      <c r="FH2" s="332" t="s">
        <v>127</v>
      </c>
      <c r="FI2" s="332" t="s">
        <v>689</v>
      </c>
      <c r="FJ2" s="332" t="s">
        <v>128</v>
      </c>
      <c r="FK2" s="332" t="s">
        <v>129</v>
      </c>
      <c r="FL2" s="332" t="s">
        <v>130</v>
      </c>
      <c r="FM2" s="332" t="s">
        <v>131</v>
      </c>
      <c r="FN2" s="332" t="s">
        <v>132</v>
      </c>
      <c r="FO2" s="332" t="s">
        <v>133</v>
      </c>
      <c r="FP2" s="332" t="s">
        <v>134</v>
      </c>
      <c r="FQ2" s="332" t="s">
        <v>135</v>
      </c>
      <c r="FR2" s="332" t="s">
        <v>136</v>
      </c>
      <c r="FS2" s="332" t="s">
        <v>137</v>
      </c>
      <c r="FT2" s="332" t="s">
        <v>138</v>
      </c>
      <c r="FU2" s="332" t="s">
        <v>139</v>
      </c>
      <c r="FV2" s="332" t="s">
        <v>688</v>
      </c>
      <c r="FW2" s="332" t="s">
        <v>140</v>
      </c>
      <c r="FX2" s="332" t="s">
        <v>141</v>
      </c>
      <c r="FY2" s="332" t="s">
        <v>142</v>
      </c>
      <c r="FZ2" s="332" t="s">
        <v>143</v>
      </c>
      <c r="GA2" s="332" t="s">
        <v>144</v>
      </c>
      <c r="GB2" s="332" t="s">
        <v>145</v>
      </c>
      <c r="GC2" s="332" t="s">
        <v>146</v>
      </c>
      <c r="GD2" s="332" t="s">
        <v>147</v>
      </c>
      <c r="GE2" s="332" t="s">
        <v>148</v>
      </c>
      <c r="GF2" s="332" t="s">
        <v>149</v>
      </c>
      <c r="GG2" s="332" t="s">
        <v>150</v>
      </c>
      <c r="GH2" s="332" t="s">
        <v>151</v>
      </c>
      <c r="GI2" s="332" t="s">
        <v>667</v>
      </c>
      <c r="GJ2" s="332" t="s">
        <v>152</v>
      </c>
      <c r="GK2" s="332" t="s">
        <v>153</v>
      </c>
      <c r="GL2" s="332" t="s">
        <v>154</v>
      </c>
      <c r="GM2" s="332" t="s">
        <v>155</v>
      </c>
      <c r="GN2" s="332" t="s">
        <v>156</v>
      </c>
      <c r="GO2" s="332" t="s">
        <v>157</v>
      </c>
      <c r="GP2" s="332" t="s">
        <v>158</v>
      </c>
      <c r="GQ2" s="332" t="s">
        <v>159</v>
      </c>
      <c r="GR2" s="332" t="s">
        <v>160</v>
      </c>
      <c r="GS2" s="332" t="s">
        <v>480</v>
      </c>
      <c r="GT2" s="332" t="s">
        <v>481</v>
      </c>
      <c r="GU2" s="332" t="s">
        <v>161</v>
      </c>
      <c r="GV2" s="332" t="s">
        <v>162</v>
      </c>
      <c r="GW2" s="332" t="s">
        <v>163</v>
      </c>
      <c r="GX2" s="332" t="s">
        <v>164</v>
      </c>
      <c r="GY2" s="332" t="s">
        <v>165</v>
      </c>
      <c r="GZ2" s="332" t="s">
        <v>569</v>
      </c>
      <c r="HA2" s="332" t="s">
        <v>482</v>
      </c>
      <c r="HB2" s="332" t="s">
        <v>166</v>
      </c>
      <c r="HC2" s="332" t="s">
        <v>167</v>
      </c>
      <c r="HD2" s="332" t="s">
        <v>168</v>
      </c>
      <c r="HE2" s="332" t="s">
        <v>169</v>
      </c>
      <c r="HF2" s="332" t="s">
        <v>170</v>
      </c>
      <c r="HG2" s="332" t="s">
        <v>171</v>
      </c>
      <c r="HH2" s="332" t="s">
        <v>172</v>
      </c>
      <c r="HI2" s="332" t="s">
        <v>0</v>
      </c>
      <c r="HJ2" s="332" t="s">
        <v>681</v>
      </c>
      <c r="HK2" s="333" t="s">
        <v>173</v>
      </c>
      <c r="HL2" s="332" t="s">
        <v>174</v>
      </c>
      <c r="HM2" s="332" t="s">
        <v>175</v>
      </c>
      <c r="HN2" s="332" t="s">
        <v>176</v>
      </c>
      <c r="HO2" s="332" t="s">
        <v>177</v>
      </c>
      <c r="HP2" s="332" t="s">
        <v>178</v>
      </c>
      <c r="HQ2" s="332" t="s">
        <v>179</v>
      </c>
      <c r="HR2" s="332" t="s">
        <v>180</v>
      </c>
      <c r="HS2" s="332" t="s">
        <v>181</v>
      </c>
      <c r="HT2" s="332" t="s">
        <v>182</v>
      </c>
      <c r="HU2" s="332" t="s">
        <v>483</v>
      </c>
      <c r="HV2" s="332" t="s">
        <v>183</v>
      </c>
      <c r="HW2" s="332" t="s">
        <v>484</v>
      </c>
      <c r="HX2" s="332" t="s">
        <v>184</v>
      </c>
      <c r="HY2" s="332" t="s">
        <v>185</v>
      </c>
      <c r="HZ2" s="332" t="s">
        <v>186</v>
      </c>
      <c r="IA2" s="332" t="s">
        <v>187</v>
      </c>
      <c r="IB2" s="332" t="s">
        <v>188</v>
      </c>
      <c r="IC2" s="332" t="s">
        <v>189</v>
      </c>
      <c r="ID2" s="332" t="s">
        <v>190</v>
      </c>
      <c r="IE2" s="332" t="s">
        <v>191</v>
      </c>
      <c r="IF2" s="332" t="s">
        <v>376</v>
      </c>
      <c r="IG2" s="332" t="s">
        <v>192</v>
      </c>
      <c r="IH2" s="332" t="s">
        <v>193</v>
      </c>
      <c r="II2" s="332" t="s">
        <v>194</v>
      </c>
      <c r="IJ2" s="332" t="s">
        <v>195</v>
      </c>
      <c r="IK2" s="332" t="s">
        <v>196</v>
      </c>
      <c r="IL2" s="332" t="s">
        <v>197</v>
      </c>
      <c r="IM2" s="332" t="s">
        <v>198</v>
      </c>
      <c r="IN2" s="332" t="s">
        <v>199</v>
      </c>
      <c r="IO2" s="332" t="s">
        <v>200</v>
      </c>
      <c r="IP2" s="332" t="s">
        <v>201</v>
      </c>
      <c r="IQ2" s="332" t="s">
        <v>445</v>
      </c>
      <c r="IR2" s="332" t="s">
        <v>202</v>
      </c>
      <c r="IS2" s="332" t="s">
        <v>203</v>
      </c>
      <c r="IT2" s="332" t="s">
        <v>204</v>
      </c>
      <c r="IU2" s="332" t="s">
        <v>205</v>
      </c>
      <c r="IV2" s="332" t="s">
        <v>206</v>
      </c>
      <c r="IW2" s="332" t="s">
        <v>207</v>
      </c>
      <c r="IX2" s="332" t="s">
        <v>208</v>
      </c>
      <c r="IY2" s="332" t="s">
        <v>209</v>
      </c>
      <c r="IZ2" s="332" t="s">
        <v>210</v>
      </c>
      <c r="JA2" s="332" t="s">
        <v>211</v>
      </c>
      <c r="JB2" s="332" t="s">
        <v>212</v>
      </c>
      <c r="JC2" s="332" t="s">
        <v>213</v>
      </c>
      <c r="JD2" s="332" t="s">
        <v>214</v>
      </c>
      <c r="JE2" s="332" t="s">
        <v>215</v>
      </c>
      <c r="JF2" s="332" t="s">
        <v>216</v>
      </c>
      <c r="JG2" s="332" t="s">
        <v>217</v>
      </c>
      <c r="JH2" s="332" t="s">
        <v>399</v>
      </c>
      <c r="JI2" s="332" t="s">
        <v>1474</v>
      </c>
      <c r="JJ2" s="332" t="s">
        <v>395</v>
      </c>
      <c r="JK2" s="332" t="s">
        <v>396</v>
      </c>
      <c r="JL2" s="332" t="s">
        <v>397</v>
      </c>
      <c r="JM2" s="332" t="s">
        <v>218</v>
      </c>
      <c r="JN2" s="332" t="s">
        <v>219</v>
      </c>
      <c r="JO2" s="332" t="s">
        <v>220</v>
      </c>
      <c r="JP2" s="332" t="s">
        <v>221</v>
      </c>
      <c r="JQ2" s="332" t="s">
        <v>375</v>
      </c>
      <c r="JR2" s="332" t="s">
        <v>222</v>
      </c>
      <c r="JS2" s="332" t="s">
        <v>223</v>
      </c>
      <c r="JT2" s="332" t="s">
        <v>224</v>
      </c>
      <c r="JU2" s="332" t="s">
        <v>225</v>
      </c>
      <c r="JV2" s="332" t="s">
        <v>226</v>
      </c>
      <c r="JW2" s="334" t="s">
        <v>447</v>
      </c>
      <c r="JX2" s="332" t="s">
        <v>485</v>
      </c>
      <c r="JY2" s="332" t="s">
        <v>227</v>
      </c>
      <c r="JZ2" s="332" t="s">
        <v>369</v>
      </c>
      <c r="KA2" s="332" t="s">
        <v>368</v>
      </c>
      <c r="KB2" s="332" t="s">
        <v>228</v>
      </c>
      <c r="KC2" s="332" t="s">
        <v>229</v>
      </c>
      <c r="KD2" s="332" t="s">
        <v>230</v>
      </c>
      <c r="KE2" s="332" t="s">
        <v>231</v>
      </c>
      <c r="KF2" s="332" t="s">
        <v>232</v>
      </c>
      <c r="KG2" s="332" t="s">
        <v>233</v>
      </c>
      <c r="KH2" s="332" t="s">
        <v>234</v>
      </c>
      <c r="KI2" s="332" t="s">
        <v>235</v>
      </c>
      <c r="KJ2" s="332" t="s">
        <v>236</v>
      </c>
      <c r="KK2" s="332" t="s">
        <v>237</v>
      </c>
      <c r="KL2" s="332" t="s">
        <v>238</v>
      </c>
      <c r="KM2" s="332" t="s">
        <v>486</v>
      </c>
      <c r="KN2" s="332" t="s">
        <v>487</v>
      </c>
      <c r="KO2" s="332" t="s">
        <v>488</v>
      </c>
      <c r="KP2" s="332" t="s">
        <v>239</v>
      </c>
      <c r="KQ2" s="332" t="s">
        <v>489</v>
      </c>
      <c r="KR2" s="332" t="s">
        <v>490</v>
      </c>
      <c r="KS2" s="333" t="s">
        <v>240</v>
      </c>
      <c r="KT2" s="332" t="s">
        <v>563</v>
      </c>
      <c r="KU2" s="332" t="s">
        <v>684</v>
      </c>
      <c r="KV2" s="332" t="s">
        <v>1463</v>
      </c>
      <c r="KW2" s="332" t="s">
        <v>570</v>
      </c>
      <c r="KX2" s="332" t="s">
        <v>241</v>
      </c>
      <c r="KY2" s="332" t="s">
        <v>353</v>
      </c>
      <c r="KZ2" s="332" t="s">
        <v>242</v>
      </c>
      <c r="LA2" s="332" t="s">
        <v>243</v>
      </c>
      <c r="LB2" s="332" t="s">
        <v>244</v>
      </c>
      <c r="LC2" s="332" t="s">
        <v>245</v>
      </c>
      <c r="LD2" s="332" t="s">
        <v>1466</v>
      </c>
      <c r="LE2" s="332" t="s">
        <v>246</v>
      </c>
      <c r="LF2" s="332" t="s">
        <v>247</v>
      </c>
      <c r="LG2" s="332" t="s">
        <v>248</v>
      </c>
      <c r="LH2" s="332" t="s">
        <v>249</v>
      </c>
      <c r="LI2" s="332" t="s">
        <v>250</v>
      </c>
      <c r="LJ2" s="332" t="s">
        <v>251</v>
      </c>
      <c r="LK2" s="332" t="s">
        <v>252</v>
      </c>
      <c r="LL2" s="332" t="s">
        <v>253</v>
      </c>
      <c r="LM2" s="332" t="s">
        <v>254</v>
      </c>
      <c r="LN2" s="332" t="s">
        <v>496</v>
      </c>
      <c r="LO2" s="332" t="s">
        <v>491</v>
      </c>
      <c r="LP2" s="332" t="s">
        <v>255</v>
      </c>
      <c r="LQ2" s="332" t="s">
        <v>256</v>
      </c>
      <c r="LR2" s="332" t="s">
        <v>257</v>
      </c>
      <c r="LS2" s="332" t="s">
        <v>258</v>
      </c>
      <c r="LT2" s="332" t="s">
        <v>259</v>
      </c>
      <c r="LU2" s="332" t="s">
        <v>260</v>
      </c>
      <c r="LV2" s="332" t="s">
        <v>261</v>
      </c>
      <c r="LW2" s="332" t="s">
        <v>262</v>
      </c>
      <c r="LX2" s="332" t="s">
        <v>263</v>
      </c>
      <c r="LY2" s="332" t="s">
        <v>264</v>
      </c>
      <c r="LZ2" s="332" t="s">
        <v>265</v>
      </c>
      <c r="MA2" s="332" t="s">
        <v>266</v>
      </c>
      <c r="MB2" s="332" t="s">
        <v>267</v>
      </c>
      <c r="MC2" s="332" t="s">
        <v>268</v>
      </c>
      <c r="MD2" s="332" t="s">
        <v>683</v>
      </c>
      <c r="ME2" s="332" t="s">
        <v>269</v>
      </c>
      <c r="MF2" s="332" t="s">
        <v>492</v>
      </c>
      <c r="MG2" s="332" t="s">
        <v>270</v>
      </c>
      <c r="MH2" s="332" t="s">
        <v>271</v>
      </c>
      <c r="MI2" s="332" t="s">
        <v>698</v>
      </c>
      <c r="MJ2" s="332" t="s">
        <v>699</v>
      </c>
      <c r="MK2" s="332" t="s">
        <v>272</v>
      </c>
      <c r="ML2" s="332" t="s">
        <v>564</v>
      </c>
      <c r="MM2" s="332" t="s">
        <v>685</v>
      </c>
      <c r="MN2" s="332" t="s">
        <v>1464</v>
      </c>
      <c r="MO2" s="332" t="s">
        <v>273</v>
      </c>
      <c r="MP2" s="332" t="s">
        <v>274</v>
      </c>
      <c r="MQ2" s="332" t="s">
        <v>275</v>
      </c>
      <c r="MR2" s="332" t="s">
        <v>276</v>
      </c>
      <c r="MS2" s="332" t="s">
        <v>277</v>
      </c>
      <c r="MT2" s="332" t="s">
        <v>278</v>
      </c>
      <c r="MU2" s="332" t="s">
        <v>279</v>
      </c>
      <c r="MV2" s="332" t="s">
        <v>280</v>
      </c>
      <c r="MW2" s="334" t="s">
        <v>601</v>
      </c>
      <c r="MX2" s="334" t="s">
        <v>504</v>
      </c>
      <c r="MY2" s="334" t="s">
        <v>505</v>
      </c>
      <c r="MZ2" s="334" t="s">
        <v>506</v>
      </c>
      <c r="NA2" s="332" t="s">
        <v>281</v>
      </c>
      <c r="NB2" s="332" t="s">
        <v>282</v>
      </c>
      <c r="NC2" s="332" t="s">
        <v>283</v>
      </c>
      <c r="ND2" s="332" t="s">
        <v>284</v>
      </c>
      <c r="NE2" s="332" t="s">
        <v>285</v>
      </c>
      <c r="NF2" s="332" t="s">
        <v>286</v>
      </c>
      <c r="NG2" s="332" t="s">
        <v>287</v>
      </c>
      <c r="NH2" s="332" t="s">
        <v>288</v>
      </c>
      <c r="NI2" s="332" t="s">
        <v>493</v>
      </c>
      <c r="NJ2" s="332" t="s">
        <v>289</v>
      </c>
      <c r="NK2" s="332" t="s">
        <v>290</v>
      </c>
      <c r="NL2" s="332" t="s">
        <v>291</v>
      </c>
      <c r="NM2" s="332" t="s">
        <v>292</v>
      </c>
      <c r="NN2" s="332" t="s">
        <v>293</v>
      </c>
      <c r="NO2" s="332" t="s">
        <v>294</v>
      </c>
      <c r="NP2" s="332" t="s">
        <v>295</v>
      </c>
      <c r="NQ2" s="332" t="s">
        <v>296</v>
      </c>
      <c r="NR2" s="332" t="s">
        <v>297</v>
      </c>
      <c r="NS2" s="332" t="s">
        <v>298</v>
      </c>
      <c r="NT2" s="332" t="s">
        <v>299</v>
      </c>
      <c r="NU2" s="332" t="s">
        <v>300</v>
      </c>
      <c r="NV2" s="332" t="s">
        <v>301</v>
      </c>
      <c r="NW2" s="332" t="s">
        <v>302</v>
      </c>
      <c r="NX2" s="335" t="s">
        <v>1471</v>
      </c>
      <c r="NY2" s="335" t="s">
        <v>1472</v>
      </c>
      <c r="NZ2" s="332" t="s">
        <v>303</v>
      </c>
      <c r="OA2" s="332" t="s">
        <v>304</v>
      </c>
      <c r="OB2" s="332" t="s">
        <v>305</v>
      </c>
      <c r="OC2" s="332" t="s">
        <v>306</v>
      </c>
      <c r="OD2" s="332" t="s">
        <v>307</v>
      </c>
      <c r="OE2" s="332" t="s">
        <v>308</v>
      </c>
      <c r="OF2" s="332" t="s">
        <v>309</v>
      </c>
      <c r="OG2" s="332" t="s">
        <v>310</v>
      </c>
      <c r="OH2" s="332" t="s">
        <v>311</v>
      </c>
      <c r="OI2" s="332" t="s">
        <v>686</v>
      </c>
      <c r="OJ2" s="332" t="s">
        <v>687</v>
      </c>
      <c r="OK2" s="332" t="s">
        <v>678</v>
      </c>
      <c r="OL2" s="332" t="s">
        <v>1469</v>
      </c>
      <c r="OM2" s="332" t="s">
        <v>312</v>
      </c>
      <c r="ON2" s="332" t="s">
        <v>313</v>
      </c>
      <c r="OO2" s="332" t="s">
        <v>314</v>
      </c>
      <c r="OP2" s="332" t="s">
        <v>315</v>
      </c>
      <c r="OQ2" s="332" t="s">
        <v>316</v>
      </c>
      <c r="OR2" s="332" t="s">
        <v>657</v>
      </c>
      <c r="OS2" s="332" t="s">
        <v>317</v>
      </c>
      <c r="OT2" s="332" t="s">
        <v>318</v>
      </c>
      <c r="OU2" s="332" t="s">
        <v>319</v>
      </c>
      <c r="OV2" s="332" t="s">
        <v>392</v>
      </c>
      <c r="OW2" s="332" t="s">
        <v>320</v>
      </c>
      <c r="OX2" s="332" t="s">
        <v>321</v>
      </c>
      <c r="OY2" s="332" t="s">
        <v>322</v>
      </c>
      <c r="OZ2" s="332" t="s">
        <v>323</v>
      </c>
      <c r="PA2" s="332" t="s">
        <v>324</v>
      </c>
      <c r="PB2" s="332" t="s">
        <v>325</v>
      </c>
      <c r="PC2" s="332" t="s">
        <v>326</v>
      </c>
      <c r="PD2" s="332" t="s">
        <v>327</v>
      </c>
      <c r="PE2" s="332" t="s">
        <v>328</v>
      </c>
      <c r="PF2" s="332" t="s">
        <v>329</v>
      </c>
      <c r="PG2" s="332" t="s">
        <v>330</v>
      </c>
      <c r="PH2" s="332" t="s">
        <v>331</v>
      </c>
      <c r="PI2" s="332" t="s">
        <v>332</v>
      </c>
      <c r="PJ2" s="332" t="s">
        <v>333</v>
      </c>
      <c r="PK2" s="332" t="s">
        <v>334</v>
      </c>
      <c r="PL2" s="332" t="s">
        <v>695</v>
      </c>
      <c r="PM2" s="332" t="s">
        <v>335</v>
      </c>
      <c r="PN2" s="332" t="s">
        <v>336</v>
      </c>
      <c r="PO2" s="335" t="s">
        <v>394</v>
      </c>
      <c r="PP2" s="335" t="s">
        <v>668</v>
      </c>
      <c r="PQ2" s="335" t="s">
        <v>669</v>
      </c>
      <c r="PR2" s="335" t="s">
        <v>670</v>
      </c>
      <c r="PS2" s="335" t="s">
        <v>671</v>
      </c>
      <c r="PT2" s="335" t="s">
        <v>672</v>
      </c>
      <c r="PU2" s="335" t="s">
        <v>391</v>
      </c>
      <c r="PV2" s="335" t="s">
        <v>673</v>
      </c>
      <c r="PW2" s="335" t="s">
        <v>674</v>
      </c>
      <c r="PX2" s="335" t="s">
        <v>1470</v>
      </c>
      <c r="PY2" s="335" t="s">
        <v>1465</v>
      </c>
      <c r="PZ2" s="332" t="s">
        <v>446</v>
      </c>
      <c r="QA2" s="336"/>
      <c r="QB2" s="336"/>
    </row>
    <row r="3" spans="1:444" x14ac:dyDescent="0.4">
      <c r="A3" s="8"/>
      <c r="B3" s="8"/>
      <c r="D3" s="79"/>
      <c r="E3" s="77"/>
      <c r="F3" s="77"/>
      <c r="G3" s="11"/>
      <c r="H3" s="78"/>
      <c r="I3" s="77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  <c r="W3" s="332"/>
      <c r="X3" s="332"/>
      <c r="Y3" s="332"/>
      <c r="Z3" s="333"/>
      <c r="AA3" s="332"/>
      <c r="AB3" s="332"/>
      <c r="AC3" s="332"/>
      <c r="AD3" s="332"/>
      <c r="AE3" s="332"/>
      <c r="AF3" s="332"/>
      <c r="AG3" s="332"/>
      <c r="AH3" s="332"/>
      <c r="AI3" s="332"/>
      <c r="AJ3" s="332"/>
      <c r="AK3" s="332"/>
      <c r="AL3" s="332"/>
      <c r="AM3" s="332"/>
      <c r="AN3" s="332"/>
      <c r="AO3" s="332"/>
      <c r="AP3" s="332"/>
      <c r="AQ3" s="332"/>
      <c r="AR3" s="332"/>
      <c r="AS3" s="332"/>
      <c r="AT3" s="332"/>
      <c r="AU3" s="332"/>
      <c r="AV3" s="332"/>
      <c r="AW3" s="332"/>
      <c r="AX3" s="332"/>
      <c r="AY3" s="332"/>
      <c r="AZ3" s="332"/>
      <c r="BA3" s="332"/>
      <c r="BB3" s="332"/>
      <c r="BC3" s="332"/>
      <c r="BD3" s="332"/>
      <c r="BE3" s="332"/>
      <c r="BF3" s="332"/>
      <c r="BG3" s="332"/>
      <c r="BH3" s="332"/>
      <c r="BI3" s="332"/>
      <c r="BJ3" s="332"/>
      <c r="BK3" s="332"/>
      <c r="BL3" s="332"/>
      <c r="BM3" s="332"/>
      <c r="BN3" s="332"/>
      <c r="BO3" s="332"/>
      <c r="BP3" s="332"/>
      <c r="BQ3" s="332"/>
      <c r="BR3" s="332"/>
      <c r="BS3" s="332"/>
      <c r="BT3" s="332"/>
      <c r="BU3" s="332"/>
      <c r="BV3" s="332"/>
      <c r="BW3" s="332"/>
      <c r="BX3" s="332"/>
      <c r="BY3" s="332"/>
      <c r="BZ3" s="332"/>
      <c r="CA3" s="332"/>
      <c r="CB3" s="332"/>
      <c r="CC3" s="332"/>
      <c r="CD3" s="332"/>
      <c r="CE3" s="332"/>
      <c r="CF3" s="332"/>
      <c r="CG3" s="332"/>
      <c r="CH3" s="332"/>
      <c r="CI3" s="332"/>
      <c r="CJ3" s="332"/>
      <c r="CK3" s="332"/>
      <c r="CL3" s="332"/>
      <c r="CM3" s="332"/>
      <c r="CN3" s="332"/>
      <c r="CO3" s="332"/>
      <c r="CP3" s="332"/>
      <c r="CQ3" s="332"/>
      <c r="CR3" s="332"/>
      <c r="CS3" s="332"/>
      <c r="CT3" s="332"/>
      <c r="CU3" s="332"/>
      <c r="CV3" s="332"/>
      <c r="CW3" s="332"/>
      <c r="CX3" s="332"/>
      <c r="CY3" s="332"/>
      <c r="CZ3" s="332"/>
      <c r="DA3" s="332"/>
      <c r="DC3" s="332"/>
      <c r="DD3" s="332"/>
      <c r="DE3" s="332"/>
      <c r="DF3" s="332"/>
      <c r="DG3" s="332"/>
      <c r="DH3" s="332"/>
      <c r="DI3" s="332"/>
      <c r="DJ3" s="332"/>
      <c r="DK3" s="332"/>
      <c r="DL3" s="332"/>
      <c r="DM3" s="332"/>
      <c r="DN3" s="332"/>
      <c r="DO3" s="332"/>
      <c r="DP3" s="332"/>
      <c r="DQ3" s="332"/>
      <c r="DR3" s="332"/>
      <c r="DS3" s="332"/>
      <c r="DT3" s="332"/>
      <c r="DU3" s="332"/>
      <c r="DV3" s="332"/>
      <c r="DW3" s="332"/>
      <c r="DX3" s="332"/>
      <c r="DY3" s="332"/>
      <c r="DZ3" s="332"/>
      <c r="EA3" s="332"/>
      <c r="EB3" s="332"/>
      <c r="EC3" s="332"/>
      <c r="ED3" s="332"/>
      <c r="EE3" s="332"/>
      <c r="EF3" s="332"/>
      <c r="EG3" s="332"/>
      <c r="EH3" s="332"/>
      <c r="EI3" s="332"/>
      <c r="EJ3" s="332"/>
      <c r="EK3" s="332"/>
      <c r="EL3" s="332"/>
      <c r="EM3" s="332"/>
      <c r="EN3" s="333"/>
      <c r="EO3" s="332"/>
      <c r="EP3" s="332"/>
      <c r="EQ3" s="332"/>
      <c r="ER3" s="332"/>
      <c r="ES3" s="332"/>
      <c r="ET3" s="332"/>
      <c r="EU3" s="332"/>
      <c r="EV3" s="332"/>
      <c r="EW3" s="332"/>
      <c r="EX3" s="332"/>
      <c r="EY3" s="332"/>
      <c r="EZ3" s="332"/>
      <c r="FA3" s="332"/>
      <c r="FB3" s="332"/>
      <c r="FC3" s="332"/>
      <c r="FD3" s="332"/>
      <c r="FE3" s="332"/>
      <c r="FF3" s="332"/>
      <c r="FG3" s="332"/>
      <c r="FH3" s="332"/>
      <c r="FI3" s="332"/>
      <c r="FJ3" s="332"/>
      <c r="FK3" s="332"/>
      <c r="FL3" s="332"/>
      <c r="FM3" s="332"/>
      <c r="FN3" s="332"/>
      <c r="FO3" s="332"/>
      <c r="FP3" s="332"/>
      <c r="FQ3" s="332"/>
      <c r="FR3" s="332"/>
      <c r="FS3" s="332"/>
      <c r="FT3" s="332"/>
      <c r="FU3" s="332"/>
      <c r="FV3" s="332"/>
      <c r="FW3" s="332"/>
      <c r="FX3" s="332"/>
      <c r="FY3" s="332"/>
      <c r="FZ3" s="332"/>
      <c r="GA3" s="332"/>
      <c r="GB3" s="332"/>
      <c r="GC3" s="332"/>
      <c r="GD3" s="332"/>
      <c r="GE3" s="332"/>
      <c r="GF3" s="332"/>
      <c r="GG3" s="332"/>
      <c r="GH3" s="332"/>
      <c r="GI3" s="332"/>
      <c r="GJ3" s="332"/>
      <c r="GK3" s="332"/>
      <c r="GL3" s="332"/>
      <c r="GM3" s="332"/>
      <c r="GN3" s="332"/>
      <c r="GO3" s="332"/>
      <c r="GP3" s="332"/>
      <c r="GQ3" s="332"/>
      <c r="GR3" s="332"/>
      <c r="GS3" s="332"/>
      <c r="GT3" s="332"/>
      <c r="GU3" s="332"/>
      <c r="GV3" s="332"/>
      <c r="GW3" s="332"/>
      <c r="GX3" s="332"/>
      <c r="GY3" s="332"/>
      <c r="GZ3" s="332"/>
      <c r="HA3" s="332"/>
      <c r="HB3" s="332"/>
      <c r="HC3" s="332"/>
      <c r="HD3" s="332"/>
      <c r="HE3" s="332"/>
      <c r="HF3" s="332"/>
      <c r="HG3" s="332"/>
      <c r="HH3" s="332"/>
      <c r="HI3" s="332"/>
      <c r="HJ3" s="332"/>
      <c r="HK3" s="333"/>
      <c r="HL3" s="332"/>
      <c r="HM3" s="332"/>
      <c r="HN3" s="332"/>
      <c r="HO3" s="332"/>
      <c r="HP3" s="332"/>
      <c r="HQ3" s="332"/>
      <c r="HR3" s="332"/>
      <c r="HS3" s="332"/>
      <c r="HT3" s="332"/>
      <c r="HU3" s="332"/>
      <c r="HV3" s="332"/>
      <c r="HW3" s="332"/>
      <c r="HX3" s="332"/>
      <c r="HY3" s="332"/>
      <c r="HZ3" s="332"/>
      <c r="IA3" s="332"/>
      <c r="IB3" s="332"/>
      <c r="IC3" s="332"/>
      <c r="ID3" s="332"/>
      <c r="IE3" s="332"/>
      <c r="IF3" s="332"/>
      <c r="IG3" s="332"/>
      <c r="IH3" s="332"/>
      <c r="II3" s="332"/>
      <c r="IJ3" s="332"/>
      <c r="IK3" s="332"/>
      <c r="IL3" s="332"/>
      <c r="IM3" s="332"/>
      <c r="IN3" s="332"/>
      <c r="IO3" s="332"/>
      <c r="IP3" s="332"/>
      <c r="IQ3" s="332"/>
      <c r="IR3" s="332"/>
      <c r="IS3" s="332"/>
      <c r="IT3" s="332"/>
      <c r="IU3" s="332"/>
      <c r="IV3" s="332"/>
      <c r="IW3" s="332"/>
      <c r="IX3" s="332"/>
      <c r="IY3" s="332"/>
      <c r="IZ3" s="332"/>
      <c r="JA3" s="332"/>
      <c r="JB3" s="332"/>
      <c r="JC3" s="332"/>
      <c r="JD3" s="332"/>
      <c r="JE3" s="332"/>
      <c r="JF3" s="332"/>
      <c r="JG3" s="332"/>
      <c r="JH3" s="335"/>
      <c r="JI3" s="335"/>
      <c r="JJ3" s="335"/>
      <c r="JK3" s="335"/>
      <c r="JL3" s="335"/>
      <c r="JM3" s="332"/>
      <c r="JN3" s="332"/>
      <c r="JO3" s="332"/>
      <c r="JP3" s="332"/>
      <c r="JQ3" s="332"/>
      <c r="JR3" s="332"/>
      <c r="JS3" s="332"/>
      <c r="JT3" s="332"/>
      <c r="JU3" s="332"/>
      <c r="JV3" s="332"/>
      <c r="JW3" s="334"/>
      <c r="JX3" s="332"/>
      <c r="JY3" s="332"/>
      <c r="JZ3" s="332"/>
      <c r="KA3" s="332"/>
      <c r="KB3" s="332"/>
      <c r="KC3" s="332"/>
      <c r="KD3" s="332"/>
      <c r="KE3" s="332"/>
      <c r="KF3" s="332"/>
      <c r="KG3" s="332"/>
      <c r="KH3" s="332"/>
      <c r="KI3" s="332"/>
      <c r="KJ3" s="332"/>
      <c r="KK3" s="332"/>
      <c r="KL3" s="332"/>
      <c r="KM3" s="332"/>
      <c r="KN3" s="332"/>
      <c r="KO3" s="332"/>
      <c r="KP3" s="332"/>
      <c r="KQ3" s="332"/>
      <c r="KR3" s="332"/>
      <c r="KS3" s="333"/>
      <c r="KT3" s="332"/>
      <c r="KU3" s="332"/>
      <c r="KV3" s="332"/>
      <c r="KW3" s="332"/>
      <c r="KX3" s="332"/>
      <c r="KY3" s="332"/>
      <c r="KZ3" s="332"/>
      <c r="LA3" s="332"/>
      <c r="LB3" s="332"/>
      <c r="LC3" s="332"/>
      <c r="LD3" s="332"/>
      <c r="LE3" s="332"/>
      <c r="LF3" s="332"/>
      <c r="LG3" s="332"/>
      <c r="LH3" s="332"/>
      <c r="LI3" s="332"/>
      <c r="LJ3" s="332"/>
      <c r="LK3" s="332"/>
      <c r="LL3" s="332"/>
      <c r="LM3" s="332"/>
      <c r="LN3" s="332"/>
      <c r="LO3" s="332"/>
      <c r="LP3" s="332"/>
      <c r="LQ3" s="332"/>
      <c r="LR3" s="332"/>
      <c r="LS3" s="332"/>
      <c r="LT3" s="332"/>
      <c r="LU3" s="332"/>
      <c r="LV3" s="332"/>
      <c r="LW3" s="332"/>
      <c r="LX3" s="332"/>
      <c r="LY3" s="332"/>
      <c r="LZ3" s="332"/>
      <c r="MA3" s="332"/>
      <c r="MB3" s="332"/>
      <c r="MC3" s="332"/>
      <c r="MD3" s="332"/>
      <c r="ME3" s="332"/>
      <c r="MF3" s="332"/>
      <c r="MG3" s="332"/>
      <c r="MH3" s="332"/>
      <c r="MI3" s="332"/>
      <c r="MJ3" s="332"/>
      <c r="MK3" s="332"/>
      <c r="ML3" s="332"/>
      <c r="MM3" s="332"/>
      <c r="MN3" s="332"/>
      <c r="MO3" s="332"/>
      <c r="MP3" s="332"/>
      <c r="MQ3" s="332"/>
      <c r="MR3" s="332"/>
      <c r="MS3" s="332"/>
      <c r="MT3" s="332"/>
      <c r="MU3" s="332"/>
      <c r="MV3" s="332"/>
      <c r="MW3" s="334"/>
      <c r="MX3" s="334"/>
      <c r="MY3" s="334"/>
      <c r="MZ3" s="334"/>
      <c r="NA3" s="332"/>
      <c r="NB3" s="332"/>
      <c r="NC3" s="332"/>
      <c r="ND3" s="332"/>
      <c r="NE3" s="332"/>
      <c r="NF3" s="332"/>
      <c r="NG3" s="332"/>
      <c r="NH3" s="332"/>
      <c r="NI3" s="332"/>
      <c r="NJ3" s="332"/>
      <c r="NK3" s="332"/>
      <c r="NL3" s="332"/>
      <c r="NM3" s="332"/>
      <c r="NN3" s="332"/>
      <c r="NO3" s="332"/>
      <c r="NP3" s="332"/>
      <c r="NQ3" s="332"/>
      <c r="NR3" s="332"/>
      <c r="NS3" s="332"/>
      <c r="NT3" s="332"/>
      <c r="NU3" s="332"/>
      <c r="NV3" s="332"/>
      <c r="NW3" s="332"/>
      <c r="NX3" s="335"/>
      <c r="NY3" s="335"/>
      <c r="NZ3" s="332"/>
      <c r="OA3" s="332"/>
      <c r="OB3" s="332"/>
      <c r="OC3" s="332"/>
      <c r="OD3" s="332"/>
      <c r="OE3" s="332"/>
      <c r="OF3" s="332"/>
      <c r="OG3" s="332"/>
      <c r="OH3" s="332"/>
      <c r="OI3" s="332"/>
      <c r="OJ3" s="332"/>
      <c r="OK3" s="332"/>
      <c r="OL3" s="332"/>
      <c r="OM3" s="332"/>
      <c r="ON3" s="332"/>
      <c r="OO3" s="332"/>
      <c r="OP3" s="332"/>
      <c r="OQ3" s="332"/>
      <c r="OR3" s="332"/>
      <c r="OS3" s="332"/>
      <c r="OT3" s="332"/>
      <c r="OU3" s="332"/>
      <c r="OV3" s="335"/>
      <c r="OW3" s="332"/>
      <c r="OX3" s="332"/>
      <c r="OY3" s="332"/>
      <c r="OZ3" s="332"/>
      <c r="PA3" s="332"/>
      <c r="PB3" s="332"/>
      <c r="PC3" s="332"/>
      <c r="PD3" s="332"/>
      <c r="PE3" s="332"/>
      <c r="PF3" s="332"/>
      <c r="PG3" s="332"/>
      <c r="PH3" s="332"/>
      <c r="PI3" s="332"/>
      <c r="PJ3" s="332"/>
      <c r="PK3" s="332"/>
      <c r="PL3" s="332"/>
      <c r="PM3" s="332"/>
      <c r="PN3" s="332"/>
      <c r="PO3" s="335"/>
      <c r="PP3" s="335"/>
      <c r="PQ3" s="335"/>
      <c r="PR3" s="335"/>
      <c r="PS3" s="335"/>
      <c r="PT3" s="335"/>
      <c r="PU3" s="335"/>
      <c r="PV3" s="335"/>
      <c r="PW3" s="335"/>
      <c r="PX3" s="335"/>
      <c r="PY3" s="335"/>
      <c r="PZ3" s="332"/>
    </row>
    <row r="4" spans="1:444" x14ac:dyDescent="0.4">
      <c r="A4" s="437" t="s">
        <v>337</v>
      </c>
      <c r="B4" s="422"/>
      <c r="C4" s="422"/>
      <c r="D4" s="422"/>
      <c r="E4" s="422"/>
      <c r="F4" s="422"/>
      <c r="G4" s="422"/>
      <c r="H4" s="422"/>
      <c r="I4" s="12" t="s">
        <v>358</v>
      </c>
      <c r="J4" s="332"/>
      <c r="K4" s="18"/>
      <c r="L4" s="332"/>
      <c r="M4" s="332"/>
      <c r="N4" s="332"/>
      <c r="O4" s="332"/>
      <c r="P4" s="332"/>
      <c r="Q4" s="332"/>
      <c r="R4" s="332"/>
      <c r="S4" s="332"/>
      <c r="T4" s="332"/>
      <c r="U4" s="332"/>
      <c r="V4" s="332"/>
      <c r="W4" s="332"/>
      <c r="X4" s="332"/>
      <c r="Y4" s="332"/>
      <c r="Z4" s="333"/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332"/>
      <c r="BF4" s="332"/>
      <c r="BG4" s="332"/>
      <c r="BH4" s="332"/>
      <c r="BI4" s="332"/>
      <c r="BJ4" s="332"/>
      <c r="BK4" s="332"/>
      <c r="BL4" s="332"/>
      <c r="BM4" s="332"/>
      <c r="BN4" s="332"/>
      <c r="BO4" s="332"/>
      <c r="BP4" s="332"/>
      <c r="BQ4" s="332"/>
      <c r="BR4" s="332"/>
      <c r="BS4" s="332"/>
      <c r="BT4" s="332"/>
      <c r="BU4" s="332"/>
      <c r="BV4" s="332"/>
      <c r="BW4" s="332"/>
      <c r="BX4" s="332"/>
      <c r="BY4" s="332"/>
      <c r="BZ4" s="332"/>
      <c r="CA4" s="332"/>
      <c r="CB4" s="332"/>
      <c r="CC4" s="332"/>
      <c r="CD4" s="332"/>
      <c r="CE4" s="332"/>
      <c r="CF4" s="332"/>
      <c r="CG4" s="332"/>
      <c r="CH4" s="332"/>
      <c r="CI4" s="332"/>
      <c r="CJ4" s="332"/>
      <c r="CK4" s="332"/>
      <c r="CL4" s="332"/>
      <c r="CM4" s="332"/>
      <c r="CN4" s="332"/>
      <c r="CO4" s="332"/>
      <c r="CP4" s="332"/>
      <c r="CQ4" s="332"/>
      <c r="CR4" s="332"/>
      <c r="CS4" s="332"/>
      <c r="CT4" s="332"/>
      <c r="CU4" s="332"/>
      <c r="CV4" s="332"/>
      <c r="CW4" s="332"/>
      <c r="CX4" s="332"/>
      <c r="CY4" s="332"/>
      <c r="CZ4" s="332"/>
      <c r="DA4" s="332"/>
      <c r="DB4" s="333"/>
      <c r="DC4" s="332"/>
      <c r="DD4" s="332"/>
      <c r="DE4" s="332"/>
      <c r="DF4" s="332"/>
      <c r="DG4" s="332"/>
      <c r="DH4" s="332"/>
      <c r="DI4" s="332"/>
      <c r="DJ4" s="332"/>
      <c r="DK4" s="332"/>
      <c r="DL4" s="332"/>
      <c r="DM4" s="332"/>
      <c r="DN4" s="332"/>
      <c r="DO4" s="332"/>
      <c r="DP4" s="332"/>
      <c r="DQ4" s="332"/>
      <c r="DR4" s="332"/>
      <c r="DS4" s="332"/>
      <c r="DT4" s="332"/>
      <c r="DU4" s="332"/>
      <c r="DV4" s="332"/>
      <c r="DW4" s="332"/>
      <c r="DX4" s="332"/>
      <c r="DY4" s="332"/>
      <c r="DZ4" s="332"/>
      <c r="EA4" s="332"/>
      <c r="EB4" s="332"/>
      <c r="EC4" s="332"/>
      <c r="ED4" s="332"/>
      <c r="EE4" s="332"/>
      <c r="EF4" s="332"/>
      <c r="EG4" s="332"/>
      <c r="EH4" s="332"/>
      <c r="EI4" s="332"/>
      <c r="EJ4" s="332"/>
      <c r="EK4" s="332"/>
      <c r="EL4" s="332"/>
      <c r="EM4" s="332"/>
      <c r="EN4" s="333"/>
      <c r="EO4" s="332"/>
      <c r="EP4" s="332"/>
      <c r="EQ4" s="332"/>
      <c r="ER4" s="332"/>
      <c r="ES4" s="332"/>
      <c r="ET4" s="332"/>
      <c r="EU4" s="332"/>
      <c r="EV4" s="332"/>
      <c r="EW4" s="332"/>
      <c r="EX4" s="332"/>
      <c r="EY4" s="332"/>
      <c r="EZ4" s="332"/>
      <c r="FA4" s="332"/>
      <c r="FB4" s="332"/>
      <c r="FC4" s="332"/>
      <c r="FD4" s="332"/>
      <c r="FE4" s="332"/>
      <c r="FF4" s="332"/>
      <c r="FG4" s="332"/>
      <c r="FH4" s="332"/>
      <c r="FI4" s="332"/>
      <c r="FJ4" s="332"/>
      <c r="FK4" s="332"/>
      <c r="FL4" s="332"/>
      <c r="FM4" s="332"/>
      <c r="FN4" s="332"/>
      <c r="FO4" s="332"/>
      <c r="FP4" s="332"/>
      <c r="FQ4" s="332"/>
      <c r="FR4" s="332"/>
      <c r="FS4" s="332"/>
      <c r="FT4" s="332"/>
      <c r="FU4" s="332"/>
      <c r="FV4" s="332"/>
      <c r="FW4" s="332"/>
      <c r="FX4" s="332"/>
      <c r="FY4" s="332"/>
      <c r="FZ4" s="332"/>
      <c r="GA4" s="332"/>
      <c r="GB4" s="332"/>
      <c r="GC4" s="332"/>
      <c r="GD4" s="332"/>
      <c r="GE4" s="332"/>
      <c r="GF4" s="332"/>
      <c r="GG4" s="332"/>
      <c r="GH4" s="332"/>
      <c r="GI4" s="332"/>
      <c r="GJ4" s="332"/>
      <c r="GK4" s="332"/>
      <c r="GL4" s="332"/>
      <c r="GM4" s="332"/>
      <c r="GN4" s="332"/>
      <c r="GO4" s="332"/>
      <c r="GP4" s="332"/>
      <c r="GQ4" s="332"/>
      <c r="GR4" s="332"/>
      <c r="GS4" s="332"/>
      <c r="GT4" s="332"/>
      <c r="GU4" s="332"/>
      <c r="GV4" s="332"/>
      <c r="GW4" s="332"/>
      <c r="GX4" s="332"/>
      <c r="GY4" s="332"/>
      <c r="GZ4" s="332"/>
      <c r="HA4" s="332"/>
      <c r="HB4" s="332"/>
      <c r="HC4" s="332"/>
      <c r="HD4" s="332"/>
      <c r="HE4" s="332"/>
      <c r="HF4" s="332"/>
      <c r="HG4" s="332"/>
      <c r="HH4" s="332"/>
      <c r="HI4" s="332"/>
      <c r="HJ4" s="332"/>
      <c r="HK4" s="333"/>
      <c r="HL4" s="332"/>
      <c r="HM4" s="332"/>
      <c r="HN4" s="332"/>
      <c r="HO4" s="332"/>
      <c r="HP4" s="332"/>
      <c r="HQ4" s="332"/>
      <c r="HR4" s="332"/>
      <c r="HS4" s="332"/>
      <c r="HT4" s="332"/>
      <c r="HU4" s="332"/>
      <c r="HV4" s="332"/>
      <c r="HW4" s="332"/>
      <c r="HX4" s="332"/>
      <c r="HY4" s="332"/>
      <c r="HZ4" s="332"/>
      <c r="IA4" s="332"/>
      <c r="IB4" s="332"/>
      <c r="IC4" s="332"/>
      <c r="ID4" s="332"/>
      <c r="IE4" s="332"/>
      <c r="IF4" s="332"/>
      <c r="IG4" s="332"/>
      <c r="IH4" s="332"/>
      <c r="II4" s="332"/>
      <c r="IJ4" s="332"/>
      <c r="IK4" s="332"/>
      <c r="IL4" s="332"/>
      <c r="IM4" s="332"/>
      <c r="IN4" s="332"/>
      <c r="IO4" s="332"/>
      <c r="IP4" s="332"/>
      <c r="IQ4" s="332"/>
      <c r="IR4" s="332"/>
      <c r="IS4" s="332"/>
      <c r="IT4" s="332"/>
      <c r="IU4" s="332"/>
      <c r="IV4" s="332"/>
      <c r="IW4" s="332"/>
      <c r="IX4" s="332"/>
      <c r="IY4" s="332"/>
      <c r="IZ4" s="332"/>
      <c r="JA4" s="332"/>
      <c r="JB4" s="332"/>
      <c r="JC4" s="332"/>
      <c r="JD4" s="332"/>
      <c r="JE4" s="332"/>
      <c r="JF4" s="332"/>
      <c r="JG4" s="332"/>
      <c r="JH4" s="332"/>
      <c r="JI4" s="332"/>
      <c r="JJ4" s="332"/>
      <c r="JK4" s="332"/>
      <c r="JL4" s="332"/>
      <c r="JM4" s="332"/>
      <c r="JN4" s="332"/>
      <c r="JO4" s="332"/>
      <c r="JP4" s="332"/>
      <c r="JQ4" s="332"/>
      <c r="JR4" s="332"/>
      <c r="JS4" s="332"/>
      <c r="JT4" s="332"/>
      <c r="JU4" s="332"/>
      <c r="JV4" s="332"/>
      <c r="JW4" s="332"/>
      <c r="JX4" s="332"/>
      <c r="JY4" s="332"/>
      <c r="JZ4" s="336"/>
      <c r="KA4" s="336"/>
      <c r="KB4" s="332"/>
      <c r="KC4" s="332"/>
      <c r="KD4" s="332"/>
      <c r="KE4" s="332"/>
      <c r="KF4" s="332"/>
      <c r="KG4" s="332"/>
      <c r="KH4" s="332"/>
      <c r="KI4" s="332"/>
      <c r="KJ4" s="332"/>
      <c r="KK4" s="332"/>
      <c r="KL4" s="332"/>
      <c r="KM4" s="332"/>
      <c r="KN4" s="332"/>
      <c r="KO4" s="332"/>
      <c r="KP4" s="332"/>
      <c r="KQ4" s="332"/>
      <c r="KR4" s="332"/>
      <c r="KS4" s="333"/>
      <c r="KT4" s="332"/>
      <c r="KU4" s="332"/>
      <c r="KV4" s="332"/>
      <c r="KW4" s="332"/>
      <c r="KX4" s="332"/>
      <c r="KY4" s="332"/>
      <c r="KZ4" s="332"/>
      <c r="LA4" s="332"/>
      <c r="LB4" s="332"/>
      <c r="LC4" s="332"/>
      <c r="LD4" s="332"/>
      <c r="LE4" s="332"/>
      <c r="LF4" s="332"/>
      <c r="LG4" s="332"/>
      <c r="LH4" s="332"/>
      <c r="LI4" s="332"/>
      <c r="LJ4" s="332"/>
      <c r="LK4" s="332"/>
      <c r="LL4" s="332"/>
      <c r="LM4" s="332"/>
      <c r="LN4" s="332"/>
      <c r="LO4" s="332"/>
      <c r="LP4" s="332"/>
      <c r="LQ4" s="332"/>
      <c r="LR4" s="332"/>
      <c r="LS4" s="332"/>
      <c r="LT4" s="332"/>
      <c r="LU4" s="332"/>
      <c r="LV4" s="332"/>
      <c r="LW4" s="332"/>
      <c r="LX4" s="332"/>
      <c r="LY4" s="332"/>
      <c r="LZ4" s="332"/>
      <c r="MA4" s="332"/>
      <c r="MB4" s="332"/>
      <c r="MC4" s="332"/>
      <c r="MD4" s="332"/>
      <c r="ME4" s="332"/>
      <c r="MF4" s="332"/>
      <c r="MG4" s="332"/>
      <c r="MH4" s="332"/>
      <c r="MI4" s="332"/>
      <c r="MJ4" s="332"/>
      <c r="MK4" s="332"/>
      <c r="ML4" s="332"/>
      <c r="MM4" s="332"/>
      <c r="MN4" s="332"/>
      <c r="MO4" s="332"/>
      <c r="MP4" s="332"/>
      <c r="MQ4" s="332"/>
      <c r="MR4" s="332"/>
      <c r="MS4" s="332"/>
      <c r="MT4" s="332"/>
      <c r="MU4" s="332"/>
      <c r="MV4" s="332"/>
      <c r="MW4" s="332"/>
      <c r="MX4" s="332"/>
      <c r="MY4" s="332"/>
      <c r="MZ4" s="332"/>
      <c r="NA4" s="332"/>
      <c r="NB4" s="332"/>
      <c r="NC4" s="332"/>
      <c r="ND4" s="332"/>
      <c r="NE4" s="332"/>
      <c r="NF4" s="332"/>
      <c r="NG4" s="332"/>
      <c r="NH4" s="332"/>
      <c r="NI4" s="332"/>
      <c r="NJ4" s="332"/>
      <c r="NK4" s="332"/>
      <c r="NL4" s="332"/>
      <c r="NM4" s="332"/>
      <c r="NN4" s="332"/>
      <c r="NO4" s="332"/>
      <c r="NP4" s="332"/>
      <c r="NQ4" s="332"/>
      <c r="NR4" s="332"/>
      <c r="NS4" s="332"/>
      <c r="NT4" s="332"/>
      <c r="NU4" s="332"/>
      <c r="NV4" s="332"/>
      <c r="NW4" s="332"/>
      <c r="NZ4" s="332"/>
      <c r="OA4" s="332"/>
      <c r="OB4" s="332"/>
      <c r="OC4" s="332"/>
      <c r="OD4" s="332"/>
      <c r="OE4" s="332"/>
      <c r="OF4" s="332"/>
      <c r="OG4" s="332"/>
      <c r="OH4" s="332"/>
      <c r="OI4" s="332"/>
      <c r="OJ4" s="332"/>
      <c r="OK4" s="332"/>
      <c r="OL4" s="332"/>
      <c r="OM4" s="332"/>
      <c r="ON4" s="332"/>
      <c r="OO4" s="332"/>
      <c r="OP4" s="332"/>
      <c r="OQ4" s="332"/>
      <c r="OR4" s="332"/>
      <c r="OS4" s="332"/>
      <c r="OT4" s="332"/>
      <c r="OU4" s="332"/>
      <c r="OV4" s="332"/>
      <c r="OW4" s="332"/>
      <c r="OX4" s="332"/>
      <c r="OY4" s="332"/>
      <c r="OZ4" s="332"/>
      <c r="PA4" s="332"/>
      <c r="PB4" s="332"/>
      <c r="PC4" s="332"/>
      <c r="PD4" s="332"/>
      <c r="PE4" s="332"/>
      <c r="PF4" s="332"/>
      <c r="PG4" s="332"/>
      <c r="PH4" s="332"/>
      <c r="PI4" s="332"/>
      <c r="PJ4" s="332"/>
      <c r="PK4" s="332"/>
      <c r="PL4" s="332"/>
      <c r="PM4" s="332"/>
      <c r="PN4" s="332"/>
    </row>
    <row r="5" spans="1:444" x14ac:dyDescent="0.4">
      <c r="A5" s="138"/>
      <c r="B5" s="368" t="s">
        <v>523</v>
      </c>
      <c r="C5" s="138" t="s">
        <v>359</v>
      </c>
      <c r="D5" s="68">
        <v>2</v>
      </c>
      <c r="E5" s="138">
        <v>1</v>
      </c>
      <c r="F5" s="23">
        <v>1</v>
      </c>
      <c r="G5" s="16" t="s">
        <v>507</v>
      </c>
      <c r="H5" s="17">
        <v>1</v>
      </c>
      <c r="I5" s="12">
        <f t="shared" ref="I5:I27" si="7">SUM(J5:PZ5)</f>
        <v>4</v>
      </c>
      <c r="Z5" s="81">
        <v>2</v>
      </c>
      <c r="AZ5" s="8">
        <v>2</v>
      </c>
    </row>
    <row r="6" spans="1:444" x14ac:dyDescent="0.4">
      <c r="A6" s="138"/>
      <c r="B6" s="369"/>
      <c r="C6" s="138" t="s">
        <v>354</v>
      </c>
      <c r="D6" s="68">
        <v>2</v>
      </c>
      <c r="E6" s="138">
        <v>1</v>
      </c>
      <c r="F6" s="139" t="s">
        <v>350</v>
      </c>
      <c r="G6" s="337" t="s">
        <v>508</v>
      </c>
      <c r="H6" s="17">
        <v>2</v>
      </c>
      <c r="I6" s="12">
        <f t="shared" si="7"/>
        <v>8</v>
      </c>
      <c r="KX6" s="8">
        <v>2</v>
      </c>
      <c r="KY6" s="8">
        <v>2</v>
      </c>
      <c r="MO6" s="8">
        <v>2</v>
      </c>
      <c r="MP6" s="8">
        <v>2</v>
      </c>
    </row>
    <row r="7" spans="1:444" x14ac:dyDescent="0.4">
      <c r="A7" s="138"/>
      <c r="B7" s="372" t="s">
        <v>524</v>
      </c>
      <c r="C7" s="138" t="s">
        <v>355</v>
      </c>
      <c r="D7" s="68">
        <v>2</v>
      </c>
      <c r="E7" s="138">
        <v>1</v>
      </c>
      <c r="F7" s="139"/>
      <c r="G7" s="337" t="s">
        <v>509</v>
      </c>
      <c r="H7" s="17">
        <v>3</v>
      </c>
      <c r="I7" s="12">
        <f t="shared" si="7"/>
        <v>4</v>
      </c>
      <c r="LI7" s="8">
        <v>2</v>
      </c>
      <c r="LN7" s="8">
        <v>1</v>
      </c>
      <c r="ND7" s="8">
        <v>1</v>
      </c>
    </row>
    <row r="8" spans="1:444" x14ac:dyDescent="0.4">
      <c r="A8" s="138"/>
      <c r="B8" s="373"/>
      <c r="C8" s="138" t="s">
        <v>441</v>
      </c>
      <c r="D8" s="68">
        <v>2</v>
      </c>
      <c r="E8" s="138">
        <v>1</v>
      </c>
      <c r="F8" s="139"/>
      <c r="G8" s="337" t="s">
        <v>510</v>
      </c>
      <c r="H8" s="17">
        <v>4</v>
      </c>
      <c r="I8" s="12">
        <f t="shared" si="7"/>
        <v>3</v>
      </c>
      <c r="LG8" s="8">
        <v>2</v>
      </c>
      <c r="NB8" s="8">
        <v>1</v>
      </c>
    </row>
    <row r="9" spans="1:444" x14ac:dyDescent="0.4">
      <c r="A9" s="138"/>
      <c r="B9" s="373"/>
      <c r="C9" s="138" t="s">
        <v>428</v>
      </c>
      <c r="D9" s="68">
        <v>2</v>
      </c>
      <c r="E9" s="138">
        <v>1</v>
      </c>
      <c r="F9" s="139"/>
      <c r="G9" s="337" t="s">
        <v>511</v>
      </c>
      <c r="H9" s="17">
        <v>5</v>
      </c>
      <c r="I9" s="12">
        <f t="shared" si="7"/>
        <v>3</v>
      </c>
      <c r="LJ9" s="8">
        <v>2</v>
      </c>
      <c r="NE9" s="8">
        <v>1</v>
      </c>
    </row>
    <row r="10" spans="1:444" x14ac:dyDescent="0.4">
      <c r="A10" s="138"/>
      <c r="B10" s="373"/>
      <c r="C10" s="138" t="s">
        <v>430</v>
      </c>
      <c r="D10" s="68">
        <v>2</v>
      </c>
      <c r="E10" s="138">
        <v>1</v>
      </c>
      <c r="F10" s="139"/>
      <c r="G10" s="337" t="s">
        <v>512</v>
      </c>
      <c r="H10" s="17">
        <v>6</v>
      </c>
      <c r="I10" s="12">
        <f t="shared" si="7"/>
        <v>3</v>
      </c>
      <c r="LK10" s="8">
        <v>2</v>
      </c>
      <c r="NF10" s="8">
        <v>1</v>
      </c>
    </row>
    <row r="11" spans="1:444" x14ac:dyDescent="0.4">
      <c r="A11" s="138"/>
      <c r="B11" s="373"/>
      <c r="C11" s="138" t="s">
        <v>431</v>
      </c>
      <c r="D11" s="68">
        <v>2</v>
      </c>
      <c r="E11" s="138">
        <v>1</v>
      </c>
      <c r="F11" s="139"/>
      <c r="G11" s="337" t="s">
        <v>513</v>
      </c>
      <c r="H11" s="17">
        <v>7</v>
      </c>
      <c r="I11" s="12">
        <f t="shared" si="7"/>
        <v>3</v>
      </c>
      <c r="LP11" s="8">
        <v>2</v>
      </c>
      <c r="NJ11" s="8">
        <v>1</v>
      </c>
    </row>
    <row r="12" spans="1:444" x14ac:dyDescent="0.4">
      <c r="A12" s="138"/>
      <c r="B12" s="373"/>
      <c r="C12" s="138" t="s">
        <v>432</v>
      </c>
      <c r="D12" s="68">
        <v>2</v>
      </c>
      <c r="E12" s="138">
        <v>1</v>
      </c>
      <c r="F12" s="139"/>
      <c r="G12" s="337" t="s">
        <v>514</v>
      </c>
      <c r="H12" s="17">
        <v>8</v>
      </c>
      <c r="I12" s="12">
        <f t="shared" si="7"/>
        <v>3</v>
      </c>
      <c r="KW12" s="8" t="s">
        <v>350</v>
      </c>
      <c r="LR12" s="8">
        <v>2</v>
      </c>
      <c r="NL12" s="8">
        <v>1</v>
      </c>
    </row>
    <row r="13" spans="1:444" x14ac:dyDescent="0.4">
      <c r="A13" s="141"/>
      <c r="B13" s="373"/>
      <c r="C13" s="141" t="s">
        <v>370</v>
      </c>
      <c r="D13" s="68">
        <v>2</v>
      </c>
      <c r="E13" s="141">
        <v>1</v>
      </c>
      <c r="F13" s="23"/>
      <c r="G13" s="337" t="s">
        <v>515</v>
      </c>
      <c r="H13" s="17">
        <v>9</v>
      </c>
      <c r="I13" s="12">
        <f t="shared" si="7"/>
        <v>6</v>
      </c>
      <c r="LS13" s="8">
        <v>2</v>
      </c>
      <c r="LT13" s="8">
        <v>2</v>
      </c>
      <c r="NM13" s="8">
        <v>1</v>
      </c>
      <c r="NN13" s="8">
        <v>1</v>
      </c>
    </row>
    <row r="14" spans="1:444" x14ac:dyDescent="0.4">
      <c r="A14" s="141"/>
      <c r="B14" s="373"/>
      <c r="C14" s="141" t="s">
        <v>562</v>
      </c>
      <c r="D14" s="68">
        <v>2</v>
      </c>
      <c r="E14" s="141">
        <v>1</v>
      </c>
      <c r="F14" s="23">
        <v>1</v>
      </c>
      <c r="G14" s="337"/>
      <c r="H14" s="17">
        <v>9.1</v>
      </c>
      <c r="I14" s="12">
        <f t="shared" si="7"/>
        <v>3</v>
      </c>
      <c r="KT14" s="8">
        <v>2</v>
      </c>
      <c r="ML14" s="8">
        <v>1</v>
      </c>
    </row>
    <row r="15" spans="1:444" x14ac:dyDescent="0.4">
      <c r="A15" s="141"/>
      <c r="B15" s="373"/>
      <c r="C15" s="141" t="s">
        <v>682</v>
      </c>
      <c r="D15" s="68">
        <v>2</v>
      </c>
      <c r="E15" s="141">
        <v>1</v>
      </c>
      <c r="F15" s="23" t="s">
        <v>350</v>
      </c>
      <c r="G15" s="337"/>
      <c r="H15" s="17">
        <v>9.1999999999999993</v>
      </c>
      <c r="I15" s="12">
        <f t="shared" si="7"/>
        <v>3</v>
      </c>
      <c r="KT15" s="8" t="s">
        <v>350</v>
      </c>
      <c r="KU15" s="8">
        <v>2</v>
      </c>
      <c r="ML15" s="8" t="s">
        <v>350</v>
      </c>
      <c r="MM15" s="8">
        <v>1</v>
      </c>
    </row>
    <row r="16" spans="1:444" x14ac:dyDescent="0.4">
      <c r="A16" s="141"/>
      <c r="B16" s="374"/>
      <c r="C16" s="132" t="s">
        <v>1462</v>
      </c>
      <c r="D16" s="68">
        <v>2</v>
      </c>
      <c r="E16" s="141">
        <v>1</v>
      </c>
      <c r="F16" s="23"/>
      <c r="G16" s="337"/>
      <c r="H16" s="17">
        <v>9.3000000000000007</v>
      </c>
      <c r="I16" s="12">
        <f t="shared" si="7"/>
        <v>3</v>
      </c>
      <c r="KV16" s="8">
        <v>2</v>
      </c>
      <c r="MN16" s="8">
        <v>1</v>
      </c>
    </row>
    <row r="17" spans="1:441" x14ac:dyDescent="0.4">
      <c r="A17" s="138"/>
      <c r="B17" s="368" t="s">
        <v>525</v>
      </c>
      <c r="C17" s="138" t="s">
        <v>356</v>
      </c>
      <c r="D17" s="68">
        <v>3</v>
      </c>
      <c r="E17" s="138">
        <v>3</v>
      </c>
      <c r="F17" s="139">
        <v>1</v>
      </c>
      <c r="G17" s="337" t="s">
        <v>516</v>
      </c>
      <c r="H17" s="17">
        <v>10</v>
      </c>
      <c r="I17" s="12">
        <f t="shared" si="7"/>
        <v>15</v>
      </c>
      <c r="KX17" s="22"/>
      <c r="LI17" s="8">
        <v>2</v>
      </c>
      <c r="LW17" s="8">
        <v>5</v>
      </c>
      <c r="ND17" s="8">
        <v>1</v>
      </c>
      <c r="NQ17" s="8">
        <v>4</v>
      </c>
      <c r="NY17" s="8">
        <v>1</v>
      </c>
      <c r="NZ17" s="8" t="s">
        <v>350</v>
      </c>
      <c r="OC17" s="8">
        <v>1</v>
      </c>
      <c r="OD17" s="8">
        <v>1</v>
      </c>
    </row>
    <row r="18" spans="1:441" x14ac:dyDescent="0.4">
      <c r="A18" s="138"/>
      <c r="B18" s="368"/>
      <c r="C18" s="138" t="s">
        <v>338</v>
      </c>
      <c r="D18" s="68">
        <v>3</v>
      </c>
      <c r="E18" s="138">
        <v>1</v>
      </c>
      <c r="F18" s="139">
        <v>1</v>
      </c>
      <c r="G18" s="337" t="s">
        <v>517</v>
      </c>
      <c r="H18" s="17">
        <v>11</v>
      </c>
      <c r="I18" s="12">
        <f t="shared" si="7"/>
        <v>11</v>
      </c>
      <c r="LF18" s="8">
        <v>1</v>
      </c>
      <c r="NZ18" s="8">
        <v>2</v>
      </c>
      <c r="OA18" s="8">
        <v>1</v>
      </c>
      <c r="OB18" s="8">
        <v>2</v>
      </c>
      <c r="OC18" s="8">
        <v>1</v>
      </c>
      <c r="OD18" s="8">
        <v>1</v>
      </c>
      <c r="OE18" s="8">
        <v>1</v>
      </c>
      <c r="OF18" s="8">
        <v>1</v>
      </c>
      <c r="OG18" s="8">
        <v>1</v>
      </c>
    </row>
    <row r="19" spans="1:441" x14ac:dyDescent="0.4">
      <c r="A19" s="141"/>
      <c r="B19" s="368"/>
      <c r="C19" s="141" t="s">
        <v>429</v>
      </c>
      <c r="D19" s="68">
        <v>2</v>
      </c>
      <c r="E19" s="141">
        <v>1</v>
      </c>
      <c r="F19" s="23">
        <v>1</v>
      </c>
      <c r="G19" s="337" t="s">
        <v>518</v>
      </c>
      <c r="H19" s="17">
        <v>12</v>
      </c>
      <c r="I19" s="12">
        <f t="shared" si="7"/>
        <v>16</v>
      </c>
      <c r="HZ19" s="8">
        <v>1</v>
      </c>
      <c r="JM19" s="8">
        <v>2</v>
      </c>
      <c r="LF19" s="8">
        <v>3</v>
      </c>
      <c r="LU19" s="8">
        <v>2</v>
      </c>
      <c r="LV19" s="8">
        <v>2</v>
      </c>
      <c r="NA19" s="8">
        <v>2</v>
      </c>
      <c r="NO19" s="8">
        <v>2</v>
      </c>
      <c r="NP19" s="8">
        <v>1</v>
      </c>
      <c r="NZ19" s="8">
        <v>1</v>
      </c>
    </row>
    <row r="20" spans="1:441" x14ac:dyDescent="0.4">
      <c r="A20" s="138"/>
      <c r="B20" s="368" t="s">
        <v>526</v>
      </c>
      <c r="C20" s="138" t="s">
        <v>433</v>
      </c>
      <c r="D20" s="68">
        <v>2</v>
      </c>
      <c r="E20" s="138">
        <v>1</v>
      </c>
      <c r="F20" s="23">
        <v>1</v>
      </c>
      <c r="G20" s="337" t="s">
        <v>519</v>
      </c>
      <c r="H20" s="17">
        <v>13</v>
      </c>
      <c r="I20" s="12">
        <f t="shared" si="7"/>
        <v>4</v>
      </c>
      <c r="LQ20" s="8">
        <v>2</v>
      </c>
      <c r="NK20" s="8">
        <v>2</v>
      </c>
    </row>
    <row r="21" spans="1:441" x14ac:dyDescent="0.4">
      <c r="A21" s="138"/>
      <c r="B21" s="369"/>
      <c r="C21" s="138" t="s">
        <v>434</v>
      </c>
      <c r="D21" s="68">
        <v>2</v>
      </c>
      <c r="E21" s="138">
        <v>1</v>
      </c>
      <c r="F21" s="23">
        <v>1</v>
      </c>
      <c r="G21" s="337" t="s">
        <v>520</v>
      </c>
      <c r="H21" s="17">
        <v>14</v>
      </c>
      <c r="I21" s="12">
        <f t="shared" si="7"/>
        <v>3</v>
      </c>
      <c r="LA21" s="8">
        <v>2</v>
      </c>
      <c r="MS21" s="8">
        <v>1</v>
      </c>
    </row>
    <row r="22" spans="1:441" x14ac:dyDescent="0.4">
      <c r="A22" s="138"/>
      <c r="B22" s="369"/>
      <c r="C22" s="138" t="s">
        <v>435</v>
      </c>
      <c r="D22" s="68">
        <v>2</v>
      </c>
      <c r="E22" s="138">
        <v>1</v>
      </c>
      <c r="F22" s="23">
        <v>1</v>
      </c>
      <c r="G22" s="337" t="s">
        <v>521</v>
      </c>
      <c r="H22" s="17">
        <v>15</v>
      </c>
      <c r="I22" s="12">
        <f t="shared" si="7"/>
        <v>4</v>
      </c>
      <c r="LB22" s="8">
        <v>2</v>
      </c>
      <c r="MT22" s="8">
        <v>1</v>
      </c>
      <c r="OK22" s="8">
        <v>1</v>
      </c>
    </row>
    <row r="23" spans="1:441" x14ac:dyDescent="0.4">
      <c r="A23" s="138"/>
      <c r="B23" s="369"/>
      <c r="C23" s="138" t="s">
        <v>436</v>
      </c>
      <c r="D23" s="68">
        <v>3</v>
      </c>
      <c r="E23" s="138">
        <v>1</v>
      </c>
      <c r="F23" s="139">
        <v>1</v>
      </c>
      <c r="G23" s="337" t="s">
        <v>522</v>
      </c>
      <c r="H23" s="17">
        <v>16</v>
      </c>
      <c r="I23" s="12">
        <f t="shared" si="7"/>
        <v>11</v>
      </c>
      <c r="KZ23" s="8">
        <v>2</v>
      </c>
      <c r="LC23" s="8">
        <v>1</v>
      </c>
      <c r="MG23" s="8">
        <v>2</v>
      </c>
      <c r="MH23" s="8">
        <v>2</v>
      </c>
      <c r="MR23" s="8">
        <v>4</v>
      </c>
    </row>
    <row r="24" spans="1:441" x14ac:dyDescent="0.4">
      <c r="A24" s="138"/>
      <c r="B24" s="138" t="s">
        <v>527</v>
      </c>
      <c r="C24" s="138" t="s">
        <v>437</v>
      </c>
      <c r="D24" s="68">
        <v>1</v>
      </c>
      <c r="E24" s="138">
        <v>1</v>
      </c>
      <c r="F24" s="139" t="s">
        <v>350</v>
      </c>
      <c r="G24" s="337"/>
      <c r="H24" s="17">
        <v>17</v>
      </c>
      <c r="I24" s="12">
        <f t="shared" si="7"/>
        <v>9</v>
      </c>
      <c r="Y24" s="8" t="s">
        <v>350</v>
      </c>
      <c r="KW24" s="8">
        <v>2</v>
      </c>
      <c r="MA24" s="8">
        <v>2</v>
      </c>
      <c r="MB24" s="8">
        <v>2</v>
      </c>
      <c r="MD24" s="8">
        <v>1</v>
      </c>
      <c r="MQ24" s="8">
        <v>1</v>
      </c>
      <c r="NU24" s="8">
        <v>1</v>
      </c>
    </row>
    <row r="25" spans="1:441" x14ac:dyDescent="0.4">
      <c r="A25" s="138"/>
      <c r="B25" s="368" t="s">
        <v>528</v>
      </c>
      <c r="C25" s="138" t="s">
        <v>438</v>
      </c>
      <c r="D25" s="68">
        <v>1</v>
      </c>
      <c r="E25" s="138">
        <v>1</v>
      </c>
      <c r="F25" s="23"/>
      <c r="G25" s="24"/>
      <c r="H25" s="17">
        <v>18</v>
      </c>
      <c r="I25" s="12">
        <f t="shared" si="7"/>
        <v>9</v>
      </c>
      <c r="HL25" s="8">
        <v>1</v>
      </c>
      <c r="HP25" s="8">
        <v>2</v>
      </c>
      <c r="IK25" s="8">
        <v>1</v>
      </c>
      <c r="IN25" s="8">
        <v>1</v>
      </c>
      <c r="OH25" s="8">
        <v>1</v>
      </c>
      <c r="OI25" s="8">
        <v>1</v>
      </c>
      <c r="OJ25" s="8">
        <v>2</v>
      </c>
    </row>
    <row r="26" spans="1:441" x14ac:dyDescent="0.4">
      <c r="A26" s="138"/>
      <c r="B26" s="369"/>
      <c r="C26" s="138" t="s">
        <v>439</v>
      </c>
      <c r="D26" s="68">
        <v>2</v>
      </c>
      <c r="E26" s="138">
        <v>1</v>
      </c>
      <c r="F26" s="23" t="s">
        <v>350</v>
      </c>
      <c r="G26" s="24"/>
      <c r="H26" s="17">
        <v>19</v>
      </c>
      <c r="I26" s="12">
        <f t="shared" si="7"/>
        <v>10</v>
      </c>
      <c r="KW26" s="8">
        <v>2</v>
      </c>
      <c r="LE26" s="8">
        <v>2</v>
      </c>
      <c r="LM26" s="8">
        <v>2</v>
      </c>
      <c r="MQ26" s="8">
        <v>1</v>
      </c>
      <c r="MU26" s="8">
        <v>1</v>
      </c>
      <c r="MV26" s="8">
        <v>1</v>
      </c>
      <c r="NH26" s="8">
        <v>1</v>
      </c>
    </row>
    <row r="27" spans="1:441" x14ac:dyDescent="0.4">
      <c r="A27" s="138"/>
      <c r="B27" s="127" t="s">
        <v>1447</v>
      </c>
      <c r="C27" s="127" t="s">
        <v>1461</v>
      </c>
      <c r="D27" s="128">
        <v>3</v>
      </c>
      <c r="E27" s="127"/>
      <c r="F27" s="84"/>
      <c r="G27" s="129"/>
      <c r="H27" s="130">
        <v>20</v>
      </c>
      <c r="I27" s="12">
        <f t="shared" si="7"/>
        <v>2</v>
      </c>
      <c r="PV27" s="8">
        <v>1</v>
      </c>
      <c r="PY27" s="8">
        <v>1</v>
      </c>
    </row>
    <row r="28" spans="1:441" x14ac:dyDescent="0.4">
      <c r="A28" s="438" t="s">
        <v>377</v>
      </c>
      <c r="B28" s="426"/>
      <c r="C28" s="426"/>
      <c r="D28" s="426"/>
      <c r="E28" s="426"/>
      <c r="F28" s="426"/>
      <c r="G28" s="426"/>
      <c r="H28" s="426"/>
      <c r="I28" s="12" t="s">
        <v>358</v>
      </c>
    </row>
    <row r="29" spans="1:441" x14ac:dyDescent="0.4">
      <c r="A29" s="25"/>
      <c r="B29" s="392" t="s">
        <v>535</v>
      </c>
      <c r="C29" s="25" t="s">
        <v>378</v>
      </c>
      <c r="D29" s="68">
        <v>3</v>
      </c>
      <c r="E29" s="25">
        <v>1</v>
      </c>
      <c r="F29" s="139">
        <v>1</v>
      </c>
      <c r="G29" s="26"/>
      <c r="H29" s="17">
        <v>1</v>
      </c>
      <c r="I29" s="12">
        <f t="shared" ref="I29:I46" si="8">SUM(J29:PZ29)</f>
        <v>38</v>
      </c>
      <c r="J29" s="8">
        <v>12</v>
      </c>
      <c r="K29" s="8">
        <v>2</v>
      </c>
      <c r="L29" s="8">
        <v>2</v>
      </c>
      <c r="M29" s="8">
        <v>2</v>
      </c>
      <c r="N29" s="8">
        <v>2</v>
      </c>
      <c r="O29" s="8">
        <v>3</v>
      </c>
      <c r="P29" s="8">
        <v>2</v>
      </c>
      <c r="Q29" s="8">
        <v>1</v>
      </c>
      <c r="R29" s="8">
        <v>2</v>
      </c>
      <c r="S29" s="8">
        <v>1</v>
      </c>
      <c r="T29" s="8">
        <v>2</v>
      </c>
      <c r="U29" s="8">
        <v>2</v>
      </c>
      <c r="V29" s="8">
        <v>2</v>
      </c>
      <c r="W29" s="8">
        <v>2</v>
      </c>
      <c r="X29" s="8">
        <v>1</v>
      </c>
    </row>
    <row r="30" spans="1:441" x14ac:dyDescent="0.4">
      <c r="A30" s="25"/>
      <c r="B30" s="369"/>
      <c r="C30" s="25" t="s">
        <v>379</v>
      </c>
      <c r="D30" s="68">
        <v>1</v>
      </c>
      <c r="E30" s="25">
        <v>1</v>
      </c>
      <c r="F30" s="139">
        <v>1</v>
      </c>
      <c r="G30" s="26"/>
      <c r="H30" s="17">
        <v>2</v>
      </c>
      <c r="I30" s="12">
        <f t="shared" si="8"/>
        <v>4</v>
      </c>
      <c r="J30" s="8"/>
      <c r="AT30" s="8">
        <v>2</v>
      </c>
      <c r="CH30" s="8">
        <v>2</v>
      </c>
    </row>
    <row r="31" spans="1:441" x14ac:dyDescent="0.4">
      <c r="A31" s="25"/>
      <c r="B31" s="369"/>
      <c r="C31" s="25" t="s">
        <v>380</v>
      </c>
      <c r="D31" s="68">
        <v>1</v>
      </c>
      <c r="E31" s="25">
        <v>1</v>
      </c>
      <c r="F31" s="139">
        <v>1</v>
      </c>
      <c r="G31" s="26"/>
      <c r="H31" s="17">
        <v>3</v>
      </c>
      <c r="I31" s="12">
        <f t="shared" si="8"/>
        <v>8</v>
      </c>
      <c r="J31" s="85">
        <v>2</v>
      </c>
      <c r="K31" s="85">
        <v>1</v>
      </c>
      <c r="AU31" s="8">
        <v>2</v>
      </c>
      <c r="CI31" s="8">
        <v>2</v>
      </c>
      <c r="LD31" s="8">
        <v>1</v>
      </c>
    </row>
    <row r="32" spans="1:441" x14ac:dyDescent="0.4">
      <c r="A32" s="25"/>
      <c r="B32" s="369"/>
      <c r="C32" s="25" t="s">
        <v>371</v>
      </c>
      <c r="D32" s="68">
        <v>1</v>
      </c>
      <c r="E32" s="25">
        <v>1</v>
      </c>
      <c r="F32" s="139">
        <v>1</v>
      </c>
      <c r="G32" s="26"/>
      <c r="H32" s="17">
        <v>4</v>
      </c>
      <c r="I32" s="12">
        <f t="shared" si="8"/>
        <v>3</v>
      </c>
      <c r="J32" s="8"/>
      <c r="Q32" s="8">
        <v>1</v>
      </c>
      <c r="W32" s="8">
        <v>2</v>
      </c>
    </row>
    <row r="33" spans="1:442" x14ac:dyDescent="0.4">
      <c r="A33" s="25"/>
      <c r="B33" s="369"/>
      <c r="C33" s="25" t="s">
        <v>372</v>
      </c>
      <c r="D33" s="68">
        <v>1</v>
      </c>
      <c r="E33" s="25">
        <v>1</v>
      </c>
      <c r="F33" s="139">
        <v>1</v>
      </c>
      <c r="G33" s="26"/>
      <c r="H33" s="17">
        <v>5</v>
      </c>
      <c r="I33" s="12">
        <f t="shared" si="8"/>
        <v>5</v>
      </c>
      <c r="J33" s="8"/>
      <c r="IF33" s="8">
        <v>1</v>
      </c>
      <c r="JQ33" s="8">
        <v>2</v>
      </c>
      <c r="PU33" s="8">
        <v>1</v>
      </c>
      <c r="PZ33" s="8">
        <v>1</v>
      </c>
    </row>
    <row r="34" spans="1:442" x14ac:dyDescent="0.4">
      <c r="A34" s="25"/>
      <c r="B34" s="382" t="s">
        <v>536</v>
      </c>
      <c r="C34" s="25" t="s">
        <v>381</v>
      </c>
      <c r="D34" s="68">
        <v>3</v>
      </c>
      <c r="E34" s="25">
        <v>1</v>
      </c>
      <c r="F34" s="139">
        <v>1</v>
      </c>
      <c r="G34" s="26"/>
      <c r="H34" s="17">
        <v>6</v>
      </c>
      <c r="I34" s="12">
        <f t="shared" si="8"/>
        <v>11</v>
      </c>
      <c r="AA34" s="8">
        <v>3</v>
      </c>
      <c r="AP34" s="8">
        <v>2</v>
      </c>
      <c r="BA34" s="8">
        <v>2</v>
      </c>
      <c r="BB34" s="8">
        <v>1</v>
      </c>
      <c r="BE34" s="8">
        <v>1</v>
      </c>
      <c r="BW34" s="8">
        <v>2</v>
      </c>
    </row>
    <row r="35" spans="1:442" x14ac:dyDescent="0.4">
      <c r="A35" s="25"/>
      <c r="B35" s="393"/>
      <c r="C35" s="25" t="s">
        <v>382</v>
      </c>
      <c r="D35" s="68">
        <v>2</v>
      </c>
      <c r="E35" s="25">
        <v>1</v>
      </c>
      <c r="F35" s="139">
        <v>1</v>
      </c>
      <c r="G35" s="26"/>
      <c r="H35" s="17">
        <v>7</v>
      </c>
      <c r="I35" s="12">
        <f t="shared" si="8"/>
        <v>12</v>
      </c>
      <c r="AA35" s="8">
        <v>5</v>
      </c>
      <c r="BB35" s="8">
        <v>1</v>
      </c>
      <c r="BE35" s="8">
        <v>4</v>
      </c>
      <c r="BF35" s="8">
        <v>2</v>
      </c>
    </row>
    <row r="36" spans="1:442" x14ac:dyDescent="0.4">
      <c r="A36" s="25"/>
      <c r="B36" s="393"/>
      <c r="C36" s="25" t="s">
        <v>339</v>
      </c>
      <c r="D36" s="68">
        <v>2</v>
      </c>
      <c r="E36" s="25">
        <v>1</v>
      </c>
      <c r="F36" s="139">
        <v>1</v>
      </c>
      <c r="G36" s="26"/>
      <c r="H36" s="17">
        <v>8</v>
      </c>
      <c r="I36" s="12">
        <f t="shared" si="8"/>
        <v>5</v>
      </c>
      <c r="AB36" s="8">
        <v>2</v>
      </c>
      <c r="BG36" s="8">
        <v>3</v>
      </c>
    </row>
    <row r="37" spans="1:442" x14ac:dyDescent="0.4">
      <c r="A37" s="25"/>
      <c r="B37" s="393"/>
      <c r="C37" s="25" t="s">
        <v>414</v>
      </c>
      <c r="D37" s="68">
        <v>2</v>
      </c>
      <c r="E37" s="25">
        <v>1</v>
      </c>
      <c r="F37" s="139">
        <v>1</v>
      </c>
      <c r="G37" s="26"/>
      <c r="H37" s="17">
        <v>9</v>
      </c>
      <c r="I37" s="12">
        <f t="shared" si="8"/>
        <v>15</v>
      </c>
      <c r="J37" s="8">
        <v>1</v>
      </c>
      <c r="AD37" s="8">
        <v>4</v>
      </c>
      <c r="AE37" s="8">
        <v>3</v>
      </c>
      <c r="AG37" s="8">
        <v>2</v>
      </c>
      <c r="BC37" s="8">
        <v>1</v>
      </c>
      <c r="BD37" s="8" t="s">
        <v>350</v>
      </c>
      <c r="BJ37" s="8">
        <v>1</v>
      </c>
      <c r="BS37" s="8">
        <v>1</v>
      </c>
      <c r="CT37" s="8">
        <v>2</v>
      </c>
    </row>
    <row r="38" spans="1:442" x14ac:dyDescent="0.4">
      <c r="A38" s="25"/>
      <c r="B38" s="393"/>
      <c r="C38" s="25" t="s">
        <v>413</v>
      </c>
      <c r="D38" s="68">
        <v>2</v>
      </c>
      <c r="E38" s="25">
        <v>1</v>
      </c>
      <c r="F38" s="139">
        <v>1</v>
      </c>
      <c r="G38" s="26"/>
      <c r="H38" s="17">
        <v>10</v>
      </c>
      <c r="I38" s="12">
        <f t="shared" si="8"/>
        <v>22</v>
      </c>
      <c r="AD38" s="8">
        <v>1</v>
      </c>
      <c r="AF38" s="8">
        <v>2</v>
      </c>
      <c r="BD38" s="8">
        <v>1</v>
      </c>
      <c r="CU38" s="8">
        <v>3</v>
      </c>
      <c r="DB38" s="81">
        <v>3</v>
      </c>
      <c r="DD38" s="8">
        <v>1</v>
      </c>
      <c r="DI38" s="8">
        <v>3</v>
      </c>
      <c r="DJ38" s="8">
        <v>3</v>
      </c>
      <c r="KS38" s="81">
        <v>2</v>
      </c>
      <c r="OP38" s="8">
        <v>1</v>
      </c>
      <c r="PR38" s="8">
        <v>2</v>
      </c>
    </row>
    <row r="39" spans="1:442" x14ac:dyDescent="0.4">
      <c r="A39" s="25"/>
      <c r="B39" s="383"/>
      <c r="C39" s="25" t="s">
        <v>386</v>
      </c>
      <c r="D39" s="68">
        <v>2</v>
      </c>
      <c r="E39" s="25">
        <v>1</v>
      </c>
      <c r="F39" s="139" t="s">
        <v>350</v>
      </c>
      <c r="G39" s="26"/>
      <c r="H39" s="17">
        <v>11</v>
      </c>
      <c r="I39" s="12">
        <f t="shared" si="8"/>
        <v>4</v>
      </c>
      <c r="IA39" s="8">
        <v>2</v>
      </c>
      <c r="JN39" s="8">
        <v>2</v>
      </c>
    </row>
    <row r="40" spans="1:442" x14ac:dyDescent="0.4">
      <c r="A40" s="25"/>
      <c r="B40" s="375" t="s">
        <v>537</v>
      </c>
      <c r="C40" s="25" t="s">
        <v>420</v>
      </c>
      <c r="D40" s="68">
        <v>2</v>
      </c>
      <c r="E40" s="25">
        <v>1</v>
      </c>
      <c r="F40" s="139" t="s">
        <v>350</v>
      </c>
      <c r="G40" s="337"/>
      <c r="H40" s="17">
        <v>12</v>
      </c>
      <c r="I40" s="12">
        <f t="shared" si="8"/>
        <v>3</v>
      </c>
      <c r="LH40" s="8">
        <v>2</v>
      </c>
      <c r="NC40" s="8">
        <v>1</v>
      </c>
    </row>
    <row r="41" spans="1:442" x14ac:dyDescent="0.4">
      <c r="A41" s="25"/>
      <c r="B41" s="376"/>
      <c r="C41" s="25" t="s">
        <v>421</v>
      </c>
      <c r="D41" s="68">
        <v>2</v>
      </c>
      <c r="E41" s="25">
        <v>1</v>
      </c>
      <c r="F41" s="139">
        <v>1</v>
      </c>
      <c r="G41" s="26"/>
      <c r="H41" s="17">
        <v>13</v>
      </c>
      <c r="I41" s="12">
        <f t="shared" si="8"/>
        <v>45</v>
      </c>
      <c r="AC41" s="8">
        <v>2</v>
      </c>
      <c r="AD41" s="8">
        <v>5</v>
      </c>
      <c r="AM41" s="8">
        <v>9</v>
      </c>
      <c r="AO41" s="8">
        <v>2</v>
      </c>
      <c r="BM41" s="8">
        <v>1</v>
      </c>
      <c r="BN41" s="8">
        <v>1</v>
      </c>
      <c r="BO41" s="8">
        <v>1</v>
      </c>
      <c r="BP41" s="8">
        <v>1</v>
      </c>
      <c r="BQ41" s="8">
        <v>1</v>
      </c>
      <c r="BR41" s="8">
        <v>1</v>
      </c>
      <c r="BS41" s="8">
        <v>5</v>
      </c>
      <c r="BT41" s="8">
        <v>2</v>
      </c>
      <c r="CM41" s="8">
        <v>2</v>
      </c>
      <c r="CN41" s="8">
        <v>1</v>
      </c>
      <c r="CO41" s="8">
        <v>1</v>
      </c>
      <c r="CP41" s="8">
        <v>1</v>
      </c>
      <c r="CQ41" s="8">
        <v>1</v>
      </c>
      <c r="CR41" s="8">
        <v>1</v>
      </c>
      <c r="CS41" s="8">
        <v>2</v>
      </c>
      <c r="EV41" s="8">
        <v>2</v>
      </c>
      <c r="HI41" s="8">
        <v>1</v>
      </c>
      <c r="LI41" s="8">
        <v>1</v>
      </c>
      <c r="LR41" s="8">
        <v>1</v>
      </c>
    </row>
    <row r="42" spans="1:442" x14ac:dyDescent="0.4">
      <c r="A42" s="25"/>
      <c r="B42" s="376"/>
      <c r="C42" s="25" t="s">
        <v>373</v>
      </c>
      <c r="D42" s="68">
        <v>2</v>
      </c>
      <c r="E42" s="25">
        <v>1</v>
      </c>
      <c r="F42" s="139">
        <v>1</v>
      </c>
      <c r="G42" s="26"/>
      <c r="H42" s="17">
        <v>14</v>
      </c>
      <c r="I42" s="12">
        <f t="shared" si="8"/>
        <v>8</v>
      </c>
      <c r="AM42" s="8">
        <v>2</v>
      </c>
      <c r="AN42" s="8">
        <v>2</v>
      </c>
      <c r="BV42" s="8">
        <v>2</v>
      </c>
      <c r="CM42" s="8">
        <v>2</v>
      </c>
    </row>
    <row r="43" spans="1:442" x14ac:dyDescent="0.4">
      <c r="A43" s="25"/>
      <c r="B43" s="377"/>
      <c r="C43" s="25" t="s">
        <v>1475</v>
      </c>
      <c r="D43" s="68">
        <v>2</v>
      </c>
      <c r="E43" s="25"/>
      <c r="F43" s="139"/>
      <c r="G43" s="26"/>
      <c r="H43" s="17">
        <v>14.1</v>
      </c>
      <c r="I43" s="12">
        <f t="shared" si="8"/>
        <v>1</v>
      </c>
      <c r="BU43" s="8">
        <v>1</v>
      </c>
    </row>
    <row r="44" spans="1:442" x14ac:dyDescent="0.4">
      <c r="A44" s="25"/>
      <c r="B44" s="382" t="s">
        <v>538</v>
      </c>
      <c r="C44" s="25" t="s">
        <v>403</v>
      </c>
      <c r="D44" s="68">
        <v>2</v>
      </c>
      <c r="E44" s="25">
        <v>1</v>
      </c>
      <c r="F44" s="139">
        <v>1</v>
      </c>
      <c r="G44" s="26"/>
      <c r="H44" s="17">
        <v>15</v>
      </c>
      <c r="I44" s="12">
        <f t="shared" si="8"/>
        <v>6</v>
      </c>
      <c r="AC44" s="8">
        <v>1</v>
      </c>
      <c r="AG44" s="8">
        <v>2</v>
      </c>
      <c r="BJ44" s="8">
        <v>2</v>
      </c>
      <c r="CK44" s="8">
        <v>1</v>
      </c>
    </row>
    <row r="45" spans="1:442" x14ac:dyDescent="0.4">
      <c r="A45" s="25"/>
      <c r="B45" s="383"/>
      <c r="C45" s="25" t="s">
        <v>374</v>
      </c>
      <c r="D45" s="68">
        <v>2</v>
      </c>
      <c r="E45" s="25">
        <v>1</v>
      </c>
      <c r="F45" s="139"/>
      <c r="G45" s="337"/>
      <c r="H45" s="17">
        <v>16</v>
      </c>
      <c r="I45" s="12">
        <f t="shared" si="8"/>
        <v>3</v>
      </c>
      <c r="LL45" s="8">
        <v>2</v>
      </c>
      <c r="NG45" s="8">
        <v>1</v>
      </c>
    </row>
    <row r="46" spans="1:442" x14ac:dyDescent="0.4">
      <c r="A46" s="25"/>
      <c r="B46" s="140" t="s">
        <v>539</v>
      </c>
      <c r="C46" s="25" t="s">
        <v>418</v>
      </c>
      <c r="D46" s="68">
        <v>3</v>
      </c>
      <c r="E46" s="25">
        <v>1</v>
      </c>
      <c r="F46" s="139">
        <v>1</v>
      </c>
      <c r="G46" s="26"/>
      <c r="H46" s="17">
        <v>17</v>
      </c>
      <c r="I46" s="12">
        <f t="shared" si="8"/>
        <v>16</v>
      </c>
      <c r="J46" s="84">
        <v>1</v>
      </c>
      <c r="AH46" s="8">
        <v>2</v>
      </c>
      <c r="AI46" s="8">
        <v>2</v>
      </c>
      <c r="AJ46" s="8">
        <v>1</v>
      </c>
      <c r="AK46" s="85">
        <v>3</v>
      </c>
      <c r="AL46" s="85">
        <v>1</v>
      </c>
      <c r="BH46" s="8">
        <v>2</v>
      </c>
      <c r="BI46" s="8">
        <v>1</v>
      </c>
      <c r="BK46" s="8">
        <v>1</v>
      </c>
      <c r="BL46" s="85">
        <v>1</v>
      </c>
      <c r="CL46" s="8">
        <v>1</v>
      </c>
    </row>
    <row r="47" spans="1:442" x14ac:dyDescent="0.4">
      <c r="A47" s="435" t="s">
        <v>616</v>
      </c>
      <c r="B47" s="426"/>
      <c r="C47" s="426"/>
      <c r="D47" s="426"/>
      <c r="E47" s="426"/>
      <c r="F47" s="426"/>
      <c r="G47" s="426"/>
      <c r="H47" s="426"/>
      <c r="I47" s="12" t="s">
        <v>358</v>
      </c>
    </row>
    <row r="48" spans="1:442" x14ac:dyDescent="0.4">
      <c r="A48" s="144"/>
      <c r="B48" s="406" t="s">
        <v>541</v>
      </c>
      <c r="C48" s="144" t="s">
        <v>456</v>
      </c>
      <c r="D48" s="68">
        <v>3</v>
      </c>
      <c r="E48" s="144">
        <v>2</v>
      </c>
      <c r="F48" s="139"/>
      <c r="G48" s="337"/>
      <c r="H48" s="17">
        <v>1</v>
      </c>
      <c r="I48" s="12">
        <f t="shared" ref="I48:I54" si="9">SUM(J48:PZ48)</f>
        <v>18</v>
      </c>
      <c r="AA48" s="8">
        <v>1</v>
      </c>
      <c r="BF48" s="8">
        <v>2</v>
      </c>
      <c r="ER48" s="8">
        <v>6</v>
      </c>
      <c r="ET48" s="8">
        <v>5</v>
      </c>
      <c r="FN48" s="8">
        <v>2</v>
      </c>
      <c r="GY48" s="8">
        <v>1</v>
      </c>
      <c r="GZ48" s="8">
        <v>1</v>
      </c>
    </row>
    <row r="49" spans="1:439" x14ac:dyDescent="0.4">
      <c r="A49" s="144"/>
      <c r="B49" s="407"/>
      <c r="C49" s="144" t="s">
        <v>457</v>
      </c>
      <c r="D49" s="68">
        <v>3</v>
      </c>
      <c r="E49" s="144">
        <v>2</v>
      </c>
      <c r="F49" s="139"/>
      <c r="G49" s="337"/>
      <c r="H49" s="17">
        <v>2</v>
      </c>
      <c r="I49" s="12">
        <f t="shared" si="9"/>
        <v>16</v>
      </c>
      <c r="AA49" s="8">
        <v>1</v>
      </c>
      <c r="BF49" s="8">
        <v>2</v>
      </c>
      <c r="ES49" s="8">
        <v>6</v>
      </c>
      <c r="ET49" s="8" t="s">
        <v>350</v>
      </c>
      <c r="EU49" s="8">
        <v>4</v>
      </c>
      <c r="FO49" s="8">
        <v>1</v>
      </c>
      <c r="GY49" s="8">
        <v>1</v>
      </c>
      <c r="GZ49" s="8" t="s">
        <v>350</v>
      </c>
      <c r="HA49" s="8">
        <v>1</v>
      </c>
    </row>
    <row r="50" spans="1:439" x14ac:dyDescent="0.4">
      <c r="A50" s="144"/>
      <c r="B50" s="407"/>
      <c r="C50" s="144" t="s">
        <v>340</v>
      </c>
      <c r="D50" s="68">
        <v>3</v>
      </c>
      <c r="E50" s="144">
        <v>1</v>
      </c>
      <c r="F50" s="139"/>
      <c r="G50" s="337"/>
      <c r="H50" s="17">
        <v>3</v>
      </c>
      <c r="I50" s="12">
        <f t="shared" si="9"/>
        <v>16</v>
      </c>
      <c r="AB50" s="8">
        <v>1</v>
      </c>
      <c r="BG50" s="8">
        <v>2</v>
      </c>
      <c r="ET50" s="8">
        <v>1</v>
      </c>
      <c r="EU50" s="8">
        <v>1</v>
      </c>
      <c r="FN50" s="8">
        <v>3</v>
      </c>
      <c r="FO50" s="8">
        <v>2</v>
      </c>
      <c r="FP50" s="8">
        <v>2</v>
      </c>
      <c r="GY50" s="8">
        <v>2</v>
      </c>
      <c r="GZ50" s="8">
        <v>1</v>
      </c>
      <c r="HA50" s="8">
        <v>1</v>
      </c>
    </row>
    <row r="51" spans="1:439" x14ac:dyDescent="0.4">
      <c r="A51" s="144"/>
      <c r="B51" s="407"/>
      <c r="C51" s="144" t="s">
        <v>458</v>
      </c>
      <c r="D51" s="68">
        <v>1</v>
      </c>
      <c r="E51" s="144">
        <v>2</v>
      </c>
      <c r="F51" s="139"/>
      <c r="G51" s="337"/>
      <c r="H51" s="17">
        <v>4</v>
      </c>
      <c r="I51" s="12">
        <f t="shared" si="9"/>
        <v>30</v>
      </c>
      <c r="AB51" s="8">
        <v>2</v>
      </c>
      <c r="BG51" s="8">
        <v>4</v>
      </c>
      <c r="ET51" s="8">
        <v>4</v>
      </c>
      <c r="EU51" s="8">
        <v>4</v>
      </c>
      <c r="EV51" s="8" t="s">
        <v>350</v>
      </c>
      <c r="FN51" s="8">
        <v>3</v>
      </c>
      <c r="FO51" s="8">
        <v>5</v>
      </c>
      <c r="GY51" s="8">
        <v>2</v>
      </c>
      <c r="GZ51" s="8">
        <v>2</v>
      </c>
      <c r="HA51" s="8">
        <v>2</v>
      </c>
      <c r="PR51" s="8">
        <v>2</v>
      </c>
    </row>
    <row r="52" spans="1:439" x14ac:dyDescent="0.4">
      <c r="A52" s="144"/>
      <c r="B52" s="385" t="s">
        <v>542</v>
      </c>
      <c r="C52" s="144" t="s">
        <v>665</v>
      </c>
      <c r="D52" s="68">
        <v>3</v>
      </c>
      <c r="E52" s="144">
        <v>2</v>
      </c>
      <c r="F52" s="139">
        <v>1</v>
      </c>
      <c r="G52" s="26"/>
      <c r="H52" s="17">
        <v>5</v>
      </c>
      <c r="I52" s="12">
        <f t="shared" si="9"/>
        <v>12</v>
      </c>
      <c r="J52" s="8"/>
      <c r="K52" s="18"/>
      <c r="DB52" s="81">
        <v>1</v>
      </c>
      <c r="DC52" s="8">
        <v>1</v>
      </c>
      <c r="DF52" s="8">
        <v>2</v>
      </c>
      <c r="DK52" s="8">
        <v>3</v>
      </c>
      <c r="ED52" s="8">
        <v>1</v>
      </c>
      <c r="KS52" s="81">
        <v>2</v>
      </c>
      <c r="OP52" s="8">
        <v>2</v>
      </c>
    </row>
    <row r="53" spans="1:439" x14ac:dyDescent="0.4">
      <c r="A53" s="144"/>
      <c r="B53" s="385"/>
      <c r="C53" s="144" t="s">
        <v>664</v>
      </c>
      <c r="D53" s="68">
        <v>1</v>
      </c>
      <c r="E53" s="144">
        <v>2</v>
      </c>
      <c r="F53" s="139">
        <v>1</v>
      </c>
      <c r="G53" s="337"/>
      <c r="H53" s="17">
        <v>6</v>
      </c>
      <c r="I53" s="12">
        <f t="shared" si="9"/>
        <v>12</v>
      </c>
      <c r="EB53" s="8">
        <v>1</v>
      </c>
      <c r="ED53" s="8">
        <v>1</v>
      </c>
      <c r="EN53" s="81">
        <v>2</v>
      </c>
      <c r="EW53" s="8">
        <v>2</v>
      </c>
      <c r="EX53" s="8">
        <v>1</v>
      </c>
      <c r="GP53" s="8">
        <v>2</v>
      </c>
      <c r="PU53" s="8">
        <v>3</v>
      </c>
    </row>
    <row r="54" spans="1:439" x14ac:dyDescent="0.4">
      <c r="A54" s="144"/>
      <c r="B54" s="369"/>
      <c r="C54" s="144" t="s">
        <v>383</v>
      </c>
      <c r="D54" s="68">
        <v>2</v>
      </c>
      <c r="E54" s="144">
        <v>1</v>
      </c>
      <c r="F54" s="139">
        <v>1</v>
      </c>
      <c r="G54" s="337"/>
      <c r="H54" s="17">
        <v>7</v>
      </c>
      <c r="I54" s="12">
        <f t="shared" si="9"/>
        <v>45</v>
      </c>
      <c r="J54" s="18">
        <v>1</v>
      </c>
      <c r="AB54" s="8">
        <v>1</v>
      </c>
      <c r="AC54" s="8">
        <v>1</v>
      </c>
      <c r="CJ54" s="8">
        <v>2</v>
      </c>
      <c r="CV54" s="8">
        <v>2</v>
      </c>
      <c r="DB54" s="81">
        <v>3</v>
      </c>
      <c r="DC54" s="8">
        <v>1</v>
      </c>
      <c r="DD54" s="8">
        <v>1</v>
      </c>
      <c r="DI54" s="8">
        <v>10</v>
      </c>
      <c r="DJ54" s="8">
        <v>6</v>
      </c>
      <c r="DK54" s="8">
        <v>1</v>
      </c>
      <c r="DZ54" s="8">
        <v>1</v>
      </c>
      <c r="ED54" s="8">
        <v>1</v>
      </c>
      <c r="LO54" s="8">
        <v>2</v>
      </c>
      <c r="LP54" s="8">
        <v>2</v>
      </c>
      <c r="NI54" s="8">
        <v>1</v>
      </c>
      <c r="PN54" s="8">
        <v>1</v>
      </c>
      <c r="PP54" s="8">
        <v>2</v>
      </c>
      <c r="PQ54" s="8">
        <v>1</v>
      </c>
      <c r="PR54" s="8">
        <v>3</v>
      </c>
      <c r="PT54" s="8">
        <v>1</v>
      </c>
      <c r="PW54" s="8">
        <v>1</v>
      </c>
    </row>
    <row r="55" spans="1:439" x14ac:dyDescent="0.4">
      <c r="A55" s="431" t="s">
        <v>341</v>
      </c>
      <c r="B55" s="426"/>
      <c r="C55" s="426"/>
      <c r="D55" s="426"/>
      <c r="E55" s="426"/>
      <c r="F55" s="426"/>
      <c r="G55" s="426"/>
      <c r="H55" s="426"/>
      <c r="I55" s="12" t="s">
        <v>358</v>
      </c>
      <c r="ME55" s="8" t="s">
        <v>350</v>
      </c>
    </row>
    <row r="56" spans="1:439" x14ac:dyDescent="0.4">
      <c r="A56" s="145"/>
      <c r="B56" s="145" t="s">
        <v>543</v>
      </c>
      <c r="C56" s="145" t="s">
        <v>342</v>
      </c>
      <c r="D56" s="68">
        <v>1</v>
      </c>
      <c r="E56" s="145">
        <v>1</v>
      </c>
      <c r="F56" s="23"/>
      <c r="G56" s="24"/>
      <c r="H56" s="17">
        <v>1</v>
      </c>
      <c r="I56" s="12">
        <f>SUM(J56:PZ56)</f>
        <v>24</v>
      </c>
      <c r="EO56" s="8">
        <v>3</v>
      </c>
      <c r="FF56" s="8">
        <v>1</v>
      </c>
      <c r="FG56" s="8">
        <v>1</v>
      </c>
      <c r="FQ56" s="8">
        <v>2</v>
      </c>
      <c r="FR56" s="8">
        <v>2</v>
      </c>
      <c r="FS56" s="8">
        <v>1</v>
      </c>
      <c r="FT56" s="8">
        <v>1</v>
      </c>
      <c r="GQ56" s="8">
        <v>2</v>
      </c>
      <c r="HB56" s="8">
        <v>4</v>
      </c>
      <c r="KS56" s="81">
        <v>1</v>
      </c>
      <c r="NZ56" s="8">
        <v>1</v>
      </c>
      <c r="OR56" s="8">
        <v>1</v>
      </c>
      <c r="OT56" s="8">
        <v>1</v>
      </c>
      <c r="OU56" s="8" t="s">
        <v>350</v>
      </c>
      <c r="OV56" s="8">
        <v>1</v>
      </c>
      <c r="PU56" s="8">
        <v>2</v>
      </c>
    </row>
    <row r="57" spans="1:439" x14ac:dyDescent="0.4">
      <c r="A57" s="145"/>
      <c r="B57" s="145" t="s">
        <v>544</v>
      </c>
      <c r="C57" s="145" t="s">
        <v>343</v>
      </c>
      <c r="D57" s="68">
        <v>1</v>
      </c>
      <c r="E57" s="145">
        <v>2</v>
      </c>
      <c r="F57" s="23"/>
      <c r="G57" s="24"/>
      <c r="H57" s="17">
        <v>2</v>
      </c>
      <c r="I57" s="12">
        <f>SUM(J57:PZ57)</f>
        <v>36</v>
      </c>
      <c r="EO57" s="8">
        <v>6</v>
      </c>
      <c r="EZ57" s="8">
        <v>2</v>
      </c>
      <c r="FD57" s="8">
        <v>1</v>
      </c>
      <c r="FF57" s="8">
        <v>2</v>
      </c>
      <c r="FG57" s="8">
        <v>2</v>
      </c>
      <c r="FW57" s="8">
        <v>1</v>
      </c>
      <c r="FX57" s="8">
        <v>2</v>
      </c>
      <c r="FY57" s="8">
        <v>3</v>
      </c>
      <c r="FZ57" s="8">
        <v>1</v>
      </c>
      <c r="GA57" s="8">
        <v>2</v>
      </c>
      <c r="GQ57" s="8">
        <v>3</v>
      </c>
      <c r="HC57" s="8">
        <v>1</v>
      </c>
      <c r="HD57" s="8">
        <v>1</v>
      </c>
      <c r="NZ57" s="8">
        <v>2</v>
      </c>
      <c r="PU57" s="8">
        <v>7</v>
      </c>
    </row>
    <row r="58" spans="1:439" x14ac:dyDescent="0.4">
      <c r="A58" s="145"/>
      <c r="B58" s="386" t="s">
        <v>545</v>
      </c>
      <c r="C58" s="145" t="s">
        <v>344</v>
      </c>
      <c r="D58" s="68">
        <v>1</v>
      </c>
      <c r="E58" s="145">
        <v>1</v>
      </c>
      <c r="F58" s="139" t="s">
        <v>350</v>
      </c>
      <c r="G58" s="26"/>
      <c r="H58" s="17">
        <v>3</v>
      </c>
      <c r="I58" s="12">
        <f>SUM(J58:PZ58)</f>
        <v>9</v>
      </c>
      <c r="AB58" s="8">
        <v>1</v>
      </c>
      <c r="DG58" s="8">
        <v>1</v>
      </c>
      <c r="DH58" s="8">
        <v>1</v>
      </c>
      <c r="DN58" s="8">
        <v>1</v>
      </c>
      <c r="EM58" s="8">
        <v>1</v>
      </c>
      <c r="GL58" s="8">
        <v>1</v>
      </c>
      <c r="LP58" s="8">
        <v>1</v>
      </c>
      <c r="ME58" s="8">
        <v>1</v>
      </c>
      <c r="PU58" s="8">
        <v>1</v>
      </c>
    </row>
    <row r="59" spans="1:439" x14ac:dyDescent="0.4">
      <c r="A59" s="145"/>
      <c r="B59" s="369"/>
      <c r="C59" s="145" t="s">
        <v>384</v>
      </c>
      <c r="D59" s="68">
        <v>1</v>
      </c>
      <c r="E59" s="145">
        <v>1</v>
      </c>
      <c r="F59" s="139" t="s">
        <v>350</v>
      </c>
      <c r="G59" s="26"/>
      <c r="H59" s="17">
        <v>4</v>
      </c>
      <c r="I59" s="12">
        <f>SUM(J59:PZ59)</f>
        <v>17</v>
      </c>
      <c r="AB59" s="8">
        <v>1</v>
      </c>
      <c r="DG59" s="8">
        <v>2</v>
      </c>
      <c r="DH59" s="8">
        <v>2</v>
      </c>
      <c r="DO59" s="8">
        <v>2</v>
      </c>
      <c r="EM59" s="8">
        <v>4</v>
      </c>
      <c r="EO59" s="8">
        <v>1</v>
      </c>
      <c r="EY59" s="8">
        <v>1</v>
      </c>
      <c r="EZ59" s="8">
        <v>1</v>
      </c>
      <c r="FE59" s="8">
        <v>1</v>
      </c>
      <c r="GQ59" s="8">
        <v>1</v>
      </c>
      <c r="PU59" s="8">
        <v>1</v>
      </c>
    </row>
    <row r="60" spans="1:439" x14ac:dyDescent="0.4">
      <c r="A60" s="145"/>
      <c r="B60" s="369"/>
      <c r="C60" s="145" t="s">
        <v>385</v>
      </c>
      <c r="D60" s="68">
        <v>3</v>
      </c>
      <c r="E60" s="145">
        <v>1</v>
      </c>
      <c r="F60" s="139"/>
      <c r="G60" s="337"/>
      <c r="H60" s="17">
        <v>5</v>
      </c>
      <c r="I60" s="12">
        <f>SUM(J60:PZ60)</f>
        <v>26</v>
      </c>
      <c r="DG60" s="8">
        <v>1</v>
      </c>
      <c r="EM60" s="8">
        <v>1</v>
      </c>
      <c r="EO60" s="8">
        <v>5</v>
      </c>
      <c r="EZ60" s="8">
        <v>1</v>
      </c>
      <c r="FE60" s="8">
        <v>2</v>
      </c>
      <c r="FF60" s="8">
        <v>2</v>
      </c>
      <c r="FG60" s="8">
        <v>1</v>
      </c>
      <c r="GQ60" s="8">
        <v>4</v>
      </c>
      <c r="GR60" s="8" t="s">
        <v>350</v>
      </c>
      <c r="GW60" s="8" t="s">
        <v>350</v>
      </c>
      <c r="KS60" s="81">
        <v>1</v>
      </c>
      <c r="NZ60" s="8">
        <v>1</v>
      </c>
      <c r="OC60" s="8">
        <v>1</v>
      </c>
      <c r="OD60" s="8">
        <v>1</v>
      </c>
      <c r="OR60" s="8">
        <v>1</v>
      </c>
      <c r="OT60" s="8">
        <v>2</v>
      </c>
      <c r="OV60" s="8">
        <v>2</v>
      </c>
    </row>
    <row r="61" spans="1:439" x14ac:dyDescent="0.4">
      <c r="A61" s="432" t="s">
        <v>345</v>
      </c>
      <c r="B61" s="426"/>
      <c r="C61" s="426"/>
      <c r="D61" s="426"/>
      <c r="E61" s="426"/>
      <c r="F61" s="426"/>
      <c r="G61" s="426"/>
      <c r="H61" s="426"/>
      <c r="I61" s="12" t="s">
        <v>358</v>
      </c>
      <c r="GW61" s="8" t="s">
        <v>350</v>
      </c>
    </row>
    <row r="62" spans="1:439" ht="34" x14ac:dyDescent="0.4">
      <c r="A62" s="146"/>
      <c r="B62" s="387" t="s">
        <v>546</v>
      </c>
      <c r="C62" s="146" t="s">
        <v>352</v>
      </c>
      <c r="D62" s="68">
        <v>1</v>
      </c>
      <c r="E62" s="146">
        <v>2</v>
      </c>
      <c r="F62" s="139"/>
      <c r="G62" s="337"/>
      <c r="H62" s="17">
        <v>1</v>
      </c>
      <c r="I62" s="12">
        <f>SUM(J62:PZ62)</f>
        <v>49</v>
      </c>
      <c r="J62" s="8">
        <v>1</v>
      </c>
      <c r="AB62" s="8">
        <v>1</v>
      </c>
      <c r="EF62" s="8">
        <v>1</v>
      </c>
      <c r="EO62" s="8">
        <v>6</v>
      </c>
      <c r="EZ62" s="8">
        <v>2</v>
      </c>
      <c r="FA62" s="8">
        <v>1</v>
      </c>
      <c r="FB62" s="8">
        <v>3</v>
      </c>
      <c r="FC62" s="8">
        <v>2</v>
      </c>
      <c r="FF62" s="8">
        <v>2</v>
      </c>
      <c r="FG62" s="8">
        <v>2</v>
      </c>
      <c r="FI62" s="8">
        <v>1</v>
      </c>
      <c r="FU62" s="8">
        <v>1</v>
      </c>
      <c r="FV62" s="8">
        <v>2</v>
      </c>
      <c r="GM62" s="8">
        <v>1</v>
      </c>
      <c r="GN62" s="8">
        <v>1</v>
      </c>
      <c r="GQ62" s="8">
        <v>6</v>
      </c>
      <c r="GS62" s="8">
        <v>1</v>
      </c>
      <c r="GT62" s="8">
        <v>1</v>
      </c>
      <c r="GU62" s="8">
        <v>1</v>
      </c>
      <c r="KS62" s="81">
        <v>2</v>
      </c>
      <c r="LF62" s="8">
        <v>2</v>
      </c>
      <c r="MK62" s="8">
        <v>1</v>
      </c>
      <c r="NZ62" s="8">
        <v>1</v>
      </c>
      <c r="OR62" s="8">
        <v>1</v>
      </c>
      <c r="PU62" s="8">
        <v>6</v>
      </c>
    </row>
    <row r="63" spans="1:439" x14ac:dyDescent="0.4">
      <c r="A63" s="146"/>
      <c r="B63" s="369"/>
      <c r="C63" s="146" t="s">
        <v>351</v>
      </c>
      <c r="D63" s="68">
        <v>1</v>
      </c>
      <c r="E63" s="146">
        <v>1</v>
      </c>
      <c r="F63" s="139"/>
      <c r="G63" s="337"/>
      <c r="H63" s="17">
        <v>2</v>
      </c>
      <c r="I63" s="12">
        <f>SUM(J63:PZ63)</f>
        <v>22</v>
      </c>
      <c r="DF63" s="8">
        <v>1</v>
      </c>
      <c r="EB63" s="8">
        <v>1</v>
      </c>
      <c r="EC63" s="8">
        <v>1</v>
      </c>
      <c r="EF63" s="8">
        <v>1</v>
      </c>
      <c r="EO63" s="8">
        <v>5</v>
      </c>
      <c r="FF63" s="8">
        <v>1</v>
      </c>
      <c r="FG63" s="8">
        <v>1</v>
      </c>
      <c r="FH63" s="8">
        <v>3</v>
      </c>
      <c r="GQ63" s="8">
        <v>2</v>
      </c>
      <c r="GR63" s="8">
        <v>2</v>
      </c>
      <c r="GW63" s="8">
        <v>1</v>
      </c>
      <c r="NZ63" s="8">
        <v>2</v>
      </c>
      <c r="OF63" s="8">
        <v>1</v>
      </c>
    </row>
    <row r="64" spans="1:439" x14ac:dyDescent="0.4">
      <c r="A64" s="146"/>
      <c r="B64" s="394" t="s">
        <v>547</v>
      </c>
      <c r="C64" s="146" t="s">
        <v>680</v>
      </c>
      <c r="D64" s="68">
        <v>1</v>
      </c>
      <c r="E64" s="146">
        <v>1</v>
      </c>
      <c r="F64" s="139">
        <v>1</v>
      </c>
      <c r="G64" s="26"/>
      <c r="H64" s="17">
        <v>3</v>
      </c>
      <c r="I64" s="12">
        <f>SUM(J64:PF64)</f>
        <v>34</v>
      </c>
      <c r="AS64" s="8">
        <v>3</v>
      </c>
      <c r="CA64" s="8">
        <v>3</v>
      </c>
      <c r="DB64" s="81">
        <v>2</v>
      </c>
      <c r="DN64" s="8">
        <v>1</v>
      </c>
      <c r="DO64" s="8">
        <v>1</v>
      </c>
      <c r="DP64" s="8">
        <v>4</v>
      </c>
      <c r="EO64" s="8">
        <v>3</v>
      </c>
      <c r="FF64" s="8">
        <v>1</v>
      </c>
      <c r="FH64" s="8">
        <v>1</v>
      </c>
      <c r="GR64" s="8">
        <v>2</v>
      </c>
      <c r="GV64" s="8">
        <v>1</v>
      </c>
      <c r="LP64" s="8">
        <v>1</v>
      </c>
      <c r="OF64" s="8">
        <v>9</v>
      </c>
      <c r="OG64" s="8">
        <v>2</v>
      </c>
    </row>
    <row r="65" spans="1:437" x14ac:dyDescent="0.4">
      <c r="A65" s="146"/>
      <c r="B65" s="393"/>
      <c r="C65" s="146" t="s">
        <v>470</v>
      </c>
      <c r="D65" s="68">
        <v>1</v>
      </c>
      <c r="E65" s="146">
        <v>1</v>
      </c>
      <c r="F65" s="139">
        <v>1</v>
      </c>
      <c r="G65" s="16"/>
      <c r="H65" s="17">
        <v>4</v>
      </c>
      <c r="I65" s="12">
        <f>SUM(J65:PZ65)</f>
        <v>35</v>
      </c>
      <c r="AB65" s="8">
        <v>1</v>
      </c>
      <c r="DC65" s="8">
        <v>1</v>
      </c>
      <c r="DE65" s="8">
        <v>3</v>
      </c>
      <c r="DF65" s="8">
        <v>1</v>
      </c>
      <c r="DL65" s="8">
        <v>2</v>
      </c>
      <c r="DM65" s="8">
        <v>3</v>
      </c>
      <c r="EA65" s="8">
        <v>1</v>
      </c>
      <c r="EB65" s="8">
        <v>1</v>
      </c>
      <c r="EC65" s="8">
        <v>1</v>
      </c>
      <c r="ED65" s="8">
        <v>1</v>
      </c>
      <c r="EE65" s="8">
        <v>1</v>
      </c>
      <c r="EF65" s="8">
        <v>3</v>
      </c>
      <c r="EJ65" s="8">
        <v>2</v>
      </c>
      <c r="EK65" s="8">
        <v>3</v>
      </c>
      <c r="EO65" s="8">
        <v>1</v>
      </c>
      <c r="GQ65" s="8">
        <v>1</v>
      </c>
      <c r="GV65" s="8">
        <v>1</v>
      </c>
      <c r="NZ65" s="8">
        <v>2</v>
      </c>
      <c r="OA65" s="8" t="s">
        <v>694</v>
      </c>
      <c r="OF65" s="8">
        <v>2</v>
      </c>
      <c r="PD65" s="8">
        <v>1</v>
      </c>
      <c r="PJ65" s="8">
        <v>1</v>
      </c>
      <c r="PK65" s="8">
        <v>1</v>
      </c>
      <c r="PL65" s="8">
        <v>1</v>
      </c>
      <c r="PM65" s="8" t="s">
        <v>694</v>
      </c>
    </row>
    <row r="66" spans="1:437" x14ac:dyDescent="0.4">
      <c r="A66" s="388" t="s">
        <v>425</v>
      </c>
      <c r="B66" s="426"/>
      <c r="C66" s="426"/>
      <c r="D66" s="426"/>
      <c r="E66" s="426"/>
      <c r="F66" s="426"/>
      <c r="G66" s="426"/>
      <c r="H66" s="426"/>
      <c r="I66" s="12" t="s">
        <v>358</v>
      </c>
    </row>
    <row r="67" spans="1:437" x14ac:dyDescent="0.4">
      <c r="A67" s="147"/>
      <c r="B67" s="33" t="s">
        <v>550</v>
      </c>
      <c r="C67" s="33" t="s">
        <v>471</v>
      </c>
      <c r="D67" s="69"/>
      <c r="E67" s="147"/>
      <c r="F67" s="139">
        <v>1</v>
      </c>
      <c r="G67" s="16"/>
      <c r="H67" s="17">
        <v>1</v>
      </c>
      <c r="I67" s="12">
        <f>SUM(J67:PF67)</f>
        <v>0</v>
      </c>
    </row>
    <row r="68" spans="1:437" x14ac:dyDescent="0.4">
      <c r="A68" s="147"/>
      <c r="B68" s="433" t="s">
        <v>551</v>
      </c>
      <c r="C68" s="33" t="s">
        <v>401</v>
      </c>
      <c r="D68" s="69">
        <v>1</v>
      </c>
      <c r="E68" s="147">
        <v>1</v>
      </c>
      <c r="F68" s="139">
        <v>1</v>
      </c>
      <c r="G68" s="16"/>
      <c r="H68" s="17">
        <v>2</v>
      </c>
      <c r="I68" s="12">
        <f>SUM(J68:PF68)</f>
        <v>15</v>
      </c>
      <c r="AX68" s="8">
        <v>2</v>
      </c>
      <c r="CC68" s="8">
        <v>1</v>
      </c>
      <c r="CD68" s="8">
        <v>1</v>
      </c>
      <c r="DC68" s="8">
        <v>1</v>
      </c>
      <c r="DP68" s="8">
        <v>1</v>
      </c>
      <c r="DS68" s="8">
        <v>1</v>
      </c>
      <c r="ED68" s="8">
        <v>1</v>
      </c>
      <c r="EG68" s="8">
        <v>1</v>
      </c>
      <c r="OF68" s="8">
        <v>4</v>
      </c>
      <c r="ON68" s="8">
        <v>1</v>
      </c>
      <c r="OO68" s="8">
        <v>1</v>
      </c>
    </row>
    <row r="69" spans="1:437" x14ac:dyDescent="0.4">
      <c r="A69" s="147"/>
      <c r="B69" s="434"/>
      <c r="C69" s="147" t="s">
        <v>696</v>
      </c>
      <c r="D69" s="68">
        <v>1</v>
      </c>
      <c r="E69" s="147">
        <v>1</v>
      </c>
      <c r="F69" s="139" t="s">
        <v>350</v>
      </c>
      <c r="G69" s="16"/>
      <c r="H69" s="17">
        <v>3</v>
      </c>
      <c r="I69" s="12">
        <f>SUM(J69:PZ69)</f>
        <v>15</v>
      </c>
      <c r="KS69" s="81">
        <v>5</v>
      </c>
      <c r="NZ69" s="8">
        <v>3</v>
      </c>
      <c r="OM69" s="8">
        <v>2</v>
      </c>
      <c r="ON69" s="8">
        <v>3</v>
      </c>
      <c r="OO69" s="8">
        <v>2</v>
      </c>
    </row>
    <row r="70" spans="1:437" x14ac:dyDescent="0.4">
      <c r="A70" s="147"/>
      <c r="B70" s="147" t="s">
        <v>552</v>
      </c>
      <c r="C70" s="147" t="s">
        <v>361</v>
      </c>
      <c r="D70" s="68">
        <v>1</v>
      </c>
      <c r="E70" s="147">
        <v>1</v>
      </c>
      <c r="F70" s="139">
        <v>1</v>
      </c>
      <c r="G70" s="16"/>
      <c r="H70" s="17">
        <v>4</v>
      </c>
      <c r="I70" s="12">
        <f>SUM(J70:PZ70)</f>
        <v>23</v>
      </c>
      <c r="DC70" s="8">
        <v>3</v>
      </c>
      <c r="DM70" s="8">
        <v>1</v>
      </c>
      <c r="DT70" s="8">
        <v>2</v>
      </c>
      <c r="ED70" s="8">
        <v>4</v>
      </c>
      <c r="EI70" s="8">
        <v>1</v>
      </c>
      <c r="MI70" s="8">
        <v>1</v>
      </c>
      <c r="MJ70" s="8">
        <v>1</v>
      </c>
      <c r="OF70" s="8">
        <v>7</v>
      </c>
      <c r="PP70" s="8">
        <v>3</v>
      </c>
    </row>
    <row r="71" spans="1:437" ht="34" x14ac:dyDescent="0.4">
      <c r="A71" s="147"/>
      <c r="B71" s="147" t="s">
        <v>553</v>
      </c>
      <c r="C71" s="147" t="s">
        <v>362</v>
      </c>
      <c r="D71" s="68">
        <v>1</v>
      </c>
      <c r="E71" s="147">
        <v>1</v>
      </c>
      <c r="F71" s="139">
        <v>1</v>
      </c>
      <c r="G71" s="16"/>
      <c r="H71" s="17">
        <v>5</v>
      </c>
      <c r="I71" s="12">
        <f>SUM(J71:PZ71)</f>
        <v>5</v>
      </c>
      <c r="DS71" s="8">
        <v>2</v>
      </c>
      <c r="EG71" s="8">
        <v>1</v>
      </c>
      <c r="OF71" s="8">
        <v>2</v>
      </c>
    </row>
    <row r="72" spans="1:437" x14ac:dyDescent="0.4">
      <c r="A72" s="147"/>
      <c r="B72" s="33" t="s">
        <v>554</v>
      </c>
      <c r="C72" s="33" t="s">
        <v>402</v>
      </c>
      <c r="D72" s="69"/>
      <c r="E72" s="147"/>
      <c r="F72" s="139">
        <v>1</v>
      </c>
      <c r="G72" s="16"/>
      <c r="H72" s="17">
        <v>6</v>
      </c>
      <c r="I72" s="12">
        <f>SUM(J72:PF72)</f>
        <v>0</v>
      </c>
    </row>
    <row r="73" spans="1:437" x14ac:dyDescent="0.4">
      <c r="A73" s="385" t="s">
        <v>426</v>
      </c>
      <c r="B73" s="435"/>
      <c r="C73" s="435"/>
      <c r="D73" s="435"/>
      <c r="E73" s="435"/>
      <c r="F73" s="435"/>
      <c r="G73" s="435"/>
      <c r="H73" s="435"/>
      <c r="I73" s="12" t="s">
        <v>358</v>
      </c>
    </row>
    <row r="74" spans="1:437" x14ac:dyDescent="0.4">
      <c r="A74" s="144"/>
      <c r="B74" s="339" t="s">
        <v>558</v>
      </c>
      <c r="C74" s="339" t="s">
        <v>463</v>
      </c>
      <c r="D74" s="69"/>
      <c r="E74" s="144"/>
      <c r="F74" s="139">
        <v>1</v>
      </c>
      <c r="G74" s="16"/>
      <c r="H74" s="17">
        <v>1</v>
      </c>
      <c r="I74" s="12">
        <f>SUM(J74:PF74)</f>
        <v>0</v>
      </c>
    </row>
    <row r="75" spans="1:437" x14ac:dyDescent="0.4">
      <c r="A75" s="144"/>
      <c r="B75" s="339" t="s">
        <v>559</v>
      </c>
      <c r="C75" s="339" t="s">
        <v>400</v>
      </c>
      <c r="D75" s="69"/>
      <c r="E75" s="144"/>
      <c r="F75" s="139">
        <v>1</v>
      </c>
      <c r="G75" s="26"/>
      <c r="H75" s="17">
        <v>2</v>
      </c>
      <c r="I75" s="12">
        <f>SUM(J75:PF75)</f>
        <v>0</v>
      </c>
    </row>
    <row r="76" spans="1:437" x14ac:dyDescent="0.4">
      <c r="A76" s="436" t="s">
        <v>427</v>
      </c>
      <c r="B76" s="426"/>
      <c r="C76" s="426"/>
      <c r="D76" s="426"/>
      <c r="E76" s="426"/>
      <c r="F76" s="426"/>
      <c r="G76" s="426"/>
      <c r="H76" s="426"/>
      <c r="I76" s="12" t="s">
        <v>358</v>
      </c>
    </row>
    <row r="77" spans="1:437" x14ac:dyDescent="0.4">
      <c r="A77" s="35"/>
      <c r="B77" s="35" t="s">
        <v>548</v>
      </c>
      <c r="C77" s="35" t="s">
        <v>363</v>
      </c>
      <c r="D77" s="68"/>
      <c r="E77" s="35"/>
      <c r="F77" s="139">
        <v>1</v>
      </c>
      <c r="G77" s="16"/>
      <c r="H77" s="17">
        <v>1</v>
      </c>
      <c r="I77" s="12">
        <f>SUM(J77:PZ77)</f>
        <v>0</v>
      </c>
    </row>
    <row r="78" spans="1:437" x14ac:dyDescent="0.4">
      <c r="A78" s="35"/>
      <c r="B78" s="35" t="s">
        <v>549</v>
      </c>
      <c r="C78" s="35" t="s">
        <v>462</v>
      </c>
      <c r="D78" s="68">
        <v>2</v>
      </c>
      <c r="E78" s="35">
        <v>1</v>
      </c>
      <c r="F78" s="139">
        <v>1</v>
      </c>
      <c r="G78" s="16"/>
      <c r="H78" s="17">
        <v>2</v>
      </c>
      <c r="I78" s="12">
        <f>SUM(J78:PZ78)</f>
        <v>24</v>
      </c>
      <c r="AQ78" s="8">
        <v>2</v>
      </c>
      <c r="AR78" s="8">
        <v>2</v>
      </c>
      <c r="CG78" s="8">
        <v>4</v>
      </c>
      <c r="DU78" s="8">
        <v>1</v>
      </c>
      <c r="ED78" s="8">
        <v>2</v>
      </c>
      <c r="EO78" s="8">
        <v>3</v>
      </c>
      <c r="EZ78" s="8">
        <v>1</v>
      </c>
      <c r="FF78" s="8">
        <v>1</v>
      </c>
      <c r="FG78" s="8">
        <v>1</v>
      </c>
      <c r="FR78" s="8">
        <v>1</v>
      </c>
      <c r="GQ78" s="8">
        <v>1</v>
      </c>
      <c r="HB78" s="8">
        <v>2</v>
      </c>
      <c r="NZ78" s="8">
        <v>1</v>
      </c>
      <c r="OF78" s="8">
        <v>2</v>
      </c>
    </row>
    <row r="79" spans="1:437" x14ac:dyDescent="0.4">
      <c r="A79" s="430" t="s">
        <v>464</v>
      </c>
      <c r="B79" s="430"/>
      <c r="C79" s="430"/>
      <c r="D79" s="430"/>
      <c r="E79" s="430"/>
      <c r="F79" s="430"/>
      <c r="G79" s="430"/>
      <c r="H79" s="426"/>
      <c r="I79" s="12" t="s">
        <v>358</v>
      </c>
    </row>
    <row r="80" spans="1:437" x14ac:dyDescent="0.4">
      <c r="A80" s="142"/>
      <c r="B80" s="399" t="s">
        <v>675</v>
      </c>
      <c r="C80" s="142" t="s">
        <v>466</v>
      </c>
      <c r="D80" s="68">
        <v>1</v>
      </c>
      <c r="E80" s="142">
        <v>1</v>
      </c>
      <c r="F80" s="139"/>
      <c r="G80" s="337"/>
      <c r="H80" s="17">
        <v>1</v>
      </c>
      <c r="I80" s="12">
        <f t="shared" ref="I80:I86" si="10">SUM(J80:PZ80)</f>
        <v>14</v>
      </c>
      <c r="EL80" s="8">
        <v>1</v>
      </c>
      <c r="EQ80" s="8">
        <v>3</v>
      </c>
      <c r="FJ80" s="8">
        <v>1</v>
      </c>
      <c r="FK80" s="8">
        <v>2</v>
      </c>
      <c r="FL80" s="8">
        <v>1</v>
      </c>
      <c r="GO80" s="8">
        <v>1</v>
      </c>
      <c r="GX80" s="8">
        <v>1</v>
      </c>
      <c r="PR80" s="8">
        <v>1</v>
      </c>
      <c r="PU80" s="8">
        <v>3</v>
      </c>
    </row>
    <row r="81" spans="1:437" x14ac:dyDescent="0.4">
      <c r="A81" s="142"/>
      <c r="B81" s="399"/>
      <c r="C81" s="142" t="s">
        <v>465</v>
      </c>
      <c r="D81" s="68">
        <v>1</v>
      </c>
      <c r="E81" s="142">
        <v>1</v>
      </c>
      <c r="F81" s="139"/>
      <c r="G81" s="337"/>
      <c r="H81" s="17">
        <v>2</v>
      </c>
      <c r="I81" s="12">
        <f t="shared" si="10"/>
        <v>35</v>
      </c>
      <c r="AB81" s="8">
        <v>1</v>
      </c>
      <c r="DC81" s="8">
        <v>4</v>
      </c>
      <c r="DM81" s="8">
        <v>1</v>
      </c>
      <c r="DQ81" s="8">
        <v>4</v>
      </c>
      <c r="EA81" s="8">
        <v>2</v>
      </c>
      <c r="EE81" s="8">
        <v>4</v>
      </c>
      <c r="EQ81" s="8">
        <v>4</v>
      </c>
      <c r="FJ81" s="8">
        <v>1</v>
      </c>
      <c r="FK81" s="8">
        <v>2</v>
      </c>
      <c r="GO81" s="8">
        <v>1</v>
      </c>
      <c r="GX81" s="8">
        <v>2</v>
      </c>
      <c r="KY81" s="8">
        <v>2</v>
      </c>
      <c r="MP81" s="8">
        <v>2</v>
      </c>
      <c r="PR81" s="8">
        <v>2</v>
      </c>
      <c r="PT81" s="8" t="s">
        <v>350</v>
      </c>
      <c r="PU81" s="8">
        <v>3</v>
      </c>
    </row>
    <row r="82" spans="1:437" x14ac:dyDescent="0.4">
      <c r="A82" s="142"/>
      <c r="B82" s="399"/>
      <c r="C82" s="142" t="s">
        <v>469</v>
      </c>
      <c r="D82" s="68">
        <v>1</v>
      </c>
      <c r="E82" s="142">
        <v>1</v>
      </c>
      <c r="F82" s="139"/>
      <c r="G82" s="337"/>
      <c r="H82" s="17">
        <v>3</v>
      </c>
      <c r="I82" s="12">
        <f t="shared" si="10"/>
        <v>15</v>
      </c>
      <c r="EQ82" s="8">
        <v>3</v>
      </c>
      <c r="FJ82" s="8">
        <v>1</v>
      </c>
      <c r="FK82" s="8">
        <v>2</v>
      </c>
      <c r="FL82" s="8">
        <v>3</v>
      </c>
      <c r="GO82" s="8">
        <v>1</v>
      </c>
      <c r="GX82" s="8">
        <v>1</v>
      </c>
      <c r="PR82" s="8">
        <v>1</v>
      </c>
      <c r="PU82" s="8">
        <v>3</v>
      </c>
    </row>
    <row r="83" spans="1:437" x14ac:dyDescent="0.4">
      <c r="A83" s="142"/>
      <c r="B83" s="399"/>
      <c r="C83" s="142" t="s">
        <v>467</v>
      </c>
      <c r="D83" s="68">
        <v>1</v>
      </c>
      <c r="E83" s="142">
        <v>1</v>
      </c>
      <c r="F83" s="139"/>
      <c r="G83" s="337"/>
      <c r="H83" s="17">
        <v>4</v>
      </c>
      <c r="I83" s="12">
        <f t="shared" si="10"/>
        <v>13</v>
      </c>
      <c r="EL83" s="8">
        <v>2</v>
      </c>
      <c r="EQ83" s="8">
        <v>2</v>
      </c>
      <c r="FJ83" s="8">
        <v>1</v>
      </c>
      <c r="FK83" s="8">
        <v>2</v>
      </c>
      <c r="GO83" s="8">
        <v>1</v>
      </c>
      <c r="GX83" s="8">
        <v>1</v>
      </c>
      <c r="PR83" s="8">
        <v>1</v>
      </c>
      <c r="PU83" s="8">
        <v>3</v>
      </c>
    </row>
    <row r="84" spans="1:437" x14ac:dyDescent="0.4">
      <c r="A84" s="142"/>
      <c r="B84" s="399"/>
      <c r="C84" s="142" t="s">
        <v>474</v>
      </c>
      <c r="D84" s="68">
        <v>1</v>
      </c>
      <c r="E84" s="142">
        <v>1</v>
      </c>
      <c r="F84" s="139"/>
      <c r="G84" s="337"/>
      <c r="H84" s="17">
        <v>5</v>
      </c>
      <c r="I84" s="12">
        <f t="shared" si="10"/>
        <v>13</v>
      </c>
      <c r="EQ84" s="8">
        <v>4</v>
      </c>
      <c r="FJ84" s="8">
        <v>1</v>
      </c>
      <c r="FK84" s="8">
        <v>2</v>
      </c>
      <c r="FM84" s="8">
        <v>1</v>
      </c>
      <c r="GO84" s="8">
        <v>1</v>
      </c>
      <c r="GX84" s="8">
        <v>1</v>
      </c>
      <c r="PR84" s="8">
        <v>1</v>
      </c>
      <c r="PU84" s="8">
        <v>2</v>
      </c>
    </row>
    <row r="85" spans="1:437" x14ac:dyDescent="0.4">
      <c r="A85" s="142"/>
      <c r="B85" s="395" t="s">
        <v>676</v>
      </c>
      <c r="C85" s="142" t="s">
        <v>357</v>
      </c>
      <c r="D85" s="68">
        <v>1</v>
      </c>
      <c r="E85" s="142">
        <v>1</v>
      </c>
      <c r="F85" s="139"/>
      <c r="G85" s="337"/>
      <c r="H85" s="17">
        <v>6</v>
      </c>
      <c r="I85" s="12">
        <f t="shared" si="10"/>
        <v>13</v>
      </c>
      <c r="DX85" s="8">
        <v>4</v>
      </c>
      <c r="EL85" s="8">
        <v>3</v>
      </c>
      <c r="EP85" s="8">
        <v>2</v>
      </c>
      <c r="KS85" s="81">
        <v>2</v>
      </c>
      <c r="PR85" s="8">
        <v>2</v>
      </c>
    </row>
    <row r="86" spans="1:437" x14ac:dyDescent="0.4">
      <c r="A86" s="142"/>
      <c r="B86" s="396"/>
      <c r="C86" s="142" t="s">
        <v>468</v>
      </c>
      <c r="D86" s="68">
        <v>1</v>
      </c>
      <c r="E86" s="142">
        <v>1</v>
      </c>
      <c r="F86" s="139" t="s">
        <v>350</v>
      </c>
      <c r="G86" s="26"/>
      <c r="H86" s="17">
        <v>7</v>
      </c>
      <c r="I86" s="12">
        <f t="shared" si="10"/>
        <v>11</v>
      </c>
      <c r="J86" s="8">
        <v>1</v>
      </c>
      <c r="AB86" s="8">
        <v>2</v>
      </c>
      <c r="DA86" s="8">
        <v>1</v>
      </c>
      <c r="DC86" s="8">
        <v>1</v>
      </c>
      <c r="DX86" s="8">
        <v>2</v>
      </c>
      <c r="EL86" s="8">
        <v>2</v>
      </c>
      <c r="PR86" s="8">
        <v>1</v>
      </c>
      <c r="PU86" s="8">
        <v>1</v>
      </c>
    </row>
    <row r="87" spans="1:437" x14ac:dyDescent="0.4">
      <c r="A87" s="425" t="s">
        <v>360</v>
      </c>
      <c r="B87" s="425"/>
      <c r="C87" s="425"/>
      <c r="D87" s="425"/>
      <c r="E87" s="425"/>
      <c r="F87" s="425"/>
      <c r="G87" s="425"/>
      <c r="H87" s="426"/>
      <c r="I87" s="12" t="s">
        <v>358</v>
      </c>
    </row>
    <row r="88" spans="1:437" x14ac:dyDescent="0.4">
      <c r="A88" s="143"/>
      <c r="B88" s="400" t="s">
        <v>556</v>
      </c>
      <c r="C88" s="143" t="s">
        <v>661</v>
      </c>
      <c r="D88" s="68">
        <v>3</v>
      </c>
      <c r="E88" s="143">
        <v>2</v>
      </c>
      <c r="F88" s="23"/>
      <c r="G88" s="24"/>
      <c r="H88" s="17">
        <v>1</v>
      </c>
      <c r="I88" s="12">
        <f t="shared" ref="I88:I93" si="11">SUM(J88:PZ88)</f>
        <v>14</v>
      </c>
      <c r="AM88" s="8">
        <v>2</v>
      </c>
      <c r="EV88" s="8">
        <v>2</v>
      </c>
      <c r="GB88" s="8">
        <v>1</v>
      </c>
      <c r="GJ88" s="8">
        <v>2</v>
      </c>
      <c r="GK88" s="8">
        <v>2</v>
      </c>
      <c r="HH88" s="8">
        <v>2</v>
      </c>
      <c r="HI88" s="8">
        <v>2</v>
      </c>
      <c r="PU88" s="8">
        <v>1</v>
      </c>
    </row>
    <row r="89" spans="1:437" x14ac:dyDescent="0.4">
      <c r="A89" s="143"/>
      <c r="B89" s="400"/>
      <c r="C89" s="143" t="s">
        <v>449</v>
      </c>
      <c r="D89" s="68">
        <v>1</v>
      </c>
      <c r="E89" s="143">
        <v>3</v>
      </c>
      <c r="F89" s="23"/>
      <c r="G89" s="24"/>
      <c r="H89" s="17">
        <v>2</v>
      </c>
      <c r="I89" s="12">
        <f t="shared" si="11"/>
        <v>15</v>
      </c>
      <c r="GB89" s="8">
        <v>1</v>
      </c>
      <c r="GC89" s="8">
        <v>2</v>
      </c>
      <c r="GD89" s="8">
        <v>1</v>
      </c>
      <c r="GE89" s="8">
        <v>1</v>
      </c>
      <c r="GI89" s="8">
        <v>1</v>
      </c>
      <c r="HG89" s="8">
        <v>1</v>
      </c>
      <c r="KS89" s="81">
        <v>3</v>
      </c>
      <c r="OR89" s="8">
        <v>2</v>
      </c>
      <c r="PU89" s="8">
        <v>3</v>
      </c>
    </row>
    <row r="90" spans="1:437" x14ac:dyDescent="0.4">
      <c r="A90" s="143"/>
      <c r="B90" s="400"/>
      <c r="C90" s="143" t="s">
        <v>662</v>
      </c>
      <c r="D90" s="68">
        <v>1</v>
      </c>
      <c r="E90" s="143">
        <v>1</v>
      </c>
      <c r="F90" s="23"/>
      <c r="G90" s="24"/>
      <c r="H90" s="17">
        <v>3</v>
      </c>
      <c r="I90" s="12">
        <f t="shared" si="11"/>
        <v>16</v>
      </c>
      <c r="GD90" s="8">
        <v>1</v>
      </c>
      <c r="GF90" s="8">
        <v>1</v>
      </c>
      <c r="GG90" s="8">
        <v>2</v>
      </c>
      <c r="GH90" s="8" t="s">
        <v>350</v>
      </c>
      <c r="GI90" s="8" t="s">
        <v>350</v>
      </c>
      <c r="GK90" s="8">
        <v>2</v>
      </c>
      <c r="HE90" s="8">
        <v>2</v>
      </c>
      <c r="HF90" s="8">
        <v>3</v>
      </c>
      <c r="HG90" s="8">
        <v>3</v>
      </c>
      <c r="HH90" s="8">
        <v>1</v>
      </c>
      <c r="PU90" s="8">
        <v>1</v>
      </c>
    </row>
    <row r="91" spans="1:437" x14ac:dyDescent="0.4">
      <c r="A91" s="143"/>
      <c r="B91" s="400"/>
      <c r="C91" s="143" t="s">
        <v>663</v>
      </c>
      <c r="D91" s="68">
        <v>1</v>
      </c>
      <c r="E91" s="143">
        <v>1</v>
      </c>
      <c r="F91" s="23"/>
      <c r="G91" s="24"/>
      <c r="H91" s="17">
        <v>4</v>
      </c>
      <c r="I91" s="12">
        <f t="shared" si="11"/>
        <v>16</v>
      </c>
      <c r="DP91" s="8">
        <v>2</v>
      </c>
      <c r="EO91" s="8">
        <v>3</v>
      </c>
      <c r="EZ91" s="8">
        <v>1</v>
      </c>
      <c r="FA91" s="8">
        <v>1</v>
      </c>
      <c r="FF91" s="8">
        <v>1</v>
      </c>
      <c r="FG91" s="8">
        <v>1</v>
      </c>
      <c r="GQ91" s="8">
        <v>2</v>
      </c>
      <c r="NZ91" s="8">
        <v>1</v>
      </c>
      <c r="OF91" s="8">
        <v>3</v>
      </c>
      <c r="OG91" s="8">
        <v>1</v>
      </c>
    </row>
    <row r="92" spans="1:437" x14ac:dyDescent="0.4">
      <c r="A92" s="143"/>
      <c r="B92" s="400"/>
      <c r="C92" s="143" t="s">
        <v>450</v>
      </c>
      <c r="D92" s="68">
        <v>1</v>
      </c>
      <c r="E92" s="143">
        <v>1</v>
      </c>
      <c r="F92" s="23"/>
      <c r="G92" s="24"/>
      <c r="H92" s="17">
        <v>5</v>
      </c>
      <c r="I92" s="12">
        <f t="shared" si="11"/>
        <v>3</v>
      </c>
      <c r="GH92" s="8">
        <v>1</v>
      </c>
      <c r="HJ92" s="8">
        <v>1</v>
      </c>
      <c r="PU92" s="8">
        <v>1</v>
      </c>
    </row>
    <row r="93" spans="1:437" x14ac:dyDescent="0.4">
      <c r="A93" s="143"/>
      <c r="B93" s="400"/>
      <c r="C93" s="143" t="s">
        <v>622</v>
      </c>
      <c r="D93" s="68">
        <v>1</v>
      </c>
      <c r="E93" s="143">
        <v>1</v>
      </c>
      <c r="F93" s="23"/>
      <c r="G93" s="24"/>
      <c r="H93" s="17">
        <v>6</v>
      </c>
      <c r="I93" s="12">
        <f t="shared" si="11"/>
        <v>9</v>
      </c>
      <c r="GH93" s="8" t="s">
        <v>350</v>
      </c>
      <c r="GI93" s="8" t="s">
        <v>350</v>
      </c>
      <c r="KS93" s="81">
        <v>4</v>
      </c>
      <c r="NZ93" s="8">
        <v>1</v>
      </c>
      <c r="ON93" s="8">
        <v>4</v>
      </c>
    </row>
    <row r="94" spans="1:437" x14ac:dyDescent="0.4">
      <c r="A94" s="427" t="s">
        <v>364</v>
      </c>
      <c r="B94" s="427"/>
      <c r="C94" s="427"/>
      <c r="D94" s="427"/>
      <c r="E94" s="427"/>
      <c r="F94" s="427"/>
      <c r="G94" s="427"/>
      <c r="H94" s="426"/>
      <c r="I94" s="12" t="s">
        <v>358</v>
      </c>
    </row>
    <row r="95" spans="1:437" x14ac:dyDescent="0.4">
      <c r="A95" s="38"/>
      <c r="B95" s="39" t="s">
        <v>557</v>
      </c>
      <c r="C95" s="39" t="s">
        <v>365</v>
      </c>
      <c r="D95" s="69">
        <v>1</v>
      </c>
      <c r="E95" s="38">
        <v>1</v>
      </c>
      <c r="F95" s="139">
        <v>1</v>
      </c>
      <c r="G95" s="16"/>
      <c r="H95" s="17">
        <v>1</v>
      </c>
      <c r="I95" s="12">
        <f>SUM(J95:PF95)</f>
        <v>16</v>
      </c>
      <c r="Y95" s="8">
        <v>1</v>
      </c>
      <c r="AX95" s="8">
        <v>3</v>
      </c>
      <c r="BX95" s="8">
        <v>1</v>
      </c>
      <c r="BY95" s="8">
        <v>2</v>
      </c>
      <c r="BZ95" s="8">
        <v>1</v>
      </c>
      <c r="CB95" s="8">
        <v>2</v>
      </c>
      <c r="CC95" s="8">
        <v>2</v>
      </c>
      <c r="CD95" s="8">
        <v>2</v>
      </c>
      <c r="CY95" s="8">
        <v>1</v>
      </c>
      <c r="CZ95" s="8">
        <v>1</v>
      </c>
    </row>
    <row r="96" spans="1:437" x14ac:dyDescent="0.4">
      <c r="A96" s="428" t="s">
        <v>387</v>
      </c>
      <c r="B96" s="428"/>
      <c r="C96" s="428"/>
      <c r="D96" s="428"/>
      <c r="E96" s="428"/>
      <c r="F96" s="428"/>
      <c r="G96" s="428"/>
      <c r="H96" s="426"/>
      <c r="I96" s="12" t="s">
        <v>358</v>
      </c>
    </row>
    <row r="97" spans="1:409" x14ac:dyDescent="0.4">
      <c r="A97" s="141"/>
      <c r="B97" s="384" t="s">
        <v>529</v>
      </c>
      <c r="C97" s="141" t="s">
        <v>366</v>
      </c>
      <c r="D97" s="68">
        <v>2</v>
      </c>
      <c r="E97" s="141">
        <v>1</v>
      </c>
      <c r="F97" s="23"/>
      <c r="G97" s="24"/>
      <c r="H97" s="17">
        <v>1</v>
      </c>
      <c r="I97" s="12">
        <f t="shared" ref="I97:I110" si="12">SUM(J97:PZ97)</f>
        <v>4</v>
      </c>
      <c r="LY97" s="8">
        <v>2</v>
      </c>
      <c r="NS97" s="8">
        <v>2</v>
      </c>
    </row>
    <row r="98" spans="1:409" x14ac:dyDescent="0.4">
      <c r="A98" s="141"/>
      <c r="B98" s="369"/>
      <c r="C98" s="141" t="s">
        <v>367</v>
      </c>
      <c r="D98" s="68">
        <v>2</v>
      </c>
      <c r="E98" s="141">
        <v>1</v>
      </c>
      <c r="F98" s="23"/>
      <c r="G98" s="24"/>
      <c r="H98" s="17">
        <v>2</v>
      </c>
      <c r="I98" s="12">
        <f t="shared" si="12"/>
        <v>5</v>
      </c>
      <c r="HK98" s="81">
        <v>3</v>
      </c>
      <c r="IG98" s="8">
        <v>1</v>
      </c>
      <c r="IH98" s="8">
        <v>1</v>
      </c>
    </row>
    <row r="99" spans="1:409" x14ac:dyDescent="0.4">
      <c r="A99" s="141"/>
      <c r="B99" s="369"/>
      <c r="C99" s="141" t="s">
        <v>459</v>
      </c>
      <c r="D99" s="68">
        <v>2</v>
      </c>
      <c r="E99" s="141">
        <v>1</v>
      </c>
      <c r="F99" s="23"/>
      <c r="G99" s="24"/>
      <c r="H99" s="17">
        <v>3</v>
      </c>
      <c r="I99" s="12">
        <f t="shared" si="12"/>
        <v>4</v>
      </c>
      <c r="Y99" s="8">
        <v>1</v>
      </c>
      <c r="HM99" s="8">
        <v>2</v>
      </c>
      <c r="IJ99" s="8">
        <v>1</v>
      </c>
    </row>
    <row r="100" spans="1:409" x14ac:dyDescent="0.4">
      <c r="A100" s="141"/>
      <c r="B100" s="369"/>
      <c r="C100" s="141" t="s">
        <v>617</v>
      </c>
      <c r="D100" s="68">
        <v>2</v>
      </c>
      <c r="E100" s="141">
        <v>1</v>
      </c>
      <c r="F100" s="23"/>
      <c r="G100" s="24"/>
      <c r="H100" s="17">
        <v>4</v>
      </c>
      <c r="I100" s="12">
        <f t="shared" si="12"/>
        <v>3</v>
      </c>
      <c r="HN100" s="8">
        <v>2</v>
      </c>
      <c r="II100" s="8">
        <v>1</v>
      </c>
    </row>
    <row r="101" spans="1:409" x14ac:dyDescent="0.4">
      <c r="A101" s="141"/>
      <c r="B101" s="66" t="s">
        <v>530</v>
      </c>
      <c r="C101" s="141" t="s">
        <v>442</v>
      </c>
      <c r="D101" s="68">
        <v>2</v>
      </c>
      <c r="E101" s="141">
        <v>1</v>
      </c>
      <c r="F101" s="23"/>
      <c r="G101" s="24"/>
      <c r="H101" s="17">
        <v>5</v>
      </c>
      <c r="I101" s="12">
        <f t="shared" si="12"/>
        <v>6</v>
      </c>
      <c r="HL101" s="8">
        <v>3</v>
      </c>
      <c r="IK101" s="8">
        <v>2</v>
      </c>
      <c r="JW101" s="8">
        <v>1</v>
      </c>
    </row>
    <row r="102" spans="1:409" x14ac:dyDescent="0.4">
      <c r="A102" s="141"/>
      <c r="B102" s="378" t="s">
        <v>531</v>
      </c>
      <c r="C102" s="379"/>
      <c r="D102" s="68">
        <v>3</v>
      </c>
      <c r="E102" s="141">
        <v>1</v>
      </c>
      <c r="F102" s="23"/>
      <c r="G102" s="24"/>
      <c r="H102" s="17">
        <v>6</v>
      </c>
      <c r="I102" s="12">
        <f t="shared" si="12"/>
        <v>23</v>
      </c>
      <c r="LI102" s="8">
        <v>2</v>
      </c>
      <c r="LX102" s="8">
        <v>2</v>
      </c>
      <c r="LZ102" s="8">
        <v>2</v>
      </c>
      <c r="MC102" s="8">
        <v>2</v>
      </c>
      <c r="MU102" s="8">
        <v>1</v>
      </c>
      <c r="MW102" s="8">
        <v>1</v>
      </c>
      <c r="MX102" s="8">
        <v>1</v>
      </c>
      <c r="MY102" s="8">
        <v>1</v>
      </c>
      <c r="MZ102" s="8">
        <v>1</v>
      </c>
      <c r="ND102" s="8">
        <v>2</v>
      </c>
      <c r="NR102" s="8">
        <v>2</v>
      </c>
      <c r="NT102" s="8">
        <v>1</v>
      </c>
      <c r="NV102" s="8">
        <v>1</v>
      </c>
      <c r="NW102" s="8">
        <v>2</v>
      </c>
      <c r="OS102" s="8">
        <v>2</v>
      </c>
    </row>
    <row r="103" spans="1:409" x14ac:dyDescent="0.4">
      <c r="A103" s="141"/>
      <c r="B103" s="384" t="s">
        <v>532</v>
      </c>
      <c r="C103" s="141" t="s">
        <v>460</v>
      </c>
      <c r="D103" s="68"/>
      <c r="E103" s="141"/>
      <c r="F103" s="23"/>
      <c r="G103" s="24"/>
      <c r="H103" s="17">
        <v>7</v>
      </c>
      <c r="I103" s="12">
        <f t="shared" si="12"/>
        <v>0</v>
      </c>
    </row>
    <row r="104" spans="1:409" x14ac:dyDescent="0.4">
      <c r="A104" s="141"/>
      <c r="B104" s="369"/>
      <c r="C104" s="141" t="s">
        <v>461</v>
      </c>
      <c r="D104" s="68"/>
      <c r="E104" s="141"/>
      <c r="F104" s="23"/>
      <c r="G104" s="24"/>
      <c r="H104" s="17">
        <v>8</v>
      </c>
      <c r="I104" s="12">
        <f t="shared" si="12"/>
        <v>0</v>
      </c>
    </row>
    <row r="105" spans="1:409" x14ac:dyDescent="0.4">
      <c r="A105" s="141"/>
      <c r="B105" s="369"/>
      <c r="C105" s="141" t="s">
        <v>346</v>
      </c>
      <c r="D105" s="68"/>
      <c r="E105" s="141"/>
      <c r="F105" s="23"/>
      <c r="G105" s="24"/>
      <c r="H105" s="17">
        <v>9</v>
      </c>
      <c r="I105" s="12">
        <f t="shared" si="12"/>
        <v>0</v>
      </c>
    </row>
    <row r="106" spans="1:409" x14ac:dyDescent="0.4">
      <c r="A106" s="141"/>
      <c r="B106" s="141" t="s">
        <v>533</v>
      </c>
      <c r="C106" s="141" t="s">
        <v>472</v>
      </c>
      <c r="D106" s="68"/>
      <c r="E106" s="141"/>
      <c r="F106" s="23"/>
      <c r="G106" s="24"/>
      <c r="H106" s="17">
        <v>10</v>
      </c>
      <c r="I106" s="12">
        <f t="shared" si="12"/>
        <v>0</v>
      </c>
    </row>
    <row r="107" spans="1:409" x14ac:dyDescent="0.4">
      <c r="A107" s="42"/>
      <c r="B107" s="410" t="s">
        <v>618</v>
      </c>
      <c r="C107" s="42" t="s">
        <v>443</v>
      </c>
      <c r="D107" s="71"/>
      <c r="E107" s="42" t="s">
        <v>350</v>
      </c>
      <c r="F107" s="12"/>
      <c r="G107" s="340"/>
      <c r="H107" s="17">
        <v>11</v>
      </c>
      <c r="I107" s="12">
        <f t="shared" si="12"/>
        <v>0</v>
      </c>
    </row>
    <row r="108" spans="1:409" ht="34" x14ac:dyDescent="0.4">
      <c r="A108" s="42"/>
      <c r="B108" s="411"/>
      <c r="C108" s="42" t="s">
        <v>444</v>
      </c>
      <c r="D108" s="71"/>
      <c r="E108" s="42" t="s">
        <v>350</v>
      </c>
      <c r="F108" s="12"/>
      <c r="G108" s="340"/>
      <c r="H108" s="17">
        <v>12</v>
      </c>
      <c r="I108" s="12">
        <f t="shared" si="12"/>
        <v>0</v>
      </c>
    </row>
    <row r="109" spans="1:409" x14ac:dyDescent="0.4">
      <c r="A109" s="42"/>
      <c r="B109" s="412"/>
      <c r="C109" s="42" t="s">
        <v>347</v>
      </c>
      <c r="D109" s="71"/>
      <c r="E109" s="42" t="s">
        <v>350</v>
      </c>
      <c r="F109" s="12"/>
      <c r="G109" s="340"/>
      <c r="H109" s="17">
        <v>13</v>
      </c>
      <c r="I109" s="12">
        <f t="shared" si="12"/>
        <v>0</v>
      </c>
    </row>
    <row r="110" spans="1:409" x14ac:dyDescent="0.4">
      <c r="A110" s="42"/>
      <c r="B110" s="42" t="s">
        <v>560</v>
      </c>
      <c r="C110" s="42" t="s">
        <v>561</v>
      </c>
      <c r="D110" s="71">
        <v>1</v>
      </c>
      <c r="E110" s="42">
        <v>1</v>
      </c>
      <c r="F110" s="12"/>
      <c r="G110" s="340"/>
      <c r="H110" s="17">
        <v>14</v>
      </c>
      <c r="I110" s="12">
        <f t="shared" si="12"/>
        <v>3</v>
      </c>
      <c r="DC110" s="8">
        <v>1</v>
      </c>
      <c r="JT110" s="8">
        <v>1</v>
      </c>
      <c r="JV110" s="8">
        <v>1</v>
      </c>
    </row>
    <row r="111" spans="1:409" x14ac:dyDescent="0.4">
      <c r="A111" s="429" t="s">
        <v>451</v>
      </c>
      <c r="B111" s="429"/>
      <c r="C111" s="429"/>
      <c r="D111" s="429"/>
      <c r="E111" s="429"/>
      <c r="F111" s="429"/>
      <c r="G111" s="429"/>
      <c r="H111" s="429"/>
      <c r="I111" s="12" t="s">
        <v>358</v>
      </c>
    </row>
    <row r="112" spans="1:409" x14ac:dyDescent="0.4">
      <c r="A112" s="151"/>
      <c r="B112" s="417" t="s">
        <v>555</v>
      </c>
      <c r="C112" s="151" t="s">
        <v>473</v>
      </c>
      <c r="D112" s="71"/>
      <c r="E112" s="151"/>
      <c r="F112" s="12"/>
      <c r="G112" s="340"/>
      <c r="H112" s="45">
        <v>1</v>
      </c>
      <c r="I112" s="12">
        <f>SUM(J112:PZ112)</f>
        <v>0</v>
      </c>
    </row>
    <row r="113" spans="1:440" x14ac:dyDescent="0.4">
      <c r="A113" s="151"/>
      <c r="B113" s="417"/>
      <c r="C113" s="151" t="s">
        <v>390</v>
      </c>
      <c r="D113" s="71"/>
      <c r="E113" s="151"/>
      <c r="F113" s="12" t="s">
        <v>350</v>
      </c>
      <c r="G113" s="340"/>
      <c r="H113" s="45">
        <v>2</v>
      </c>
      <c r="I113" s="12">
        <f>SUM(J113:PZ113)</f>
        <v>0</v>
      </c>
    </row>
    <row r="114" spans="1:440" x14ac:dyDescent="0.4">
      <c r="A114" s="151"/>
      <c r="B114" s="417"/>
      <c r="C114" s="151" t="s">
        <v>455</v>
      </c>
      <c r="D114" s="71"/>
      <c r="E114" s="151"/>
      <c r="F114" s="12"/>
      <c r="G114" s="340"/>
      <c r="H114" s="45">
        <v>3</v>
      </c>
      <c r="I114" s="12">
        <f>SUM(J114:PZ114)</f>
        <v>0</v>
      </c>
    </row>
    <row r="115" spans="1:440" s="48" customFormat="1" x14ac:dyDescent="0.4">
      <c r="A115" s="413" t="s">
        <v>452</v>
      </c>
      <c r="B115" s="419"/>
      <c r="C115" s="419"/>
      <c r="D115" s="419"/>
      <c r="E115" s="419"/>
      <c r="F115" s="419"/>
      <c r="G115" s="419"/>
      <c r="H115" s="419"/>
      <c r="I115" s="12" t="s">
        <v>358</v>
      </c>
      <c r="J115" s="47"/>
      <c r="Z115" s="81"/>
      <c r="DB115" s="81"/>
      <c r="EN115" s="81"/>
      <c r="HK115" s="81"/>
      <c r="KS115" s="81"/>
    </row>
    <row r="116" spans="1:440" s="48" customFormat="1" x14ac:dyDescent="0.4">
      <c r="A116" s="149"/>
      <c r="B116" s="420" t="s">
        <v>620</v>
      </c>
      <c r="C116" s="341" t="s">
        <v>565</v>
      </c>
      <c r="D116" s="137">
        <v>2</v>
      </c>
      <c r="E116" s="341">
        <v>1</v>
      </c>
      <c r="F116" s="341" t="s">
        <v>350</v>
      </c>
      <c r="G116" s="341"/>
      <c r="H116" s="45">
        <v>1</v>
      </c>
      <c r="I116" s="12">
        <f>SUM(J116:PZ116)</f>
        <v>3</v>
      </c>
      <c r="J116" s="47"/>
      <c r="Z116" s="81"/>
      <c r="DB116" s="81"/>
      <c r="EN116" s="81"/>
      <c r="HK116" s="81"/>
      <c r="KS116" s="81"/>
      <c r="ME116" s="48">
        <v>1</v>
      </c>
      <c r="NX116" s="48">
        <v>1</v>
      </c>
      <c r="PU116" s="48">
        <v>1</v>
      </c>
    </row>
    <row r="117" spans="1:440" s="48" customFormat="1" x14ac:dyDescent="0.4">
      <c r="A117" s="149"/>
      <c r="B117" s="421"/>
      <c r="C117" s="149" t="s">
        <v>566</v>
      </c>
      <c r="D117" s="71"/>
      <c r="E117" s="341"/>
      <c r="F117" s="341"/>
      <c r="G117" s="341"/>
      <c r="H117" s="45">
        <v>2</v>
      </c>
      <c r="I117" s="12">
        <f>SUM(J117:PZ117)</f>
        <v>0</v>
      </c>
      <c r="J117" s="47"/>
      <c r="Z117" s="81"/>
      <c r="DB117" s="81"/>
      <c r="EN117" s="81"/>
      <c r="HK117" s="81"/>
      <c r="KS117" s="81"/>
    </row>
    <row r="118" spans="1:440" s="48" customFormat="1" x14ac:dyDescent="0.4">
      <c r="A118" s="149"/>
      <c r="B118" s="420" t="s">
        <v>621</v>
      </c>
      <c r="C118" s="341" t="s">
        <v>567</v>
      </c>
      <c r="D118" s="137">
        <v>2</v>
      </c>
      <c r="E118" s="341">
        <v>1</v>
      </c>
      <c r="F118" s="341" t="s">
        <v>350</v>
      </c>
      <c r="G118" s="341"/>
      <c r="H118" s="45">
        <v>3</v>
      </c>
      <c r="I118" s="12">
        <f>SUM(J118:PZ118)</f>
        <v>9</v>
      </c>
      <c r="J118" s="47"/>
      <c r="Z118" s="81"/>
      <c r="DB118" s="81"/>
      <c r="EN118" s="81"/>
      <c r="EO118" s="48">
        <v>3</v>
      </c>
      <c r="FF118" s="48">
        <v>1</v>
      </c>
      <c r="FG118" s="48">
        <v>1</v>
      </c>
      <c r="GQ118" s="48">
        <v>1</v>
      </c>
      <c r="HK118" s="81"/>
      <c r="KS118" s="81">
        <v>1</v>
      </c>
      <c r="NY118" s="48">
        <v>1</v>
      </c>
      <c r="NZ118" s="48">
        <v>1</v>
      </c>
    </row>
    <row r="119" spans="1:440" s="48" customFormat="1" x14ac:dyDescent="0.4">
      <c r="A119" s="149"/>
      <c r="B119" s="421"/>
      <c r="C119" s="149" t="s">
        <v>568</v>
      </c>
      <c r="D119" s="73"/>
      <c r="E119" s="149"/>
      <c r="F119" s="139" t="s">
        <v>350</v>
      </c>
      <c r="G119" s="51"/>
      <c r="H119" s="45">
        <v>4</v>
      </c>
      <c r="I119" s="12">
        <f>SUM(J119:PZ119)</f>
        <v>0</v>
      </c>
      <c r="J119" s="47"/>
      <c r="Z119" s="81"/>
      <c r="DB119" s="81"/>
      <c r="EN119" s="81"/>
      <c r="HK119" s="81"/>
      <c r="KS119" s="81"/>
    </row>
    <row r="120" spans="1:440" s="48" customFormat="1" x14ac:dyDescent="0.4">
      <c r="A120" s="149"/>
      <c r="B120" s="342" t="s">
        <v>1468</v>
      </c>
      <c r="C120" s="48" t="s">
        <v>1467</v>
      </c>
      <c r="D120" s="137">
        <v>3</v>
      </c>
      <c r="E120" s="149">
        <v>1</v>
      </c>
      <c r="F120" s="139"/>
      <c r="G120" s="51"/>
      <c r="H120" s="45">
        <v>5</v>
      </c>
      <c r="I120" s="12">
        <f>SUM(J120:PZ120)</f>
        <v>5</v>
      </c>
      <c r="J120" s="47"/>
      <c r="Z120" s="81"/>
      <c r="DB120" s="81"/>
      <c r="EN120" s="81"/>
      <c r="HK120" s="81"/>
      <c r="KS120" s="81"/>
      <c r="NX120" s="48">
        <v>1</v>
      </c>
      <c r="NY120" s="48">
        <v>1</v>
      </c>
      <c r="OL120" s="48">
        <v>1</v>
      </c>
      <c r="PU120" s="48">
        <v>1</v>
      </c>
      <c r="PX120" s="48">
        <v>1</v>
      </c>
    </row>
    <row r="121" spans="1:440" x14ac:dyDescent="0.4">
      <c r="A121" s="415" t="s">
        <v>453</v>
      </c>
      <c r="B121" s="422"/>
      <c r="C121" s="422"/>
      <c r="D121" s="422"/>
      <c r="E121" s="422"/>
      <c r="F121" s="422"/>
      <c r="G121" s="422"/>
      <c r="H121" s="422"/>
      <c r="I121" s="12" t="s">
        <v>358</v>
      </c>
    </row>
    <row r="122" spans="1:440" x14ac:dyDescent="0.4">
      <c r="A122" s="150"/>
      <c r="B122" s="150"/>
      <c r="C122" s="150"/>
      <c r="D122" s="71"/>
      <c r="E122" s="150"/>
      <c r="F122" s="139">
        <v>1</v>
      </c>
      <c r="G122" s="51"/>
      <c r="H122" s="45"/>
      <c r="I122" s="12">
        <f>SUM(J122:PZ122)</f>
        <v>0</v>
      </c>
    </row>
    <row r="123" spans="1:440" x14ac:dyDescent="0.4">
      <c r="A123" s="423" t="s">
        <v>454</v>
      </c>
      <c r="B123" s="423"/>
      <c r="C123" s="423"/>
      <c r="D123" s="423"/>
      <c r="E123" s="423"/>
      <c r="F123" s="423"/>
      <c r="G123" s="423"/>
      <c r="H123" s="422"/>
      <c r="I123" s="12" t="s">
        <v>358</v>
      </c>
    </row>
    <row r="124" spans="1:440" x14ac:dyDescent="0.4">
      <c r="A124" s="53"/>
      <c r="B124" s="53" t="s">
        <v>500</v>
      </c>
      <c r="C124" s="53" t="s">
        <v>348</v>
      </c>
      <c r="D124" s="71"/>
      <c r="E124" s="53"/>
      <c r="F124" s="12"/>
      <c r="G124" s="340"/>
      <c r="H124" s="12">
        <v>1</v>
      </c>
      <c r="I124" s="12">
        <f>SUM(J124:PZ124)</f>
        <v>0</v>
      </c>
    </row>
    <row r="125" spans="1:440" x14ac:dyDescent="0.4">
      <c r="A125" s="53"/>
      <c r="B125" s="53" t="s">
        <v>501</v>
      </c>
      <c r="C125" s="53" t="s">
        <v>349</v>
      </c>
      <c r="D125" s="71"/>
      <c r="E125" s="53"/>
      <c r="F125" s="12"/>
      <c r="G125" s="340"/>
      <c r="H125" s="12">
        <v>2</v>
      </c>
      <c r="I125" s="12">
        <f>SUM(J125:PZ125)</f>
        <v>0</v>
      </c>
    </row>
    <row r="126" spans="1:440" x14ac:dyDescent="0.4">
      <c r="A126" s="424" t="s">
        <v>440</v>
      </c>
      <c r="B126" s="424"/>
      <c r="C126" s="424"/>
      <c r="D126" s="424"/>
      <c r="E126" s="424"/>
      <c r="F126" s="424"/>
      <c r="G126" s="424"/>
      <c r="H126" s="424"/>
      <c r="I126" s="12" t="s">
        <v>358</v>
      </c>
    </row>
    <row r="127" spans="1:440" x14ac:dyDescent="0.4">
      <c r="A127" s="148"/>
      <c r="B127" s="408" t="s">
        <v>502</v>
      </c>
      <c r="C127" s="148" t="s">
        <v>388</v>
      </c>
      <c r="D127" s="71"/>
      <c r="E127" s="148"/>
      <c r="F127" s="12"/>
      <c r="G127" s="340"/>
      <c r="H127" s="12">
        <v>1</v>
      </c>
      <c r="I127" s="12">
        <f>SUM(J127:PZ127)</f>
        <v>0</v>
      </c>
    </row>
    <row r="128" spans="1:440" x14ac:dyDescent="0.4">
      <c r="A128" s="148"/>
      <c r="B128" s="408"/>
      <c r="C128" s="148" t="s">
        <v>393</v>
      </c>
      <c r="D128" s="71"/>
      <c r="E128" s="148"/>
      <c r="F128" s="12"/>
      <c r="G128" s="340"/>
      <c r="H128" s="12">
        <v>2</v>
      </c>
      <c r="I128" s="12">
        <f>SUM(J128:PZ128)</f>
        <v>0</v>
      </c>
    </row>
    <row r="129" spans="1:423" x14ac:dyDescent="0.4">
      <c r="A129" s="148"/>
      <c r="B129" s="148" t="s">
        <v>503</v>
      </c>
      <c r="C129" s="148" t="s">
        <v>389</v>
      </c>
      <c r="D129" s="71"/>
      <c r="E129" s="148"/>
      <c r="F129" s="12"/>
      <c r="G129" s="340"/>
      <c r="H129" s="12">
        <v>3</v>
      </c>
      <c r="I129" s="12">
        <f>SUM(J129:PZ129)</f>
        <v>0</v>
      </c>
    </row>
    <row r="130" spans="1:423" x14ac:dyDescent="0.4">
      <c r="A130" s="148"/>
      <c r="B130" s="124"/>
      <c r="C130" s="148" t="s">
        <v>1458</v>
      </c>
      <c r="D130" s="71"/>
      <c r="E130" s="148"/>
      <c r="F130" s="12"/>
      <c r="G130" s="340"/>
      <c r="H130" s="12">
        <v>4</v>
      </c>
      <c r="I130" s="12">
        <f>SUM(J130:PZ130)</f>
        <v>0</v>
      </c>
    </row>
    <row r="131" spans="1:423" x14ac:dyDescent="0.4">
      <c r="A131" s="148"/>
      <c r="B131" s="125"/>
      <c r="C131" s="123" t="s">
        <v>1452</v>
      </c>
      <c r="D131" s="71"/>
      <c r="E131" s="148"/>
      <c r="F131" s="12"/>
      <c r="G131" s="340"/>
      <c r="H131" s="12">
        <v>5</v>
      </c>
      <c r="I131" s="12">
        <f>SUM(J131:PZ131)</f>
        <v>0</v>
      </c>
    </row>
    <row r="132" spans="1:423" x14ac:dyDescent="0.4">
      <c r="A132" s="148"/>
      <c r="B132" s="125"/>
      <c r="C132" s="123" t="s">
        <v>1453</v>
      </c>
      <c r="D132" s="71"/>
      <c r="E132" s="148"/>
      <c r="F132" s="12"/>
      <c r="G132" s="340"/>
      <c r="H132" s="12">
        <v>5.0999999999999996</v>
      </c>
      <c r="I132" s="12">
        <f t="shared" ref="I132:I135" si="13">SUM(J132:PZ132)</f>
        <v>0</v>
      </c>
    </row>
    <row r="133" spans="1:423" x14ac:dyDescent="0.4">
      <c r="A133" s="148"/>
      <c r="B133" s="125"/>
      <c r="C133" s="123" t="s">
        <v>1454</v>
      </c>
      <c r="D133" s="71"/>
      <c r="E133" s="148"/>
      <c r="F133" s="12"/>
      <c r="G133" s="340"/>
      <c r="H133" s="12">
        <v>5.2</v>
      </c>
      <c r="I133" s="12">
        <f t="shared" si="13"/>
        <v>0</v>
      </c>
    </row>
    <row r="134" spans="1:423" x14ac:dyDescent="0.4">
      <c r="A134" s="148"/>
      <c r="B134" s="125" t="s">
        <v>1459</v>
      </c>
      <c r="C134" s="123" t="s">
        <v>1455</v>
      </c>
      <c r="D134" s="71"/>
      <c r="E134" s="148"/>
      <c r="F134" s="12"/>
      <c r="G134" s="340"/>
      <c r="H134" s="12">
        <v>5.3</v>
      </c>
      <c r="I134" s="12">
        <f t="shared" si="13"/>
        <v>0</v>
      </c>
    </row>
    <row r="135" spans="1:423" x14ac:dyDescent="0.4">
      <c r="A135" s="148"/>
      <c r="B135" s="125"/>
      <c r="C135" s="123" t="s">
        <v>1448</v>
      </c>
      <c r="D135" s="71"/>
      <c r="E135" s="148"/>
      <c r="F135" s="12"/>
      <c r="G135" s="340"/>
      <c r="H135" s="12">
        <v>6</v>
      </c>
      <c r="I135" s="12">
        <f t="shared" si="13"/>
        <v>1</v>
      </c>
      <c r="PG135" s="8">
        <v>1</v>
      </c>
    </row>
    <row r="136" spans="1:423" x14ac:dyDescent="0.4">
      <c r="A136" s="148"/>
      <c r="B136" s="125"/>
      <c r="C136" s="123" t="s">
        <v>1456</v>
      </c>
      <c r="D136" s="71"/>
      <c r="E136" s="148"/>
      <c r="F136" s="12"/>
      <c r="G136" s="340"/>
      <c r="H136" s="12">
        <v>7</v>
      </c>
      <c r="I136" s="12">
        <f>SUM(J136:PZ136)</f>
        <v>0</v>
      </c>
    </row>
    <row r="137" spans="1:423" x14ac:dyDescent="0.4">
      <c r="A137" s="148"/>
      <c r="B137" s="125"/>
      <c r="C137" s="123" t="s">
        <v>1457</v>
      </c>
      <c r="D137" s="71"/>
      <c r="E137" s="148"/>
      <c r="F137" s="12"/>
      <c r="G137" s="340"/>
      <c r="H137" s="12">
        <v>7.1</v>
      </c>
      <c r="I137" s="12">
        <f t="shared" ref="I137:I142" si="14">SUM(J137:PZ137)</f>
        <v>0</v>
      </c>
    </row>
    <row r="138" spans="1:423" x14ac:dyDescent="0.4">
      <c r="A138" s="148"/>
      <c r="B138" s="125"/>
      <c r="C138" s="148" t="s">
        <v>398</v>
      </c>
      <c r="D138" s="71"/>
      <c r="E138" s="148"/>
      <c r="F138" s="12"/>
      <c r="G138" s="340"/>
      <c r="H138" s="12">
        <v>8</v>
      </c>
      <c r="I138" s="12">
        <f t="shared" si="14"/>
        <v>0</v>
      </c>
    </row>
    <row r="139" spans="1:423" x14ac:dyDescent="0.4">
      <c r="A139" s="148"/>
      <c r="B139" s="125"/>
      <c r="C139" s="148" t="s">
        <v>1473</v>
      </c>
      <c r="D139" s="71"/>
      <c r="E139" s="148"/>
      <c r="F139" s="12"/>
      <c r="G139" s="340"/>
      <c r="H139" s="12">
        <v>8.1</v>
      </c>
      <c r="I139" s="12">
        <f t="shared" si="14"/>
        <v>1</v>
      </c>
      <c r="JI139" s="8">
        <v>1</v>
      </c>
    </row>
    <row r="140" spans="1:423" x14ac:dyDescent="0.4">
      <c r="A140" s="148"/>
      <c r="B140" s="408" t="s">
        <v>1460</v>
      </c>
      <c r="C140" s="148" t="s">
        <v>1449</v>
      </c>
      <c r="D140" s="71"/>
      <c r="E140" s="148"/>
      <c r="F140" s="12"/>
      <c r="G140" s="340"/>
      <c r="H140" s="12">
        <v>9</v>
      </c>
      <c r="I140" s="12">
        <f t="shared" si="14"/>
        <v>0</v>
      </c>
    </row>
    <row r="141" spans="1:423" x14ac:dyDescent="0.4">
      <c r="A141" s="148"/>
      <c r="B141" s="408"/>
      <c r="C141" s="148" t="s">
        <v>1450</v>
      </c>
      <c r="D141" s="71"/>
      <c r="E141" s="148"/>
      <c r="F141" s="12"/>
      <c r="G141" s="340"/>
      <c r="H141" s="12">
        <v>10</v>
      </c>
      <c r="I141" s="12">
        <f t="shared" si="14"/>
        <v>0</v>
      </c>
    </row>
    <row r="142" spans="1:423" x14ac:dyDescent="0.4">
      <c r="A142" s="148"/>
      <c r="B142" s="408"/>
      <c r="C142" s="148" t="s">
        <v>1451</v>
      </c>
      <c r="D142" s="71"/>
      <c r="E142" s="148"/>
      <c r="F142" s="12"/>
      <c r="G142" s="340"/>
      <c r="H142" s="12">
        <v>11</v>
      </c>
      <c r="I142" s="12">
        <f t="shared" si="14"/>
        <v>0</v>
      </c>
    </row>
    <row r="143" spans="1:423" x14ac:dyDescent="0.4">
      <c r="A143" s="343"/>
      <c r="B143" s="343"/>
      <c r="C143" s="343"/>
      <c r="E143" s="343" t="s">
        <v>350</v>
      </c>
    </row>
    <row r="144" spans="1:423" ht="51" x14ac:dyDescent="0.4">
      <c r="C144" s="7" t="s">
        <v>499</v>
      </c>
      <c r="D144" s="75" t="s">
        <v>358</v>
      </c>
      <c r="E144" s="8">
        <f>SUBTOTAL(9,E5:E143)</f>
        <v>96</v>
      </c>
      <c r="F144" s="8">
        <f>SUBTOTAL(9,F5:F143)</f>
        <v>39</v>
      </c>
      <c r="H144" s="7" t="s">
        <v>534</v>
      </c>
      <c r="I144" s="8">
        <f>SUBTOTAL(9,I5:I143)</f>
        <v>1102</v>
      </c>
      <c r="PF144" s="8" t="s">
        <v>677</v>
      </c>
    </row>
    <row r="145" spans="3:5" x14ac:dyDescent="0.4">
      <c r="C145" s="60" t="s">
        <v>350</v>
      </c>
      <c r="D145" s="76"/>
      <c r="E145" s="7" t="s">
        <v>350</v>
      </c>
    </row>
    <row r="146" spans="3:5" x14ac:dyDescent="0.4">
      <c r="C146" s="7" t="s">
        <v>350</v>
      </c>
    </row>
    <row r="147" spans="3:5" x14ac:dyDescent="0.4">
      <c r="C147" s="7" t="s">
        <v>350</v>
      </c>
    </row>
  </sheetData>
  <autoFilter ref="A3:QB147" xr:uid="{00000000-0001-0000-0000-000000000000}"/>
  <mergeCells count="44">
    <mergeCell ref="A47:H47"/>
    <mergeCell ref="A4:H4"/>
    <mergeCell ref="B5:B6"/>
    <mergeCell ref="B7:B16"/>
    <mergeCell ref="B17:B19"/>
    <mergeCell ref="B20:B23"/>
    <mergeCell ref="B25:B26"/>
    <mergeCell ref="A28:H28"/>
    <mergeCell ref="B29:B33"/>
    <mergeCell ref="B34:B39"/>
    <mergeCell ref="B40:B43"/>
    <mergeCell ref="B44:B45"/>
    <mergeCell ref="A79:H79"/>
    <mergeCell ref="B48:B51"/>
    <mergeCell ref="B52:B54"/>
    <mergeCell ref="A55:H55"/>
    <mergeCell ref="B58:B60"/>
    <mergeCell ref="A61:H61"/>
    <mergeCell ref="B62:B63"/>
    <mergeCell ref="B64:B65"/>
    <mergeCell ref="A66:H66"/>
    <mergeCell ref="B68:B69"/>
    <mergeCell ref="A73:H73"/>
    <mergeCell ref="A76:H76"/>
    <mergeCell ref="B112:B114"/>
    <mergeCell ref="B80:B84"/>
    <mergeCell ref="B85:B86"/>
    <mergeCell ref="A87:H87"/>
    <mergeCell ref="B88:B93"/>
    <mergeCell ref="A94:H94"/>
    <mergeCell ref="A96:H96"/>
    <mergeCell ref="B97:B100"/>
    <mergeCell ref="B102:C102"/>
    <mergeCell ref="B103:B105"/>
    <mergeCell ref="B107:B109"/>
    <mergeCell ref="A111:H111"/>
    <mergeCell ref="B127:B128"/>
    <mergeCell ref="B140:B142"/>
    <mergeCell ref="A115:H115"/>
    <mergeCell ref="B116:B117"/>
    <mergeCell ref="B118:B119"/>
    <mergeCell ref="A121:H121"/>
    <mergeCell ref="A123:H123"/>
    <mergeCell ref="A126:H12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DE813-2262-4CD3-B2F9-637E9C90008F}">
  <dimension ref="A1:VG577"/>
  <sheetViews>
    <sheetView workbookViewId="0">
      <selection activeCell="D10" sqref="D10"/>
    </sheetView>
  </sheetViews>
  <sheetFormatPr defaultRowHeight="15.5" x14ac:dyDescent="0.4"/>
  <cols>
    <col min="1" max="1" width="7.36328125" style="362" bestFit="1" customWidth="1"/>
    <col min="2" max="2" width="2.7265625" style="362" bestFit="1" customWidth="1"/>
    <col min="3" max="3" width="8.7265625" style="362"/>
    <col min="4" max="579" width="8.81640625" style="362" bestFit="1" customWidth="1"/>
    <col min="580" max="16384" width="8.7265625" style="362"/>
  </cols>
  <sheetData>
    <row r="1" spans="1:579" x14ac:dyDescent="0.4">
      <c r="D1" s="363">
        <v>3</v>
      </c>
      <c r="E1" s="363">
        <v>1</v>
      </c>
      <c r="F1" s="363">
        <v>1</v>
      </c>
      <c r="G1" s="363">
        <v>1</v>
      </c>
      <c r="H1" s="363">
        <v>1</v>
      </c>
      <c r="I1" s="363">
        <v>1</v>
      </c>
      <c r="J1" s="363">
        <v>1</v>
      </c>
      <c r="K1" s="363">
        <v>1</v>
      </c>
      <c r="L1" s="363">
        <v>1</v>
      </c>
      <c r="M1" s="363">
        <v>0</v>
      </c>
      <c r="N1" s="363">
        <v>0</v>
      </c>
      <c r="O1" s="363">
        <v>1</v>
      </c>
      <c r="P1" s="363">
        <v>1</v>
      </c>
      <c r="Q1" s="363">
        <v>1</v>
      </c>
      <c r="R1" s="363">
        <v>1</v>
      </c>
      <c r="S1" s="363">
        <v>1</v>
      </c>
      <c r="T1" s="363">
        <v>1</v>
      </c>
      <c r="U1" s="363">
        <v>3</v>
      </c>
      <c r="V1" s="363">
        <v>1</v>
      </c>
      <c r="W1" s="363">
        <v>1</v>
      </c>
      <c r="X1" s="363">
        <v>2</v>
      </c>
      <c r="Y1" s="363">
        <v>1</v>
      </c>
      <c r="Z1" s="363">
        <v>1</v>
      </c>
      <c r="AA1" s="363">
        <v>1</v>
      </c>
      <c r="AB1" s="363">
        <v>2</v>
      </c>
      <c r="AC1" s="363">
        <v>2</v>
      </c>
      <c r="AD1" s="363">
        <v>2</v>
      </c>
      <c r="AE1" s="363">
        <v>1</v>
      </c>
      <c r="AF1" s="363">
        <v>0</v>
      </c>
      <c r="AG1" s="363">
        <v>0</v>
      </c>
      <c r="AH1" s="363">
        <v>0</v>
      </c>
      <c r="AI1" s="363">
        <v>0</v>
      </c>
      <c r="AJ1" s="363">
        <v>1</v>
      </c>
      <c r="AK1" s="363">
        <v>1</v>
      </c>
      <c r="AL1" s="363">
        <v>1</v>
      </c>
      <c r="AM1" s="363">
        <v>0</v>
      </c>
      <c r="AN1" s="363">
        <v>0</v>
      </c>
      <c r="AO1" s="363">
        <v>0</v>
      </c>
      <c r="AP1" s="363">
        <v>0</v>
      </c>
      <c r="AQ1" s="363">
        <v>0</v>
      </c>
      <c r="AR1" s="363">
        <v>3</v>
      </c>
      <c r="AS1" s="363">
        <v>1</v>
      </c>
      <c r="AT1" s="363">
        <v>2</v>
      </c>
      <c r="AU1" s="363">
        <v>1</v>
      </c>
      <c r="AV1" s="363">
        <v>1</v>
      </c>
      <c r="AW1" s="363">
        <v>1</v>
      </c>
      <c r="AX1" s="363">
        <v>1</v>
      </c>
      <c r="AY1" s="363">
        <v>1</v>
      </c>
      <c r="AZ1" s="363">
        <v>1</v>
      </c>
      <c r="BA1" s="363">
        <v>0</v>
      </c>
      <c r="BB1" s="363">
        <v>1</v>
      </c>
      <c r="BC1" s="363">
        <v>1</v>
      </c>
      <c r="BD1" s="363">
        <v>1</v>
      </c>
      <c r="BE1" s="363">
        <v>1</v>
      </c>
      <c r="BF1" s="363">
        <v>2</v>
      </c>
      <c r="BG1" s="363">
        <v>2</v>
      </c>
      <c r="BH1" s="363">
        <v>1</v>
      </c>
      <c r="BI1" s="363">
        <v>1</v>
      </c>
      <c r="BJ1" s="363">
        <v>1</v>
      </c>
      <c r="BK1" s="363">
        <v>1</v>
      </c>
      <c r="BL1" s="363">
        <v>1</v>
      </c>
      <c r="BM1" s="363">
        <v>1</v>
      </c>
      <c r="BN1" s="363">
        <v>1</v>
      </c>
      <c r="BO1" s="363">
        <v>1</v>
      </c>
      <c r="BP1" s="363">
        <v>0</v>
      </c>
      <c r="BQ1" s="363">
        <v>1</v>
      </c>
      <c r="BR1" s="363">
        <v>0</v>
      </c>
      <c r="BS1" s="363">
        <v>0</v>
      </c>
      <c r="BT1" s="363">
        <v>0</v>
      </c>
      <c r="BU1" s="363">
        <v>0</v>
      </c>
      <c r="BV1" s="363">
        <v>0</v>
      </c>
      <c r="BW1" s="363">
        <v>0</v>
      </c>
      <c r="BX1" s="363">
        <v>0</v>
      </c>
      <c r="BY1" s="363">
        <v>0</v>
      </c>
      <c r="BZ1" s="363">
        <v>1</v>
      </c>
      <c r="CA1" s="363">
        <v>1</v>
      </c>
      <c r="CB1" s="363">
        <v>0</v>
      </c>
      <c r="CC1" s="363">
        <v>0</v>
      </c>
      <c r="CD1" s="363">
        <v>1</v>
      </c>
      <c r="CE1" s="363">
        <v>1</v>
      </c>
      <c r="CF1" s="363">
        <v>0</v>
      </c>
      <c r="CG1" s="363">
        <v>0</v>
      </c>
      <c r="CH1" s="363">
        <v>0</v>
      </c>
      <c r="CI1" s="363">
        <v>0</v>
      </c>
      <c r="CJ1" s="363">
        <v>0</v>
      </c>
      <c r="CK1" s="363">
        <v>0</v>
      </c>
      <c r="CL1" s="363">
        <v>0</v>
      </c>
      <c r="CM1" s="363">
        <v>0</v>
      </c>
      <c r="CN1" s="363">
        <v>0</v>
      </c>
      <c r="CO1" s="363">
        <v>0</v>
      </c>
      <c r="CP1" s="363">
        <v>0</v>
      </c>
      <c r="CQ1" s="363">
        <v>0</v>
      </c>
      <c r="CR1" s="363">
        <v>0</v>
      </c>
      <c r="CS1" s="363">
        <v>0</v>
      </c>
      <c r="CT1" s="363">
        <v>0</v>
      </c>
      <c r="CU1" s="363">
        <v>0</v>
      </c>
      <c r="CV1" s="363">
        <v>0</v>
      </c>
      <c r="CW1" s="363">
        <v>0</v>
      </c>
      <c r="CX1" s="363">
        <v>0</v>
      </c>
      <c r="CY1" s="363">
        <v>0</v>
      </c>
      <c r="CZ1" s="363">
        <v>0</v>
      </c>
      <c r="DA1" s="363">
        <v>0</v>
      </c>
      <c r="DB1" s="363">
        <v>0</v>
      </c>
      <c r="DC1" s="363">
        <v>0</v>
      </c>
      <c r="DD1" s="363">
        <v>0</v>
      </c>
      <c r="DE1" s="363">
        <v>0</v>
      </c>
      <c r="DF1" s="363">
        <v>0</v>
      </c>
      <c r="DG1" s="363">
        <v>0</v>
      </c>
      <c r="DH1" s="363">
        <v>1</v>
      </c>
      <c r="DI1" s="363">
        <v>0</v>
      </c>
      <c r="DJ1" s="363">
        <v>0</v>
      </c>
      <c r="DK1" s="363">
        <v>0</v>
      </c>
      <c r="DL1" s="363">
        <v>0</v>
      </c>
      <c r="DM1" s="363">
        <v>0</v>
      </c>
      <c r="DN1" s="363">
        <v>0</v>
      </c>
      <c r="DO1" s="363">
        <v>0</v>
      </c>
      <c r="DP1" s="363">
        <v>1</v>
      </c>
      <c r="DQ1" s="363">
        <v>1</v>
      </c>
      <c r="DR1" s="363">
        <v>0</v>
      </c>
      <c r="DS1" s="363">
        <v>0</v>
      </c>
      <c r="DT1" s="363">
        <v>0</v>
      </c>
      <c r="DU1" s="363">
        <v>0</v>
      </c>
      <c r="DV1" s="363">
        <v>0</v>
      </c>
      <c r="DW1" s="363">
        <v>0</v>
      </c>
      <c r="DX1" s="363">
        <v>0</v>
      </c>
      <c r="DY1" s="363">
        <v>0</v>
      </c>
      <c r="DZ1" s="363">
        <v>1</v>
      </c>
      <c r="EA1" s="363">
        <v>1</v>
      </c>
      <c r="EB1" s="363">
        <v>0</v>
      </c>
      <c r="EC1" s="363">
        <v>0</v>
      </c>
      <c r="ED1" s="363">
        <v>0</v>
      </c>
      <c r="EE1" s="363">
        <v>0</v>
      </c>
      <c r="EF1" s="363">
        <v>0</v>
      </c>
      <c r="EG1" s="363">
        <v>0</v>
      </c>
      <c r="EH1" s="363">
        <v>0</v>
      </c>
      <c r="EI1" s="363">
        <v>0</v>
      </c>
      <c r="EJ1" s="363">
        <v>0</v>
      </c>
      <c r="EK1" s="363">
        <v>0</v>
      </c>
      <c r="EL1" s="363">
        <v>0</v>
      </c>
      <c r="EM1" s="363">
        <v>0</v>
      </c>
      <c r="EN1" s="363">
        <v>0</v>
      </c>
      <c r="EO1" s="363">
        <v>0</v>
      </c>
      <c r="EP1" s="363">
        <v>0</v>
      </c>
      <c r="EQ1" s="363">
        <v>0</v>
      </c>
      <c r="ER1" s="363">
        <v>0</v>
      </c>
      <c r="ES1" s="363">
        <v>0</v>
      </c>
      <c r="ET1" s="363">
        <v>0</v>
      </c>
      <c r="EU1" s="363">
        <v>0</v>
      </c>
      <c r="EV1" s="363">
        <v>0</v>
      </c>
      <c r="EW1" s="363">
        <v>0</v>
      </c>
      <c r="EX1" s="363">
        <v>0</v>
      </c>
      <c r="EY1" s="363">
        <v>0</v>
      </c>
      <c r="EZ1" s="363">
        <v>0</v>
      </c>
      <c r="FA1" s="363">
        <v>0</v>
      </c>
      <c r="FB1" s="363">
        <v>0</v>
      </c>
      <c r="FC1" s="363">
        <v>0</v>
      </c>
      <c r="FD1" s="363">
        <v>0</v>
      </c>
      <c r="FE1" s="363">
        <v>0</v>
      </c>
      <c r="FF1" s="363">
        <v>0</v>
      </c>
      <c r="FG1" s="363">
        <v>0</v>
      </c>
      <c r="FH1" s="363">
        <v>0</v>
      </c>
      <c r="FI1" s="363">
        <v>0</v>
      </c>
      <c r="FJ1" s="363">
        <v>0</v>
      </c>
      <c r="FK1" s="363">
        <v>0</v>
      </c>
      <c r="FL1" s="363">
        <v>0</v>
      </c>
      <c r="FM1" s="363">
        <v>0</v>
      </c>
      <c r="FN1" s="363">
        <v>0</v>
      </c>
      <c r="FO1" s="363">
        <v>0</v>
      </c>
      <c r="FP1" s="363">
        <v>1</v>
      </c>
      <c r="FQ1" s="363">
        <v>1</v>
      </c>
      <c r="FR1" s="363">
        <v>0</v>
      </c>
      <c r="FS1" s="363">
        <v>2</v>
      </c>
      <c r="FT1" s="363">
        <v>1</v>
      </c>
      <c r="FU1" s="363">
        <v>1</v>
      </c>
      <c r="FV1" s="363">
        <v>1</v>
      </c>
      <c r="FW1" s="363">
        <v>1</v>
      </c>
      <c r="FX1" s="363">
        <v>1</v>
      </c>
      <c r="FY1" s="363">
        <v>1</v>
      </c>
      <c r="FZ1" s="363">
        <v>1</v>
      </c>
      <c r="GA1" s="363">
        <v>2</v>
      </c>
      <c r="GB1" s="363">
        <v>2</v>
      </c>
      <c r="GC1" s="363">
        <v>1</v>
      </c>
      <c r="GD1" s="363">
        <v>1</v>
      </c>
      <c r="GE1" s="363">
        <v>1</v>
      </c>
      <c r="GF1" s="363">
        <v>1</v>
      </c>
      <c r="GG1" s="363">
        <v>1</v>
      </c>
      <c r="GH1" s="363">
        <v>1</v>
      </c>
      <c r="GI1" s="363">
        <v>1</v>
      </c>
      <c r="GJ1" s="363">
        <v>1</v>
      </c>
      <c r="GK1" s="363">
        <v>1</v>
      </c>
      <c r="GL1" s="363">
        <v>1</v>
      </c>
      <c r="GM1" s="363">
        <v>1</v>
      </c>
      <c r="GN1" s="363">
        <v>1</v>
      </c>
      <c r="GO1" s="363">
        <v>0</v>
      </c>
      <c r="GP1" s="363">
        <v>2</v>
      </c>
      <c r="GQ1" s="363">
        <v>1</v>
      </c>
      <c r="GR1" s="363">
        <v>0</v>
      </c>
      <c r="GS1" s="363">
        <v>0</v>
      </c>
      <c r="GT1" s="363">
        <v>0</v>
      </c>
      <c r="GU1" s="363">
        <v>0</v>
      </c>
      <c r="GV1" s="363">
        <v>0</v>
      </c>
      <c r="GW1" s="363">
        <v>0</v>
      </c>
      <c r="GX1" s="363">
        <v>0</v>
      </c>
      <c r="GY1" s="363">
        <v>0</v>
      </c>
      <c r="GZ1" s="363">
        <v>0</v>
      </c>
      <c r="HA1" s="363">
        <v>0</v>
      </c>
      <c r="HB1" s="363">
        <v>0</v>
      </c>
      <c r="HC1" s="363">
        <v>0</v>
      </c>
      <c r="HD1" s="363">
        <v>0</v>
      </c>
      <c r="HE1" s="363">
        <v>0</v>
      </c>
      <c r="HF1" s="363">
        <v>0</v>
      </c>
      <c r="HG1" s="363">
        <v>0</v>
      </c>
      <c r="HH1" s="363">
        <v>0</v>
      </c>
      <c r="HI1" s="363">
        <v>0</v>
      </c>
      <c r="HJ1" s="363">
        <v>0</v>
      </c>
      <c r="HK1" s="363">
        <v>0</v>
      </c>
      <c r="HL1" s="363">
        <v>0</v>
      </c>
      <c r="HM1" s="363">
        <v>0</v>
      </c>
      <c r="HN1" s="363">
        <v>0</v>
      </c>
      <c r="HO1" s="363">
        <v>0</v>
      </c>
      <c r="HP1" s="363">
        <v>0</v>
      </c>
      <c r="HQ1" s="363">
        <v>0</v>
      </c>
      <c r="HR1" s="363">
        <v>0</v>
      </c>
      <c r="HS1" s="363">
        <v>0</v>
      </c>
      <c r="HT1" s="363">
        <v>0</v>
      </c>
      <c r="HU1" s="363">
        <v>0</v>
      </c>
      <c r="HV1" s="363">
        <v>0</v>
      </c>
      <c r="HW1" s="363">
        <v>0</v>
      </c>
      <c r="HX1" s="363">
        <v>0</v>
      </c>
      <c r="HY1" s="363">
        <v>0</v>
      </c>
      <c r="HZ1" s="363">
        <v>0</v>
      </c>
      <c r="IA1" s="363">
        <v>0</v>
      </c>
      <c r="IB1" s="363">
        <v>0</v>
      </c>
      <c r="IC1" s="363">
        <v>0</v>
      </c>
      <c r="ID1" s="363">
        <v>0</v>
      </c>
      <c r="IE1" s="363">
        <v>0</v>
      </c>
      <c r="IF1" s="363">
        <v>0</v>
      </c>
      <c r="IG1" s="363">
        <v>0</v>
      </c>
      <c r="IH1" s="363">
        <v>0</v>
      </c>
      <c r="II1" s="363">
        <v>0</v>
      </c>
      <c r="IJ1" s="363">
        <v>0</v>
      </c>
      <c r="IK1" s="363">
        <v>0</v>
      </c>
      <c r="IL1" s="363">
        <v>0</v>
      </c>
      <c r="IM1" s="363">
        <v>0</v>
      </c>
      <c r="IN1" s="363">
        <v>0</v>
      </c>
      <c r="IO1" s="363">
        <v>0</v>
      </c>
      <c r="IP1" s="363">
        <v>0</v>
      </c>
      <c r="IQ1" s="363">
        <v>0</v>
      </c>
      <c r="IR1" s="363">
        <v>0</v>
      </c>
      <c r="IS1" s="363">
        <v>0</v>
      </c>
      <c r="IT1" s="363">
        <v>0</v>
      </c>
      <c r="IU1" s="363">
        <v>0</v>
      </c>
      <c r="IV1" s="363">
        <v>0</v>
      </c>
      <c r="IW1" s="363">
        <v>0</v>
      </c>
      <c r="IX1" s="363">
        <v>0</v>
      </c>
      <c r="IY1" s="363">
        <v>0</v>
      </c>
      <c r="IZ1" s="363">
        <v>0</v>
      </c>
      <c r="JA1" s="363">
        <v>0</v>
      </c>
      <c r="JB1" s="363">
        <v>0</v>
      </c>
      <c r="JC1" s="363">
        <v>0</v>
      </c>
      <c r="JD1" s="363">
        <v>0</v>
      </c>
      <c r="JE1" s="363">
        <v>0</v>
      </c>
      <c r="JF1" s="363">
        <v>0</v>
      </c>
      <c r="JG1" s="363">
        <v>0</v>
      </c>
      <c r="JH1" s="363">
        <v>0</v>
      </c>
      <c r="JI1" s="363">
        <v>0</v>
      </c>
      <c r="JJ1" s="363">
        <v>4</v>
      </c>
      <c r="JK1" s="363">
        <v>5</v>
      </c>
      <c r="JL1" s="363">
        <v>1</v>
      </c>
      <c r="JM1" s="363">
        <v>1</v>
      </c>
      <c r="JN1" s="363">
        <v>1</v>
      </c>
      <c r="JO1" s="363">
        <v>2</v>
      </c>
      <c r="JP1" s="363">
        <v>1</v>
      </c>
      <c r="JQ1" s="363">
        <v>1</v>
      </c>
      <c r="JR1" s="363">
        <v>2</v>
      </c>
      <c r="JS1" s="363">
        <v>1</v>
      </c>
      <c r="JT1" s="363">
        <v>1</v>
      </c>
      <c r="JU1" s="363">
        <v>0</v>
      </c>
      <c r="JV1" s="363">
        <v>0</v>
      </c>
      <c r="JW1" s="363">
        <v>0</v>
      </c>
      <c r="JX1" s="363">
        <v>0</v>
      </c>
      <c r="JY1" s="363">
        <v>0</v>
      </c>
      <c r="JZ1" s="363">
        <v>0</v>
      </c>
      <c r="KA1" s="363">
        <v>0</v>
      </c>
      <c r="KB1" s="363">
        <v>0</v>
      </c>
      <c r="KC1" s="363">
        <v>0</v>
      </c>
      <c r="KD1" s="363">
        <v>0</v>
      </c>
      <c r="KE1" s="363">
        <v>0</v>
      </c>
      <c r="KF1" s="363">
        <v>0</v>
      </c>
      <c r="KG1" s="363">
        <v>0</v>
      </c>
      <c r="KH1" s="363">
        <v>0</v>
      </c>
      <c r="KI1" s="363">
        <v>1</v>
      </c>
      <c r="KJ1" s="363">
        <v>1</v>
      </c>
      <c r="KK1" s="363">
        <v>1</v>
      </c>
      <c r="KL1" s="363">
        <v>1</v>
      </c>
      <c r="KM1" s="363">
        <v>0</v>
      </c>
      <c r="KN1" s="363">
        <v>0</v>
      </c>
      <c r="KO1" s="363">
        <v>0</v>
      </c>
      <c r="KP1" s="363">
        <v>0</v>
      </c>
      <c r="KQ1" s="363">
        <v>0</v>
      </c>
      <c r="KR1" s="363">
        <v>0</v>
      </c>
      <c r="KS1" s="363">
        <v>0</v>
      </c>
      <c r="KT1" s="363">
        <v>0</v>
      </c>
      <c r="KU1" s="363">
        <v>0</v>
      </c>
      <c r="KV1" s="363">
        <v>0</v>
      </c>
      <c r="KW1" s="363">
        <v>0</v>
      </c>
      <c r="KX1" s="363">
        <v>1</v>
      </c>
      <c r="KY1" s="363">
        <v>1</v>
      </c>
      <c r="KZ1" s="363">
        <v>1</v>
      </c>
      <c r="LA1" s="363">
        <v>0</v>
      </c>
      <c r="LB1" s="363">
        <v>0</v>
      </c>
      <c r="LC1" s="363">
        <v>0</v>
      </c>
      <c r="LD1" s="363">
        <v>0</v>
      </c>
      <c r="LE1" s="363">
        <v>0</v>
      </c>
      <c r="LF1" s="363">
        <v>0</v>
      </c>
      <c r="LG1" s="363">
        <v>0</v>
      </c>
      <c r="LH1" s="363">
        <v>0</v>
      </c>
      <c r="LI1" s="363">
        <v>0</v>
      </c>
      <c r="LJ1" s="363">
        <v>0</v>
      </c>
      <c r="LK1" s="363">
        <v>0</v>
      </c>
      <c r="LL1" s="363">
        <v>0</v>
      </c>
      <c r="LM1" s="363">
        <v>0</v>
      </c>
      <c r="LN1" s="363">
        <v>0</v>
      </c>
      <c r="LO1" s="363">
        <v>0</v>
      </c>
      <c r="LP1" s="363">
        <v>0</v>
      </c>
      <c r="LQ1" s="363">
        <v>0</v>
      </c>
      <c r="LR1" s="363">
        <v>1</v>
      </c>
      <c r="LS1" s="363">
        <v>0</v>
      </c>
      <c r="LT1" s="363">
        <v>0</v>
      </c>
      <c r="LU1" s="363">
        <v>0</v>
      </c>
      <c r="LV1" s="363">
        <v>0</v>
      </c>
      <c r="LW1" s="363">
        <v>0</v>
      </c>
      <c r="LX1" s="363">
        <v>0</v>
      </c>
      <c r="LY1" s="363">
        <v>1</v>
      </c>
      <c r="LZ1" s="363">
        <v>1</v>
      </c>
      <c r="MA1" s="363">
        <v>1</v>
      </c>
      <c r="MB1" s="363">
        <v>1</v>
      </c>
      <c r="MC1" s="363">
        <v>1</v>
      </c>
      <c r="MD1" s="363">
        <v>1</v>
      </c>
      <c r="ME1" s="363">
        <v>1</v>
      </c>
      <c r="MF1" s="363">
        <v>1</v>
      </c>
      <c r="MG1" s="363">
        <v>2</v>
      </c>
      <c r="MH1" s="363">
        <v>1</v>
      </c>
      <c r="MI1" s="363">
        <v>1</v>
      </c>
      <c r="MJ1" s="363">
        <v>0</v>
      </c>
      <c r="MK1" s="363">
        <v>1</v>
      </c>
      <c r="ML1" s="363">
        <v>1</v>
      </c>
      <c r="MM1" s="363">
        <v>0</v>
      </c>
      <c r="MN1" s="363">
        <v>0</v>
      </c>
      <c r="MO1" s="363">
        <v>0</v>
      </c>
      <c r="MP1" s="363">
        <v>0</v>
      </c>
      <c r="MQ1" s="363">
        <v>1</v>
      </c>
      <c r="MR1" s="363">
        <v>1</v>
      </c>
      <c r="MS1" s="363">
        <v>1</v>
      </c>
      <c r="MT1" s="363">
        <v>2</v>
      </c>
      <c r="MU1" s="363">
        <v>1</v>
      </c>
      <c r="MV1" s="363">
        <v>0</v>
      </c>
      <c r="MW1" s="363">
        <v>0</v>
      </c>
      <c r="MX1" s="363">
        <v>0</v>
      </c>
      <c r="MY1" s="363">
        <v>1</v>
      </c>
      <c r="MZ1" s="363">
        <v>1</v>
      </c>
      <c r="NA1" s="363">
        <v>0</v>
      </c>
      <c r="NB1" s="363">
        <v>0</v>
      </c>
      <c r="NC1" s="363">
        <v>1</v>
      </c>
      <c r="ND1" s="363">
        <v>1</v>
      </c>
      <c r="NE1" s="363">
        <v>0</v>
      </c>
      <c r="NF1" s="363">
        <v>0</v>
      </c>
      <c r="NG1" s="363">
        <v>0</v>
      </c>
      <c r="NH1" s="363">
        <v>0</v>
      </c>
      <c r="NI1" s="363">
        <v>0</v>
      </c>
      <c r="NJ1" s="363">
        <v>0</v>
      </c>
      <c r="NK1" s="363">
        <v>0</v>
      </c>
      <c r="NL1" s="363">
        <v>1</v>
      </c>
      <c r="NM1" s="363">
        <v>0</v>
      </c>
      <c r="NN1" s="363">
        <v>1</v>
      </c>
      <c r="NO1" s="363">
        <v>1</v>
      </c>
      <c r="NP1" s="363">
        <v>0</v>
      </c>
      <c r="NQ1" s="363">
        <v>1</v>
      </c>
      <c r="NR1" s="363">
        <v>0</v>
      </c>
      <c r="NS1" s="363">
        <v>1</v>
      </c>
      <c r="NT1" s="363">
        <v>1</v>
      </c>
      <c r="NU1" s="363">
        <v>0</v>
      </c>
      <c r="NV1" s="363">
        <v>0</v>
      </c>
      <c r="NW1" s="363">
        <v>0</v>
      </c>
      <c r="NX1" s="363">
        <v>0</v>
      </c>
      <c r="NY1" s="363">
        <v>0</v>
      </c>
      <c r="NZ1" s="363">
        <v>0</v>
      </c>
      <c r="OA1" s="363">
        <v>0</v>
      </c>
      <c r="OB1" s="363">
        <v>0</v>
      </c>
      <c r="OC1" s="363">
        <v>0</v>
      </c>
      <c r="OD1" s="363">
        <v>0</v>
      </c>
      <c r="OE1" s="363">
        <v>1</v>
      </c>
      <c r="OF1" s="363">
        <v>1</v>
      </c>
      <c r="OG1" s="363">
        <v>0</v>
      </c>
      <c r="OH1" s="363">
        <v>0</v>
      </c>
      <c r="OI1" s="363">
        <v>0</v>
      </c>
      <c r="OJ1" s="363">
        <v>0</v>
      </c>
      <c r="OK1" s="363">
        <v>0</v>
      </c>
      <c r="OL1" s="363">
        <v>0</v>
      </c>
      <c r="OM1" s="363">
        <v>0</v>
      </c>
      <c r="ON1" s="363">
        <v>0</v>
      </c>
      <c r="OO1" s="363">
        <v>0</v>
      </c>
      <c r="OP1" s="363">
        <v>0</v>
      </c>
      <c r="OQ1" s="363">
        <v>0</v>
      </c>
      <c r="OR1" s="363">
        <v>0</v>
      </c>
      <c r="OS1" s="363">
        <v>0</v>
      </c>
      <c r="OT1" s="363">
        <v>0</v>
      </c>
      <c r="OU1" s="363">
        <v>0</v>
      </c>
      <c r="OV1" s="363">
        <v>1</v>
      </c>
      <c r="OW1" s="363">
        <v>0</v>
      </c>
      <c r="OX1" s="363">
        <v>0</v>
      </c>
      <c r="OY1" s="363">
        <v>0</v>
      </c>
      <c r="OZ1" s="363">
        <v>0</v>
      </c>
      <c r="PA1" s="363">
        <v>0</v>
      </c>
      <c r="PB1" s="363">
        <v>0</v>
      </c>
      <c r="PC1" s="363">
        <v>0</v>
      </c>
      <c r="PD1" s="363">
        <v>0</v>
      </c>
      <c r="PE1" s="363">
        <v>0</v>
      </c>
      <c r="PF1" s="363">
        <v>0</v>
      </c>
      <c r="PG1" s="363">
        <v>0</v>
      </c>
      <c r="PH1" s="363">
        <v>0</v>
      </c>
      <c r="PI1" s="363">
        <v>0</v>
      </c>
      <c r="PJ1" s="363">
        <v>0</v>
      </c>
      <c r="PK1" s="363">
        <v>0</v>
      </c>
      <c r="PL1" s="363">
        <v>0</v>
      </c>
      <c r="PM1" s="363">
        <v>0</v>
      </c>
      <c r="PN1" s="363">
        <v>0</v>
      </c>
      <c r="PO1" s="363">
        <v>0</v>
      </c>
      <c r="PP1" s="363">
        <v>0</v>
      </c>
      <c r="PQ1" s="363">
        <v>0</v>
      </c>
      <c r="PR1" s="363">
        <v>0</v>
      </c>
      <c r="PS1" s="363">
        <v>0</v>
      </c>
      <c r="PT1" s="363">
        <v>0</v>
      </c>
      <c r="PU1" s="363">
        <v>0</v>
      </c>
      <c r="PV1" s="363">
        <v>0</v>
      </c>
      <c r="PW1" s="363">
        <v>0</v>
      </c>
      <c r="PX1" s="363">
        <v>0</v>
      </c>
      <c r="PY1" s="363">
        <v>0</v>
      </c>
      <c r="PZ1" s="363">
        <v>0</v>
      </c>
      <c r="QA1" s="363">
        <v>0</v>
      </c>
      <c r="QB1" s="363">
        <v>0</v>
      </c>
      <c r="QC1" s="363">
        <v>0</v>
      </c>
      <c r="QD1" s="363">
        <v>0</v>
      </c>
      <c r="QE1" s="363">
        <v>0</v>
      </c>
      <c r="QF1" s="363">
        <v>0</v>
      </c>
      <c r="QG1" s="363">
        <v>0</v>
      </c>
      <c r="QH1" s="363">
        <v>0</v>
      </c>
      <c r="QI1" s="363">
        <v>0</v>
      </c>
      <c r="QJ1" s="363">
        <v>0</v>
      </c>
      <c r="QK1" s="363">
        <v>0</v>
      </c>
      <c r="QL1" s="363">
        <v>0</v>
      </c>
      <c r="QM1" s="363">
        <v>0</v>
      </c>
      <c r="QN1" s="363">
        <v>0</v>
      </c>
      <c r="QO1" s="363">
        <v>0</v>
      </c>
      <c r="QP1" s="363">
        <v>0</v>
      </c>
      <c r="QQ1" s="363">
        <v>0</v>
      </c>
      <c r="QR1" s="363">
        <v>0</v>
      </c>
      <c r="QS1" s="363">
        <v>0</v>
      </c>
      <c r="QT1" s="363">
        <v>0</v>
      </c>
      <c r="QU1" s="363">
        <v>0</v>
      </c>
      <c r="QV1" s="363">
        <v>0</v>
      </c>
      <c r="QW1" s="363">
        <v>0</v>
      </c>
      <c r="QX1" s="363">
        <v>0</v>
      </c>
      <c r="QY1" s="363">
        <v>0</v>
      </c>
      <c r="QZ1" s="363">
        <v>0</v>
      </c>
      <c r="RA1" s="363">
        <v>0</v>
      </c>
      <c r="RB1" s="363">
        <v>0</v>
      </c>
      <c r="RC1" s="363">
        <v>0</v>
      </c>
      <c r="RD1" s="363">
        <v>0</v>
      </c>
      <c r="RE1" s="363">
        <v>0</v>
      </c>
      <c r="RF1" s="363">
        <v>0</v>
      </c>
      <c r="RG1" s="363">
        <v>0</v>
      </c>
      <c r="RH1" s="363">
        <v>0</v>
      </c>
      <c r="RI1" s="363">
        <v>0</v>
      </c>
      <c r="RJ1" s="363">
        <v>0</v>
      </c>
      <c r="RK1" s="363">
        <v>0</v>
      </c>
      <c r="RL1" s="363">
        <v>0</v>
      </c>
      <c r="RM1" s="363">
        <v>0</v>
      </c>
      <c r="RN1" s="363">
        <v>0</v>
      </c>
      <c r="RO1" s="363">
        <v>0</v>
      </c>
      <c r="RP1" s="363">
        <v>0</v>
      </c>
      <c r="RQ1" s="363">
        <v>0</v>
      </c>
      <c r="RR1" s="363">
        <v>0</v>
      </c>
      <c r="RS1" s="363">
        <v>0</v>
      </c>
      <c r="RT1" s="363">
        <v>0</v>
      </c>
      <c r="RU1" s="363">
        <v>0</v>
      </c>
      <c r="RV1" s="363">
        <v>0</v>
      </c>
      <c r="RW1" s="363">
        <v>0</v>
      </c>
      <c r="RX1" s="363">
        <v>0</v>
      </c>
      <c r="RY1" s="363">
        <v>0</v>
      </c>
      <c r="RZ1" s="363">
        <v>0</v>
      </c>
      <c r="SA1" s="363">
        <v>0</v>
      </c>
      <c r="SB1" s="363">
        <v>0</v>
      </c>
      <c r="SC1" s="363">
        <v>0</v>
      </c>
      <c r="SD1" s="363">
        <v>0</v>
      </c>
      <c r="SE1" s="363">
        <v>0</v>
      </c>
      <c r="SF1" s="363">
        <v>0</v>
      </c>
      <c r="SG1" s="363">
        <v>0</v>
      </c>
      <c r="SH1" s="363">
        <v>0</v>
      </c>
      <c r="SI1" s="363">
        <v>0</v>
      </c>
      <c r="SJ1" s="363">
        <v>0</v>
      </c>
      <c r="SK1" s="363">
        <v>0</v>
      </c>
      <c r="SL1" s="363">
        <v>0</v>
      </c>
      <c r="SM1" s="363">
        <v>0</v>
      </c>
      <c r="SN1" s="363">
        <v>0</v>
      </c>
      <c r="SO1" s="363">
        <v>0</v>
      </c>
      <c r="SP1" s="363">
        <v>0</v>
      </c>
      <c r="SQ1" s="363">
        <v>0</v>
      </c>
      <c r="SR1" s="363">
        <v>0</v>
      </c>
      <c r="SS1" s="363">
        <v>0</v>
      </c>
      <c r="ST1" s="363">
        <v>0</v>
      </c>
      <c r="SU1" s="363">
        <v>0</v>
      </c>
      <c r="SV1" s="363">
        <v>0</v>
      </c>
      <c r="SW1" s="363">
        <v>0</v>
      </c>
      <c r="SX1" s="363">
        <v>0</v>
      </c>
      <c r="SY1" s="363">
        <v>0</v>
      </c>
      <c r="SZ1" s="363">
        <v>0</v>
      </c>
      <c r="TA1" s="363">
        <v>0</v>
      </c>
      <c r="TB1" s="363">
        <v>0</v>
      </c>
      <c r="TC1" s="363">
        <v>0</v>
      </c>
      <c r="TD1" s="363">
        <v>0</v>
      </c>
      <c r="TE1" s="363">
        <v>0</v>
      </c>
      <c r="TF1" s="363">
        <v>0</v>
      </c>
      <c r="TG1" s="363">
        <v>0</v>
      </c>
      <c r="TH1" s="363">
        <v>0</v>
      </c>
      <c r="TI1" s="363">
        <v>0</v>
      </c>
      <c r="TJ1" s="363">
        <v>0</v>
      </c>
      <c r="TK1" s="363">
        <v>0</v>
      </c>
      <c r="TL1" s="363">
        <v>0</v>
      </c>
      <c r="TM1" s="363">
        <v>0</v>
      </c>
      <c r="TN1" s="363">
        <v>0</v>
      </c>
      <c r="TO1" s="363">
        <v>0</v>
      </c>
      <c r="TP1" s="363">
        <v>0</v>
      </c>
      <c r="TQ1" s="363">
        <v>0</v>
      </c>
      <c r="TR1" s="363">
        <v>0</v>
      </c>
      <c r="TS1" s="363">
        <v>0</v>
      </c>
      <c r="TT1" s="363">
        <v>0</v>
      </c>
      <c r="TU1" s="363">
        <v>0</v>
      </c>
      <c r="TV1" s="363">
        <v>0</v>
      </c>
      <c r="TW1" s="363">
        <v>0</v>
      </c>
      <c r="TX1" s="363">
        <v>0</v>
      </c>
      <c r="TY1" s="363">
        <v>0</v>
      </c>
      <c r="TZ1" s="363">
        <v>0</v>
      </c>
      <c r="UA1" s="363">
        <v>0</v>
      </c>
      <c r="UB1" s="363">
        <v>0</v>
      </c>
      <c r="UC1" s="363">
        <v>0</v>
      </c>
      <c r="UD1" s="363">
        <v>0</v>
      </c>
      <c r="UE1" s="363">
        <v>0</v>
      </c>
      <c r="UF1" s="363">
        <v>0</v>
      </c>
      <c r="UG1" s="363">
        <v>0</v>
      </c>
      <c r="UH1" s="363">
        <v>0</v>
      </c>
      <c r="UI1" s="363">
        <v>0</v>
      </c>
      <c r="UJ1" s="363">
        <v>0</v>
      </c>
      <c r="UK1" s="363">
        <v>0</v>
      </c>
      <c r="UL1" s="363">
        <v>0</v>
      </c>
      <c r="UM1" s="363">
        <v>0</v>
      </c>
      <c r="UN1" s="363">
        <v>0</v>
      </c>
      <c r="UO1" s="363">
        <v>0</v>
      </c>
      <c r="UP1" s="363">
        <v>0</v>
      </c>
      <c r="UQ1" s="363">
        <v>0</v>
      </c>
      <c r="UR1" s="363">
        <v>0</v>
      </c>
      <c r="US1" s="363">
        <v>0</v>
      </c>
      <c r="UT1" s="363">
        <v>0</v>
      </c>
      <c r="UU1" s="363">
        <v>5</v>
      </c>
      <c r="UV1" s="363">
        <v>0</v>
      </c>
      <c r="UW1" s="363">
        <v>0</v>
      </c>
      <c r="UX1" s="363">
        <v>1</v>
      </c>
      <c r="UY1" s="363">
        <v>0</v>
      </c>
      <c r="UZ1" s="363">
        <v>0</v>
      </c>
      <c r="VA1" s="363">
        <v>0</v>
      </c>
      <c r="VB1" s="363">
        <v>0</v>
      </c>
      <c r="VC1" s="363">
        <v>1</v>
      </c>
      <c r="VD1" s="363">
        <v>0</v>
      </c>
      <c r="VE1" s="363">
        <v>1</v>
      </c>
      <c r="VF1" s="363">
        <v>1</v>
      </c>
      <c r="VG1" s="363">
        <v>1</v>
      </c>
    </row>
    <row r="2" spans="1:579" x14ac:dyDescent="0.4">
      <c r="A2" s="363" t="s">
        <v>2</v>
      </c>
      <c r="B2" s="363">
        <v>3</v>
      </c>
      <c r="D2" s="363" t="s">
        <v>2</v>
      </c>
      <c r="E2" s="363" t="s">
        <v>3</v>
      </c>
      <c r="F2" s="363" t="s">
        <v>4</v>
      </c>
      <c r="G2" s="363" t="s">
        <v>5</v>
      </c>
      <c r="H2" s="363" t="s">
        <v>6</v>
      </c>
      <c r="I2" s="363" t="s">
        <v>602</v>
      </c>
      <c r="J2" s="363" t="s">
        <v>571</v>
      </c>
      <c r="K2" s="363" t="s">
        <v>11</v>
      </c>
      <c r="L2" s="363" t="s">
        <v>7</v>
      </c>
      <c r="M2" s="363" t="s">
        <v>13</v>
      </c>
      <c r="N2" s="363" t="s">
        <v>9</v>
      </c>
      <c r="O2" s="363" t="s">
        <v>10</v>
      </c>
      <c r="P2" s="363" t="s">
        <v>12</v>
      </c>
      <c r="Q2" s="363" t="s">
        <v>8</v>
      </c>
      <c r="R2" s="363" t="s">
        <v>572</v>
      </c>
      <c r="S2" s="363" t="s">
        <v>15</v>
      </c>
      <c r="T2" s="363" t="s">
        <v>32</v>
      </c>
      <c r="U2" s="363" t="s">
        <v>16</v>
      </c>
      <c r="V2" s="363" t="s">
        <v>33</v>
      </c>
      <c r="W2" s="363" t="s">
        <v>36</v>
      </c>
      <c r="X2" s="363" t="s">
        <v>35</v>
      </c>
      <c r="Y2" s="363" t="s">
        <v>34</v>
      </c>
      <c r="Z2" s="363" t="s">
        <v>17</v>
      </c>
      <c r="AA2" s="363" t="s">
        <v>37</v>
      </c>
      <c r="AB2" s="363" t="s">
        <v>18</v>
      </c>
      <c r="AC2" s="363" t="s">
        <v>20</v>
      </c>
      <c r="AD2" s="363" t="s">
        <v>38</v>
      </c>
      <c r="AE2" s="363" t="s">
        <v>61</v>
      </c>
      <c r="AF2" s="363" t="s">
        <v>603</v>
      </c>
      <c r="AG2" s="363" t="s">
        <v>604</v>
      </c>
      <c r="AH2" s="363" t="s">
        <v>70</v>
      </c>
      <c r="AI2" s="363" t="s">
        <v>60</v>
      </c>
      <c r="AJ2" s="363" t="s">
        <v>573</v>
      </c>
      <c r="AK2" s="363" t="s">
        <v>579</v>
      </c>
      <c r="AL2" s="363" t="s">
        <v>584</v>
      </c>
      <c r="AM2" s="363" t="s">
        <v>574</v>
      </c>
      <c r="AN2" s="363" t="s">
        <v>409</v>
      </c>
      <c r="AO2" s="363" t="s">
        <v>585</v>
      </c>
      <c r="AP2" s="363" t="s">
        <v>575</v>
      </c>
      <c r="AQ2" s="363" t="s">
        <v>580</v>
      </c>
      <c r="AR2" s="363" t="s">
        <v>22</v>
      </c>
      <c r="AS2" s="363" t="s">
        <v>40</v>
      </c>
      <c r="AT2" s="363" t="s">
        <v>63</v>
      </c>
      <c r="AU2" s="363" t="s">
        <v>44</v>
      </c>
      <c r="AV2" s="363" t="s">
        <v>45</v>
      </c>
      <c r="AW2" s="363" t="s">
        <v>67</v>
      </c>
      <c r="AX2" s="363" t="s">
        <v>68</v>
      </c>
      <c r="AY2" s="363" t="s">
        <v>69</v>
      </c>
      <c r="AZ2" s="363" t="s">
        <v>47</v>
      </c>
      <c r="BA2" s="363" t="s">
        <v>3734</v>
      </c>
      <c r="BB2" s="363" t="s">
        <v>3735</v>
      </c>
      <c r="BC2" s="363" t="s">
        <v>3736</v>
      </c>
      <c r="BD2" s="363" t="s">
        <v>3737</v>
      </c>
      <c r="BE2" s="363" t="s">
        <v>3738</v>
      </c>
      <c r="BF2" s="363" t="s">
        <v>19</v>
      </c>
      <c r="BG2" s="363" t="s">
        <v>46</v>
      </c>
      <c r="BH2" s="363" t="s">
        <v>41</v>
      </c>
      <c r="BI2" s="363" t="s">
        <v>64</v>
      </c>
      <c r="BJ2" s="363" t="s">
        <v>42</v>
      </c>
      <c r="BK2" s="363" t="s">
        <v>65</v>
      </c>
      <c r="BL2" s="363" t="s">
        <v>43</v>
      </c>
      <c r="BM2" s="363" t="s">
        <v>66</v>
      </c>
      <c r="BN2" s="363" t="s">
        <v>58</v>
      </c>
      <c r="BO2" s="363" t="s">
        <v>26</v>
      </c>
      <c r="BP2" s="363" t="s">
        <v>98</v>
      </c>
      <c r="BQ2" s="363" t="s">
        <v>218</v>
      </c>
      <c r="BR2" s="363" t="s">
        <v>77</v>
      </c>
      <c r="BS2" s="363" t="s">
        <v>83</v>
      </c>
      <c r="BT2" s="363" t="s">
        <v>84</v>
      </c>
      <c r="BU2" s="363" t="s">
        <v>315</v>
      </c>
      <c r="BV2" s="363" t="s">
        <v>82</v>
      </c>
      <c r="BW2" s="363" t="s">
        <v>76</v>
      </c>
      <c r="BX2" s="363" t="s">
        <v>101</v>
      </c>
      <c r="BY2" s="363" t="s">
        <v>75</v>
      </c>
      <c r="BZ2" s="363" t="s">
        <v>578</v>
      </c>
      <c r="CA2" s="363" t="s">
        <v>583</v>
      </c>
      <c r="CB2" s="363" t="s">
        <v>605</v>
      </c>
      <c r="CC2" s="363" t="s">
        <v>606</v>
      </c>
      <c r="CD2" s="363" t="s">
        <v>591</v>
      </c>
      <c r="CE2" s="363" t="s">
        <v>594</v>
      </c>
      <c r="CF2" s="363" t="s">
        <v>100</v>
      </c>
      <c r="CG2" s="363" t="s">
        <v>79</v>
      </c>
      <c r="CH2" s="363" t="s">
        <v>108</v>
      </c>
      <c r="CI2" s="363" t="s">
        <v>96</v>
      </c>
      <c r="CJ2" s="363" t="s">
        <v>93</v>
      </c>
      <c r="CK2" s="363" t="s">
        <v>3739</v>
      </c>
      <c r="CL2" s="363" t="s">
        <v>3740</v>
      </c>
      <c r="CM2" s="363" t="s">
        <v>119</v>
      </c>
      <c r="CN2" s="363" t="s">
        <v>110</v>
      </c>
      <c r="CO2" s="363" t="s">
        <v>158</v>
      </c>
      <c r="CP2" s="363" t="s">
        <v>240</v>
      </c>
      <c r="CQ2" s="363" t="s">
        <v>116</v>
      </c>
      <c r="CR2" s="363" t="s">
        <v>132</v>
      </c>
      <c r="CS2" s="363" t="s">
        <v>114</v>
      </c>
      <c r="CT2" s="363" t="s">
        <v>134</v>
      </c>
      <c r="CU2" s="363" t="s">
        <v>165</v>
      </c>
      <c r="CV2" s="363" t="s">
        <v>587</v>
      </c>
      <c r="CW2" s="363" t="s">
        <v>117</v>
      </c>
      <c r="CX2" s="363" t="s">
        <v>133</v>
      </c>
      <c r="CY2" s="363" t="s">
        <v>115</v>
      </c>
      <c r="CZ2" s="363" t="s">
        <v>588</v>
      </c>
      <c r="DA2" s="363" t="s">
        <v>87</v>
      </c>
      <c r="DB2" s="363" t="s">
        <v>88</v>
      </c>
      <c r="DC2" s="363" t="s">
        <v>607</v>
      </c>
      <c r="DD2" s="363" t="s">
        <v>608</v>
      </c>
      <c r="DE2" s="363" t="s">
        <v>3741</v>
      </c>
      <c r="DF2" s="363" t="s">
        <v>609</v>
      </c>
      <c r="DG2" s="363" t="s">
        <v>610</v>
      </c>
      <c r="DH2" s="363" t="s">
        <v>186</v>
      </c>
      <c r="DI2" s="363" t="s">
        <v>154</v>
      </c>
      <c r="DJ2" s="363" t="s">
        <v>80</v>
      </c>
      <c r="DK2" s="363" t="s">
        <v>81</v>
      </c>
      <c r="DL2" s="363" t="s">
        <v>109</v>
      </c>
      <c r="DM2" s="363" t="s">
        <v>24</v>
      </c>
      <c r="DN2" s="363" t="s">
        <v>57</v>
      </c>
      <c r="DO2" s="363" t="s">
        <v>25</v>
      </c>
      <c r="DP2" s="363" t="s">
        <v>118</v>
      </c>
      <c r="DQ2" s="363" t="s">
        <v>152</v>
      </c>
      <c r="DR2" s="363" t="s">
        <v>145</v>
      </c>
      <c r="DS2" s="363" t="s">
        <v>146</v>
      </c>
      <c r="DT2" s="363" t="s">
        <v>153</v>
      </c>
      <c r="DU2" s="363" t="s">
        <v>147</v>
      </c>
      <c r="DV2" s="363" t="s">
        <v>148</v>
      </c>
      <c r="DW2" s="363" t="s">
        <v>171</v>
      </c>
      <c r="DX2" s="363" t="s">
        <v>169</v>
      </c>
      <c r="DY2" s="363" t="s">
        <v>170</v>
      </c>
      <c r="DZ2" s="363" t="s">
        <v>172</v>
      </c>
      <c r="EA2" s="363" t="s">
        <v>0</v>
      </c>
      <c r="EB2" s="363" t="s">
        <v>135</v>
      </c>
      <c r="EC2" s="363" t="s">
        <v>166</v>
      </c>
      <c r="ED2" s="363" t="s">
        <v>136</v>
      </c>
      <c r="EE2" s="363" t="s">
        <v>137</v>
      </c>
      <c r="EF2" s="363" t="s">
        <v>138</v>
      </c>
      <c r="EG2" s="363" t="s">
        <v>212</v>
      </c>
      <c r="EH2" s="363" t="s">
        <v>213</v>
      </c>
      <c r="EI2" s="363" t="s">
        <v>183</v>
      </c>
      <c r="EJ2" s="363" t="s">
        <v>208</v>
      </c>
      <c r="EK2" s="363" t="s">
        <v>1788</v>
      </c>
      <c r="EL2" s="363" t="s">
        <v>185</v>
      </c>
      <c r="EM2" s="363" t="s">
        <v>238</v>
      </c>
      <c r="EN2" s="363" t="s">
        <v>1796</v>
      </c>
      <c r="EO2" s="363" t="s">
        <v>234</v>
      </c>
      <c r="EP2" s="363" t="s">
        <v>184</v>
      </c>
      <c r="EQ2" s="363" t="s">
        <v>239</v>
      </c>
      <c r="ER2" s="363" t="s">
        <v>209</v>
      </c>
      <c r="ES2" s="363" t="s">
        <v>235</v>
      </c>
      <c r="ET2" s="363" t="s">
        <v>236</v>
      </c>
      <c r="EU2" s="363" t="s">
        <v>210</v>
      </c>
      <c r="EV2" s="363" t="s">
        <v>211</v>
      </c>
      <c r="EW2" s="363" t="s">
        <v>214</v>
      </c>
      <c r="EX2" s="363" t="s">
        <v>237</v>
      </c>
      <c r="EY2" s="363" t="s">
        <v>1815</v>
      </c>
      <c r="EZ2" s="363" t="s">
        <v>1818</v>
      </c>
      <c r="FA2" s="363" t="s">
        <v>1821</v>
      </c>
      <c r="FB2" s="363" t="s">
        <v>1823</v>
      </c>
      <c r="FC2" s="363" t="s">
        <v>215</v>
      </c>
      <c r="FD2" s="363" t="s">
        <v>216</v>
      </c>
      <c r="FE2" s="363" t="s">
        <v>217</v>
      </c>
      <c r="FF2" s="363" t="s">
        <v>220</v>
      </c>
      <c r="FG2" s="363" t="s">
        <v>188</v>
      </c>
      <c r="FH2" s="363" t="s">
        <v>189</v>
      </c>
      <c r="FI2" s="363" t="s">
        <v>1842</v>
      </c>
      <c r="FJ2" s="363" t="s">
        <v>1846</v>
      </c>
      <c r="FK2" s="363" t="s">
        <v>1850</v>
      </c>
      <c r="FL2" s="363" t="s">
        <v>1855</v>
      </c>
      <c r="FM2" s="363" t="s">
        <v>3742</v>
      </c>
      <c r="FN2" s="363" t="s">
        <v>269</v>
      </c>
      <c r="FO2" s="363" t="s">
        <v>1867</v>
      </c>
      <c r="FP2" s="363" t="s">
        <v>271</v>
      </c>
      <c r="FQ2" s="363" t="s">
        <v>270</v>
      </c>
      <c r="FR2" s="363" t="s">
        <v>272</v>
      </c>
      <c r="FS2" s="363" t="s">
        <v>303</v>
      </c>
      <c r="FT2" s="363" t="s">
        <v>304</v>
      </c>
      <c r="FU2" s="363" t="s">
        <v>305</v>
      </c>
      <c r="FV2" s="363" t="s">
        <v>306</v>
      </c>
      <c r="FW2" s="363" t="s">
        <v>307</v>
      </c>
      <c r="FX2" s="363" t="s">
        <v>308</v>
      </c>
      <c r="FY2" s="363" t="s">
        <v>309</v>
      </c>
      <c r="FZ2" s="363" t="s">
        <v>310</v>
      </c>
      <c r="GA2" s="363" t="s">
        <v>592</v>
      </c>
      <c r="GB2" s="363" t="s">
        <v>275</v>
      </c>
      <c r="GC2" s="363" t="s">
        <v>241</v>
      </c>
      <c r="GD2" s="363" t="s">
        <v>593</v>
      </c>
      <c r="GE2" s="363" t="s">
        <v>273</v>
      </c>
      <c r="GF2" s="363" t="s">
        <v>274</v>
      </c>
      <c r="GG2" s="363" t="s">
        <v>243</v>
      </c>
      <c r="GH2" s="363" t="s">
        <v>277</v>
      </c>
      <c r="GI2" s="363" t="s">
        <v>244</v>
      </c>
      <c r="GJ2" s="363" t="s">
        <v>278</v>
      </c>
      <c r="GK2" s="363" t="s">
        <v>242</v>
      </c>
      <c r="GL2" s="363" t="s">
        <v>276</v>
      </c>
      <c r="GM2" s="363" t="s">
        <v>3743</v>
      </c>
      <c r="GN2" s="363" t="s">
        <v>245</v>
      </c>
      <c r="GO2" s="363" t="s">
        <v>3744</v>
      </c>
      <c r="GP2" s="363" t="s">
        <v>311</v>
      </c>
      <c r="GQ2" s="363" t="s">
        <v>3745</v>
      </c>
      <c r="GR2" s="363" t="s">
        <v>140</v>
      </c>
      <c r="GS2" s="363" t="s">
        <v>167</v>
      </c>
      <c r="GT2" s="363" t="s">
        <v>141</v>
      </c>
      <c r="GU2" s="363" t="s">
        <v>168</v>
      </c>
      <c r="GV2" s="363" t="s">
        <v>143</v>
      </c>
      <c r="GW2" s="363" t="s">
        <v>142</v>
      </c>
      <c r="GX2" s="363" t="s">
        <v>611</v>
      </c>
      <c r="GY2" s="363" t="s">
        <v>144</v>
      </c>
      <c r="GZ2" s="363" t="s">
        <v>123</v>
      </c>
      <c r="HA2" s="363" t="s">
        <v>124</v>
      </c>
      <c r="HB2" s="363" t="s">
        <v>111</v>
      </c>
      <c r="HC2" s="363" t="s">
        <v>125</v>
      </c>
      <c r="HD2" s="363" t="s">
        <v>126</v>
      </c>
      <c r="HE2" s="363" t="s">
        <v>159</v>
      </c>
      <c r="HF2" s="363" t="s">
        <v>161</v>
      </c>
      <c r="HG2" s="363" t="s">
        <v>163</v>
      </c>
      <c r="HH2" s="363" t="s">
        <v>121</v>
      </c>
      <c r="HI2" s="363" t="s">
        <v>122</v>
      </c>
      <c r="HJ2" s="363" t="s">
        <v>139</v>
      </c>
      <c r="HK2" s="363" t="s">
        <v>612</v>
      </c>
      <c r="HL2" s="363" t="s">
        <v>99</v>
      </c>
      <c r="HM2" s="363" t="s">
        <v>3746</v>
      </c>
      <c r="HN2" s="363" t="s">
        <v>613</v>
      </c>
      <c r="HO2" s="363" t="s">
        <v>127</v>
      </c>
      <c r="HP2" s="363" t="s">
        <v>160</v>
      </c>
      <c r="HQ2" s="363" t="s">
        <v>120</v>
      </c>
      <c r="HR2" s="363" t="s">
        <v>3747</v>
      </c>
      <c r="HS2" s="363" t="s">
        <v>162</v>
      </c>
      <c r="HT2" s="363" t="s">
        <v>155</v>
      </c>
      <c r="HU2" s="363" t="s">
        <v>156</v>
      </c>
      <c r="HV2" s="363" t="s">
        <v>102</v>
      </c>
      <c r="HW2" s="363" t="s">
        <v>103</v>
      </c>
      <c r="HX2" s="363" t="s">
        <v>104</v>
      </c>
      <c r="HY2" s="363" t="s">
        <v>105</v>
      </c>
      <c r="HZ2" s="363" t="s">
        <v>106</v>
      </c>
      <c r="IA2" s="363" t="s">
        <v>107</v>
      </c>
      <c r="IB2" s="363" t="s">
        <v>78</v>
      </c>
      <c r="IC2" s="363" t="s">
        <v>85</v>
      </c>
      <c r="ID2" s="363" t="s">
        <v>86</v>
      </c>
      <c r="IE2" s="363" t="s">
        <v>89</v>
      </c>
      <c r="IF2" s="363" t="s">
        <v>3748</v>
      </c>
      <c r="IG2" s="363" t="s">
        <v>90</v>
      </c>
      <c r="IH2" s="363" t="s">
        <v>91</v>
      </c>
      <c r="II2" s="363" t="s">
        <v>97</v>
      </c>
      <c r="IJ2" s="363" t="s">
        <v>3749</v>
      </c>
      <c r="IK2" s="363" t="s">
        <v>94</v>
      </c>
      <c r="IL2" s="363" t="s">
        <v>95</v>
      </c>
      <c r="IM2" s="363" t="s">
        <v>51</v>
      </c>
      <c r="IN2" s="363" t="s">
        <v>30</v>
      </c>
      <c r="IO2" s="363" t="s">
        <v>49</v>
      </c>
      <c r="IP2" s="363" t="s">
        <v>50</v>
      </c>
      <c r="IQ2" s="363" t="s">
        <v>73</v>
      </c>
      <c r="IR2" s="363" t="s">
        <v>74</v>
      </c>
      <c r="IS2" s="363" t="s">
        <v>52</v>
      </c>
      <c r="IT2" s="363" t="s">
        <v>53</v>
      </c>
      <c r="IU2" s="363" t="s">
        <v>54</v>
      </c>
      <c r="IV2" s="363" t="s">
        <v>149</v>
      </c>
      <c r="IW2" s="363" t="s">
        <v>150</v>
      </c>
      <c r="IX2" s="363" t="s">
        <v>151</v>
      </c>
      <c r="IY2" s="363" t="s">
        <v>651</v>
      </c>
      <c r="IZ2" s="363" t="s">
        <v>614</v>
      </c>
      <c r="JA2" s="363" t="s">
        <v>313</v>
      </c>
      <c r="JB2" s="363" t="s">
        <v>314</v>
      </c>
      <c r="JC2" s="363" t="s">
        <v>1971</v>
      </c>
      <c r="JD2" s="363" t="s">
        <v>1977</v>
      </c>
      <c r="JE2" s="363" t="s">
        <v>3750</v>
      </c>
      <c r="JF2" s="363" t="s">
        <v>1983</v>
      </c>
      <c r="JG2" s="363" t="s">
        <v>92</v>
      </c>
      <c r="JH2" s="363" t="s">
        <v>31</v>
      </c>
      <c r="JI2" s="363" t="s">
        <v>312</v>
      </c>
      <c r="JJ2" s="363" t="s">
        <v>3751</v>
      </c>
      <c r="JK2" s="363" t="s">
        <v>3752</v>
      </c>
      <c r="JL2" s="363" t="s">
        <v>246</v>
      </c>
      <c r="JM2" s="363" t="s">
        <v>280</v>
      </c>
      <c r="JN2" s="363" t="s">
        <v>279</v>
      </c>
      <c r="JO2" s="363" t="s">
        <v>247</v>
      </c>
      <c r="JP2" s="363" t="s">
        <v>248</v>
      </c>
      <c r="JQ2" s="363" t="s">
        <v>249</v>
      </c>
      <c r="JR2" s="363" t="s">
        <v>250</v>
      </c>
      <c r="JS2" s="363" t="s">
        <v>3753</v>
      </c>
      <c r="JT2" s="363" t="s">
        <v>251</v>
      </c>
      <c r="JU2" s="363" t="s">
        <v>28</v>
      </c>
      <c r="JV2" s="363" t="s">
        <v>55</v>
      </c>
      <c r="JW2" s="363" t="s">
        <v>71</v>
      </c>
      <c r="JX2" s="363" t="s">
        <v>29</v>
      </c>
      <c r="JY2" s="363" t="s">
        <v>72</v>
      </c>
      <c r="JZ2" s="363" t="s">
        <v>56</v>
      </c>
      <c r="KA2" s="363" t="s">
        <v>130</v>
      </c>
      <c r="KB2" s="363" t="s">
        <v>128</v>
      </c>
      <c r="KC2" s="363" t="s">
        <v>113</v>
      </c>
      <c r="KD2" s="363" t="s">
        <v>129</v>
      </c>
      <c r="KE2" s="363" t="s">
        <v>131</v>
      </c>
      <c r="KF2" s="363" t="s">
        <v>164</v>
      </c>
      <c r="KG2" s="363" t="s">
        <v>157</v>
      </c>
      <c r="KH2" s="363" t="s">
        <v>112</v>
      </c>
      <c r="KI2" s="363" t="s">
        <v>252</v>
      </c>
      <c r="KJ2" s="363" t="s">
        <v>253</v>
      </c>
      <c r="KK2" s="363" t="s">
        <v>254</v>
      </c>
      <c r="KL2" s="363" t="s">
        <v>281</v>
      </c>
      <c r="KM2" s="363" t="s">
        <v>577</v>
      </c>
      <c r="KN2" s="363" t="s">
        <v>21</v>
      </c>
      <c r="KO2" s="363" t="s">
        <v>582</v>
      </c>
      <c r="KP2" s="363" t="s">
        <v>39</v>
      </c>
      <c r="KQ2" s="363" t="s">
        <v>576</v>
      </c>
      <c r="KR2" s="363" t="s">
        <v>615</v>
      </c>
      <c r="KS2" s="363" t="s">
        <v>581</v>
      </c>
      <c r="KT2" s="363" t="s">
        <v>62</v>
      </c>
      <c r="KU2" s="363" t="s">
        <v>3754</v>
      </c>
      <c r="KV2" s="363" t="s">
        <v>27</v>
      </c>
      <c r="KW2" s="363" t="s">
        <v>59</v>
      </c>
      <c r="KX2" s="363" t="s">
        <v>23</v>
      </c>
      <c r="KY2" s="363" t="s">
        <v>3755</v>
      </c>
      <c r="KZ2" s="363" t="s">
        <v>48</v>
      </c>
      <c r="LA2" s="363" t="s">
        <v>181</v>
      </c>
      <c r="LB2" s="363" t="s">
        <v>228</v>
      </c>
      <c r="LC2" s="363" t="s">
        <v>229</v>
      </c>
      <c r="LD2" s="363" t="s">
        <v>204</v>
      </c>
      <c r="LE2" s="363" t="s">
        <v>230</v>
      </c>
      <c r="LF2" s="363" t="s">
        <v>205</v>
      </c>
      <c r="LG2" s="363" t="s">
        <v>231</v>
      </c>
      <c r="LH2" s="363" t="s">
        <v>206</v>
      </c>
      <c r="LI2" s="363" t="s">
        <v>232</v>
      </c>
      <c r="LJ2" s="363" t="s">
        <v>207</v>
      </c>
      <c r="LK2" s="363" t="s">
        <v>233</v>
      </c>
      <c r="LL2" s="363" t="s">
        <v>2076</v>
      </c>
      <c r="LM2" s="363" t="s">
        <v>182</v>
      </c>
      <c r="LN2" s="363" t="s">
        <v>2079</v>
      </c>
      <c r="LO2" s="363" t="s">
        <v>2084</v>
      </c>
      <c r="LP2" s="363" t="s">
        <v>3756</v>
      </c>
      <c r="LQ2" s="363" t="s">
        <v>318</v>
      </c>
      <c r="LR2" s="363" t="s">
        <v>282</v>
      </c>
      <c r="LS2" s="363" t="s">
        <v>319</v>
      </c>
      <c r="LT2" s="363" t="s">
        <v>3757</v>
      </c>
      <c r="LU2" s="363" t="s">
        <v>2097</v>
      </c>
      <c r="LV2" s="363" t="s">
        <v>3758</v>
      </c>
      <c r="LW2" s="363" t="s">
        <v>321</v>
      </c>
      <c r="LX2" s="363" t="s">
        <v>320</v>
      </c>
      <c r="LY2" s="363" t="s">
        <v>283</v>
      </c>
      <c r="LZ2" s="363" t="s">
        <v>284</v>
      </c>
      <c r="MA2" s="363" t="s">
        <v>285</v>
      </c>
      <c r="MB2" s="363" t="s">
        <v>286</v>
      </c>
      <c r="MC2" s="363" t="s">
        <v>287</v>
      </c>
      <c r="MD2" s="363" t="s">
        <v>288</v>
      </c>
      <c r="ME2" s="363" t="s">
        <v>255</v>
      </c>
      <c r="MF2" s="363" t="s">
        <v>256</v>
      </c>
      <c r="MG2" s="363" t="s">
        <v>257</v>
      </c>
      <c r="MH2" s="363" t="s">
        <v>258</v>
      </c>
      <c r="MI2" s="363" t="s">
        <v>259</v>
      </c>
      <c r="MJ2" s="363" t="s">
        <v>2115</v>
      </c>
      <c r="MK2" s="363" t="s">
        <v>260</v>
      </c>
      <c r="ML2" s="363" t="s">
        <v>261</v>
      </c>
      <c r="MM2" s="363" t="s">
        <v>262</v>
      </c>
      <c r="MN2" s="363" t="s">
        <v>263</v>
      </c>
      <c r="MO2" s="363" t="s">
        <v>264</v>
      </c>
      <c r="MP2" s="363" t="s">
        <v>265</v>
      </c>
      <c r="MQ2" s="363" t="s">
        <v>219</v>
      </c>
      <c r="MR2" s="363" t="s">
        <v>187</v>
      </c>
      <c r="MS2" s="363" t="s">
        <v>266</v>
      </c>
      <c r="MT2" s="363" t="s">
        <v>267</v>
      </c>
      <c r="MU2" s="363" t="s">
        <v>289</v>
      </c>
      <c r="MV2" s="363" t="s">
        <v>221</v>
      </c>
      <c r="MW2" s="363" t="s">
        <v>190</v>
      </c>
      <c r="MX2" s="363" t="s">
        <v>191</v>
      </c>
      <c r="MY2" s="363" t="s">
        <v>590</v>
      </c>
      <c r="MZ2" s="363" t="s">
        <v>589</v>
      </c>
      <c r="NA2" s="363" t="s">
        <v>2134</v>
      </c>
      <c r="NB2" s="363" t="s">
        <v>2139</v>
      </c>
      <c r="NC2" s="363" t="s">
        <v>290</v>
      </c>
      <c r="ND2" s="363" t="s">
        <v>291</v>
      </c>
      <c r="NE2" s="363" t="s">
        <v>193</v>
      </c>
      <c r="NF2" s="363" t="s">
        <v>173</v>
      </c>
      <c r="NG2" s="363" t="s">
        <v>192</v>
      </c>
      <c r="NH2" s="363" t="s">
        <v>175</v>
      </c>
      <c r="NI2" s="363" t="s">
        <v>195</v>
      </c>
      <c r="NJ2" s="363" t="s">
        <v>176</v>
      </c>
      <c r="NK2" s="363" t="s">
        <v>194</v>
      </c>
      <c r="NL2" s="363" t="s">
        <v>174</v>
      </c>
      <c r="NM2" s="363" t="s">
        <v>447</v>
      </c>
      <c r="NN2" s="363" t="s">
        <v>196</v>
      </c>
      <c r="NO2" s="363" t="s">
        <v>292</v>
      </c>
      <c r="NP2" s="363" t="s">
        <v>317</v>
      </c>
      <c r="NQ2" s="363" t="s">
        <v>293</v>
      </c>
      <c r="NR2" s="363" t="s">
        <v>301</v>
      </c>
      <c r="NS2" s="363" t="s">
        <v>294</v>
      </c>
      <c r="NT2" s="363" t="s">
        <v>295</v>
      </c>
      <c r="NU2" s="363" t="s">
        <v>268</v>
      </c>
      <c r="NV2" s="363" t="s">
        <v>302</v>
      </c>
      <c r="NW2" s="363" t="s">
        <v>296</v>
      </c>
      <c r="NX2" s="363" t="s">
        <v>600</v>
      </c>
      <c r="NY2" s="363" t="s">
        <v>595</v>
      </c>
      <c r="NZ2" s="363" t="s">
        <v>596</v>
      </c>
      <c r="OA2" s="363" t="s">
        <v>597</v>
      </c>
      <c r="OB2" s="363" t="s">
        <v>177</v>
      </c>
      <c r="OC2" s="363" t="s">
        <v>198</v>
      </c>
      <c r="OD2" s="363" t="s">
        <v>2159</v>
      </c>
      <c r="OE2" s="363" t="s">
        <v>178</v>
      </c>
      <c r="OF2" s="363" t="s">
        <v>199</v>
      </c>
      <c r="OG2" s="363" t="s">
        <v>2167</v>
      </c>
      <c r="OH2" s="363" t="s">
        <v>2170</v>
      </c>
      <c r="OI2" s="363" t="s">
        <v>197</v>
      </c>
      <c r="OJ2" s="363" t="s">
        <v>2176</v>
      </c>
      <c r="OK2" s="363" t="s">
        <v>202</v>
      </c>
      <c r="OL2" s="363" t="s">
        <v>179</v>
      </c>
      <c r="OM2" s="363" t="s">
        <v>200</v>
      </c>
      <c r="ON2" s="363" t="s">
        <v>203</v>
      </c>
      <c r="OO2" s="363" t="s">
        <v>180</v>
      </c>
      <c r="OP2" s="363" t="s">
        <v>201</v>
      </c>
      <c r="OQ2" s="363" t="s">
        <v>224</v>
      </c>
      <c r="OR2" s="363" t="s">
        <v>226</v>
      </c>
      <c r="OS2" s="363" t="s">
        <v>297</v>
      </c>
      <c r="OT2" s="363" t="s">
        <v>298</v>
      </c>
      <c r="OU2" s="363" t="s">
        <v>299</v>
      </c>
      <c r="OV2" s="363" t="s">
        <v>300</v>
      </c>
      <c r="OW2" s="363" t="s">
        <v>3759</v>
      </c>
      <c r="OX2" s="363" t="s">
        <v>3760</v>
      </c>
      <c r="OY2" s="363" t="s">
        <v>3761</v>
      </c>
      <c r="OZ2" s="363" t="s">
        <v>598</v>
      </c>
      <c r="PA2" s="363" t="s">
        <v>331</v>
      </c>
      <c r="PB2" s="363" t="s">
        <v>324</v>
      </c>
      <c r="PC2" s="363" t="s">
        <v>334</v>
      </c>
      <c r="PD2" s="363" t="s">
        <v>3762</v>
      </c>
      <c r="PE2" s="363" t="s">
        <v>325</v>
      </c>
      <c r="PF2" s="363" t="s">
        <v>332</v>
      </c>
      <c r="PG2" s="363" t="s">
        <v>326</v>
      </c>
      <c r="PH2" s="363" t="s">
        <v>333</v>
      </c>
      <c r="PI2" s="363" t="s">
        <v>327</v>
      </c>
      <c r="PJ2" s="363" t="s">
        <v>3763</v>
      </c>
      <c r="PK2" s="363" t="s">
        <v>330</v>
      </c>
      <c r="PL2" s="363" t="s">
        <v>336</v>
      </c>
      <c r="PM2" s="363" t="s">
        <v>2233</v>
      </c>
      <c r="PN2" s="363" t="s">
        <v>2242</v>
      </c>
      <c r="PO2" s="363" t="s">
        <v>2246</v>
      </c>
      <c r="PP2" s="363" t="s">
        <v>2248</v>
      </c>
      <c r="PQ2" s="363" t="s">
        <v>2250</v>
      </c>
      <c r="PR2" s="363" t="s">
        <v>2252</v>
      </c>
      <c r="PS2" s="363" t="s">
        <v>2254</v>
      </c>
      <c r="PT2" s="363" t="s">
        <v>2256</v>
      </c>
      <c r="PU2" s="363" t="s">
        <v>2258</v>
      </c>
      <c r="PV2" s="363" t="s">
        <v>2260</v>
      </c>
      <c r="PW2" s="363" t="s">
        <v>2262</v>
      </c>
      <c r="PX2" s="363" t="s">
        <v>2264</v>
      </c>
      <c r="PY2" s="363" t="s">
        <v>2266</v>
      </c>
      <c r="PZ2" s="363" t="s">
        <v>2268</v>
      </c>
      <c r="QA2" s="363" t="s">
        <v>2270</v>
      </c>
      <c r="QB2" s="363" t="s">
        <v>2272</v>
      </c>
      <c r="QC2" s="363" t="s">
        <v>2274</v>
      </c>
      <c r="QD2" s="363" t="s">
        <v>2277</v>
      </c>
      <c r="QE2" s="363" t="s">
        <v>2280</v>
      </c>
      <c r="QF2" s="363" t="s">
        <v>2282</v>
      </c>
      <c r="QG2" s="363" t="s">
        <v>2284</v>
      </c>
      <c r="QH2" s="363" t="s">
        <v>2286</v>
      </c>
      <c r="QI2" s="363" t="s">
        <v>2288</v>
      </c>
      <c r="QJ2" s="363" t="s">
        <v>2291</v>
      </c>
      <c r="QK2" s="363" t="s">
        <v>2293</v>
      </c>
      <c r="QL2" s="363" t="s">
        <v>2295</v>
      </c>
      <c r="QM2" s="363" t="s">
        <v>2297</v>
      </c>
      <c r="QN2" s="363" t="s">
        <v>2299</v>
      </c>
      <c r="QO2" s="363" t="s">
        <v>2301</v>
      </c>
      <c r="QP2" s="363" t="s">
        <v>2303</v>
      </c>
      <c r="QQ2" s="363" t="s">
        <v>2305</v>
      </c>
      <c r="QR2" s="363" t="s">
        <v>2307</v>
      </c>
      <c r="QS2" s="363" t="s">
        <v>2309</v>
      </c>
      <c r="QT2" s="363" t="s">
        <v>2311</v>
      </c>
      <c r="QU2" s="363" t="s">
        <v>2313</v>
      </c>
      <c r="QV2" s="363" t="s">
        <v>2315</v>
      </c>
      <c r="QW2" s="363" t="s">
        <v>2317</v>
      </c>
      <c r="QX2" s="363" t="s">
        <v>2319</v>
      </c>
      <c r="QY2" s="363" t="s">
        <v>2321</v>
      </c>
      <c r="QZ2" s="363" t="s">
        <v>2323</v>
      </c>
      <c r="RA2" s="363" t="s">
        <v>2325</v>
      </c>
      <c r="RB2" s="363" t="s">
        <v>2327</v>
      </c>
      <c r="RC2" s="363" t="s">
        <v>2329</v>
      </c>
      <c r="RD2" s="363" t="s">
        <v>2331</v>
      </c>
      <c r="RE2" s="363" t="s">
        <v>2333</v>
      </c>
      <c r="RF2" s="363" t="s">
        <v>2335</v>
      </c>
      <c r="RG2" s="363" t="s">
        <v>2337</v>
      </c>
      <c r="RH2" s="363" t="s">
        <v>2339</v>
      </c>
      <c r="RI2" s="363" t="s">
        <v>2341</v>
      </c>
      <c r="RJ2" s="363" t="s">
        <v>2343</v>
      </c>
      <c r="RK2" s="363" t="s">
        <v>2345</v>
      </c>
      <c r="RL2" s="363" t="s">
        <v>2347</v>
      </c>
      <c r="RM2" s="363" t="s">
        <v>2349</v>
      </c>
      <c r="RN2" s="363" t="s">
        <v>2351</v>
      </c>
      <c r="RO2" s="363" t="s">
        <v>2353</v>
      </c>
      <c r="RP2" s="363" t="s">
        <v>2355</v>
      </c>
      <c r="RQ2" s="363" t="s">
        <v>2357</v>
      </c>
      <c r="RR2" s="363" t="s">
        <v>2359</v>
      </c>
      <c r="RS2" s="363" t="s">
        <v>2361</v>
      </c>
      <c r="RT2" s="363" t="s">
        <v>2363</v>
      </c>
      <c r="RU2" s="363" t="s">
        <v>2365</v>
      </c>
      <c r="RV2" s="363" t="s">
        <v>2367</v>
      </c>
      <c r="RW2" s="363" t="s">
        <v>2369</v>
      </c>
      <c r="RX2" s="363" t="s">
        <v>2371</v>
      </c>
      <c r="RY2" s="363" t="s">
        <v>2373</v>
      </c>
      <c r="RZ2" s="363" t="s">
        <v>2375</v>
      </c>
      <c r="SA2" s="363" t="s">
        <v>2377</v>
      </c>
      <c r="SB2" s="363" t="s">
        <v>2379</v>
      </c>
      <c r="SC2" s="363" t="s">
        <v>2381</v>
      </c>
      <c r="SD2" s="363" t="s">
        <v>2383</v>
      </c>
      <c r="SE2" s="363" t="s">
        <v>2385</v>
      </c>
      <c r="SF2" s="363" t="s">
        <v>2387</v>
      </c>
      <c r="SG2" s="363" t="s">
        <v>2389</v>
      </c>
      <c r="SH2" s="363" t="s">
        <v>2391</v>
      </c>
      <c r="SI2" s="363" t="s">
        <v>2393</v>
      </c>
      <c r="SJ2" s="363" t="s">
        <v>2395</v>
      </c>
      <c r="SK2" s="363" t="s">
        <v>2398</v>
      </c>
      <c r="SL2" s="363" t="s">
        <v>2400</v>
      </c>
      <c r="SM2" s="363" t="s">
        <v>2402</v>
      </c>
      <c r="SN2" s="363" t="s">
        <v>2404</v>
      </c>
      <c r="SO2" s="363" t="s">
        <v>2406</v>
      </c>
      <c r="SP2" s="363" t="s">
        <v>2408</v>
      </c>
      <c r="SQ2" s="363" t="s">
        <v>2410</v>
      </c>
      <c r="SR2" s="363" t="s">
        <v>2412</v>
      </c>
      <c r="SS2" s="363" t="s">
        <v>2414</v>
      </c>
      <c r="ST2" s="363" t="s">
        <v>2416</v>
      </c>
      <c r="SU2" s="363" t="s">
        <v>2418</v>
      </c>
      <c r="SV2" s="363" t="s">
        <v>2420</v>
      </c>
      <c r="SW2" s="363" t="s">
        <v>2422</v>
      </c>
      <c r="SX2" s="363" t="s">
        <v>2424</v>
      </c>
      <c r="SY2" s="363" t="s">
        <v>2426</v>
      </c>
      <c r="SZ2" s="363" t="s">
        <v>2428</v>
      </c>
      <c r="TA2" s="363" t="s">
        <v>2430</v>
      </c>
      <c r="TB2" s="363" t="s">
        <v>2432</v>
      </c>
      <c r="TC2" s="363" t="s">
        <v>2434</v>
      </c>
      <c r="TD2" s="363" t="s">
        <v>2436</v>
      </c>
      <c r="TE2" s="363" t="s">
        <v>2438</v>
      </c>
      <c r="TF2" s="363" t="s">
        <v>2440</v>
      </c>
      <c r="TG2" s="363" t="s">
        <v>2442</v>
      </c>
      <c r="TH2" s="363" t="s">
        <v>2444</v>
      </c>
      <c r="TI2" s="363" t="s">
        <v>2446</v>
      </c>
      <c r="TJ2" s="363" t="s">
        <v>2448</v>
      </c>
      <c r="TK2" s="363" t="s">
        <v>2450</v>
      </c>
      <c r="TL2" s="363" t="s">
        <v>2452</v>
      </c>
      <c r="TM2" s="363" t="s">
        <v>2454</v>
      </c>
      <c r="TN2" s="363" t="s">
        <v>2456</v>
      </c>
      <c r="TO2" s="363" t="s">
        <v>2458</v>
      </c>
      <c r="TP2" s="363" t="s">
        <v>2460</v>
      </c>
      <c r="TQ2" s="363" t="s">
        <v>2462</v>
      </c>
      <c r="TR2" s="363" t="s">
        <v>2464</v>
      </c>
      <c r="TS2" s="363" t="s">
        <v>2466</v>
      </c>
      <c r="TT2" s="363" t="s">
        <v>2468</v>
      </c>
      <c r="TU2" s="363" t="s">
        <v>335</v>
      </c>
      <c r="TV2" s="363" t="s">
        <v>328</v>
      </c>
      <c r="TW2" s="363" t="s">
        <v>329</v>
      </c>
      <c r="TX2" s="363" t="s">
        <v>2483</v>
      </c>
      <c r="TY2" s="363" t="s">
        <v>2492</v>
      </c>
      <c r="TZ2" s="363" t="s">
        <v>3764</v>
      </c>
      <c r="UA2" s="363" t="s">
        <v>2507</v>
      </c>
      <c r="UB2" s="363" t="s">
        <v>2516</v>
      </c>
      <c r="UC2" s="363" t="s">
        <v>2519</v>
      </c>
      <c r="UD2" s="363" t="s">
        <v>2524</v>
      </c>
      <c r="UE2" s="363" t="s">
        <v>2529</v>
      </c>
      <c r="UF2" s="363" t="s">
        <v>2533</v>
      </c>
      <c r="UG2" s="363" t="s">
        <v>3765</v>
      </c>
      <c r="UH2" s="363" t="s">
        <v>2542</v>
      </c>
      <c r="UI2" s="363" t="s">
        <v>3766</v>
      </c>
      <c r="UJ2" s="363" t="s">
        <v>2554</v>
      </c>
      <c r="UK2" s="363" t="s">
        <v>2559</v>
      </c>
      <c r="UL2" s="363" t="s">
        <v>3767</v>
      </c>
      <c r="UM2" s="363" t="s">
        <v>3768</v>
      </c>
      <c r="UN2" s="363" t="s">
        <v>3769</v>
      </c>
      <c r="UO2" s="363" t="s">
        <v>2579</v>
      </c>
      <c r="UP2" s="363" t="s">
        <v>3770</v>
      </c>
      <c r="UQ2" s="363" t="s">
        <v>3771</v>
      </c>
      <c r="UR2" s="363" t="s">
        <v>3772</v>
      </c>
      <c r="US2" s="363" t="s">
        <v>652</v>
      </c>
      <c r="UT2" s="363" t="s">
        <v>653</v>
      </c>
      <c r="UU2" s="363" t="s">
        <v>654</v>
      </c>
      <c r="UV2" s="363" t="s">
        <v>2597</v>
      </c>
      <c r="UW2" s="363" t="s">
        <v>655</v>
      </c>
      <c r="UX2" s="363" t="s">
        <v>599</v>
      </c>
      <c r="UY2" s="363" t="s">
        <v>2601</v>
      </c>
      <c r="UZ2" s="363" t="s">
        <v>656</v>
      </c>
      <c r="VA2" s="363" t="s">
        <v>3773</v>
      </c>
      <c r="VB2" s="363" t="s">
        <v>3774</v>
      </c>
      <c r="VC2" s="363" t="s">
        <v>3775</v>
      </c>
      <c r="VD2" s="363" t="s">
        <v>3776</v>
      </c>
      <c r="VE2" s="363" t="s">
        <v>3777</v>
      </c>
      <c r="VF2" s="363" t="s">
        <v>3778</v>
      </c>
      <c r="VG2" s="363" t="s">
        <v>2931</v>
      </c>
    </row>
    <row r="3" spans="1:579" x14ac:dyDescent="0.4">
      <c r="A3" s="363" t="s">
        <v>3</v>
      </c>
      <c r="B3" s="363">
        <v>1</v>
      </c>
    </row>
    <row r="4" spans="1:579" x14ac:dyDescent="0.4">
      <c r="A4" s="363" t="s">
        <v>4</v>
      </c>
      <c r="B4" s="363">
        <v>1</v>
      </c>
    </row>
    <row r="5" spans="1:579" x14ac:dyDescent="0.4">
      <c r="A5" s="363" t="s">
        <v>5</v>
      </c>
      <c r="B5" s="363">
        <v>1</v>
      </c>
    </row>
    <row r="6" spans="1:579" x14ac:dyDescent="0.4">
      <c r="A6" s="363" t="s">
        <v>6</v>
      </c>
      <c r="B6" s="363">
        <v>1</v>
      </c>
    </row>
    <row r="7" spans="1:579" x14ac:dyDescent="0.4">
      <c r="A7" s="363" t="s">
        <v>602</v>
      </c>
      <c r="B7" s="363">
        <v>1</v>
      </c>
    </row>
    <row r="8" spans="1:579" x14ac:dyDescent="0.4">
      <c r="A8" s="363" t="s">
        <v>571</v>
      </c>
      <c r="B8" s="363">
        <v>1</v>
      </c>
    </row>
    <row r="9" spans="1:579" x14ac:dyDescent="0.4">
      <c r="A9" s="363" t="s">
        <v>11</v>
      </c>
      <c r="B9" s="363">
        <v>1</v>
      </c>
    </row>
    <row r="10" spans="1:579" x14ac:dyDescent="0.4">
      <c r="A10" s="363" t="s">
        <v>7</v>
      </c>
      <c r="B10" s="363">
        <v>1</v>
      </c>
    </row>
    <row r="11" spans="1:579" x14ac:dyDescent="0.4">
      <c r="A11" s="363" t="s">
        <v>13</v>
      </c>
      <c r="B11" s="363">
        <v>0</v>
      </c>
    </row>
    <row r="12" spans="1:579" x14ac:dyDescent="0.4">
      <c r="A12" s="363" t="s">
        <v>9</v>
      </c>
      <c r="B12" s="363">
        <v>0</v>
      </c>
    </row>
    <row r="13" spans="1:579" x14ac:dyDescent="0.4">
      <c r="A13" s="363" t="s">
        <v>10</v>
      </c>
      <c r="B13" s="363">
        <v>1</v>
      </c>
    </row>
    <row r="14" spans="1:579" x14ac:dyDescent="0.4">
      <c r="A14" s="363" t="s">
        <v>12</v>
      </c>
      <c r="B14" s="363">
        <v>1</v>
      </c>
    </row>
    <row r="15" spans="1:579" x14ac:dyDescent="0.4">
      <c r="A15" s="363" t="s">
        <v>8</v>
      </c>
      <c r="B15" s="363">
        <v>1</v>
      </c>
    </row>
    <row r="16" spans="1:579" x14ac:dyDescent="0.4">
      <c r="A16" s="363" t="s">
        <v>572</v>
      </c>
      <c r="B16" s="363">
        <v>1</v>
      </c>
    </row>
    <row r="17" spans="1:2" x14ac:dyDescent="0.4">
      <c r="A17" s="363" t="s">
        <v>15</v>
      </c>
      <c r="B17" s="363">
        <v>1</v>
      </c>
    </row>
    <row r="18" spans="1:2" x14ac:dyDescent="0.4">
      <c r="A18" s="363" t="s">
        <v>32</v>
      </c>
      <c r="B18" s="363">
        <v>1</v>
      </c>
    </row>
    <row r="19" spans="1:2" x14ac:dyDescent="0.4">
      <c r="A19" s="363" t="s">
        <v>16</v>
      </c>
      <c r="B19" s="363">
        <v>3</v>
      </c>
    </row>
    <row r="20" spans="1:2" x14ac:dyDescent="0.4">
      <c r="A20" s="363" t="s">
        <v>33</v>
      </c>
      <c r="B20" s="363">
        <v>1</v>
      </c>
    </row>
    <row r="21" spans="1:2" x14ac:dyDescent="0.4">
      <c r="A21" s="363" t="s">
        <v>36</v>
      </c>
      <c r="B21" s="363">
        <v>1</v>
      </c>
    </row>
    <row r="22" spans="1:2" x14ac:dyDescent="0.4">
      <c r="A22" s="363" t="s">
        <v>35</v>
      </c>
      <c r="B22" s="363">
        <v>2</v>
      </c>
    </row>
    <row r="23" spans="1:2" x14ac:dyDescent="0.4">
      <c r="A23" s="363" t="s">
        <v>34</v>
      </c>
      <c r="B23" s="363">
        <v>1</v>
      </c>
    </row>
    <row r="24" spans="1:2" x14ac:dyDescent="0.4">
      <c r="A24" s="363" t="s">
        <v>17</v>
      </c>
      <c r="B24" s="363">
        <v>1</v>
      </c>
    </row>
    <row r="25" spans="1:2" x14ac:dyDescent="0.4">
      <c r="A25" s="363" t="s">
        <v>37</v>
      </c>
      <c r="B25" s="363">
        <v>1</v>
      </c>
    </row>
    <row r="26" spans="1:2" x14ac:dyDescent="0.4">
      <c r="A26" s="363" t="s">
        <v>18</v>
      </c>
      <c r="B26" s="363">
        <v>2</v>
      </c>
    </row>
    <row r="27" spans="1:2" x14ac:dyDescent="0.4">
      <c r="A27" s="363" t="s">
        <v>20</v>
      </c>
      <c r="B27" s="363">
        <v>2</v>
      </c>
    </row>
    <row r="28" spans="1:2" x14ac:dyDescent="0.4">
      <c r="A28" s="363" t="s">
        <v>38</v>
      </c>
      <c r="B28" s="363">
        <v>2</v>
      </c>
    </row>
    <row r="29" spans="1:2" x14ac:dyDescent="0.4">
      <c r="A29" s="363" t="s">
        <v>61</v>
      </c>
      <c r="B29" s="363">
        <v>1</v>
      </c>
    </row>
    <row r="30" spans="1:2" x14ac:dyDescent="0.4">
      <c r="A30" s="363" t="s">
        <v>603</v>
      </c>
      <c r="B30" s="363">
        <v>0</v>
      </c>
    </row>
    <row r="31" spans="1:2" x14ac:dyDescent="0.4">
      <c r="A31" s="363" t="s">
        <v>604</v>
      </c>
      <c r="B31" s="363">
        <v>0</v>
      </c>
    </row>
    <row r="32" spans="1:2" x14ac:dyDescent="0.4">
      <c r="A32" s="363" t="s">
        <v>70</v>
      </c>
      <c r="B32" s="363">
        <v>0</v>
      </c>
    </row>
    <row r="33" spans="1:2" x14ac:dyDescent="0.4">
      <c r="A33" s="363" t="s">
        <v>60</v>
      </c>
      <c r="B33" s="363">
        <v>0</v>
      </c>
    </row>
    <row r="34" spans="1:2" x14ac:dyDescent="0.4">
      <c r="A34" s="363" t="s">
        <v>573</v>
      </c>
      <c r="B34" s="363">
        <v>1</v>
      </c>
    </row>
    <row r="35" spans="1:2" x14ac:dyDescent="0.4">
      <c r="A35" s="363" t="s">
        <v>579</v>
      </c>
      <c r="B35" s="363">
        <v>1</v>
      </c>
    </row>
    <row r="36" spans="1:2" x14ac:dyDescent="0.4">
      <c r="A36" s="363" t="s">
        <v>584</v>
      </c>
      <c r="B36" s="363">
        <v>1</v>
      </c>
    </row>
    <row r="37" spans="1:2" x14ac:dyDescent="0.4">
      <c r="A37" s="363" t="s">
        <v>574</v>
      </c>
      <c r="B37" s="363">
        <v>0</v>
      </c>
    </row>
    <row r="38" spans="1:2" x14ac:dyDescent="0.4">
      <c r="A38" s="363" t="s">
        <v>409</v>
      </c>
      <c r="B38" s="363">
        <v>0</v>
      </c>
    </row>
    <row r="39" spans="1:2" x14ac:dyDescent="0.4">
      <c r="A39" s="363" t="s">
        <v>585</v>
      </c>
      <c r="B39" s="363">
        <v>0</v>
      </c>
    </row>
    <row r="40" spans="1:2" x14ac:dyDescent="0.4">
      <c r="A40" s="363" t="s">
        <v>575</v>
      </c>
      <c r="B40" s="363">
        <v>0</v>
      </c>
    </row>
    <row r="41" spans="1:2" x14ac:dyDescent="0.4">
      <c r="A41" s="363" t="s">
        <v>580</v>
      </c>
      <c r="B41" s="363">
        <v>0</v>
      </c>
    </row>
    <row r="42" spans="1:2" x14ac:dyDescent="0.4">
      <c r="A42" s="363" t="s">
        <v>22</v>
      </c>
      <c r="B42" s="363">
        <v>3</v>
      </c>
    </row>
    <row r="43" spans="1:2" x14ac:dyDescent="0.4">
      <c r="A43" s="363" t="s">
        <v>40</v>
      </c>
      <c r="B43" s="363">
        <v>1</v>
      </c>
    </row>
    <row r="44" spans="1:2" x14ac:dyDescent="0.4">
      <c r="A44" s="363" t="s">
        <v>63</v>
      </c>
      <c r="B44" s="363">
        <v>2</v>
      </c>
    </row>
    <row r="45" spans="1:2" x14ac:dyDescent="0.4">
      <c r="A45" s="363" t="s">
        <v>44</v>
      </c>
      <c r="B45" s="363">
        <v>1</v>
      </c>
    </row>
    <row r="46" spans="1:2" x14ac:dyDescent="0.4">
      <c r="A46" s="363" t="s">
        <v>45</v>
      </c>
      <c r="B46" s="363">
        <v>1</v>
      </c>
    </row>
    <row r="47" spans="1:2" x14ac:dyDescent="0.4">
      <c r="A47" s="363" t="s">
        <v>67</v>
      </c>
      <c r="B47" s="363">
        <v>1</v>
      </c>
    </row>
    <row r="48" spans="1:2" x14ac:dyDescent="0.4">
      <c r="A48" s="363" t="s">
        <v>68</v>
      </c>
      <c r="B48" s="363">
        <v>1</v>
      </c>
    </row>
    <row r="49" spans="1:2" x14ac:dyDescent="0.4">
      <c r="A49" s="363" t="s">
        <v>69</v>
      </c>
      <c r="B49" s="363">
        <v>1</v>
      </c>
    </row>
    <row r="50" spans="1:2" x14ac:dyDescent="0.4">
      <c r="A50" s="363" t="s">
        <v>47</v>
      </c>
      <c r="B50" s="363">
        <v>1</v>
      </c>
    </row>
    <row r="51" spans="1:2" x14ac:dyDescent="0.4">
      <c r="A51" s="363" t="s">
        <v>3734</v>
      </c>
      <c r="B51" s="363">
        <v>0</v>
      </c>
    </row>
    <row r="52" spans="1:2" x14ac:dyDescent="0.4">
      <c r="A52" s="363" t="s">
        <v>3735</v>
      </c>
      <c r="B52" s="363">
        <v>1</v>
      </c>
    </row>
    <row r="53" spans="1:2" x14ac:dyDescent="0.4">
      <c r="A53" s="363" t="s">
        <v>3736</v>
      </c>
      <c r="B53" s="363">
        <v>1</v>
      </c>
    </row>
    <row r="54" spans="1:2" x14ac:dyDescent="0.4">
      <c r="A54" s="363" t="s">
        <v>3737</v>
      </c>
      <c r="B54" s="363">
        <v>1</v>
      </c>
    </row>
    <row r="55" spans="1:2" x14ac:dyDescent="0.4">
      <c r="A55" s="363" t="s">
        <v>3738</v>
      </c>
      <c r="B55" s="363">
        <v>1</v>
      </c>
    </row>
    <row r="56" spans="1:2" x14ac:dyDescent="0.4">
      <c r="A56" s="363" t="s">
        <v>19</v>
      </c>
      <c r="B56" s="363">
        <v>2</v>
      </c>
    </row>
    <row r="57" spans="1:2" x14ac:dyDescent="0.4">
      <c r="A57" s="363" t="s">
        <v>46</v>
      </c>
      <c r="B57" s="363">
        <v>2</v>
      </c>
    </row>
    <row r="58" spans="1:2" x14ac:dyDescent="0.4">
      <c r="A58" s="363" t="s">
        <v>41</v>
      </c>
      <c r="B58" s="363">
        <v>1</v>
      </c>
    </row>
    <row r="59" spans="1:2" x14ac:dyDescent="0.4">
      <c r="A59" s="363" t="s">
        <v>64</v>
      </c>
      <c r="B59" s="363">
        <v>1</v>
      </c>
    </row>
    <row r="60" spans="1:2" x14ac:dyDescent="0.4">
      <c r="A60" s="363" t="s">
        <v>42</v>
      </c>
      <c r="B60" s="363">
        <v>1</v>
      </c>
    </row>
    <row r="61" spans="1:2" x14ac:dyDescent="0.4">
      <c r="A61" s="363" t="s">
        <v>65</v>
      </c>
      <c r="B61" s="363">
        <v>1</v>
      </c>
    </row>
    <row r="62" spans="1:2" x14ac:dyDescent="0.4">
      <c r="A62" s="363" t="s">
        <v>43</v>
      </c>
      <c r="B62" s="363">
        <v>1</v>
      </c>
    </row>
    <row r="63" spans="1:2" x14ac:dyDescent="0.4">
      <c r="A63" s="363" t="s">
        <v>66</v>
      </c>
      <c r="B63" s="363">
        <v>1</v>
      </c>
    </row>
    <row r="64" spans="1:2" x14ac:dyDescent="0.4">
      <c r="A64" s="363" t="s">
        <v>58</v>
      </c>
      <c r="B64" s="363">
        <v>1</v>
      </c>
    </row>
    <row r="65" spans="1:2" x14ac:dyDescent="0.4">
      <c r="A65" s="363" t="s">
        <v>26</v>
      </c>
      <c r="B65" s="363">
        <v>1</v>
      </c>
    </row>
    <row r="66" spans="1:2" x14ac:dyDescent="0.4">
      <c r="A66" s="363" t="s">
        <v>98</v>
      </c>
      <c r="B66" s="363">
        <v>0</v>
      </c>
    </row>
    <row r="67" spans="1:2" x14ac:dyDescent="0.4">
      <c r="A67" s="363" t="s">
        <v>218</v>
      </c>
      <c r="B67" s="363">
        <v>1</v>
      </c>
    </row>
    <row r="68" spans="1:2" x14ac:dyDescent="0.4">
      <c r="A68" s="363" t="s">
        <v>77</v>
      </c>
      <c r="B68" s="363">
        <v>0</v>
      </c>
    </row>
    <row r="69" spans="1:2" x14ac:dyDescent="0.4">
      <c r="A69" s="363" t="s">
        <v>83</v>
      </c>
      <c r="B69" s="363">
        <v>0</v>
      </c>
    </row>
    <row r="70" spans="1:2" x14ac:dyDescent="0.4">
      <c r="A70" s="363" t="s">
        <v>84</v>
      </c>
      <c r="B70" s="363">
        <v>0</v>
      </c>
    </row>
    <row r="71" spans="1:2" x14ac:dyDescent="0.4">
      <c r="A71" s="363" t="s">
        <v>315</v>
      </c>
      <c r="B71" s="363">
        <v>0</v>
      </c>
    </row>
    <row r="72" spans="1:2" x14ac:dyDescent="0.4">
      <c r="A72" s="363" t="s">
        <v>82</v>
      </c>
      <c r="B72" s="363">
        <v>0</v>
      </c>
    </row>
    <row r="73" spans="1:2" x14ac:dyDescent="0.4">
      <c r="A73" s="363" t="s">
        <v>76</v>
      </c>
      <c r="B73" s="363">
        <v>0</v>
      </c>
    </row>
    <row r="74" spans="1:2" x14ac:dyDescent="0.4">
      <c r="A74" s="363" t="s">
        <v>101</v>
      </c>
      <c r="B74" s="363">
        <v>0</v>
      </c>
    </row>
    <row r="75" spans="1:2" x14ac:dyDescent="0.4">
      <c r="A75" s="363" t="s">
        <v>75</v>
      </c>
      <c r="B75" s="363">
        <v>0</v>
      </c>
    </row>
    <row r="76" spans="1:2" x14ac:dyDescent="0.4">
      <c r="A76" s="363" t="s">
        <v>578</v>
      </c>
      <c r="B76" s="363">
        <v>1</v>
      </c>
    </row>
    <row r="77" spans="1:2" x14ac:dyDescent="0.4">
      <c r="A77" s="363" t="s">
        <v>583</v>
      </c>
      <c r="B77" s="363">
        <v>1</v>
      </c>
    </row>
    <row r="78" spans="1:2" x14ac:dyDescent="0.4">
      <c r="A78" s="363" t="s">
        <v>605</v>
      </c>
      <c r="B78" s="363">
        <v>0</v>
      </c>
    </row>
    <row r="79" spans="1:2" x14ac:dyDescent="0.4">
      <c r="A79" s="363" t="s">
        <v>606</v>
      </c>
      <c r="B79" s="363">
        <v>0</v>
      </c>
    </row>
    <row r="80" spans="1:2" x14ac:dyDescent="0.4">
      <c r="A80" s="363" t="s">
        <v>591</v>
      </c>
      <c r="B80" s="363">
        <v>1</v>
      </c>
    </row>
    <row r="81" spans="1:2" x14ac:dyDescent="0.4">
      <c r="A81" s="363" t="s">
        <v>594</v>
      </c>
      <c r="B81" s="363">
        <v>1</v>
      </c>
    </row>
    <row r="82" spans="1:2" x14ac:dyDescent="0.4">
      <c r="A82" s="363" t="s">
        <v>100</v>
      </c>
      <c r="B82" s="363">
        <v>0</v>
      </c>
    </row>
    <row r="83" spans="1:2" x14ac:dyDescent="0.4">
      <c r="A83" s="363" t="s">
        <v>79</v>
      </c>
      <c r="B83" s="363">
        <v>0</v>
      </c>
    </row>
    <row r="84" spans="1:2" x14ac:dyDescent="0.4">
      <c r="A84" s="363" t="s">
        <v>108</v>
      </c>
      <c r="B84" s="363">
        <v>0</v>
      </c>
    </row>
    <row r="85" spans="1:2" x14ac:dyDescent="0.4">
      <c r="A85" s="363" t="s">
        <v>96</v>
      </c>
      <c r="B85" s="363">
        <v>0</v>
      </c>
    </row>
    <row r="86" spans="1:2" x14ac:dyDescent="0.4">
      <c r="A86" s="363" t="s">
        <v>93</v>
      </c>
      <c r="B86" s="363">
        <v>0</v>
      </c>
    </row>
    <row r="87" spans="1:2" x14ac:dyDescent="0.4">
      <c r="A87" s="363" t="s">
        <v>3739</v>
      </c>
      <c r="B87" s="363">
        <v>0</v>
      </c>
    </row>
    <row r="88" spans="1:2" x14ac:dyDescent="0.4">
      <c r="A88" s="363" t="s">
        <v>3740</v>
      </c>
      <c r="B88" s="363">
        <v>0</v>
      </c>
    </row>
    <row r="89" spans="1:2" x14ac:dyDescent="0.4">
      <c r="A89" s="363" t="s">
        <v>119</v>
      </c>
      <c r="B89" s="363">
        <v>0</v>
      </c>
    </row>
    <row r="90" spans="1:2" x14ac:dyDescent="0.4">
      <c r="A90" s="363" t="s">
        <v>110</v>
      </c>
      <c r="B90" s="363">
        <v>0</v>
      </c>
    </row>
    <row r="91" spans="1:2" x14ac:dyDescent="0.4">
      <c r="A91" s="363" t="s">
        <v>158</v>
      </c>
      <c r="B91" s="363">
        <v>0</v>
      </c>
    </row>
    <row r="92" spans="1:2" x14ac:dyDescent="0.4">
      <c r="A92" s="363" t="s">
        <v>240</v>
      </c>
      <c r="B92" s="363">
        <v>0</v>
      </c>
    </row>
    <row r="93" spans="1:2" x14ac:dyDescent="0.4">
      <c r="A93" s="363" t="s">
        <v>116</v>
      </c>
      <c r="B93" s="363">
        <v>0</v>
      </c>
    </row>
    <row r="94" spans="1:2" x14ac:dyDescent="0.4">
      <c r="A94" s="363" t="s">
        <v>132</v>
      </c>
      <c r="B94" s="363">
        <v>0</v>
      </c>
    </row>
    <row r="95" spans="1:2" x14ac:dyDescent="0.4">
      <c r="A95" s="363" t="s">
        <v>114</v>
      </c>
      <c r="B95" s="363">
        <v>0</v>
      </c>
    </row>
    <row r="96" spans="1:2" x14ac:dyDescent="0.4">
      <c r="A96" s="363" t="s">
        <v>134</v>
      </c>
      <c r="B96" s="363">
        <v>0</v>
      </c>
    </row>
    <row r="97" spans="1:2" x14ac:dyDescent="0.4">
      <c r="A97" s="363" t="s">
        <v>165</v>
      </c>
      <c r="B97" s="363">
        <v>0</v>
      </c>
    </row>
    <row r="98" spans="1:2" x14ac:dyDescent="0.4">
      <c r="A98" s="363" t="s">
        <v>587</v>
      </c>
      <c r="B98" s="363">
        <v>0</v>
      </c>
    </row>
    <row r="99" spans="1:2" x14ac:dyDescent="0.4">
      <c r="A99" s="363" t="s">
        <v>117</v>
      </c>
      <c r="B99" s="363">
        <v>0</v>
      </c>
    </row>
    <row r="100" spans="1:2" x14ac:dyDescent="0.4">
      <c r="A100" s="363" t="s">
        <v>133</v>
      </c>
      <c r="B100" s="363">
        <v>0</v>
      </c>
    </row>
    <row r="101" spans="1:2" x14ac:dyDescent="0.4">
      <c r="A101" s="363" t="s">
        <v>115</v>
      </c>
      <c r="B101" s="363">
        <v>0</v>
      </c>
    </row>
    <row r="102" spans="1:2" x14ac:dyDescent="0.4">
      <c r="A102" s="363" t="s">
        <v>588</v>
      </c>
      <c r="B102" s="363">
        <v>0</v>
      </c>
    </row>
    <row r="103" spans="1:2" x14ac:dyDescent="0.4">
      <c r="A103" s="363" t="s">
        <v>87</v>
      </c>
      <c r="B103" s="363">
        <v>0</v>
      </c>
    </row>
    <row r="104" spans="1:2" x14ac:dyDescent="0.4">
      <c r="A104" s="363" t="s">
        <v>88</v>
      </c>
      <c r="B104" s="363">
        <v>0</v>
      </c>
    </row>
    <row r="105" spans="1:2" x14ac:dyDescent="0.4">
      <c r="A105" s="363" t="s">
        <v>607</v>
      </c>
      <c r="B105" s="363">
        <v>0</v>
      </c>
    </row>
    <row r="106" spans="1:2" x14ac:dyDescent="0.4">
      <c r="A106" s="363" t="s">
        <v>608</v>
      </c>
      <c r="B106" s="363">
        <v>0</v>
      </c>
    </row>
    <row r="107" spans="1:2" x14ac:dyDescent="0.4">
      <c r="A107" s="363" t="s">
        <v>3741</v>
      </c>
      <c r="B107" s="363">
        <v>0</v>
      </c>
    </row>
    <row r="108" spans="1:2" x14ac:dyDescent="0.4">
      <c r="A108" s="363" t="s">
        <v>609</v>
      </c>
      <c r="B108" s="363">
        <v>0</v>
      </c>
    </row>
    <row r="109" spans="1:2" x14ac:dyDescent="0.4">
      <c r="A109" s="363" t="s">
        <v>610</v>
      </c>
      <c r="B109" s="363">
        <v>0</v>
      </c>
    </row>
    <row r="110" spans="1:2" x14ac:dyDescent="0.4">
      <c r="A110" s="363" t="s">
        <v>186</v>
      </c>
      <c r="B110" s="363">
        <v>1</v>
      </c>
    </row>
    <row r="111" spans="1:2" x14ac:dyDescent="0.4">
      <c r="A111" s="363" t="s">
        <v>154</v>
      </c>
      <c r="B111" s="363">
        <v>0</v>
      </c>
    </row>
    <row r="112" spans="1:2" x14ac:dyDescent="0.4">
      <c r="A112" s="363" t="s">
        <v>80</v>
      </c>
      <c r="B112" s="363">
        <v>0</v>
      </c>
    </row>
    <row r="113" spans="1:2" x14ac:dyDescent="0.4">
      <c r="A113" s="363" t="s">
        <v>81</v>
      </c>
      <c r="B113" s="363">
        <v>0</v>
      </c>
    </row>
    <row r="114" spans="1:2" x14ac:dyDescent="0.4">
      <c r="A114" s="363" t="s">
        <v>109</v>
      </c>
      <c r="B114" s="363">
        <v>0</v>
      </c>
    </row>
    <row r="115" spans="1:2" x14ac:dyDescent="0.4">
      <c r="A115" s="363" t="s">
        <v>24</v>
      </c>
      <c r="B115" s="363">
        <v>0</v>
      </c>
    </row>
    <row r="116" spans="1:2" x14ac:dyDescent="0.4">
      <c r="A116" s="363" t="s">
        <v>57</v>
      </c>
      <c r="B116" s="363">
        <v>0</v>
      </c>
    </row>
    <row r="117" spans="1:2" x14ac:dyDescent="0.4">
      <c r="A117" s="363" t="s">
        <v>25</v>
      </c>
      <c r="B117" s="363">
        <v>0</v>
      </c>
    </row>
    <row r="118" spans="1:2" x14ac:dyDescent="0.4">
      <c r="A118" s="363" t="s">
        <v>118</v>
      </c>
      <c r="B118" s="363">
        <v>1</v>
      </c>
    </row>
    <row r="119" spans="1:2" x14ac:dyDescent="0.4">
      <c r="A119" s="363" t="s">
        <v>152</v>
      </c>
      <c r="B119" s="363">
        <v>1</v>
      </c>
    </row>
    <row r="120" spans="1:2" x14ac:dyDescent="0.4">
      <c r="A120" s="363" t="s">
        <v>145</v>
      </c>
      <c r="B120" s="363">
        <v>0</v>
      </c>
    </row>
    <row r="121" spans="1:2" x14ac:dyDescent="0.4">
      <c r="A121" s="363" t="s">
        <v>146</v>
      </c>
      <c r="B121" s="363">
        <v>0</v>
      </c>
    </row>
    <row r="122" spans="1:2" x14ac:dyDescent="0.4">
      <c r="A122" s="363" t="s">
        <v>153</v>
      </c>
      <c r="B122" s="363">
        <v>0</v>
      </c>
    </row>
    <row r="123" spans="1:2" x14ac:dyDescent="0.4">
      <c r="A123" s="363" t="s">
        <v>147</v>
      </c>
      <c r="B123" s="363">
        <v>0</v>
      </c>
    </row>
    <row r="124" spans="1:2" x14ac:dyDescent="0.4">
      <c r="A124" s="363" t="s">
        <v>148</v>
      </c>
      <c r="B124" s="363">
        <v>0</v>
      </c>
    </row>
    <row r="125" spans="1:2" x14ac:dyDescent="0.4">
      <c r="A125" s="363" t="s">
        <v>171</v>
      </c>
      <c r="B125" s="363">
        <v>0</v>
      </c>
    </row>
    <row r="126" spans="1:2" x14ac:dyDescent="0.4">
      <c r="A126" s="363" t="s">
        <v>169</v>
      </c>
      <c r="B126" s="363">
        <v>0</v>
      </c>
    </row>
    <row r="127" spans="1:2" x14ac:dyDescent="0.4">
      <c r="A127" s="363" t="s">
        <v>170</v>
      </c>
      <c r="B127" s="363">
        <v>0</v>
      </c>
    </row>
    <row r="128" spans="1:2" x14ac:dyDescent="0.4">
      <c r="A128" s="363" t="s">
        <v>172</v>
      </c>
      <c r="B128" s="363">
        <v>1</v>
      </c>
    </row>
    <row r="129" spans="1:2" x14ac:dyDescent="0.4">
      <c r="A129" s="363" t="s">
        <v>0</v>
      </c>
      <c r="B129" s="363">
        <v>1</v>
      </c>
    </row>
    <row r="130" spans="1:2" x14ac:dyDescent="0.4">
      <c r="A130" s="363" t="s">
        <v>135</v>
      </c>
      <c r="B130" s="363">
        <v>0</v>
      </c>
    </row>
    <row r="131" spans="1:2" x14ac:dyDescent="0.4">
      <c r="A131" s="363" t="s">
        <v>166</v>
      </c>
      <c r="B131" s="363">
        <v>0</v>
      </c>
    </row>
    <row r="132" spans="1:2" x14ac:dyDescent="0.4">
      <c r="A132" s="363" t="s">
        <v>136</v>
      </c>
      <c r="B132" s="363">
        <v>0</v>
      </c>
    </row>
    <row r="133" spans="1:2" x14ac:dyDescent="0.4">
      <c r="A133" s="363" t="s">
        <v>137</v>
      </c>
      <c r="B133" s="363">
        <v>0</v>
      </c>
    </row>
    <row r="134" spans="1:2" x14ac:dyDescent="0.4">
      <c r="A134" s="363" t="s">
        <v>138</v>
      </c>
      <c r="B134" s="363">
        <v>0</v>
      </c>
    </row>
    <row r="135" spans="1:2" x14ac:dyDescent="0.4">
      <c r="A135" s="363" t="s">
        <v>212</v>
      </c>
      <c r="B135" s="363">
        <v>0</v>
      </c>
    </row>
    <row r="136" spans="1:2" x14ac:dyDescent="0.4">
      <c r="A136" s="363" t="s">
        <v>213</v>
      </c>
      <c r="B136" s="363">
        <v>0</v>
      </c>
    </row>
    <row r="137" spans="1:2" x14ac:dyDescent="0.4">
      <c r="A137" s="363" t="s">
        <v>183</v>
      </c>
      <c r="B137" s="363">
        <v>0</v>
      </c>
    </row>
    <row r="138" spans="1:2" x14ac:dyDescent="0.4">
      <c r="A138" s="363" t="s">
        <v>208</v>
      </c>
      <c r="B138" s="363">
        <v>0</v>
      </c>
    </row>
    <row r="139" spans="1:2" x14ac:dyDescent="0.4">
      <c r="A139" s="363" t="s">
        <v>1788</v>
      </c>
      <c r="B139" s="363">
        <v>0</v>
      </c>
    </row>
    <row r="140" spans="1:2" x14ac:dyDescent="0.4">
      <c r="A140" s="363" t="s">
        <v>185</v>
      </c>
      <c r="B140" s="363">
        <v>0</v>
      </c>
    </row>
    <row r="141" spans="1:2" x14ac:dyDescent="0.4">
      <c r="A141" s="363" t="s">
        <v>238</v>
      </c>
      <c r="B141" s="363">
        <v>0</v>
      </c>
    </row>
    <row r="142" spans="1:2" x14ac:dyDescent="0.4">
      <c r="A142" s="363" t="s">
        <v>1796</v>
      </c>
      <c r="B142" s="363">
        <v>0</v>
      </c>
    </row>
    <row r="143" spans="1:2" x14ac:dyDescent="0.4">
      <c r="A143" s="363" t="s">
        <v>234</v>
      </c>
      <c r="B143" s="363">
        <v>0</v>
      </c>
    </row>
    <row r="144" spans="1:2" x14ac:dyDescent="0.4">
      <c r="A144" s="363" t="s">
        <v>184</v>
      </c>
      <c r="B144" s="363">
        <v>0</v>
      </c>
    </row>
    <row r="145" spans="1:2" x14ac:dyDescent="0.4">
      <c r="A145" s="363" t="s">
        <v>239</v>
      </c>
      <c r="B145" s="363">
        <v>0</v>
      </c>
    </row>
    <row r="146" spans="1:2" x14ac:dyDescent="0.4">
      <c r="A146" s="363" t="s">
        <v>209</v>
      </c>
      <c r="B146" s="363">
        <v>0</v>
      </c>
    </row>
    <row r="147" spans="1:2" x14ac:dyDescent="0.4">
      <c r="A147" s="363" t="s">
        <v>235</v>
      </c>
      <c r="B147" s="363">
        <v>0</v>
      </c>
    </row>
    <row r="148" spans="1:2" x14ac:dyDescent="0.4">
      <c r="A148" s="363" t="s">
        <v>236</v>
      </c>
      <c r="B148" s="363">
        <v>0</v>
      </c>
    </row>
    <row r="149" spans="1:2" x14ac:dyDescent="0.4">
      <c r="A149" s="363" t="s">
        <v>210</v>
      </c>
      <c r="B149" s="363">
        <v>0</v>
      </c>
    </row>
    <row r="150" spans="1:2" x14ac:dyDescent="0.4">
      <c r="A150" s="363" t="s">
        <v>211</v>
      </c>
      <c r="B150" s="363">
        <v>0</v>
      </c>
    </row>
    <row r="151" spans="1:2" x14ac:dyDescent="0.4">
      <c r="A151" s="363" t="s">
        <v>214</v>
      </c>
      <c r="B151" s="363">
        <v>0</v>
      </c>
    </row>
    <row r="152" spans="1:2" x14ac:dyDescent="0.4">
      <c r="A152" s="363" t="s">
        <v>237</v>
      </c>
      <c r="B152" s="363">
        <v>0</v>
      </c>
    </row>
    <row r="153" spans="1:2" x14ac:dyDescent="0.4">
      <c r="A153" s="363" t="s">
        <v>1815</v>
      </c>
      <c r="B153" s="363">
        <v>0</v>
      </c>
    </row>
    <row r="154" spans="1:2" x14ac:dyDescent="0.4">
      <c r="A154" s="363" t="s">
        <v>1818</v>
      </c>
      <c r="B154" s="363">
        <v>0</v>
      </c>
    </row>
    <row r="155" spans="1:2" x14ac:dyDescent="0.4">
      <c r="A155" s="363" t="s">
        <v>1821</v>
      </c>
      <c r="B155" s="363">
        <v>0</v>
      </c>
    </row>
    <row r="156" spans="1:2" x14ac:dyDescent="0.4">
      <c r="A156" s="363" t="s">
        <v>1823</v>
      </c>
      <c r="B156" s="363">
        <v>0</v>
      </c>
    </row>
    <row r="157" spans="1:2" x14ac:dyDescent="0.4">
      <c r="A157" s="363" t="s">
        <v>215</v>
      </c>
      <c r="B157" s="363">
        <v>0</v>
      </c>
    </row>
    <row r="158" spans="1:2" x14ac:dyDescent="0.4">
      <c r="A158" s="363" t="s">
        <v>216</v>
      </c>
      <c r="B158" s="363">
        <v>0</v>
      </c>
    </row>
    <row r="159" spans="1:2" x14ac:dyDescent="0.4">
      <c r="A159" s="363" t="s">
        <v>217</v>
      </c>
      <c r="B159" s="363">
        <v>0</v>
      </c>
    </row>
    <row r="160" spans="1:2" x14ac:dyDescent="0.4">
      <c r="A160" s="363" t="s">
        <v>220</v>
      </c>
      <c r="B160" s="363">
        <v>0</v>
      </c>
    </row>
    <row r="161" spans="1:2" x14ac:dyDescent="0.4">
      <c r="A161" s="363" t="s">
        <v>188</v>
      </c>
      <c r="B161" s="363">
        <v>0</v>
      </c>
    </row>
    <row r="162" spans="1:2" x14ac:dyDescent="0.4">
      <c r="A162" s="363" t="s">
        <v>189</v>
      </c>
      <c r="B162" s="363">
        <v>0</v>
      </c>
    </row>
    <row r="163" spans="1:2" x14ac:dyDescent="0.4">
      <c r="A163" s="363" t="s">
        <v>1842</v>
      </c>
      <c r="B163" s="363">
        <v>0</v>
      </c>
    </row>
    <row r="164" spans="1:2" x14ac:dyDescent="0.4">
      <c r="A164" s="363" t="s">
        <v>1846</v>
      </c>
      <c r="B164" s="363">
        <v>0</v>
      </c>
    </row>
    <row r="165" spans="1:2" x14ac:dyDescent="0.4">
      <c r="A165" s="363" t="s">
        <v>1850</v>
      </c>
      <c r="B165" s="363">
        <v>0</v>
      </c>
    </row>
    <row r="166" spans="1:2" x14ac:dyDescent="0.4">
      <c r="A166" s="363" t="s">
        <v>1855</v>
      </c>
      <c r="B166" s="363">
        <v>0</v>
      </c>
    </row>
    <row r="167" spans="1:2" x14ac:dyDescent="0.4">
      <c r="A167" s="363" t="s">
        <v>3742</v>
      </c>
      <c r="B167" s="363">
        <v>0</v>
      </c>
    </row>
    <row r="168" spans="1:2" x14ac:dyDescent="0.4">
      <c r="A168" s="363" t="s">
        <v>269</v>
      </c>
      <c r="B168" s="363">
        <v>0</v>
      </c>
    </row>
    <row r="169" spans="1:2" x14ac:dyDescent="0.4">
      <c r="A169" s="363" t="s">
        <v>1867</v>
      </c>
      <c r="B169" s="363">
        <v>0</v>
      </c>
    </row>
    <row r="170" spans="1:2" x14ac:dyDescent="0.4">
      <c r="A170" s="363" t="s">
        <v>271</v>
      </c>
      <c r="B170" s="363">
        <v>1</v>
      </c>
    </row>
    <row r="171" spans="1:2" x14ac:dyDescent="0.4">
      <c r="A171" s="363" t="s">
        <v>270</v>
      </c>
      <c r="B171" s="363">
        <v>1</v>
      </c>
    </row>
    <row r="172" spans="1:2" x14ac:dyDescent="0.4">
      <c r="A172" s="363" t="s">
        <v>272</v>
      </c>
      <c r="B172" s="363">
        <v>0</v>
      </c>
    </row>
    <row r="173" spans="1:2" x14ac:dyDescent="0.4">
      <c r="A173" s="363" t="s">
        <v>303</v>
      </c>
      <c r="B173" s="363">
        <v>2</v>
      </c>
    </row>
    <row r="174" spans="1:2" x14ac:dyDescent="0.4">
      <c r="A174" s="363" t="s">
        <v>304</v>
      </c>
      <c r="B174" s="363">
        <v>1</v>
      </c>
    </row>
    <row r="175" spans="1:2" x14ac:dyDescent="0.4">
      <c r="A175" s="363" t="s">
        <v>305</v>
      </c>
      <c r="B175" s="363">
        <v>1</v>
      </c>
    </row>
    <row r="176" spans="1:2" x14ac:dyDescent="0.4">
      <c r="A176" s="363" t="s">
        <v>306</v>
      </c>
      <c r="B176" s="363">
        <v>1</v>
      </c>
    </row>
    <row r="177" spans="1:2" x14ac:dyDescent="0.4">
      <c r="A177" s="363" t="s">
        <v>307</v>
      </c>
      <c r="B177" s="363">
        <v>1</v>
      </c>
    </row>
    <row r="178" spans="1:2" x14ac:dyDescent="0.4">
      <c r="A178" s="363" t="s">
        <v>308</v>
      </c>
      <c r="B178" s="363">
        <v>1</v>
      </c>
    </row>
    <row r="179" spans="1:2" x14ac:dyDescent="0.4">
      <c r="A179" s="363" t="s">
        <v>309</v>
      </c>
      <c r="B179" s="363">
        <v>1</v>
      </c>
    </row>
    <row r="180" spans="1:2" x14ac:dyDescent="0.4">
      <c r="A180" s="363" t="s">
        <v>310</v>
      </c>
      <c r="B180" s="363">
        <v>1</v>
      </c>
    </row>
    <row r="181" spans="1:2" x14ac:dyDescent="0.4">
      <c r="A181" s="363" t="s">
        <v>592</v>
      </c>
      <c r="B181" s="363">
        <v>2</v>
      </c>
    </row>
    <row r="182" spans="1:2" x14ac:dyDescent="0.4">
      <c r="A182" s="363" t="s">
        <v>275</v>
      </c>
      <c r="B182" s="363">
        <v>2</v>
      </c>
    </row>
    <row r="183" spans="1:2" x14ac:dyDescent="0.4">
      <c r="A183" s="363" t="s">
        <v>241</v>
      </c>
      <c r="B183" s="363">
        <v>1</v>
      </c>
    </row>
    <row r="184" spans="1:2" x14ac:dyDescent="0.4">
      <c r="A184" s="363" t="s">
        <v>593</v>
      </c>
      <c r="B184" s="363">
        <v>1</v>
      </c>
    </row>
    <row r="185" spans="1:2" x14ac:dyDescent="0.4">
      <c r="A185" s="363" t="s">
        <v>273</v>
      </c>
      <c r="B185" s="363">
        <v>1</v>
      </c>
    </row>
    <row r="186" spans="1:2" x14ac:dyDescent="0.4">
      <c r="A186" s="363" t="s">
        <v>274</v>
      </c>
      <c r="B186" s="363">
        <v>1</v>
      </c>
    </row>
    <row r="187" spans="1:2" x14ac:dyDescent="0.4">
      <c r="A187" s="363" t="s">
        <v>243</v>
      </c>
      <c r="B187" s="363">
        <v>1</v>
      </c>
    </row>
    <row r="188" spans="1:2" x14ac:dyDescent="0.4">
      <c r="A188" s="363" t="s">
        <v>277</v>
      </c>
      <c r="B188" s="363">
        <v>1</v>
      </c>
    </row>
    <row r="189" spans="1:2" x14ac:dyDescent="0.4">
      <c r="A189" s="363" t="s">
        <v>244</v>
      </c>
      <c r="B189" s="363">
        <v>1</v>
      </c>
    </row>
    <row r="190" spans="1:2" x14ac:dyDescent="0.4">
      <c r="A190" s="363" t="s">
        <v>278</v>
      </c>
      <c r="B190" s="363">
        <v>1</v>
      </c>
    </row>
    <row r="191" spans="1:2" x14ac:dyDescent="0.4">
      <c r="A191" s="363" t="s">
        <v>242</v>
      </c>
      <c r="B191" s="363">
        <v>1</v>
      </c>
    </row>
    <row r="192" spans="1:2" x14ac:dyDescent="0.4">
      <c r="A192" s="363" t="s">
        <v>276</v>
      </c>
      <c r="B192" s="363">
        <v>1</v>
      </c>
    </row>
    <row r="193" spans="1:2" x14ac:dyDescent="0.4">
      <c r="A193" s="363" t="s">
        <v>3743</v>
      </c>
      <c r="B193" s="363">
        <v>1</v>
      </c>
    </row>
    <row r="194" spans="1:2" x14ac:dyDescent="0.4">
      <c r="A194" s="363" t="s">
        <v>245</v>
      </c>
      <c r="B194" s="363">
        <v>1</v>
      </c>
    </row>
    <row r="195" spans="1:2" x14ac:dyDescent="0.4">
      <c r="A195" s="363" t="s">
        <v>3744</v>
      </c>
      <c r="B195" s="363">
        <v>0</v>
      </c>
    </row>
    <row r="196" spans="1:2" x14ac:dyDescent="0.4">
      <c r="A196" s="363" t="s">
        <v>311</v>
      </c>
      <c r="B196" s="363">
        <v>2</v>
      </c>
    </row>
    <row r="197" spans="1:2" x14ac:dyDescent="0.4">
      <c r="A197" s="363" t="s">
        <v>3745</v>
      </c>
      <c r="B197" s="363">
        <v>1</v>
      </c>
    </row>
    <row r="198" spans="1:2" x14ac:dyDescent="0.4">
      <c r="A198" s="363" t="s">
        <v>140</v>
      </c>
      <c r="B198" s="363">
        <v>0</v>
      </c>
    </row>
    <row r="199" spans="1:2" x14ac:dyDescent="0.4">
      <c r="A199" s="363" t="s">
        <v>167</v>
      </c>
      <c r="B199" s="363">
        <v>0</v>
      </c>
    </row>
    <row r="200" spans="1:2" x14ac:dyDescent="0.4">
      <c r="A200" s="363" t="s">
        <v>141</v>
      </c>
      <c r="B200" s="363">
        <v>0</v>
      </c>
    </row>
    <row r="201" spans="1:2" x14ac:dyDescent="0.4">
      <c r="A201" s="363" t="s">
        <v>168</v>
      </c>
      <c r="B201" s="363">
        <v>0</v>
      </c>
    </row>
    <row r="202" spans="1:2" x14ac:dyDescent="0.4">
      <c r="A202" s="363" t="s">
        <v>143</v>
      </c>
      <c r="B202" s="363">
        <v>0</v>
      </c>
    </row>
    <row r="203" spans="1:2" x14ac:dyDescent="0.4">
      <c r="A203" s="363" t="s">
        <v>142</v>
      </c>
      <c r="B203" s="363">
        <v>0</v>
      </c>
    </row>
    <row r="204" spans="1:2" x14ac:dyDescent="0.4">
      <c r="A204" s="363" t="s">
        <v>611</v>
      </c>
      <c r="B204" s="363">
        <v>0</v>
      </c>
    </row>
    <row r="205" spans="1:2" x14ac:dyDescent="0.4">
      <c r="A205" s="363" t="s">
        <v>144</v>
      </c>
      <c r="B205" s="363">
        <v>0</v>
      </c>
    </row>
    <row r="206" spans="1:2" x14ac:dyDescent="0.4">
      <c r="A206" s="363" t="s">
        <v>123</v>
      </c>
      <c r="B206" s="363">
        <v>0</v>
      </c>
    </row>
    <row r="207" spans="1:2" x14ac:dyDescent="0.4">
      <c r="A207" s="363" t="s">
        <v>124</v>
      </c>
      <c r="B207" s="363">
        <v>0</v>
      </c>
    </row>
    <row r="208" spans="1:2" x14ac:dyDescent="0.4">
      <c r="A208" s="363" t="s">
        <v>111</v>
      </c>
      <c r="B208" s="363">
        <v>0</v>
      </c>
    </row>
    <row r="209" spans="1:2" x14ac:dyDescent="0.4">
      <c r="A209" s="363" t="s">
        <v>125</v>
      </c>
      <c r="B209" s="363">
        <v>0</v>
      </c>
    </row>
    <row r="210" spans="1:2" x14ac:dyDescent="0.4">
      <c r="A210" s="363" t="s">
        <v>126</v>
      </c>
      <c r="B210" s="363">
        <v>0</v>
      </c>
    </row>
    <row r="211" spans="1:2" x14ac:dyDescent="0.4">
      <c r="A211" s="363" t="s">
        <v>159</v>
      </c>
      <c r="B211" s="363">
        <v>0</v>
      </c>
    </row>
    <row r="212" spans="1:2" x14ac:dyDescent="0.4">
      <c r="A212" s="363" t="s">
        <v>161</v>
      </c>
      <c r="B212" s="363">
        <v>0</v>
      </c>
    </row>
    <row r="213" spans="1:2" x14ac:dyDescent="0.4">
      <c r="A213" s="363" t="s">
        <v>163</v>
      </c>
      <c r="B213" s="363">
        <v>0</v>
      </c>
    </row>
    <row r="214" spans="1:2" x14ac:dyDescent="0.4">
      <c r="A214" s="363" t="s">
        <v>121</v>
      </c>
      <c r="B214" s="363">
        <v>0</v>
      </c>
    </row>
    <row r="215" spans="1:2" x14ac:dyDescent="0.4">
      <c r="A215" s="363" t="s">
        <v>122</v>
      </c>
      <c r="B215" s="363">
        <v>0</v>
      </c>
    </row>
    <row r="216" spans="1:2" x14ac:dyDescent="0.4">
      <c r="A216" s="363" t="s">
        <v>139</v>
      </c>
      <c r="B216" s="363">
        <v>0</v>
      </c>
    </row>
    <row r="217" spans="1:2" x14ac:dyDescent="0.4">
      <c r="A217" s="363" t="s">
        <v>612</v>
      </c>
      <c r="B217" s="363">
        <v>0</v>
      </c>
    </row>
    <row r="218" spans="1:2" x14ac:dyDescent="0.4">
      <c r="A218" s="363" t="s">
        <v>99</v>
      </c>
      <c r="B218" s="363">
        <v>0</v>
      </c>
    </row>
    <row r="219" spans="1:2" x14ac:dyDescent="0.4">
      <c r="A219" s="363" t="s">
        <v>3746</v>
      </c>
      <c r="B219" s="363">
        <v>0</v>
      </c>
    </row>
    <row r="220" spans="1:2" x14ac:dyDescent="0.4">
      <c r="A220" s="363" t="s">
        <v>613</v>
      </c>
      <c r="B220" s="363">
        <v>0</v>
      </c>
    </row>
    <row r="221" spans="1:2" x14ac:dyDescent="0.4">
      <c r="A221" s="363" t="s">
        <v>127</v>
      </c>
      <c r="B221" s="363">
        <v>0</v>
      </c>
    </row>
    <row r="222" spans="1:2" x14ac:dyDescent="0.4">
      <c r="A222" s="363" t="s">
        <v>160</v>
      </c>
      <c r="B222" s="363">
        <v>0</v>
      </c>
    </row>
    <row r="223" spans="1:2" x14ac:dyDescent="0.4">
      <c r="A223" s="363" t="s">
        <v>120</v>
      </c>
      <c r="B223" s="363">
        <v>0</v>
      </c>
    </row>
    <row r="224" spans="1:2" x14ac:dyDescent="0.4">
      <c r="A224" s="363" t="s">
        <v>3747</v>
      </c>
      <c r="B224" s="363">
        <v>0</v>
      </c>
    </row>
    <row r="225" spans="1:2" x14ac:dyDescent="0.4">
      <c r="A225" s="363" t="s">
        <v>162</v>
      </c>
      <c r="B225" s="363">
        <v>0</v>
      </c>
    </row>
    <row r="226" spans="1:2" x14ac:dyDescent="0.4">
      <c r="A226" s="363" t="s">
        <v>155</v>
      </c>
      <c r="B226" s="363">
        <v>0</v>
      </c>
    </row>
    <row r="227" spans="1:2" x14ac:dyDescent="0.4">
      <c r="A227" s="363" t="s">
        <v>156</v>
      </c>
      <c r="B227" s="363">
        <v>0</v>
      </c>
    </row>
    <row r="228" spans="1:2" x14ac:dyDescent="0.4">
      <c r="A228" s="363" t="s">
        <v>102</v>
      </c>
      <c r="B228" s="363">
        <v>0</v>
      </c>
    </row>
    <row r="229" spans="1:2" x14ac:dyDescent="0.4">
      <c r="A229" s="363" t="s">
        <v>103</v>
      </c>
      <c r="B229" s="363">
        <v>0</v>
      </c>
    </row>
    <row r="230" spans="1:2" x14ac:dyDescent="0.4">
      <c r="A230" s="363" t="s">
        <v>104</v>
      </c>
      <c r="B230" s="363">
        <v>0</v>
      </c>
    </row>
    <row r="231" spans="1:2" x14ac:dyDescent="0.4">
      <c r="A231" s="363" t="s">
        <v>105</v>
      </c>
      <c r="B231" s="363">
        <v>0</v>
      </c>
    </row>
    <row r="232" spans="1:2" x14ac:dyDescent="0.4">
      <c r="A232" s="363" t="s">
        <v>106</v>
      </c>
      <c r="B232" s="363">
        <v>0</v>
      </c>
    </row>
    <row r="233" spans="1:2" x14ac:dyDescent="0.4">
      <c r="A233" s="363" t="s">
        <v>107</v>
      </c>
      <c r="B233" s="363">
        <v>0</v>
      </c>
    </row>
    <row r="234" spans="1:2" x14ac:dyDescent="0.4">
      <c r="A234" s="363" t="s">
        <v>78</v>
      </c>
      <c r="B234" s="363">
        <v>0</v>
      </c>
    </row>
    <row r="235" spans="1:2" x14ac:dyDescent="0.4">
      <c r="A235" s="363" t="s">
        <v>85</v>
      </c>
      <c r="B235" s="363">
        <v>0</v>
      </c>
    </row>
    <row r="236" spans="1:2" x14ac:dyDescent="0.4">
      <c r="A236" s="363" t="s">
        <v>86</v>
      </c>
      <c r="B236" s="363">
        <v>0</v>
      </c>
    </row>
    <row r="237" spans="1:2" x14ac:dyDescent="0.4">
      <c r="A237" s="363" t="s">
        <v>89</v>
      </c>
      <c r="B237" s="363">
        <v>0</v>
      </c>
    </row>
    <row r="238" spans="1:2" x14ac:dyDescent="0.4">
      <c r="A238" s="363" t="s">
        <v>3748</v>
      </c>
      <c r="B238" s="363">
        <v>0</v>
      </c>
    </row>
    <row r="239" spans="1:2" x14ac:dyDescent="0.4">
      <c r="A239" s="363" t="s">
        <v>90</v>
      </c>
      <c r="B239" s="363">
        <v>0</v>
      </c>
    </row>
    <row r="240" spans="1:2" x14ac:dyDescent="0.4">
      <c r="A240" s="363" t="s">
        <v>91</v>
      </c>
      <c r="B240" s="363">
        <v>0</v>
      </c>
    </row>
    <row r="241" spans="1:2" x14ac:dyDescent="0.4">
      <c r="A241" s="363" t="s">
        <v>97</v>
      </c>
      <c r="B241" s="363">
        <v>0</v>
      </c>
    </row>
    <row r="242" spans="1:2" x14ac:dyDescent="0.4">
      <c r="A242" s="363" t="s">
        <v>3749</v>
      </c>
      <c r="B242" s="363">
        <v>0</v>
      </c>
    </row>
    <row r="243" spans="1:2" x14ac:dyDescent="0.4">
      <c r="A243" s="363" t="s">
        <v>94</v>
      </c>
      <c r="B243" s="363">
        <v>0</v>
      </c>
    </row>
    <row r="244" spans="1:2" x14ac:dyDescent="0.4">
      <c r="A244" s="363" t="s">
        <v>95</v>
      </c>
      <c r="B244" s="363">
        <v>0</v>
      </c>
    </row>
    <row r="245" spans="1:2" x14ac:dyDescent="0.4">
      <c r="A245" s="363" t="s">
        <v>51</v>
      </c>
      <c r="B245" s="363">
        <v>0</v>
      </c>
    </row>
    <row r="246" spans="1:2" x14ac:dyDescent="0.4">
      <c r="A246" s="363" t="s">
        <v>30</v>
      </c>
      <c r="B246" s="363">
        <v>0</v>
      </c>
    </row>
    <row r="247" spans="1:2" x14ac:dyDescent="0.4">
      <c r="A247" s="363" t="s">
        <v>49</v>
      </c>
      <c r="B247" s="363">
        <v>0</v>
      </c>
    </row>
    <row r="248" spans="1:2" x14ac:dyDescent="0.4">
      <c r="A248" s="363" t="s">
        <v>50</v>
      </c>
      <c r="B248" s="363">
        <v>0</v>
      </c>
    </row>
    <row r="249" spans="1:2" x14ac:dyDescent="0.4">
      <c r="A249" s="363" t="s">
        <v>73</v>
      </c>
      <c r="B249" s="363">
        <v>0</v>
      </c>
    </row>
    <row r="250" spans="1:2" x14ac:dyDescent="0.4">
      <c r="A250" s="363" t="s">
        <v>74</v>
      </c>
      <c r="B250" s="363">
        <v>0</v>
      </c>
    </row>
    <row r="251" spans="1:2" x14ac:dyDescent="0.4">
      <c r="A251" s="363" t="s">
        <v>52</v>
      </c>
      <c r="B251" s="363">
        <v>0</v>
      </c>
    </row>
    <row r="252" spans="1:2" x14ac:dyDescent="0.4">
      <c r="A252" s="363" t="s">
        <v>53</v>
      </c>
      <c r="B252" s="363">
        <v>0</v>
      </c>
    </row>
    <row r="253" spans="1:2" x14ac:dyDescent="0.4">
      <c r="A253" s="363" t="s">
        <v>54</v>
      </c>
      <c r="B253" s="363">
        <v>0</v>
      </c>
    </row>
    <row r="254" spans="1:2" x14ac:dyDescent="0.4">
      <c r="A254" s="363" t="s">
        <v>149</v>
      </c>
      <c r="B254" s="363">
        <v>0</v>
      </c>
    </row>
    <row r="255" spans="1:2" x14ac:dyDescent="0.4">
      <c r="A255" s="363" t="s">
        <v>150</v>
      </c>
      <c r="B255" s="363">
        <v>0</v>
      </c>
    </row>
    <row r="256" spans="1:2" x14ac:dyDescent="0.4">
      <c r="A256" s="363" t="s">
        <v>151</v>
      </c>
      <c r="B256" s="363">
        <v>0</v>
      </c>
    </row>
    <row r="257" spans="1:2" x14ac:dyDescent="0.4">
      <c r="A257" s="363" t="s">
        <v>651</v>
      </c>
      <c r="B257" s="363">
        <v>0</v>
      </c>
    </row>
    <row r="258" spans="1:2" x14ac:dyDescent="0.4">
      <c r="A258" s="363" t="s">
        <v>614</v>
      </c>
      <c r="B258" s="363">
        <v>0</v>
      </c>
    </row>
    <row r="259" spans="1:2" x14ac:dyDescent="0.4">
      <c r="A259" s="363" t="s">
        <v>313</v>
      </c>
      <c r="B259" s="363">
        <v>0</v>
      </c>
    </row>
    <row r="260" spans="1:2" x14ac:dyDescent="0.4">
      <c r="A260" s="363" t="s">
        <v>314</v>
      </c>
      <c r="B260" s="363">
        <v>0</v>
      </c>
    </row>
    <row r="261" spans="1:2" x14ac:dyDescent="0.4">
      <c r="A261" s="363" t="s">
        <v>1971</v>
      </c>
      <c r="B261" s="363">
        <v>0</v>
      </c>
    </row>
    <row r="262" spans="1:2" x14ac:dyDescent="0.4">
      <c r="A262" s="363" t="s">
        <v>1977</v>
      </c>
      <c r="B262" s="363">
        <v>0</v>
      </c>
    </row>
    <row r="263" spans="1:2" x14ac:dyDescent="0.4">
      <c r="A263" s="363" t="s">
        <v>3750</v>
      </c>
      <c r="B263" s="363">
        <v>0</v>
      </c>
    </row>
    <row r="264" spans="1:2" x14ac:dyDescent="0.4">
      <c r="A264" s="363" t="s">
        <v>1983</v>
      </c>
      <c r="B264" s="363">
        <v>0</v>
      </c>
    </row>
    <row r="265" spans="1:2" x14ac:dyDescent="0.4">
      <c r="A265" s="363" t="s">
        <v>92</v>
      </c>
      <c r="B265" s="363">
        <v>0</v>
      </c>
    </row>
    <row r="266" spans="1:2" x14ac:dyDescent="0.4">
      <c r="A266" s="363" t="s">
        <v>31</v>
      </c>
      <c r="B266" s="363">
        <v>0</v>
      </c>
    </row>
    <row r="267" spans="1:2" x14ac:dyDescent="0.4">
      <c r="A267" s="363" t="s">
        <v>312</v>
      </c>
      <c r="B267" s="363">
        <v>0</v>
      </c>
    </row>
    <row r="268" spans="1:2" x14ac:dyDescent="0.4">
      <c r="A268" s="363" t="s">
        <v>3751</v>
      </c>
      <c r="B268" s="363">
        <v>4</v>
      </c>
    </row>
    <row r="269" spans="1:2" x14ac:dyDescent="0.4">
      <c r="A269" s="363" t="s">
        <v>3752</v>
      </c>
      <c r="B269" s="363">
        <v>5</v>
      </c>
    </row>
    <row r="270" spans="1:2" x14ac:dyDescent="0.4">
      <c r="A270" s="363" t="s">
        <v>246</v>
      </c>
      <c r="B270" s="363">
        <v>1</v>
      </c>
    </row>
    <row r="271" spans="1:2" x14ac:dyDescent="0.4">
      <c r="A271" s="363" t="s">
        <v>280</v>
      </c>
      <c r="B271" s="363">
        <v>1</v>
      </c>
    </row>
    <row r="272" spans="1:2" x14ac:dyDescent="0.4">
      <c r="A272" s="363" t="s">
        <v>279</v>
      </c>
      <c r="B272" s="363">
        <v>1</v>
      </c>
    </row>
    <row r="273" spans="1:2" x14ac:dyDescent="0.4">
      <c r="A273" s="363" t="s">
        <v>247</v>
      </c>
      <c r="B273" s="363">
        <v>2</v>
      </c>
    </row>
    <row r="274" spans="1:2" x14ac:dyDescent="0.4">
      <c r="A274" s="363" t="s">
        <v>248</v>
      </c>
      <c r="B274" s="363">
        <v>1</v>
      </c>
    </row>
    <row r="275" spans="1:2" x14ac:dyDescent="0.4">
      <c r="A275" s="363" t="s">
        <v>249</v>
      </c>
      <c r="B275" s="363">
        <v>1</v>
      </c>
    </row>
    <row r="276" spans="1:2" x14ac:dyDescent="0.4">
      <c r="A276" s="363" t="s">
        <v>250</v>
      </c>
      <c r="B276" s="363">
        <v>2</v>
      </c>
    </row>
    <row r="277" spans="1:2" x14ac:dyDescent="0.4">
      <c r="A277" s="363" t="s">
        <v>3753</v>
      </c>
      <c r="B277" s="363">
        <v>1</v>
      </c>
    </row>
    <row r="278" spans="1:2" x14ac:dyDescent="0.4">
      <c r="A278" s="363" t="s">
        <v>251</v>
      </c>
      <c r="B278" s="363">
        <v>1</v>
      </c>
    </row>
    <row r="279" spans="1:2" x14ac:dyDescent="0.4">
      <c r="A279" s="363" t="s">
        <v>28</v>
      </c>
      <c r="B279" s="363">
        <v>0</v>
      </c>
    </row>
    <row r="280" spans="1:2" x14ac:dyDescent="0.4">
      <c r="A280" s="363" t="s">
        <v>55</v>
      </c>
      <c r="B280" s="363">
        <v>0</v>
      </c>
    </row>
    <row r="281" spans="1:2" x14ac:dyDescent="0.4">
      <c r="A281" s="363" t="s">
        <v>71</v>
      </c>
      <c r="B281" s="363">
        <v>0</v>
      </c>
    </row>
    <row r="282" spans="1:2" x14ac:dyDescent="0.4">
      <c r="A282" s="363" t="s">
        <v>29</v>
      </c>
      <c r="B282" s="363">
        <v>0</v>
      </c>
    </row>
    <row r="283" spans="1:2" x14ac:dyDescent="0.4">
      <c r="A283" s="363" t="s">
        <v>72</v>
      </c>
      <c r="B283" s="363">
        <v>0</v>
      </c>
    </row>
    <row r="284" spans="1:2" x14ac:dyDescent="0.4">
      <c r="A284" s="363" t="s">
        <v>56</v>
      </c>
      <c r="B284" s="363">
        <v>0</v>
      </c>
    </row>
    <row r="285" spans="1:2" x14ac:dyDescent="0.4">
      <c r="A285" s="363" t="s">
        <v>130</v>
      </c>
      <c r="B285" s="363">
        <v>0</v>
      </c>
    </row>
    <row r="286" spans="1:2" x14ac:dyDescent="0.4">
      <c r="A286" s="363" t="s">
        <v>128</v>
      </c>
      <c r="B286" s="363">
        <v>0</v>
      </c>
    </row>
    <row r="287" spans="1:2" x14ac:dyDescent="0.4">
      <c r="A287" s="363" t="s">
        <v>113</v>
      </c>
      <c r="B287" s="363">
        <v>0</v>
      </c>
    </row>
    <row r="288" spans="1:2" x14ac:dyDescent="0.4">
      <c r="A288" s="363" t="s">
        <v>129</v>
      </c>
      <c r="B288" s="363">
        <v>0</v>
      </c>
    </row>
    <row r="289" spans="1:2" x14ac:dyDescent="0.4">
      <c r="A289" s="363" t="s">
        <v>131</v>
      </c>
      <c r="B289" s="363">
        <v>0</v>
      </c>
    </row>
    <row r="290" spans="1:2" x14ac:dyDescent="0.4">
      <c r="A290" s="363" t="s">
        <v>164</v>
      </c>
      <c r="B290" s="363">
        <v>0</v>
      </c>
    </row>
    <row r="291" spans="1:2" x14ac:dyDescent="0.4">
      <c r="A291" s="363" t="s">
        <v>157</v>
      </c>
      <c r="B291" s="363">
        <v>0</v>
      </c>
    </row>
    <row r="292" spans="1:2" x14ac:dyDescent="0.4">
      <c r="A292" s="363" t="s">
        <v>112</v>
      </c>
      <c r="B292" s="363">
        <v>0</v>
      </c>
    </row>
    <row r="293" spans="1:2" x14ac:dyDescent="0.4">
      <c r="A293" s="363" t="s">
        <v>252</v>
      </c>
      <c r="B293" s="363">
        <v>1</v>
      </c>
    </row>
    <row r="294" spans="1:2" x14ac:dyDescent="0.4">
      <c r="A294" s="363" t="s">
        <v>253</v>
      </c>
      <c r="B294" s="363">
        <v>1</v>
      </c>
    </row>
    <row r="295" spans="1:2" x14ac:dyDescent="0.4">
      <c r="A295" s="363" t="s">
        <v>254</v>
      </c>
      <c r="B295" s="363">
        <v>1</v>
      </c>
    </row>
    <row r="296" spans="1:2" x14ac:dyDescent="0.4">
      <c r="A296" s="363" t="s">
        <v>281</v>
      </c>
      <c r="B296" s="363">
        <v>1</v>
      </c>
    </row>
    <row r="297" spans="1:2" x14ac:dyDescent="0.4">
      <c r="A297" s="363" t="s">
        <v>577</v>
      </c>
      <c r="B297" s="363">
        <v>0</v>
      </c>
    </row>
    <row r="298" spans="1:2" x14ac:dyDescent="0.4">
      <c r="A298" s="363" t="s">
        <v>21</v>
      </c>
      <c r="B298" s="363">
        <v>0</v>
      </c>
    </row>
    <row r="299" spans="1:2" x14ac:dyDescent="0.4">
      <c r="A299" s="363" t="s">
        <v>582</v>
      </c>
      <c r="B299" s="363">
        <v>0</v>
      </c>
    </row>
    <row r="300" spans="1:2" x14ac:dyDescent="0.4">
      <c r="A300" s="363" t="s">
        <v>39</v>
      </c>
      <c r="B300" s="363">
        <v>0</v>
      </c>
    </row>
    <row r="301" spans="1:2" x14ac:dyDescent="0.4">
      <c r="A301" s="363" t="s">
        <v>576</v>
      </c>
      <c r="B301" s="363">
        <v>0</v>
      </c>
    </row>
    <row r="302" spans="1:2" x14ac:dyDescent="0.4">
      <c r="A302" s="363" t="s">
        <v>615</v>
      </c>
      <c r="B302" s="363">
        <v>0</v>
      </c>
    </row>
    <row r="303" spans="1:2" x14ac:dyDescent="0.4">
      <c r="A303" s="363" t="s">
        <v>581</v>
      </c>
      <c r="B303" s="363">
        <v>0</v>
      </c>
    </row>
    <row r="304" spans="1:2" x14ac:dyDescent="0.4">
      <c r="A304" s="363" t="s">
        <v>62</v>
      </c>
      <c r="B304" s="363">
        <v>0</v>
      </c>
    </row>
    <row r="305" spans="1:2" x14ac:dyDescent="0.4">
      <c r="A305" s="363" t="s">
        <v>3754</v>
      </c>
      <c r="B305" s="363">
        <v>0</v>
      </c>
    </row>
    <row r="306" spans="1:2" x14ac:dyDescent="0.4">
      <c r="A306" s="363" t="s">
        <v>27</v>
      </c>
      <c r="B306" s="363">
        <v>0</v>
      </c>
    </row>
    <row r="307" spans="1:2" x14ac:dyDescent="0.4">
      <c r="A307" s="363" t="s">
        <v>59</v>
      </c>
      <c r="B307" s="363">
        <v>0</v>
      </c>
    </row>
    <row r="308" spans="1:2" x14ac:dyDescent="0.4">
      <c r="A308" s="363" t="s">
        <v>23</v>
      </c>
      <c r="B308" s="363">
        <v>1</v>
      </c>
    </row>
    <row r="309" spans="1:2" x14ac:dyDescent="0.4">
      <c r="A309" s="363" t="s">
        <v>3755</v>
      </c>
      <c r="B309" s="363">
        <v>1</v>
      </c>
    </row>
    <row r="310" spans="1:2" x14ac:dyDescent="0.4">
      <c r="A310" s="363" t="s">
        <v>48</v>
      </c>
      <c r="B310" s="363">
        <v>1</v>
      </c>
    </row>
    <row r="311" spans="1:2" x14ac:dyDescent="0.4">
      <c r="A311" s="363" t="s">
        <v>181</v>
      </c>
      <c r="B311" s="363">
        <v>0</v>
      </c>
    </row>
    <row r="312" spans="1:2" x14ac:dyDescent="0.4">
      <c r="A312" s="363" t="s">
        <v>228</v>
      </c>
      <c r="B312" s="363">
        <v>0</v>
      </c>
    </row>
    <row r="313" spans="1:2" x14ac:dyDescent="0.4">
      <c r="A313" s="363" t="s">
        <v>229</v>
      </c>
      <c r="B313" s="363">
        <v>0</v>
      </c>
    </row>
    <row r="314" spans="1:2" x14ac:dyDescent="0.4">
      <c r="A314" s="363" t="s">
        <v>204</v>
      </c>
      <c r="B314" s="363">
        <v>0</v>
      </c>
    </row>
    <row r="315" spans="1:2" x14ac:dyDescent="0.4">
      <c r="A315" s="363" t="s">
        <v>230</v>
      </c>
      <c r="B315" s="363">
        <v>0</v>
      </c>
    </row>
    <row r="316" spans="1:2" x14ac:dyDescent="0.4">
      <c r="A316" s="363" t="s">
        <v>205</v>
      </c>
      <c r="B316" s="363">
        <v>0</v>
      </c>
    </row>
    <row r="317" spans="1:2" x14ac:dyDescent="0.4">
      <c r="A317" s="363" t="s">
        <v>231</v>
      </c>
      <c r="B317" s="363">
        <v>0</v>
      </c>
    </row>
    <row r="318" spans="1:2" x14ac:dyDescent="0.4">
      <c r="A318" s="363" t="s">
        <v>206</v>
      </c>
      <c r="B318" s="363">
        <v>0</v>
      </c>
    </row>
    <row r="319" spans="1:2" x14ac:dyDescent="0.4">
      <c r="A319" s="363" t="s">
        <v>232</v>
      </c>
      <c r="B319" s="363">
        <v>0</v>
      </c>
    </row>
    <row r="320" spans="1:2" x14ac:dyDescent="0.4">
      <c r="A320" s="363" t="s">
        <v>207</v>
      </c>
      <c r="B320" s="363">
        <v>0</v>
      </c>
    </row>
    <row r="321" spans="1:2" x14ac:dyDescent="0.4">
      <c r="A321" s="363" t="s">
        <v>233</v>
      </c>
      <c r="B321" s="363">
        <v>0</v>
      </c>
    </row>
    <row r="322" spans="1:2" x14ac:dyDescent="0.4">
      <c r="A322" s="363" t="s">
        <v>2076</v>
      </c>
      <c r="B322" s="363">
        <v>0</v>
      </c>
    </row>
    <row r="323" spans="1:2" x14ac:dyDescent="0.4">
      <c r="A323" s="363" t="s">
        <v>182</v>
      </c>
      <c r="B323" s="363">
        <v>0</v>
      </c>
    </row>
    <row r="324" spans="1:2" x14ac:dyDescent="0.4">
      <c r="A324" s="363" t="s">
        <v>2079</v>
      </c>
      <c r="B324" s="363">
        <v>0</v>
      </c>
    </row>
    <row r="325" spans="1:2" x14ac:dyDescent="0.4">
      <c r="A325" s="363" t="s">
        <v>2084</v>
      </c>
      <c r="B325" s="363">
        <v>0</v>
      </c>
    </row>
    <row r="326" spans="1:2" x14ac:dyDescent="0.4">
      <c r="A326" s="363" t="s">
        <v>3756</v>
      </c>
      <c r="B326" s="363">
        <v>0</v>
      </c>
    </row>
    <row r="327" spans="1:2" x14ac:dyDescent="0.4">
      <c r="A327" s="363" t="s">
        <v>318</v>
      </c>
      <c r="B327" s="363">
        <v>0</v>
      </c>
    </row>
    <row r="328" spans="1:2" x14ac:dyDescent="0.4">
      <c r="A328" s="363" t="s">
        <v>282</v>
      </c>
      <c r="B328" s="363">
        <v>1</v>
      </c>
    </row>
    <row r="329" spans="1:2" x14ac:dyDescent="0.4">
      <c r="A329" s="363" t="s">
        <v>319</v>
      </c>
      <c r="B329" s="363">
        <v>0</v>
      </c>
    </row>
    <row r="330" spans="1:2" x14ac:dyDescent="0.4">
      <c r="A330" s="363" t="s">
        <v>3757</v>
      </c>
      <c r="B330" s="363">
        <v>0</v>
      </c>
    </row>
    <row r="331" spans="1:2" x14ac:dyDescent="0.4">
      <c r="A331" s="363" t="s">
        <v>2097</v>
      </c>
      <c r="B331" s="363">
        <v>0</v>
      </c>
    </row>
    <row r="332" spans="1:2" x14ac:dyDescent="0.4">
      <c r="A332" s="363" t="s">
        <v>3758</v>
      </c>
      <c r="B332" s="363">
        <v>0</v>
      </c>
    </row>
    <row r="333" spans="1:2" x14ac:dyDescent="0.4">
      <c r="A333" s="363" t="s">
        <v>321</v>
      </c>
      <c r="B333" s="363">
        <v>0</v>
      </c>
    </row>
    <row r="334" spans="1:2" x14ac:dyDescent="0.4">
      <c r="A334" s="363" t="s">
        <v>320</v>
      </c>
      <c r="B334" s="363">
        <v>0</v>
      </c>
    </row>
    <row r="335" spans="1:2" x14ac:dyDescent="0.4">
      <c r="A335" s="363" t="s">
        <v>283</v>
      </c>
      <c r="B335" s="363">
        <v>1</v>
      </c>
    </row>
    <row r="336" spans="1:2" x14ac:dyDescent="0.4">
      <c r="A336" s="363" t="s">
        <v>284</v>
      </c>
      <c r="B336" s="363">
        <v>1</v>
      </c>
    </row>
    <row r="337" spans="1:2" x14ac:dyDescent="0.4">
      <c r="A337" s="363" t="s">
        <v>285</v>
      </c>
      <c r="B337" s="363">
        <v>1</v>
      </c>
    </row>
    <row r="338" spans="1:2" x14ac:dyDescent="0.4">
      <c r="A338" s="363" t="s">
        <v>286</v>
      </c>
      <c r="B338" s="363">
        <v>1</v>
      </c>
    </row>
    <row r="339" spans="1:2" x14ac:dyDescent="0.4">
      <c r="A339" s="363" t="s">
        <v>287</v>
      </c>
      <c r="B339" s="363">
        <v>1</v>
      </c>
    </row>
    <row r="340" spans="1:2" x14ac:dyDescent="0.4">
      <c r="A340" s="363" t="s">
        <v>288</v>
      </c>
      <c r="B340" s="363">
        <v>1</v>
      </c>
    </row>
    <row r="341" spans="1:2" x14ac:dyDescent="0.4">
      <c r="A341" s="363" t="s">
        <v>255</v>
      </c>
      <c r="B341" s="363">
        <v>1</v>
      </c>
    </row>
    <row r="342" spans="1:2" x14ac:dyDescent="0.4">
      <c r="A342" s="363" t="s">
        <v>256</v>
      </c>
      <c r="B342" s="363">
        <v>1</v>
      </c>
    </row>
    <row r="343" spans="1:2" x14ac:dyDescent="0.4">
      <c r="A343" s="363" t="s">
        <v>257</v>
      </c>
      <c r="B343" s="363">
        <v>2</v>
      </c>
    </row>
    <row r="344" spans="1:2" x14ac:dyDescent="0.4">
      <c r="A344" s="363" t="s">
        <v>258</v>
      </c>
      <c r="B344" s="363">
        <v>1</v>
      </c>
    </row>
    <row r="345" spans="1:2" x14ac:dyDescent="0.4">
      <c r="A345" s="363" t="s">
        <v>259</v>
      </c>
      <c r="B345" s="363">
        <v>1</v>
      </c>
    </row>
    <row r="346" spans="1:2" x14ac:dyDescent="0.4">
      <c r="A346" s="363" t="s">
        <v>2115</v>
      </c>
      <c r="B346" s="363">
        <v>0</v>
      </c>
    </row>
    <row r="347" spans="1:2" x14ac:dyDescent="0.4">
      <c r="A347" s="363" t="s">
        <v>260</v>
      </c>
      <c r="B347" s="363">
        <v>1</v>
      </c>
    </row>
    <row r="348" spans="1:2" x14ac:dyDescent="0.4">
      <c r="A348" s="363" t="s">
        <v>261</v>
      </c>
      <c r="B348" s="363">
        <v>1</v>
      </c>
    </row>
    <row r="349" spans="1:2" x14ac:dyDescent="0.4">
      <c r="A349" s="363" t="s">
        <v>262</v>
      </c>
      <c r="B349" s="363">
        <v>0</v>
      </c>
    </row>
    <row r="350" spans="1:2" x14ac:dyDescent="0.4">
      <c r="A350" s="363" t="s">
        <v>263</v>
      </c>
      <c r="B350" s="363">
        <v>0</v>
      </c>
    </row>
    <row r="351" spans="1:2" x14ac:dyDescent="0.4">
      <c r="A351" s="363" t="s">
        <v>264</v>
      </c>
      <c r="B351" s="363">
        <v>0</v>
      </c>
    </row>
    <row r="352" spans="1:2" x14ac:dyDescent="0.4">
      <c r="A352" s="363" t="s">
        <v>265</v>
      </c>
      <c r="B352" s="363">
        <v>0</v>
      </c>
    </row>
    <row r="353" spans="1:2" x14ac:dyDescent="0.4">
      <c r="A353" s="363" t="s">
        <v>219</v>
      </c>
      <c r="B353" s="363">
        <v>1</v>
      </c>
    </row>
    <row r="354" spans="1:2" x14ac:dyDescent="0.4">
      <c r="A354" s="363" t="s">
        <v>187</v>
      </c>
      <c r="B354" s="363">
        <v>1</v>
      </c>
    </row>
    <row r="355" spans="1:2" x14ac:dyDescent="0.4">
      <c r="A355" s="363" t="s">
        <v>266</v>
      </c>
      <c r="B355" s="363">
        <v>1</v>
      </c>
    </row>
    <row r="356" spans="1:2" x14ac:dyDescent="0.4">
      <c r="A356" s="363" t="s">
        <v>267</v>
      </c>
      <c r="B356" s="363">
        <v>2</v>
      </c>
    </row>
    <row r="357" spans="1:2" x14ac:dyDescent="0.4">
      <c r="A357" s="363" t="s">
        <v>289</v>
      </c>
      <c r="B357" s="363">
        <v>1</v>
      </c>
    </row>
    <row r="358" spans="1:2" x14ac:dyDescent="0.4">
      <c r="A358" s="363" t="s">
        <v>221</v>
      </c>
      <c r="B358" s="363">
        <v>0</v>
      </c>
    </row>
    <row r="359" spans="1:2" x14ac:dyDescent="0.4">
      <c r="A359" s="363" t="s">
        <v>190</v>
      </c>
      <c r="B359" s="363">
        <v>0</v>
      </c>
    </row>
    <row r="360" spans="1:2" x14ac:dyDescent="0.4">
      <c r="A360" s="363" t="s">
        <v>191</v>
      </c>
      <c r="B360" s="363">
        <v>0</v>
      </c>
    </row>
    <row r="361" spans="1:2" x14ac:dyDescent="0.4">
      <c r="A361" s="363" t="s">
        <v>590</v>
      </c>
      <c r="B361" s="363">
        <v>1</v>
      </c>
    </row>
    <row r="362" spans="1:2" x14ac:dyDescent="0.4">
      <c r="A362" s="363" t="s">
        <v>589</v>
      </c>
      <c r="B362" s="363">
        <v>1</v>
      </c>
    </row>
    <row r="363" spans="1:2" x14ac:dyDescent="0.4">
      <c r="A363" s="363" t="s">
        <v>2134</v>
      </c>
      <c r="B363" s="363">
        <v>0</v>
      </c>
    </row>
    <row r="364" spans="1:2" x14ac:dyDescent="0.4">
      <c r="A364" s="363" t="s">
        <v>2139</v>
      </c>
      <c r="B364" s="363">
        <v>0</v>
      </c>
    </row>
    <row r="365" spans="1:2" x14ac:dyDescent="0.4">
      <c r="A365" s="363" t="s">
        <v>290</v>
      </c>
      <c r="B365" s="363">
        <v>1</v>
      </c>
    </row>
    <row r="366" spans="1:2" x14ac:dyDescent="0.4">
      <c r="A366" s="363" t="s">
        <v>291</v>
      </c>
      <c r="B366" s="363">
        <v>1</v>
      </c>
    </row>
    <row r="367" spans="1:2" x14ac:dyDescent="0.4">
      <c r="A367" s="363" t="s">
        <v>193</v>
      </c>
      <c r="B367" s="363">
        <v>0</v>
      </c>
    </row>
    <row r="368" spans="1:2" x14ac:dyDescent="0.4">
      <c r="A368" s="363" t="s">
        <v>173</v>
      </c>
      <c r="B368" s="363">
        <v>0</v>
      </c>
    </row>
    <row r="369" spans="1:2" x14ac:dyDescent="0.4">
      <c r="A369" s="363" t="s">
        <v>192</v>
      </c>
      <c r="B369" s="363">
        <v>0</v>
      </c>
    </row>
    <row r="370" spans="1:2" x14ac:dyDescent="0.4">
      <c r="A370" s="363" t="s">
        <v>175</v>
      </c>
      <c r="B370" s="363">
        <v>0</v>
      </c>
    </row>
    <row r="371" spans="1:2" x14ac:dyDescent="0.4">
      <c r="A371" s="363" t="s">
        <v>195</v>
      </c>
      <c r="B371" s="363">
        <v>0</v>
      </c>
    </row>
    <row r="372" spans="1:2" x14ac:dyDescent="0.4">
      <c r="A372" s="363" t="s">
        <v>176</v>
      </c>
      <c r="B372" s="363">
        <v>0</v>
      </c>
    </row>
    <row r="373" spans="1:2" x14ac:dyDescent="0.4">
      <c r="A373" s="363" t="s">
        <v>194</v>
      </c>
      <c r="B373" s="363">
        <v>0</v>
      </c>
    </row>
    <row r="374" spans="1:2" x14ac:dyDescent="0.4">
      <c r="A374" s="363" t="s">
        <v>174</v>
      </c>
      <c r="B374" s="363">
        <v>1</v>
      </c>
    </row>
    <row r="375" spans="1:2" x14ac:dyDescent="0.4">
      <c r="A375" s="363" t="s">
        <v>447</v>
      </c>
      <c r="B375" s="363">
        <v>0</v>
      </c>
    </row>
    <row r="376" spans="1:2" x14ac:dyDescent="0.4">
      <c r="A376" s="363" t="s">
        <v>196</v>
      </c>
      <c r="B376" s="363">
        <v>1</v>
      </c>
    </row>
    <row r="377" spans="1:2" x14ac:dyDescent="0.4">
      <c r="A377" s="363" t="s">
        <v>292</v>
      </c>
      <c r="B377" s="363">
        <v>1</v>
      </c>
    </row>
    <row r="378" spans="1:2" x14ac:dyDescent="0.4">
      <c r="A378" s="363" t="s">
        <v>317</v>
      </c>
      <c r="B378" s="363">
        <v>0</v>
      </c>
    </row>
    <row r="379" spans="1:2" x14ac:dyDescent="0.4">
      <c r="A379" s="363" t="s">
        <v>293</v>
      </c>
      <c r="B379" s="363">
        <v>1</v>
      </c>
    </row>
    <row r="380" spans="1:2" x14ac:dyDescent="0.4">
      <c r="A380" s="363" t="s">
        <v>301</v>
      </c>
      <c r="B380" s="363">
        <v>0</v>
      </c>
    </row>
    <row r="381" spans="1:2" x14ac:dyDescent="0.4">
      <c r="A381" s="363" t="s">
        <v>294</v>
      </c>
      <c r="B381" s="363">
        <v>1</v>
      </c>
    </row>
    <row r="382" spans="1:2" x14ac:dyDescent="0.4">
      <c r="A382" s="363" t="s">
        <v>295</v>
      </c>
      <c r="B382" s="363">
        <v>1</v>
      </c>
    </row>
    <row r="383" spans="1:2" x14ac:dyDescent="0.4">
      <c r="A383" s="363" t="s">
        <v>268</v>
      </c>
      <c r="B383" s="363">
        <v>0</v>
      </c>
    </row>
    <row r="384" spans="1:2" x14ac:dyDescent="0.4">
      <c r="A384" s="363" t="s">
        <v>302</v>
      </c>
      <c r="B384" s="363">
        <v>0</v>
      </c>
    </row>
    <row r="385" spans="1:2" x14ac:dyDescent="0.4">
      <c r="A385" s="363" t="s">
        <v>296</v>
      </c>
      <c r="B385" s="363">
        <v>0</v>
      </c>
    </row>
    <row r="386" spans="1:2" x14ac:dyDescent="0.4">
      <c r="A386" s="363" t="s">
        <v>600</v>
      </c>
      <c r="B386" s="363">
        <v>0</v>
      </c>
    </row>
    <row r="387" spans="1:2" x14ac:dyDescent="0.4">
      <c r="A387" s="363" t="s">
        <v>595</v>
      </c>
      <c r="B387" s="363">
        <v>0</v>
      </c>
    </row>
    <row r="388" spans="1:2" x14ac:dyDescent="0.4">
      <c r="A388" s="363" t="s">
        <v>596</v>
      </c>
      <c r="B388" s="363">
        <v>0</v>
      </c>
    </row>
    <row r="389" spans="1:2" x14ac:dyDescent="0.4">
      <c r="A389" s="363" t="s">
        <v>597</v>
      </c>
      <c r="B389" s="363">
        <v>0</v>
      </c>
    </row>
    <row r="390" spans="1:2" x14ac:dyDescent="0.4">
      <c r="A390" s="363" t="s">
        <v>177</v>
      </c>
      <c r="B390" s="363">
        <v>0</v>
      </c>
    </row>
    <row r="391" spans="1:2" x14ac:dyDescent="0.4">
      <c r="A391" s="363" t="s">
        <v>198</v>
      </c>
      <c r="B391" s="363">
        <v>0</v>
      </c>
    </row>
    <row r="392" spans="1:2" x14ac:dyDescent="0.4">
      <c r="A392" s="363" t="s">
        <v>2159</v>
      </c>
      <c r="B392" s="363">
        <v>0</v>
      </c>
    </row>
    <row r="393" spans="1:2" x14ac:dyDescent="0.4">
      <c r="A393" s="363" t="s">
        <v>178</v>
      </c>
      <c r="B393" s="363">
        <v>1</v>
      </c>
    </row>
    <row r="394" spans="1:2" x14ac:dyDescent="0.4">
      <c r="A394" s="363" t="s">
        <v>199</v>
      </c>
      <c r="B394" s="363">
        <v>1</v>
      </c>
    </row>
    <row r="395" spans="1:2" x14ac:dyDescent="0.4">
      <c r="A395" s="363" t="s">
        <v>2167</v>
      </c>
      <c r="B395" s="363">
        <v>0</v>
      </c>
    </row>
    <row r="396" spans="1:2" x14ac:dyDescent="0.4">
      <c r="A396" s="363" t="s">
        <v>2170</v>
      </c>
      <c r="B396" s="363">
        <v>0</v>
      </c>
    </row>
    <row r="397" spans="1:2" x14ac:dyDescent="0.4">
      <c r="A397" s="363" t="s">
        <v>197</v>
      </c>
      <c r="B397" s="363">
        <v>0</v>
      </c>
    </row>
    <row r="398" spans="1:2" x14ac:dyDescent="0.4">
      <c r="A398" s="363" t="s">
        <v>2176</v>
      </c>
      <c r="B398" s="363">
        <v>0</v>
      </c>
    </row>
    <row r="399" spans="1:2" x14ac:dyDescent="0.4">
      <c r="A399" s="363" t="s">
        <v>202</v>
      </c>
      <c r="B399" s="363">
        <v>0</v>
      </c>
    </row>
    <row r="400" spans="1:2" x14ac:dyDescent="0.4">
      <c r="A400" s="363" t="s">
        <v>179</v>
      </c>
      <c r="B400" s="363">
        <v>0</v>
      </c>
    </row>
    <row r="401" spans="1:2" x14ac:dyDescent="0.4">
      <c r="A401" s="363" t="s">
        <v>200</v>
      </c>
      <c r="B401" s="363">
        <v>0</v>
      </c>
    </row>
    <row r="402" spans="1:2" x14ac:dyDescent="0.4">
      <c r="A402" s="363" t="s">
        <v>203</v>
      </c>
      <c r="B402" s="363">
        <v>0</v>
      </c>
    </row>
    <row r="403" spans="1:2" x14ac:dyDescent="0.4">
      <c r="A403" s="363" t="s">
        <v>180</v>
      </c>
      <c r="B403" s="363">
        <v>0</v>
      </c>
    </row>
    <row r="404" spans="1:2" x14ac:dyDescent="0.4">
      <c r="A404" s="363" t="s">
        <v>201</v>
      </c>
      <c r="B404" s="363">
        <v>0</v>
      </c>
    </row>
    <row r="405" spans="1:2" x14ac:dyDescent="0.4">
      <c r="A405" s="363" t="s">
        <v>224</v>
      </c>
      <c r="B405" s="363">
        <v>0</v>
      </c>
    </row>
    <row r="406" spans="1:2" x14ac:dyDescent="0.4">
      <c r="A406" s="363" t="s">
        <v>226</v>
      </c>
      <c r="B406" s="363">
        <v>0</v>
      </c>
    </row>
    <row r="407" spans="1:2" x14ac:dyDescent="0.4">
      <c r="A407" s="363" t="s">
        <v>297</v>
      </c>
      <c r="B407" s="363">
        <v>0</v>
      </c>
    </row>
    <row r="408" spans="1:2" x14ac:dyDescent="0.4">
      <c r="A408" s="363" t="s">
        <v>298</v>
      </c>
      <c r="B408" s="363">
        <v>0</v>
      </c>
    </row>
    <row r="409" spans="1:2" x14ac:dyDescent="0.4">
      <c r="A409" s="363" t="s">
        <v>299</v>
      </c>
      <c r="B409" s="363">
        <v>0</v>
      </c>
    </row>
    <row r="410" spans="1:2" x14ac:dyDescent="0.4">
      <c r="A410" s="363" t="s">
        <v>300</v>
      </c>
      <c r="B410" s="363">
        <v>1</v>
      </c>
    </row>
    <row r="411" spans="1:2" x14ac:dyDescent="0.4">
      <c r="A411" s="363" t="s">
        <v>3759</v>
      </c>
      <c r="B411" s="363">
        <v>0</v>
      </c>
    </row>
    <row r="412" spans="1:2" x14ac:dyDescent="0.4">
      <c r="A412" s="363" t="s">
        <v>3760</v>
      </c>
      <c r="B412" s="363">
        <v>0</v>
      </c>
    </row>
    <row r="413" spans="1:2" x14ac:dyDescent="0.4">
      <c r="A413" s="363" t="s">
        <v>3761</v>
      </c>
      <c r="B413" s="363">
        <v>0</v>
      </c>
    </row>
    <row r="414" spans="1:2" x14ac:dyDescent="0.4">
      <c r="A414" s="363" t="s">
        <v>598</v>
      </c>
      <c r="B414" s="363">
        <v>0</v>
      </c>
    </row>
    <row r="415" spans="1:2" x14ac:dyDescent="0.4">
      <c r="A415" s="363" t="s">
        <v>331</v>
      </c>
      <c r="B415" s="363">
        <v>0</v>
      </c>
    </row>
    <row r="416" spans="1:2" x14ac:dyDescent="0.4">
      <c r="A416" s="363" t="s">
        <v>324</v>
      </c>
      <c r="B416" s="363">
        <v>0</v>
      </c>
    </row>
    <row r="417" spans="1:2" x14ac:dyDescent="0.4">
      <c r="A417" s="363" t="s">
        <v>334</v>
      </c>
      <c r="B417" s="363">
        <v>0</v>
      </c>
    </row>
    <row r="418" spans="1:2" x14ac:dyDescent="0.4">
      <c r="A418" s="363" t="s">
        <v>3762</v>
      </c>
      <c r="B418" s="363">
        <v>0</v>
      </c>
    </row>
    <row r="419" spans="1:2" x14ac:dyDescent="0.4">
      <c r="A419" s="363" t="s">
        <v>325</v>
      </c>
      <c r="B419" s="363">
        <v>0</v>
      </c>
    </row>
    <row r="420" spans="1:2" x14ac:dyDescent="0.4">
      <c r="A420" s="363" t="s">
        <v>332</v>
      </c>
      <c r="B420" s="363">
        <v>0</v>
      </c>
    </row>
    <row r="421" spans="1:2" x14ac:dyDescent="0.4">
      <c r="A421" s="363" t="s">
        <v>326</v>
      </c>
      <c r="B421" s="363">
        <v>0</v>
      </c>
    </row>
    <row r="422" spans="1:2" x14ac:dyDescent="0.4">
      <c r="A422" s="363" t="s">
        <v>333</v>
      </c>
      <c r="B422" s="363">
        <v>0</v>
      </c>
    </row>
    <row r="423" spans="1:2" x14ac:dyDescent="0.4">
      <c r="A423" s="363" t="s">
        <v>327</v>
      </c>
      <c r="B423" s="363">
        <v>0</v>
      </c>
    </row>
    <row r="424" spans="1:2" x14ac:dyDescent="0.4">
      <c r="A424" s="363" t="s">
        <v>3763</v>
      </c>
      <c r="B424" s="363">
        <v>0</v>
      </c>
    </row>
    <row r="425" spans="1:2" x14ac:dyDescent="0.4">
      <c r="A425" s="363" t="s">
        <v>330</v>
      </c>
      <c r="B425" s="363">
        <v>0</v>
      </c>
    </row>
    <row r="426" spans="1:2" x14ac:dyDescent="0.4">
      <c r="A426" s="363" t="s">
        <v>336</v>
      </c>
      <c r="B426" s="363">
        <v>0</v>
      </c>
    </row>
    <row r="427" spans="1:2" x14ac:dyDescent="0.4">
      <c r="A427" s="363" t="s">
        <v>2233</v>
      </c>
      <c r="B427" s="363">
        <v>0</v>
      </c>
    </row>
    <row r="428" spans="1:2" x14ac:dyDescent="0.4">
      <c r="A428" s="363" t="s">
        <v>2242</v>
      </c>
      <c r="B428" s="363">
        <v>0</v>
      </c>
    </row>
    <row r="429" spans="1:2" x14ac:dyDescent="0.4">
      <c r="A429" s="363" t="s">
        <v>2246</v>
      </c>
      <c r="B429" s="363">
        <v>0</v>
      </c>
    </row>
    <row r="430" spans="1:2" x14ac:dyDescent="0.4">
      <c r="A430" s="363" t="s">
        <v>2248</v>
      </c>
      <c r="B430" s="363">
        <v>0</v>
      </c>
    </row>
    <row r="431" spans="1:2" x14ac:dyDescent="0.4">
      <c r="A431" s="363" t="s">
        <v>2250</v>
      </c>
      <c r="B431" s="363">
        <v>0</v>
      </c>
    </row>
    <row r="432" spans="1:2" x14ac:dyDescent="0.4">
      <c r="A432" s="363" t="s">
        <v>2252</v>
      </c>
      <c r="B432" s="363">
        <v>0</v>
      </c>
    </row>
    <row r="433" spans="1:2" x14ac:dyDescent="0.4">
      <c r="A433" s="363" t="s">
        <v>2254</v>
      </c>
      <c r="B433" s="363">
        <v>0</v>
      </c>
    </row>
    <row r="434" spans="1:2" x14ac:dyDescent="0.4">
      <c r="A434" s="363" t="s">
        <v>2256</v>
      </c>
      <c r="B434" s="363">
        <v>0</v>
      </c>
    </row>
    <row r="435" spans="1:2" x14ac:dyDescent="0.4">
      <c r="A435" s="363" t="s">
        <v>2258</v>
      </c>
      <c r="B435" s="363">
        <v>0</v>
      </c>
    </row>
    <row r="436" spans="1:2" x14ac:dyDescent="0.4">
      <c r="A436" s="363" t="s">
        <v>2260</v>
      </c>
      <c r="B436" s="363">
        <v>0</v>
      </c>
    </row>
    <row r="437" spans="1:2" x14ac:dyDescent="0.4">
      <c r="A437" s="363" t="s">
        <v>2262</v>
      </c>
      <c r="B437" s="363">
        <v>0</v>
      </c>
    </row>
    <row r="438" spans="1:2" x14ac:dyDescent="0.4">
      <c r="A438" s="363" t="s">
        <v>2264</v>
      </c>
      <c r="B438" s="363">
        <v>0</v>
      </c>
    </row>
    <row r="439" spans="1:2" x14ac:dyDescent="0.4">
      <c r="A439" s="363" t="s">
        <v>2266</v>
      </c>
      <c r="B439" s="363">
        <v>0</v>
      </c>
    </row>
    <row r="440" spans="1:2" x14ac:dyDescent="0.4">
      <c r="A440" s="363" t="s">
        <v>2268</v>
      </c>
      <c r="B440" s="363">
        <v>0</v>
      </c>
    </row>
    <row r="441" spans="1:2" x14ac:dyDescent="0.4">
      <c r="A441" s="363" t="s">
        <v>2270</v>
      </c>
      <c r="B441" s="363">
        <v>0</v>
      </c>
    </row>
    <row r="442" spans="1:2" x14ac:dyDescent="0.4">
      <c r="A442" s="363" t="s">
        <v>2272</v>
      </c>
      <c r="B442" s="363">
        <v>0</v>
      </c>
    </row>
    <row r="443" spans="1:2" x14ac:dyDescent="0.4">
      <c r="A443" s="363" t="s">
        <v>2274</v>
      </c>
      <c r="B443" s="363">
        <v>0</v>
      </c>
    </row>
    <row r="444" spans="1:2" x14ac:dyDescent="0.4">
      <c r="A444" s="363" t="s">
        <v>2277</v>
      </c>
      <c r="B444" s="363">
        <v>0</v>
      </c>
    </row>
    <row r="445" spans="1:2" x14ac:dyDescent="0.4">
      <c r="A445" s="363" t="s">
        <v>2280</v>
      </c>
      <c r="B445" s="363">
        <v>0</v>
      </c>
    </row>
    <row r="446" spans="1:2" x14ac:dyDescent="0.4">
      <c r="A446" s="363" t="s">
        <v>2282</v>
      </c>
      <c r="B446" s="363">
        <v>0</v>
      </c>
    </row>
    <row r="447" spans="1:2" x14ac:dyDescent="0.4">
      <c r="A447" s="363" t="s">
        <v>2284</v>
      </c>
      <c r="B447" s="363">
        <v>0</v>
      </c>
    </row>
    <row r="448" spans="1:2" x14ac:dyDescent="0.4">
      <c r="A448" s="363" t="s">
        <v>2286</v>
      </c>
      <c r="B448" s="363">
        <v>0</v>
      </c>
    </row>
    <row r="449" spans="1:2" x14ac:dyDescent="0.4">
      <c r="A449" s="363" t="s">
        <v>2288</v>
      </c>
      <c r="B449" s="363">
        <v>0</v>
      </c>
    </row>
    <row r="450" spans="1:2" x14ac:dyDescent="0.4">
      <c r="A450" s="363" t="s">
        <v>2291</v>
      </c>
      <c r="B450" s="363">
        <v>0</v>
      </c>
    </row>
    <row r="451" spans="1:2" x14ac:dyDescent="0.4">
      <c r="A451" s="363" t="s">
        <v>2293</v>
      </c>
      <c r="B451" s="363">
        <v>0</v>
      </c>
    </row>
    <row r="452" spans="1:2" x14ac:dyDescent="0.4">
      <c r="A452" s="363" t="s">
        <v>2295</v>
      </c>
      <c r="B452" s="363">
        <v>0</v>
      </c>
    </row>
    <row r="453" spans="1:2" x14ac:dyDescent="0.4">
      <c r="A453" s="363" t="s">
        <v>2297</v>
      </c>
      <c r="B453" s="363">
        <v>0</v>
      </c>
    </row>
    <row r="454" spans="1:2" x14ac:dyDescent="0.4">
      <c r="A454" s="363" t="s">
        <v>2299</v>
      </c>
      <c r="B454" s="363">
        <v>0</v>
      </c>
    </row>
    <row r="455" spans="1:2" x14ac:dyDescent="0.4">
      <c r="A455" s="363" t="s">
        <v>2301</v>
      </c>
      <c r="B455" s="363">
        <v>0</v>
      </c>
    </row>
    <row r="456" spans="1:2" x14ac:dyDescent="0.4">
      <c r="A456" s="363" t="s">
        <v>2303</v>
      </c>
      <c r="B456" s="363">
        <v>0</v>
      </c>
    </row>
    <row r="457" spans="1:2" x14ac:dyDescent="0.4">
      <c r="A457" s="363" t="s">
        <v>2305</v>
      </c>
      <c r="B457" s="363">
        <v>0</v>
      </c>
    </row>
    <row r="458" spans="1:2" x14ac:dyDescent="0.4">
      <c r="A458" s="363" t="s">
        <v>2307</v>
      </c>
      <c r="B458" s="363">
        <v>0</v>
      </c>
    </row>
    <row r="459" spans="1:2" x14ac:dyDescent="0.4">
      <c r="A459" s="363" t="s">
        <v>2309</v>
      </c>
      <c r="B459" s="363">
        <v>0</v>
      </c>
    </row>
    <row r="460" spans="1:2" x14ac:dyDescent="0.4">
      <c r="A460" s="363" t="s">
        <v>2311</v>
      </c>
      <c r="B460" s="363">
        <v>0</v>
      </c>
    </row>
    <row r="461" spans="1:2" x14ac:dyDescent="0.4">
      <c r="A461" s="363" t="s">
        <v>2313</v>
      </c>
      <c r="B461" s="363">
        <v>0</v>
      </c>
    </row>
    <row r="462" spans="1:2" x14ac:dyDescent="0.4">
      <c r="A462" s="363" t="s">
        <v>2315</v>
      </c>
      <c r="B462" s="363">
        <v>0</v>
      </c>
    </row>
    <row r="463" spans="1:2" x14ac:dyDescent="0.4">
      <c r="A463" s="363" t="s">
        <v>2317</v>
      </c>
      <c r="B463" s="363">
        <v>0</v>
      </c>
    </row>
    <row r="464" spans="1:2" x14ac:dyDescent="0.4">
      <c r="A464" s="363" t="s">
        <v>2319</v>
      </c>
      <c r="B464" s="363">
        <v>0</v>
      </c>
    </row>
    <row r="465" spans="1:2" x14ac:dyDescent="0.4">
      <c r="A465" s="363" t="s">
        <v>2321</v>
      </c>
      <c r="B465" s="363">
        <v>0</v>
      </c>
    </row>
    <row r="466" spans="1:2" x14ac:dyDescent="0.4">
      <c r="A466" s="363" t="s">
        <v>2323</v>
      </c>
      <c r="B466" s="363">
        <v>0</v>
      </c>
    </row>
    <row r="467" spans="1:2" x14ac:dyDescent="0.4">
      <c r="A467" s="363" t="s">
        <v>2325</v>
      </c>
      <c r="B467" s="363">
        <v>0</v>
      </c>
    </row>
    <row r="468" spans="1:2" x14ac:dyDescent="0.4">
      <c r="A468" s="363" t="s">
        <v>2327</v>
      </c>
      <c r="B468" s="363">
        <v>0</v>
      </c>
    </row>
    <row r="469" spans="1:2" x14ac:dyDescent="0.4">
      <c r="A469" s="363" t="s">
        <v>2329</v>
      </c>
      <c r="B469" s="363">
        <v>0</v>
      </c>
    </row>
    <row r="470" spans="1:2" x14ac:dyDescent="0.4">
      <c r="A470" s="363" t="s">
        <v>2331</v>
      </c>
      <c r="B470" s="363">
        <v>0</v>
      </c>
    </row>
    <row r="471" spans="1:2" x14ac:dyDescent="0.4">
      <c r="A471" s="363" t="s">
        <v>2333</v>
      </c>
      <c r="B471" s="363">
        <v>0</v>
      </c>
    </row>
    <row r="472" spans="1:2" x14ac:dyDescent="0.4">
      <c r="A472" s="363" t="s">
        <v>2335</v>
      </c>
      <c r="B472" s="363">
        <v>0</v>
      </c>
    </row>
    <row r="473" spans="1:2" x14ac:dyDescent="0.4">
      <c r="A473" s="363" t="s">
        <v>2337</v>
      </c>
      <c r="B473" s="363">
        <v>0</v>
      </c>
    </row>
    <row r="474" spans="1:2" x14ac:dyDescent="0.4">
      <c r="A474" s="363" t="s">
        <v>2339</v>
      </c>
      <c r="B474" s="363">
        <v>0</v>
      </c>
    </row>
    <row r="475" spans="1:2" x14ac:dyDescent="0.4">
      <c r="A475" s="363" t="s">
        <v>2341</v>
      </c>
      <c r="B475" s="363">
        <v>0</v>
      </c>
    </row>
    <row r="476" spans="1:2" x14ac:dyDescent="0.4">
      <c r="A476" s="363" t="s">
        <v>2343</v>
      </c>
      <c r="B476" s="363">
        <v>0</v>
      </c>
    </row>
    <row r="477" spans="1:2" x14ac:dyDescent="0.4">
      <c r="A477" s="363" t="s">
        <v>2345</v>
      </c>
      <c r="B477" s="363">
        <v>0</v>
      </c>
    </row>
    <row r="478" spans="1:2" x14ac:dyDescent="0.4">
      <c r="A478" s="363" t="s">
        <v>2347</v>
      </c>
      <c r="B478" s="363">
        <v>0</v>
      </c>
    </row>
    <row r="479" spans="1:2" x14ac:dyDescent="0.4">
      <c r="A479" s="363" t="s">
        <v>2349</v>
      </c>
      <c r="B479" s="363">
        <v>0</v>
      </c>
    </row>
    <row r="480" spans="1:2" x14ac:dyDescent="0.4">
      <c r="A480" s="363" t="s">
        <v>2351</v>
      </c>
      <c r="B480" s="363">
        <v>0</v>
      </c>
    </row>
    <row r="481" spans="1:2" x14ac:dyDescent="0.4">
      <c r="A481" s="363" t="s">
        <v>2353</v>
      </c>
      <c r="B481" s="363">
        <v>0</v>
      </c>
    </row>
    <row r="482" spans="1:2" x14ac:dyDescent="0.4">
      <c r="A482" s="363" t="s">
        <v>2355</v>
      </c>
      <c r="B482" s="363">
        <v>0</v>
      </c>
    </row>
    <row r="483" spans="1:2" x14ac:dyDescent="0.4">
      <c r="A483" s="363" t="s">
        <v>2357</v>
      </c>
      <c r="B483" s="363">
        <v>0</v>
      </c>
    </row>
    <row r="484" spans="1:2" x14ac:dyDescent="0.4">
      <c r="A484" s="363" t="s">
        <v>2359</v>
      </c>
      <c r="B484" s="363">
        <v>0</v>
      </c>
    </row>
    <row r="485" spans="1:2" x14ac:dyDescent="0.4">
      <c r="A485" s="363" t="s">
        <v>2361</v>
      </c>
      <c r="B485" s="363">
        <v>0</v>
      </c>
    </row>
    <row r="486" spans="1:2" x14ac:dyDescent="0.4">
      <c r="A486" s="363" t="s">
        <v>2363</v>
      </c>
      <c r="B486" s="363">
        <v>0</v>
      </c>
    </row>
    <row r="487" spans="1:2" x14ac:dyDescent="0.4">
      <c r="A487" s="363" t="s">
        <v>2365</v>
      </c>
      <c r="B487" s="363">
        <v>0</v>
      </c>
    </row>
    <row r="488" spans="1:2" x14ac:dyDescent="0.4">
      <c r="A488" s="363" t="s">
        <v>2367</v>
      </c>
      <c r="B488" s="363">
        <v>0</v>
      </c>
    </row>
    <row r="489" spans="1:2" x14ac:dyDescent="0.4">
      <c r="A489" s="363" t="s">
        <v>2369</v>
      </c>
      <c r="B489" s="363">
        <v>0</v>
      </c>
    </row>
    <row r="490" spans="1:2" x14ac:dyDescent="0.4">
      <c r="A490" s="363" t="s">
        <v>2371</v>
      </c>
      <c r="B490" s="363">
        <v>0</v>
      </c>
    </row>
    <row r="491" spans="1:2" x14ac:dyDescent="0.4">
      <c r="A491" s="363" t="s">
        <v>2373</v>
      </c>
      <c r="B491" s="363">
        <v>0</v>
      </c>
    </row>
    <row r="492" spans="1:2" x14ac:dyDescent="0.4">
      <c r="A492" s="363" t="s">
        <v>2375</v>
      </c>
      <c r="B492" s="363">
        <v>0</v>
      </c>
    </row>
    <row r="493" spans="1:2" x14ac:dyDescent="0.4">
      <c r="A493" s="363" t="s">
        <v>2377</v>
      </c>
      <c r="B493" s="363">
        <v>0</v>
      </c>
    </row>
    <row r="494" spans="1:2" x14ac:dyDescent="0.4">
      <c r="A494" s="363" t="s">
        <v>2379</v>
      </c>
      <c r="B494" s="363">
        <v>0</v>
      </c>
    </row>
    <row r="495" spans="1:2" x14ac:dyDescent="0.4">
      <c r="A495" s="363" t="s">
        <v>2381</v>
      </c>
      <c r="B495" s="363">
        <v>0</v>
      </c>
    </row>
    <row r="496" spans="1:2" x14ac:dyDescent="0.4">
      <c r="A496" s="363" t="s">
        <v>2383</v>
      </c>
      <c r="B496" s="363">
        <v>0</v>
      </c>
    </row>
    <row r="497" spans="1:2" x14ac:dyDescent="0.4">
      <c r="A497" s="363" t="s">
        <v>2385</v>
      </c>
      <c r="B497" s="363">
        <v>0</v>
      </c>
    </row>
    <row r="498" spans="1:2" x14ac:dyDescent="0.4">
      <c r="A498" s="363" t="s">
        <v>2387</v>
      </c>
      <c r="B498" s="363">
        <v>0</v>
      </c>
    </row>
    <row r="499" spans="1:2" x14ac:dyDescent="0.4">
      <c r="A499" s="363" t="s">
        <v>2389</v>
      </c>
      <c r="B499" s="363">
        <v>0</v>
      </c>
    </row>
    <row r="500" spans="1:2" x14ac:dyDescent="0.4">
      <c r="A500" s="363" t="s">
        <v>2391</v>
      </c>
      <c r="B500" s="363">
        <v>0</v>
      </c>
    </row>
    <row r="501" spans="1:2" x14ac:dyDescent="0.4">
      <c r="A501" s="363" t="s">
        <v>2393</v>
      </c>
      <c r="B501" s="363">
        <v>0</v>
      </c>
    </row>
    <row r="502" spans="1:2" x14ac:dyDescent="0.4">
      <c r="A502" s="363" t="s">
        <v>2395</v>
      </c>
      <c r="B502" s="363">
        <v>0</v>
      </c>
    </row>
    <row r="503" spans="1:2" x14ac:dyDescent="0.4">
      <c r="A503" s="363" t="s">
        <v>2398</v>
      </c>
      <c r="B503" s="363">
        <v>0</v>
      </c>
    </row>
    <row r="504" spans="1:2" x14ac:dyDescent="0.4">
      <c r="A504" s="363" t="s">
        <v>2400</v>
      </c>
      <c r="B504" s="363">
        <v>0</v>
      </c>
    </row>
    <row r="505" spans="1:2" x14ac:dyDescent="0.4">
      <c r="A505" s="363" t="s">
        <v>2402</v>
      </c>
      <c r="B505" s="363">
        <v>0</v>
      </c>
    </row>
    <row r="506" spans="1:2" x14ac:dyDescent="0.4">
      <c r="A506" s="363" t="s">
        <v>2404</v>
      </c>
      <c r="B506" s="363">
        <v>0</v>
      </c>
    </row>
    <row r="507" spans="1:2" x14ac:dyDescent="0.4">
      <c r="A507" s="363" t="s">
        <v>2406</v>
      </c>
      <c r="B507" s="363">
        <v>0</v>
      </c>
    </row>
    <row r="508" spans="1:2" x14ac:dyDescent="0.4">
      <c r="A508" s="363" t="s">
        <v>2408</v>
      </c>
      <c r="B508" s="363">
        <v>0</v>
      </c>
    </row>
    <row r="509" spans="1:2" x14ac:dyDescent="0.4">
      <c r="A509" s="363" t="s">
        <v>2410</v>
      </c>
      <c r="B509" s="363">
        <v>0</v>
      </c>
    </row>
    <row r="510" spans="1:2" x14ac:dyDescent="0.4">
      <c r="A510" s="363" t="s">
        <v>2412</v>
      </c>
      <c r="B510" s="363">
        <v>0</v>
      </c>
    </row>
    <row r="511" spans="1:2" x14ac:dyDescent="0.4">
      <c r="A511" s="363" t="s">
        <v>2414</v>
      </c>
      <c r="B511" s="363">
        <v>0</v>
      </c>
    </row>
    <row r="512" spans="1:2" x14ac:dyDescent="0.4">
      <c r="A512" s="363" t="s">
        <v>2416</v>
      </c>
      <c r="B512" s="363">
        <v>0</v>
      </c>
    </row>
    <row r="513" spans="1:2" x14ac:dyDescent="0.4">
      <c r="A513" s="363" t="s">
        <v>2418</v>
      </c>
      <c r="B513" s="363">
        <v>0</v>
      </c>
    </row>
    <row r="514" spans="1:2" x14ac:dyDescent="0.4">
      <c r="A514" s="363" t="s">
        <v>2420</v>
      </c>
      <c r="B514" s="363">
        <v>0</v>
      </c>
    </row>
    <row r="515" spans="1:2" x14ac:dyDescent="0.4">
      <c r="A515" s="363" t="s">
        <v>2422</v>
      </c>
      <c r="B515" s="363">
        <v>0</v>
      </c>
    </row>
    <row r="516" spans="1:2" x14ac:dyDescent="0.4">
      <c r="A516" s="363" t="s">
        <v>2424</v>
      </c>
      <c r="B516" s="363">
        <v>0</v>
      </c>
    </row>
    <row r="517" spans="1:2" x14ac:dyDescent="0.4">
      <c r="A517" s="363" t="s">
        <v>2426</v>
      </c>
      <c r="B517" s="363">
        <v>0</v>
      </c>
    </row>
    <row r="518" spans="1:2" x14ac:dyDescent="0.4">
      <c r="A518" s="363" t="s">
        <v>2428</v>
      </c>
      <c r="B518" s="363">
        <v>0</v>
      </c>
    </row>
    <row r="519" spans="1:2" x14ac:dyDescent="0.4">
      <c r="A519" s="363" t="s">
        <v>2430</v>
      </c>
      <c r="B519" s="363">
        <v>0</v>
      </c>
    </row>
    <row r="520" spans="1:2" x14ac:dyDescent="0.4">
      <c r="A520" s="363" t="s">
        <v>2432</v>
      </c>
      <c r="B520" s="363">
        <v>0</v>
      </c>
    </row>
    <row r="521" spans="1:2" x14ac:dyDescent="0.4">
      <c r="A521" s="363" t="s">
        <v>2434</v>
      </c>
      <c r="B521" s="363">
        <v>0</v>
      </c>
    </row>
    <row r="522" spans="1:2" x14ac:dyDescent="0.4">
      <c r="A522" s="363" t="s">
        <v>2436</v>
      </c>
      <c r="B522" s="363">
        <v>0</v>
      </c>
    </row>
    <row r="523" spans="1:2" x14ac:dyDescent="0.4">
      <c r="A523" s="363" t="s">
        <v>2438</v>
      </c>
      <c r="B523" s="363">
        <v>0</v>
      </c>
    </row>
    <row r="524" spans="1:2" x14ac:dyDescent="0.4">
      <c r="A524" s="363" t="s">
        <v>2440</v>
      </c>
      <c r="B524" s="363">
        <v>0</v>
      </c>
    </row>
    <row r="525" spans="1:2" x14ac:dyDescent="0.4">
      <c r="A525" s="363" t="s">
        <v>2442</v>
      </c>
      <c r="B525" s="363">
        <v>0</v>
      </c>
    </row>
    <row r="526" spans="1:2" x14ac:dyDescent="0.4">
      <c r="A526" s="363" t="s">
        <v>2444</v>
      </c>
      <c r="B526" s="363">
        <v>0</v>
      </c>
    </row>
    <row r="527" spans="1:2" x14ac:dyDescent="0.4">
      <c r="A527" s="363" t="s">
        <v>2446</v>
      </c>
      <c r="B527" s="363">
        <v>0</v>
      </c>
    </row>
    <row r="528" spans="1:2" x14ac:dyDescent="0.4">
      <c r="A528" s="363" t="s">
        <v>2448</v>
      </c>
      <c r="B528" s="363">
        <v>0</v>
      </c>
    </row>
    <row r="529" spans="1:2" x14ac:dyDescent="0.4">
      <c r="A529" s="363" t="s">
        <v>2450</v>
      </c>
      <c r="B529" s="363">
        <v>0</v>
      </c>
    </row>
    <row r="530" spans="1:2" x14ac:dyDescent="0.4">
      <c r="A530" s="363" t="s">
        <v>2452</v>
      </c>
      <c r="B530" s="363">
        <v>0</v>
      </c>
    </row>
    <row r="531" spans="1:2" x14ac:dyDescent="0.4">
      <c r="A531" s="363" t="s">
        <v>2454</v>
      </c>
      <c r="B531" s="363">
        <v>0</v>
      </c>
    </row>
    <row r="532" spans="1:2" x14ac:dyDescent="0.4">
      <c r="A532" s="363" t="s">
        <v>2456</v>
      </c>
      <c r="B532" s="363">
        <v>0</v>
      </c>
    </row>
    <row r="533" spans="1:2" x14ac:dyDescent="0.4">
      <c r="A533" s="363" t="s">
        <v>2458</v>
      </c>
      <c r="B533" s="363">
        <v>0</v>
      </c>
    </row>
    <row r="534" spans="1:2" x14ac:dyDescent="0.4">
      <c r="A534" s="363" t="s">
        <v>2460</v>
      </c>
      <c r="B534" s="363">
        <v>0</v>
      </c>
    </row>
    <row r="535" spans="1:2" x14ac:dyDescent="0.4">
      <c r="A535" s="363" t="s">
        <v>2462</v>
      </c>
      <c r="B535" s="363">
        <v>0</v>
      </c>
    </row>
    <row r="536" spans="1:2" x14ac:dyDescent="0.4">
      <c r="A536" s="363" t="s">
        <v>2464</v>
      </c>
      <c r="B536" s="363">
        <v>0</v>
      </c>
    </row>
    <row r="537" spans="1:2" x14ac:dyDescent="0.4">
      <c r="A537" s="363" t="s">
        <v>2466</v>
      </c>
      <c r="B537" s="363">
        <v>0</v>
      </c>
    </row>
    <row r="538" spans="1:2" x14ac:dyDescent="0.4">
      <c r="A538" s="363" t="s">
        <v>2468</v>
      </c>
      <c r="B538" s="363">
        <v>0</v>
      </c>
    </row>
    <row r="539" spans="1:2" x14ac:dyDescent="0.4">
      <c r="A539" s="363" t="s">
        <v>335</v>
      </c>
      <c r="B539" s="363">
        <v>0</v>
      </c>
    </row>
    <row r="540" spans="1:2" x14ac:dyDescent="0.4">
      <c r="A540" s="363" t="s">
        <v>328</v>
      </c>
      <c r="B540" s="363">
        <v>0</v>
      </c>
    </row>
    <row r="541" spans="1:2" x14ac:dyDescent="0.4">
      <c r="A541" s="363" t="s">
        <v>329</v>
      </c>
      <c r="B541" s="363">
        <v>0</v>
      </c>
    </row>
    <row r="542" spans="1:2" x14ac:dyDescent="0.4">
      <c r="A542" s="363" t="s">
        <v>2483</v>
      </c>
      <c r="B542" s="363">
        <v>0</v>
      </c>
    </row>
    <row r="543" spans="1:2" x14ac:dyDescent="0.4">
      <c r="A543" s="363" t="s">
        <v>2492</v>
      </c>
      <c r="B543" s="363">
        <v>0</v>
      </c>
    </row>
    <row r="544" spans="1:2" x14ac:dyDescent="0.4">
      <c r="A544" s="363" t="s">
        <v>3764</v>
      </c>
      <c r="B544" s="363">
        <v>0</v>
      </c>
    </row>
    <row r="545" spans="1:2" x14ac:dyDescent="0.4">
      <c r="A545" s="363" t="s">
        <v>2507</v>
      </c>
      <c r="B545" s="363">
        <v>0</v>
      </c>
    </row>
    <row r="546" spans="1:2" x14ac:dyDescent="0.4">
      <c r="A546" s="363" t="s">
        <v>2516</v>
      </c>
      <c r="B546" s="363">
        <v>0</v>
      </c>
    </row>
    <row r="547" spans="1:2" x14ac:dyDescent="0.4">
      <c r="A547" s="363" t="s">
        <v>2519</v>
      </c>
      <c r="B547" s="363">
        <v>0</v>
      </c>
    </row>
    <row r="548" spans="1:2" x14ac:dyDescent="0.4">
      <c r="A548" s="363" t="s">
        <v>2524</v>
      </c>
      <c r="B548" s="363">
        <v>0</v>
      </c>
    </row>
    <row r="549" spans="1:2" x14ac:dyDescent="0.4">
      <c r="A549" s="363" t="s">
        <v>2529</v>
      </c>
      <c r="B549" s="363">
        <v>0</v>
      </c>
    </row>
    <row r="550" spans="1:2" x14ac:dyDescent="0.4">
      <c r="A550" s="363" t="s">
        <v>2533</v>
      </c>
      <c r="B550" s="363">
        <v>0</v>
      </c>
    </row>
    <row r="551" spans="1:2" x14ac:dyDescent="0.4">
      <c r="A551" s="363" t="s">
        <v>3765</v>
      </c>
      <c r="B551" s="363">
        <v>0</v>
      </c>
    </row>
    <row r="552" spans="1:2" x14ac:dyDescent="0.4">
      <c r="A552" s="363" t="s">
        <v>2542</v>
      </c>
      <c r="B552" s="363">
        <v>0</v>
      </c>
    </row>
    <row r="553" spans="1:2" x14ac:dyDescent="0.4">
      <c r="A553" s="363" t="s">
        <v>3766</v>
      </c>
      <c r="B553" s="363">
        <v>0</v>
      </c>
    </row>
    <row r="554" spans="1:2" x14ac:dyDescent="0.4">
      <c r="A554" s="363" t="s">
        <v>2554</v>
      </c>
      <c r="B554" s="363">
        <v>0</v>
      </c>
    </row>
    <row r="555" spans="1:2" x14ac:dyDescent="0.4">
      <c r="A555" s="363" t="s">
        <v>2559</v>
      </c>
      <c r="B555" s="363">
        <v>0</v>
      </c>
    </row>
    <row r="556" spans="1:2" x14ac:dyDescent="0.4">
      <c r="A556" s="363" t="s">
        <v>3767</v>
      </c>
      <c r="B556" s="363">
        <v>0</v>
      </c>
    </row>
    <row r="557" spans="1:2" x14ac:dyDescent="0.4">
      <c r="A557" s="363" t="s">
        <v>3768</v>
      </c>
      <c r="B557" s="363">
        <v>0</v>
      </c>
    </row>
    <row r="558" spans="1:2" x14ac:dyDescent="0.4">
      <c r="A558" s="363" t="s">
        <v>3769</v>
      </c>
      <c r="B558" s="363">
        <v>0</v>
      </c>
    </row>
    <row r="559" spans="1:2" x14ac:dyDescent="0.4">
      <c r="A559" s="363" t="s">
        <v>2579</v>
      </c>
      <c r="B559" s="363">
        <v>0</v>
      </c>
    </row>
    <row r="560" spans="1:2" x14ac:dyDescent="0.4">
      <c r="A560" s="363" t="s">
        <v>3770</v>
      </c>
      <c r="B560" s="363">
        <v>0</v>
      </c>
    </row>
    <row r="561" spans="1:2" x14ac:dyDescent="0.4">
      <c r="A561" s="363" t="s">
        <v>3771</v>
      </c>
      <c r="B561" s="363">
        <v>0</v>
      </c>
    </row>
    <row r="562" spans="1:2" x14ac:dyDescent="0.4">
      <c r="A562" s="363" t="s">
        <v>3772</v>
      </c>
      <c r="B562" s="363">
        <v>0</v>
      </c>
    </row>
    <row r="563" spans="1:2" x14ac:dyDescent="0.4">
      <c r="A563" s="363" t="s">
        <v>652</v>
      </c>
      <c r="B563" s="363">
        <v>0</v>
      </c>
    </row>
    <row r="564" spans="1:2" x14ac:dyDescent="0.4">
      <c r="A564" s="363" t="s">
        <v>653</v>
      </c>
      <c r="B564" s="363">
        <v>0</v>
      </c>
    </row>
    <row r="565" spans="1:2" x14ac:dyDescent="0.4">
      <c r="A565" s="363" t="s">
        <v>654</v>
      </c>
      <c r="B565" s="363">
        <v>5</v>
      </c>
    </row>
    <row r="566" spans="1:2" x14ac:dyDescent="0.4">
      <c r="A566" s="363" t="s">
        <v>2597</v>
      </c>
      <c r="B566" s="363">
        <v>0</v>
      </c>
    </row>
    <row r="567" spans="1:2" x14ac:dyDescent="0.4">
      <c r="A567" s="363" t="s">
        <v>655</v>
      </c>
      <c r="B567" s="363">
        <v>0</v>
      </c>
    </row>
    <row r="568" spans="1:2" x14ac:dyDescent="0.4">
      <c r="A568" s="363" t="s">
        <v>599</v>
      </c>
      <c r="B568" s="363">
        <v>1</v>
      </c>
    </row>
    <row r="569" spans="1:2" x14ac:dyDescent="0.4">
      <c r="A569" s="363" t="s">
        <v>2601</v>
      </c>
      <c r="B569" s="363">
        <v>0</v>
      </c>
    </row>
    <row r="570" spans="1:2" x14ac:dyDescent="0.4">
      <c r="A570" s="363" t="s">
        <v>656</v>
      </c>
      <c r="B570" s="363">
        <v>0</v>
      </c>
    </row>
    <row r="571" spans="1:2" x14ac:dyDescent="0.4">
      <c r="A571" s="363" t="s">
        <v>3773</v>
      </c>
      <c r="B571" s="363">
        <v>0</v>
      </c>
    </row>
    <row r="572" spans="1:2" x14ac:dyDescent="0.4">
      <c r="A572" s="363" t="s">
        <v>3774</v>
      </c>
      <c r="B572" s="363">
        <v>0</v>
      </c>
    </row>
    <row r="573" spans="1:2" x14ac:dyDescent="0.4">
      <c r="A573" s="363" t="s">
        <v>3775</v>
      </c>
      <c r="B573" s="363">
        <v>1</v>
      </c>
    </row>
    <row r="574" spans="1:2" x14ac:dyDescent="0.4">
      <c r="A574" s="363" t="s">
        <v>3776</v>
      </c>
      <c r="B574" s="363">
        <v>0</v>
      </c>
    </row>
    <row r="575" spans="1:2" x14ac:dyDescent="0.4">
      <c r="A575" s="363" t="s">
        <v>3777</v>
      </c>
      <c r="B575" s="363">
        <v>1</v>
      </c>
    </row>
    <row r="576" spans="1:2" x14ac:dyDescent="0.4">
      <c r="A576" s="363" t="s">
        <v>3778</v>
      </c>
      <c r="B576" s="363">
        <v>1</v>
      </c>
    </row>
    <row r="577" spans="1:2" x14ac:dyDescent="0.4">
      <c r="A577" s="363" t="s">
        <v>2931</v>
      </c>
      <c r="B577" s="363">
        <v>1</v>
      </c>
    </row>
  </sheetData>
  <autoFilter ref="A1:B577" xr:uid="{9DFDE813-2262-4CD3-B2F9-637E9C90008F}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01941-0673-4DB6-9E41-37F8416155FD}">
  <sheetPr filterMode="1"/>
  <dimension ref="A1:VG577"/>
  <sheetViews>
    <sheetView workbookViewId="0">
      <selection activeCell="H332" sqref="H332"/>
    </sheetView>
  </sheetViews>
  <sheetFormatPr defaultRowHeight="17" x14ac:dyDescent="0.4"/>
  <cols>
    <col min="1" max="1" width="7.36328125" customWidth="1"/>
    <col min="2" max="2" width="2.26953125" bestFit="1" customWidth="1"/>
  </cols>
  <sheetData>
    <row r="1" spans="1:579" x14ac:dyDescent="0.4">
      <c r="D1">
        <v>2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0</v>
      </c>
      <c r="N1">
        <v>0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3</v>
      </c>
      <c r="V1">
        <v>1</v>
      </c>
      <c r="W1">
        <v>1</v>
      </c>
      <c r="X1">
        <v>2</v>
      </c>
      <c r="Y1">
        <v>1</v>
      </c>
      <c r="Z1">
        <v>1</v>
      </c>
      <c r="AA1">
        <v>1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1</v>
      </c>
      <c r="AS1">
        <v>0</v>
      </c>
      <c r="AT1">
        <v>1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1</v>
      </c>
      <c r="BC1">
        <v>1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1</v>
      </c>
      <c r="BO1">
        <v>1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1</v>
      </c>
      <c r="CA1">
        <v>1</v>
      </c>
      <c r="CB1">
        <v>0</v>
      </c>
      <c r="CC1">
        <v>0</v>
      </c>
      <c r="CD1">
        <v>1</v>
      </c>
      <c r="CE1">
        <v>1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1</v>
      </c>
      <c r="FQ1">
        <v>1</v>
      </c>
      <c r="FR1">
        <v>0</v>
      </c>
      <c r="FS1">
        <v>1</v>
      </c>
      <c r="FT1">
        <v>1</v>
      </c>
      <c r="FU1">
        <v>1</v>
      </c>
      <c r="FV1">
        <v>1</v>
      </c>
      <c r="FW1">
        <v>1</v>
      </c>
      <c r="FX1">
        <v>1</v>
      </c>
      <c r="FY1">
        <v>1</v>
      </c>
      <c r="FZ1">
        <v>1</v>
      </c>
      <c r="GA1">
        <v>1</v>
      </c>
      <c r="GB1">
        <v>1</v>
      </c>
      <c r="GC1">
        <v>1</v>
      </c>
      <c r="GD1">
        <v>1</v>
      </c>
      <c r="GE1">
        <v>1</v>
      </c>
      <c r="GF1">
        <v>1</v>
      </c>
      <c r="GG1">
        <v>1</v>
      </c>
      <c r="GH1">
        <v>1</v>
      </c>
      <c r="GI1">
        <v>1</v>
      </c>
      <c r="GJ1">
        <v>1</v>
      </c>
      <c r="GK1">
        <v>1</v>
      </c>
      <c r="GL1">
        <v>1</v>
      </c>
      <c r="GM1">
        <v>1</v>
      </c>
      <c r="GN1">
        <v>1</v>
      </c>
      <c r="GO1">
        <v>0</v>
      </c>
      <c r="GP1">
        <v>2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4</v>
      </c>
      <c r="JK1">
        <v>5</v>
      </c>
      <c r="JL1">
        <v>1</v>
      </c>
      <c r="JM1">
        <v>1</v>
      </c>
      <c r="JN1">
        <v>1</v>
      </c>
      <c r="JO1">
        <v>1</v>
      </c>
      <c r="JP1">
        <v>1</v>
      </c>
      <c r="JQ1">
        <v>1</v>
      </c>
      <c r="JR1">
        <v>1</v>
      </c>
      <c r="JS1">
        <v>1</v>
      </c>
      <c r="JT1">
        <v>1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1</v>
      </c>
      <c r="KJ1">
        <v>0</v>
      </c>
      <c r="KK1">
        <v>1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1</v>
      </c>
      <c r="KY1">
        <v>0</v>
      </c>
      <c r="KZ1">
        <v>1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1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1</v>
      </c>
      <c r="LZ1">
        <v>1</v>
      </c>
      <c r="MA1">
        <v>1</v>
      </c>
      <c r="MB1">
        <v>1</v>
      </c>
      <c r="MC1">
        <v>0</v>
      </c>
      <c r="MD1">
        <v>1</v>
      </c>
      <c r="ME1">
        <v>1</v>
      </c>
      <c r="MF1">
        <v>1</v>
      </c>
      <c r="MG1">
        <v>1</v>
      </c>
      <c r="MH1">
        <v>1</v>
      </c>
      <c r="MI1">
        <v>1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1</v>
      </c>
      <c r="MR1">
        <v>1</v>
      </c>
      <c r="MS1">
        <v>0</v>
      </c>
      <c r="MT1">
        <v>1</v>
      </c>
      <c r="MU1">
        <v>1</v>
      </c>
      <c r="MV1">
        <v>0</v>
      </c>
      <c r="MW1">
        <v>0</v>
      </c>
      <c r="MX1">
        <v>0</v>
      </c>
      <c r="MY1">
        <v>1</v>
      </c>
      <c r="MZ1">
        <v>1</v>
      </c>
      <c r="NA1">
        <v>0</v>
      </c>
      <c r="NB1">
        <v>0</v>
      </c>
      <c r="NC1">
        <v>1</v>
      </c>
      <c r="ND1">
        <v>1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1</v>
      </c>
      <c r="NM1">
        <v>0</v>
      </c>
      <c r="NN1">
        <v>1</v>
      </c>
      <c r="NO1">
        <v>1</v>
      </c>
      <c r="NP1">
        <v>0</v>
      </c>
      <c r="NQ1">
        <v>1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1</v>
      </c>
      <c r="OF1">
        <v>1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5</v>
      </c>
      <c r="UV1">
        <v>0</v>
      </c>
      <c r="UW1">
        <v>0</v>
      </c>
      <c r="UX1">
        <v>1</v>
      </c>
      <c r="UY1">
        <v>0</v>
      </c>
      <c r="UZ1">
        <v>0</v>
      </c>
      <c r="VA1">
        <v>0</v>
      </c>
      <c r="VB1">
        <v>0</v>
      </c>
      <c r="VC1">
        <v>1</v>
      </c>
      <c r="VD1">
        <v>0</v>
      </c>
      <c r="VE1">
        <v>1</v>
      </c>
      <c r="VF1">
        <v>1</v>
      </c>
      <c r="VG1">
        <v>1</v>
      </c>
    </row>
    <row r="2" spans="1:579" hidden="1" x14ac:dyDescent="0.4">
      <c r="A2" t="s">
        <v>2</v>
      </c>
      <c r="B2">
        <v>2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602</v>
      </c>
      <c r="J2" t="s">
        <v>571</v>
      </c>
      <c r="K2" t="s">
        <v>11</v>
      </c>
      <c r="L2" t="s">
        <v>7</v>
      </c>
      <c r="M2" t="s">
        <v>13</v>
      </c>
      <c r="N2" t="s">
        <v>9</v>
      </c>
      <c r="O2" t="s">
        <v>10</v>
      </c>
      <c r="P2" t="s">
        <v>12</v>
      </c>
      <c r="Q2" t="s">
        <v>8</v>
      </c>
      <c r="R2" t="s">
        <v>572</v>
      </c>
      <c r="S2" t="s">
        <v>15</v>
      </c>
      <c r="T2" t="s">
        <v>32</v>
      </c>
      <c r="U2" t="s">
        <v>16</v>
      </c>
      <c r="V2" t="s">
        <v>33</v>
      </c>
      <c r="W2" t="s">
        <v>36</v>
      </c>
      <c r="X2" t="s">
        <v>35</v>
      </c>
      <c r="Y2" t="s">
        <v>34</v>
      </c>
      <c r="Z2" t="s">
        <v>17</v>
      </c>
      <c r="AA2" t="s">
        <v>37</v>
      </c>
      <c r="AB2" t="s">
        <v>18</v>
      </c>
      <c r="AC2" t="s">
        <v>20</v>
      </c>
      <c r="AD2" t="s">
        <v>38</v>
      </c>
      <c r="AE2" t="s">
        <v>61</v>
      </c>
      <c r="AF2" t="s">
        <v>603</v>
      </c>
      <c r="AG2" t="s">
        <v>604</v>
      </c>
      <c r="AH2" t="s">
        <v>70</v>
      </c>
      <c r="AI2" t="s">
        <v>60</v>
      </c>
      <c r="AJ2" t="s">
        <v>573</v>
      </c>
      <c r="AK2" t="s">
        <v>579</v>
      </c>
      <c r="AL2" t="s">
        <v>584</v>
      </c>
      <c r="AM2" t="s">
        <v>574</v>
      </c>
      <c r="AN2" t="s">
        <v>409</v>
      </c>
      <c r="AO2" t="s">
        <v>585</v>
      </c>
      <c r="AP2" t="s">
        <v>575</v>
      </c>
      <c r="AQ2" t="s">
        <v>580</v>
      </c>
      <c r="AR2" t="s">
        <v>22</v>
      </c>
      <c r="AS2" t="s">
        <v>40</v>
      </c>
      <c r="AT2" t="s">
        <v>63</v>
      </c>
      <c r="AU2" t="s">
        <v>44</v>
      </c>
      <c r="AV2" t="s">
        <v>45</v>
      </c>
      <c r="AW2" t="s">
        <v>67</v>
      </c>
      <c r="AX2" t="s">
        <v>68</v>
      </c>
      <c r="AY2" t="s">
        <v>69</v>
      </c>
      <c r="AZ2" t="s">
        <v>47</v>
      </c>
      <c r="BA2" t="s">
        <v>3734</v>
      </c>
      <c r="BB2" t="s">
        <v>3735</v>
      </c>
      <c r="BC2" t="s">
        <v>3736</v>
      </c>
      <c r="BD2" t="s">
        <v>3737</v>
      </c>
      <c r="BE2" t="s">
        <v>3738</v>
      </c>
      <c r="BF2" t="s">
        <v>19</v>
      </c>
      <c r="BG2" t="s">
        <v>46</v>
      </c>
      <c r="BH2" t="s">
        <v>41</v>
      </c>
      <c r="BI2" t="s">
        <v>64</v>
      </c>
      <c r="BJ2" t="s">
        <v>42</v>
      </c>
      <c r="BK2" t="s">
        <v>65</v>
      </c>
      <c r="BL2" t="s">
        <v>43</v>
      </c>
      <c r="BM2" t="s">
        <v>66</v>
      </c>
      <c r="BN2" t="s">
        <v>58</v>
      </c>
      <c r="BO2" t="s">
        <v>26</v>
      </c>
      <c r="BP2" t="s">
        <v>98</v>
      </c>
      <c r="BQ2" t="s">
        <v>218</v>
      </c>
      <c r="BR2" t="s">
        <v>77</v>
      </c>
      <c r="BS2" t="s">
        <v>83</v>
      </c>
      <c r="BT2" t="s">
        <v>84</v>
      </c>
      <c r="BU2" t="s">
        <v>315</v>
      </c>
      <c r="BV2" t="s">
        <v>82</v>
      </c>
      <c r="BW2" t="s">
        <v>76</v>
      </c>
      <c r="BX2" t="s">
        <v>101</v>
      </c>
      <c r="BY2" t="s">
        <v>75</v>
      </c>
      <c r="BZ2" t="s">
        <v>578</v>
      </c>
      <c r="CA2" t="s">
        <v>583</v>
      </c>
      <c r="CB2" t="s">
        <v>605</v>
      </c>
      <c r="CC2" t="s">
        <v>606</v>
      </c>
      <c r="CD2" t="s">
        <v>591</v>
      </c>
      <c r="CE2" t="s">
        <v>594</v>
      </c>
      <c r="CF2" t="s">
        <v>100</v>
      </c>
      <c r="CG2" t="s">
        <v>79</v>
      </c>
      <c r="CH2" t="s">
        <v>108</v>
      </c>
      <c r="CI2" t="s">
        <v>96</v>
      </c>
      <c r="CJ2" t="s">
        <v>93</v>
      </c>
      <c r="CK2" t="s">
        <v>3739</v>
      </c>
      <c r="CL2" t="s">
        <v>3740</v>
      </c>
      <c r="CM2" t="s">
        <v>119</v>
      </c>
      <c r="CN2" t="s">
        <v>110</v>
      </c>
      <c r="CO2" t="s">
        <v>158</v>
      </c>
      <c r="CP2" t="s">
        <v>240</v>
      </c>
      <c r="CQ2" t="s">
        <v>116</v>
      </c>
      <c r="CR2" t="s">
        <v>132</v>
      </c>
      <c r="CS2" t="s">
        <v>114</v>
      </c>
      <c r="CT2" t="s">
        <v>134</v>
      </c>
      <c r="CU2" t="s">
        <v>165</v>
      </c>
      <c r="CV2" t="s">
        <v>587</v>
      </c>
      <c r="CW2" t="s">
        <v>117</v>
      </c>
      <c r="CX2" t="s">
        <v>133</v>
      </c>
      <c r="CY2" t="s">
        <v>115</v>
      </c>
      <c r="CZ2" t="s">
        <v>588</v>
      </c>
      <c r="DA2" t="s">
        <v>87</v>
      </c>
      <c r="DB2" t="s">
        <v>88</v>
      </c>
      <c r="DC2" t="s">
        <v>607</v>
      </c>
      <c r="DD2" t="s">
        <v>608</v>
      </c>
      <c r="DE2" t="s">
        <v>3741</v>
      </c>
      <c r="DF2" t="s">
        <v>609</v>
      </c>
      <c r="DG2" t="s">
        <v>610</v>
      </c>
      <c r="DH2" t="s">
        <v>186</v>
      </c>
      <c r="DI2" t="s">
        <v>154</v>
      </c>
      <c r="DJ2" t="s">
        <v>80</v>
      </c>
      <c r="DK2" t="s">
        <v>81</v>
      </c>
      <c r="DL2" t="s">
        <v>109</v>
      </c>
      <c r="DM2" t="s">
        <v>24</v>
      </c>
      <c r="DN2" t="s">
        <v>57</v>
      </c>
      <c r="DO2" t="s">
        <v>25</v>
      </c>
      <c r="DP2" t="s">
        <v>118</v>
      </c>
      <c r="DQ2" t="s">
        <v>152</v>
      </c>
      <c r="DR2" t="s">
        <v>145</v>
      </c>
      <c r="DS2" t="s">
        <v>146</v>
      </c>
      <c r="DT2" t="s">
        <v>153</v>
      </c>
      <c r="DU2" t="s">
        <v>147</v>
      </c>
      <c r="DV2" t="s">
        <v>148</v>
      </c>
      <c r="DW2" t="s">
        <v>171</v>
      </c>
      <c r="DX2" t="s">
        <v>169</v>
      </c>
      <c r="DY2" t="s">
        <v>170</v>
      </c>
      <c r="DZ2" t="s">
        <v>172</v>
      </c>
      <c r="EA2" t="s">
        <v>0</v>
      </c>
      <c r="EB2" t="s">
        <v>135</v>
      </c>
      <c r="EC2" t="s">
        <v>166</v>
      </c>
      <c r="ED2" t="s">
        <v>136</v>
      </c>
      <c r="EE2" t="s">
        <v>137</v>
      </c>
      <c r="EF2" t="s">
        <v>138</v>
      </c>
      <c r="EG2" t="s">
        <v>212</v>
      </c>
      <c r="EH2" t="s">
        <v>213</v>
      </c>
      <c r="EI2" t="s">
        <v>183</v>
      </c>
      <c r="EJ2" t="s">
        <v>208</v>
      </c>
      <c r="EK2" t="s">
        <v>1788</v>
      </c>
      <c r="EL2" t="s">
        <v>185</v>
      </c>
      <c r="EM2" t="s">
        <v>238</v>
      </c>
      <c r="EN2" t="s">
        <v>1796</v>
      </c>
      <c r="EO2" t="s">
        <v>234</v>
      </c>
      <c r="EP2" t="s">
        <v>184</v>
      </c>
      <c r="EQ2" t="s">
        <v>239</v>
      </c>
      <c r="ER2" t="s">
        <v>209</v>
      </c>
      <c r="ES2" t="s">
        <v>235</v>
      </c>
      <c r="ET2" t="s">
        <v>236</v>
      </c>
      <c r="EU2" t="s">
        <v>210</v>
      </c>
      <c r="EV2" t="s">
        <v>211</v>
      </c>
      <c r="EW2" t="s">
        <v>214</v>
      </c>
      <c r="EX2" t="s">
        <v>237</v>
      </c>
      <c r="EY2" t="s">
        <v>1815</v>
      </c>
      <c r="EZ2" t="s">
        <v>1818</v>
      </c>
      <c r="FA2" t="s">
        <v>1821</v>
      </c>
      <c r="FB2" t="s">
        <v>1823</v>
      </c>
      <c r="FC2" t="s">
        <v>215</v>
      </c>
      <c r="FD2" t="s">
        <v>216</v>
      </c>
      <c r="FE2" t="s">
        <v>217</v>
      </c>
      <c r="FF2" t="s">
        <v>220</v>
      </c>
      <c r="FG2" t="s">
        <v>188</v>
      </c>
      <c r="FH2" t="s">
        <v>189</v>
      </c>
      <c r="FI2" t="s">
        <v>1842</v>
      </c>
      <c r="FJ2" t="s">
        <v>1846</v>
      </c>
      <c r="FK2" t="s">
        <v>1850</v>
      </c>
      <c r="FL2" t="s">
        <v>1855</v>
      </c>
      <c r="FM2" t="s">
        <v>3742</v>
      </c>
      <c r="FN2" t="s">
        <v>269</v>
      </c>
      <c r="FO2" t="s">
        <v>1867</v>
      </c>
      <c r="FP2" t="s">
        <v>271</v>
      </c>
      <c r="FQ2" t="s">
        <v>270</v>
      </c>
      <c r="FR2" t="s">
        <v>272</v>
      </c>
      <c r="FS2" t="s">
        <v>303</v>
      </c>
      <c r="FT2" t="s">
        <v>304</v>
      </c>
      <c r="FU2" t="s">
        <v>305</v>
      </c>
      <c r="FV2" t="s">
        <v>306</v>
      </c>
      <c r="FW2" t="s">
        <v>307</v>
      </c>
      <c r="FX2" t="s">
        <v>308</v>
      </c>
      <c r="FY2" t="s">
        <v>309</v>
      </c>
      <c r="FZ2" t="s">
        <v>310</v>
      </c>
      <c r="GA2" t="s">
        <v>592</v>
      </c>
      <c r="GB2" t="s">
        <v>275</v>
      </c>
      <c r="GC2" t="s">
        <v>241</v>
      </c>
      <c r="GD2" t="s">
        <v>593</v>
      </c>
      <c r="GE2" t="s">
        <v>273</v>
      </c>
      <c r="GF2" t="s">
        <v>274</v>
      </c>
      <c r="GG2" t="s">
        <v>243</v>
      </c>
      <c r="GH2" t="s">
        <v>277</v>
      </c>
      <c r="GI2" t="s">
        <v>244</v>
      </c>
      <c r="GJ2" t="s">
        <v>278</v>
      </c>
      <c r="GK2" t="s">
        <v>242</v>
      </c>
      <c r="GL2" t="s">
        <v>276</v>
      </c>
      <c r="GM2" t="s">
        <v>3743</v>
      </c>
      <c r="GN2" t="s">
        <v>245</v>
      </c>
      <c r="GO2" t="s">
        <v>3744</v>
      </c>
      <c r="GP2" t="s">
        <v>311</v>
      </c>
      <c r="GQ2" t="s">
        <v>3745</v>
      </c>
      <c r="GR2" t="s">
        <v>140</v>
      </c>
      <c r="GS2" t="s">
        <v>167</v>
      </c>
      <c r="GT2" t="s">
        <v>141</v>
      </c>
      <c r="GU2" t="s">
        <v>168</v>
      </c>
      <c r="GV2" t="s">
        <v>143</v>
      </c>
      <c r="GW2" t="s">
        <v>142</v>
      </c>
      <c r="GX2" t="s">
        <v>611</v>
      </c>
      <c r="GY2" t="s">
        <v>144</v>
      </c>
      <c r="GZ2" t="s">
        <v>123</v>
      </c>
      <c r="HA2" t="s">
        <v>124</v>
      </c>
      <c r="HB2" t="s">
        <v>111</v>
      </c>
      <c r="HC2" t="s">
        <v>125</v>
      </c>
      <c r="HD2" t="s">
        <v>126</v>
      </c>
      <c r="HE2" t="s">
        <v>159</v>
      </c>
      <c r="HF2" t="s">
        <v>161</v>
      </c>
      <c r="HG2" t="s">
        <v>163</v>
      </c>
      <c r="HH2" t="s">
        <v>121</v>
      </c>
      <c r="HI2" t="s">
        <v>122</v>
      </c>
      <c r="HJ2" t="s">
        <v>139</v>
      </c>
      <c r="HK2" t="s">
        <v>612</v>
      </c>
      <c r="HL2" t="s">
        <v>99</v>
      </c>
      <c r="HM2" t="s">
        <v>3746</v>
      </c>
      <c r="HN2" t="s">
        <v>613</v>
      </c>
      <c r="HO2" t="s">
        <v>127</v>
      </c>
      <c r="HP2" t="s">
        <v>160</v>
      </c>
      <c r="HQ2" t="s">
        <v>120</v>
      </c>
      <c r="HR2" t="s">
        <v>3747</v>
      </c>
      <c r="HS2" t="s">
        <v>162</v>
      </c>
      <c r="HT2" t="s">
        <v>155</v>
      </c>
      <c r="HU2" t="s">
        <v>156</v>
      </c>
      <c r="HV2" t="s">
        <v>102</v>
      </c>
      <c r="HW2" t="s">
        <v>103</v>
      </c>
      <c r="HX2" t="s">
        <v>104</v>
      </c>
      <c r="HY2" t="s">
        <v>105</v>
      </c>
      <c r="HZ2" t="s">
        <v>106</v>
      </c>
      <c r="IA2" t="s">
        <v>107</v>
      </c>
      <c r="IB2" t="s">
        <v>78</v>
      </c>
      <c r="IC2" t="s">
        <v>85</v>
      </c>
      <c r="ID2" t="s">
        <v>86</v>
      </c>
      <c r="IE2" t="s">
        <v>89</v>
      </c>
      <c r="IF2" t="s">
        <v>3748</v>
      </c>
      <c r="IG2" t="s">
        <v>90</v>
      </c>
      <c r="IH2" t="s">
        <v>91</v>
      </c>
      <c r="II2" t="s">
        <v>97</v>
      </c>
      <c r="IJ2" t="s">
        <v>3749</v>
      </c>
      <c r="IK2" t="s">
        <v>94</v>
      </c>
      <c r="IL2" t="s">
        <v>95</v>
      </c>
      <c r="IM2" t="s">
        <v>51</v>
      </c>
      <c r="IN2" t="s">
        <v>30</v>
      </c>
      <c r="IO2" t="s">
        <v>49</v>
      </c>
      <c r="IP2" t="s">
        <v>50</v>
      </c>
      <c r="IQ2" t="s">
        <v>73</v>
      </c>
      <c r="IR2" t="s">
        <v>74</v>
      </c>
      <c r="IS2" t="s">
        <v>52</v>
      </c>
      <c r="IT2" t="s">
        <v>53</v>
      </c>
      <c r="IU2" t="s">
        <v>54</v>
      </c>
      <c r="IV2" t="s">
        <v>149</v>
      </c>
      <c r="IW2" t="s">
        <v>150</v>
      </c>
      <c r="IX2" t="s">
        <v>151</v>
      </c>
      <c r="IY2" t="s">
        <v>651</v>
      </c>
      <c r="IZ2" t="s">
        <v>614</v>
      </c>
      <c r="JA2" t="s">
        <v>313</v>
      </c>
      <c r="JB2" t="s">
        <v>314</v>
      </c>
      <c r="JC2" t="s">
        <v>1971</v>
      </c>
      <c r="JD2" t="s">
        <v>1977</v>
      </c>
      <c r="JE2" t="s">
        <v>3750</v>
      </c>
      <c r="JF2" t="s">
        <v>1983</v>
      </c>
      <c r="JG2" t="s">
        <v>92</v>
      </c>
      <c r="JH2" t="s">
        <v>31</v>
      </c>
      <c r="JI2" t="s">
        <v>312</v>
      </c>
      <c r="JJ2" t="s">
        <v>3751</v>
      </c>
      <c r="JK2" t="s">
        <v>3752</v>
      </c>
      <c r="JL2" t="s">
        <v>246</v>
      </c>
      <c r="JM2" t="s">
        <v>280</v>
      </c>
      <c r="JN2" t="s">
        <v>279</v>
      </c>
      <c r="JO2" t="s">
        <v>247</v>
      </c>
      <c r="JP2" t="s">
        <v>248</v>
      </c>
      <c r="JQ2" t="s">
        <v>249</v>
      </c>
      <c r="JR2" t="s">
        <v>250</v>
      </c>
      <c r="JS2" t="s">
        <v>3753</v>
      </c>
      <c r="JT2" t="s">
        <v>251</v>
      </c>
      <c r="JU2" t="s">
        <v>28</v>
      </c>
      <c r="JV2" t="s">
        <v>55</v>
      </c>
      <c r="JW2" t="s">
        <v>71</v>
      </c>
      <c r="JX2" t="s">
        <v>29</v>
      </c>
      <c r="JY2" t="s">
        <v>72</v>
      </c>
      <c r="JZ2" t="s">
        <v>56</v>
      </c>
      <c r="KA2" t="s">
        <v>130</v>
      </c>
      <c r="KB2" t="s">
        <v>128</v>
      </c>
      <c r="KC2" t="s">
        <v>113</v>
      </c>
      <c r="KD2" t="s">
        <v>129</v>
      </c>
      <c r="KE2" t="s">
        <v>131</v>
      </c>
      <c r="KF2" t="s">
        <v>164</v>
      </c>
      <c r="KG2" t="s">
        <v>157</v>
      </c>
      <c r="KH2" t="s">
        <v>112</v>
      </c>
      <c r="KI2" t="s">
        <v>252</v>
      </c>
      <c r="KJ2" t="s">
        <v>253</v>
      </c>
      <c r="KK2" t="s">
        <v>254</v>
      </c>
      <c r="KL2" t="s">
        <v>281</v>
      </c>
      <c r="KM2" t="s">
        <v>577</v>
      </c>
      <c r="KN2" t="s">
        <v>21</v>
      </c>
      <c r="KO2" t="s">
        <v>582</v>
      </c>
      <c r="KP2" t="s">
        <v>39</v>
      </c>
      <c r="KQ2" t="s">
        <v>576</v>
      </c>
      <c r="KR2" t="s">
        <v>615</v>
      </c>
      <c r="KS2" t="s">
        <v>581</v>
      </c>
      <c r="KT2" t="s">
        <v>62</v>
      </c>
      <c r="KU2" t="s">
        <v>3754</v>
      </c>
      <c r="KV2" t="s">
        <v>27</v>
      </c>
      <c r="KW2" t="s">
        <v>59</v>
      </c>
      <c r="KX2" t="s">
        <v>23</v>
      </c>
      <c r="KY2" t="s">
        <v>3755</v>
      </c>
      <c r="KZ2" t="s">
        <v>48</v>
      </c>
      <c r="LA2" t="s">
        <v>181</v>
      </c>
      <c r="LB2" t="s">
        <v>228</v>
      </c>
      <c r="LC2" t="s">
        <v>229</v>
      </c>
      <c r="LD2" t="s">
        <v>204</v>
      </c>
      <c r="LE2" t="s">
        <v>230</v>
      </c>
      <c r="LF2" t="s">
        <v>205</v>
      </c>
      <c r="LG2" t="s">
        <v>231</v>
      </c>
      <c r="LH2" t="s">
        <v>206</v>
      </c>
      <c r="LI2" t="s">
        <v>232</v>
      </c>
      <c r="LJ2" t="s">
        <v>207</v>
      </c>
      <c r="LK2" t="s">
        <v>233</v>
      </c>
      <c r="LL2" t="s">
        <v>2076</v>
      </c>
      <c r="LM2" t="s">
        <v>182</v>
      </c>
      <c r="LN2" t="s">
        <v>2079</v>
      </c>
      <c r="LO2" t="s">
        <v>2084</v>
      </c>
      <c r="LP2" t="s">
        <v>3756</v>
      </c>
      <c r="LQ2" t="s">
        <v>318</v>
      </c>
      <c r="LR2" t="s">
        <v>282</v>
      </c>
      <c r="LS2" t="s">
        <v>319</v>
      </c>
      <c r="LT2" t="s">
        <v>3757</v>
      </c>
      <c r="LU2" t="s">
        <v>2097</v>
      </c>
      <c r="LV2" t="s">
        <v>3758</v>
      </c>
      <c r="LW2" t="s">
        <v>321</v>
      </c>
      <c r="LX2" t="s">
        <v>320</v>
      </c>
      <c r="LY2" t="s">
        <v>283</v>
      </c>
      <c r="LZ2" t="s">
        <v>284</v>
      </c>
      <c r="MA2" t="s">
        <v>285</v>
      </c>
      <c r="MB2" t="s">
        <v>286</v>
      </c>
      <c r="MC2" t="s">
        <v>287</v>
      </c>
      <c r="MD2" t="s">
        <v>288</v>
      </c>
      <c r="ME2" t="s">
        <v>255</v>
      </c>
      <c r="MF2" t="s">
        <v>256</v>
      </c>
      <c r="MG2" t="s">
        <v>257</v>
      </c>
      <c r="MH2" t="s">
        <v>258</v>
      </c>
      <c r="MI2" t="s">
        <v>259</v>
      </c>
      <c r="MJ2" t="s">
        <v>2115</v>
      </c>
      <c r="MK2" t="s">
        <v>260</v>
      </c>
      <c r="ML2" t="s">
        <v>261</v>
      </c>
      <c r="MM2" t="s">
        <v>262</v>
      </c>
      <c r="MN2" t="s">
        <v>263</v>
      </c>
      <c r="MO2" t="s">
        <v>264</v>
      </c>
      <c r="MP2" t="s">
        <v>265</v>
      </c>
      <c r="MQ2" t="s">
        <v>219</v>
      </c>
      <c r="MR2" t="s">
        <v>187</v>
      </c>
      <c r="MS2" t="s">
        <v>266</v>
      </c>
      <c r="MT2" t="s">
        <v>267</v>
      </c>
      <c r="MU2" t="s">
        <v>289</v>
      </c>
      <c r="MV2" t="s">
        <v>221</v>
      </c>
      <c r="MW2" t="s">
        <v>190</v>
      </c>
      <c r="MX2" t="s">
        <v>191</v>
      </c>
      <c r="MY2" t="s">
        <v>590</v>
      </c>
      <c r="MZ2" t="s">
        <v>589</v>
      </c>
      <c r="NA2" t="s">
        <v>2134</v>
      </c>
      <c r="NB2" t="s">
        <v>2139</v>
      </c>
      <c r="NC2" t="s">
        <v>290</v>
      </c>
      <c r="ND2" t="s">
        <v>291</v>
      </c>
      <c r="NE2" t="s">
        <v>193</v>
      </c>
      <c r="NF2" t="s">
        <v>173</v>
      </c>
      <c r="NG2" t="s">
        <v>192</v>
      </c>
      <c r="NH2" t="s">
        <v>175</v>
      </c>
      <c r="NI2" t="s">
        <v>195</v>
      </c>
      <c r="NJ2" t="s">
        <v>176</v>
      </c>
      <c r="NK2" t="s">
        <v>194</v>
      </c>
      <c r="NL2" t="s">
        <v>174</v>
      </c>
      <c r="NM2" t="s">
        <v>447</v>
      </c>
      <c r="NN2" t="s">
        <v>196</v>
      </c>
      <c r="NO2" t="s">
        <v>292</v>
      </c>
      <c r="NP2" t="s">
        <v>317</v>
      </c>
      <c r="NQ2" t="s">
        <v>293</v>
      </c>
      <c r="NR2" t="s">
        <v>301</v>
      </c>
      <c r="NS2" t="s">
        <v>294</v>
      </c>
      <c r="NT2" t="s">
        <v>295</v>
      </c>
      <c r="NU2" t="s">
        <v>268</v>
      </c>
      <c r="NV2" t="s">
        <v>302</v>
      </c>
      <c r="NW2" t="s">
        <v>296</v>
      </c>
      <c r="NX2" t="s">
        <v>600</v>
      </c>
      <c r="NY2" t="s">
        <v>595</v>
      </c>
      <c r="NZ2" t="s">
        <v>596</v>
      </c>
      <c r="OA2" t="s">
        <v>597</v>
      </c>
      <c r="OB2" t="s">
        <v>177</v>
      </c>
      <c r="OC2" t="s">
        <v>198</v>
      </c>
      <c r="OD2" t="s">
        <v>2159</v>
      </c>
      <c r="OE2" t="s">
        <v>178</v>
      </c>
      <c r="OF2" t="s">
        <v>199</v>
      </c>
      <c r="OG2" t="s">
        <v>2167</v>
      </c>
      <c r="OH2" t="s">
        <v>2170</v>
      </c>
      <c r="OI2" t="s">
        <v>197</v>
      </c>
      <c r="OJ2" t="s">
        <v>2176</v>
      </c>
      <c r="OK2" t="s">
        <v>202</v>
      </c>
      <c r="OL2" t="s">
        <v>179</v>
      </c>
      <c r="OM2" t="s">
        <v>200</v>
      </c>
      <c r="ON2" t="s">
        <v>203</v>
      </c>
      <c r="OO2" t="s">
        <v>180</v>
      </c>
      <c r="OP2" t="s">
        <v>201</v>
      </c>
      <c r="OQ2" t="s">
        <v>224</v>
      </c>
      <c r="OR2" t="s">
        <v>226</v>
      </c>
      <c r="OS2" t="s">
        <v>297</v>
      </c>
      <c r="OT2" t="s">
        <v>298</v>
      </c>
      <c r="OU2" t="s">
        <v>299</v>
      </c>
      <c r="OV2" t="s">
        <v>300</v>
      </c>
      <c r="OW2" t="s">
        <v>3759</v>
      </c>
      <c r="OX2" t="s">
        <v>3760</v>
      </c>
      <c r="OY2" t="s">
        <v>3761</v>
      </c>
      <c r="OZ2" t="s">
        <v>598</v>
      </c>
      <c r="PA2" t="s">
        <v>331</v>
      </c>
      <c r="PB2" t="s">
        <v>324</v>
      </c>
      <c r="PC2" t="s">
        <v>334</v>
      </c>
      <c r="PD2" t="s">
        <v>3762</v>
      </c>
      <c r="PE2" t="s">
        <v>325</v>
      </c>
      <c r="PF2" t="s">
        <v>332</v>
      </c>
      <c r="PG2" t="s">
        <v>326</v>
      </c>
      <c r="PH2" t="s">
        <v>333</v>
      </c>
      <c r="PI2" t="s">
        <v>327</v>
      </c>
      <c r="PJ2" t="s">
        <v>3763</v>
      </c>
      <c r="PK2" t="s">
        <v>330</v>
      </c>
      <c r="PL2" t="s">
        <v>336</v>
      </c>
      <c r="PM2" t="s">
        <v>2233</v>
      </c>
      <c r="PN2" t="s">
        <v>2242</v>
      </c>
      <c r="PO2" t="s">
        <v>2246</v>
      </c>
      <c r="PP2" t="s">
        <v>2248</v>
      </c>
      <c r="PQ2" t="s">
        <v>2250</v>
      </c>
      <c r="PR2" t="s">
        <v>2252</v>
      </c>
      <c r="PS2" t="s">
        <v>2254</v>
      </c>
      <c r="PT2" t="s">
        <v>2256</v>
      </c>
      <c r="PU2" t="s">
        <v>2258</v>
      </c>
      <c r="PV2" t="s">
        <v>2260</v>
      </c>
      <c r="PW2" t="s">
        <v>2262</v>
      </c>
      <c r="PX2" t="s">
        <v>2264</v>
      </c>
      <c r="PY2" t="s">
        <v>2266</v>
      </c>
      <c r="PZ2" t="s">
        <v>2268</v>
      </c>
      <c r="QA2" t="s">
        <v>2270</v>
      </c>
      <c r="QB2" t="s">
        <v>2272</v>
      </c>
      <c r="QC2" t="s">
        <v>2274</v>
      </c>
      <c r="QD2" t="s">
        <v>2277</v>
      </c>
      <c r="QE2" t="s">
        <v>2280</v>
      </c>
      <c r="QF2" t="s">
        <v>2282</v>
      </c>
      <c r="QG2" t="s">
        <v>2284</v>
      </c>
      <c r="QH2" t="s">
        <v>2286</v>
      </c>
      <c r="QI2" t="s">
        <v>2288</v>
      </c>
      <c r="QJ2" t="s">
        <v>2291</v>
      </c>
      <c r="QK2" t="s">
        <v>2293</v>
      </c>
      <c r="QL2" t="s">
        <v>2295</v>
      </c>
      <c r="QM2" t="s">
        <v>2297</v>
      </c>
      <c r="QN2" t="s">
        <v>2299</v>
      </c>
      <c r="QO2" t="s">
        <v>2301</v>
      </c>
      <c r="QP2" t="s">
        <v>2303</v>
      </c>
      <c r="QQ2" t="s">
        <v>2305</v>
      </c>
      <c r="QR2" t="s">
        <v>2307</v>
      </c>
      <c r="QS2" t="s">
        <v>2309</v>
      </c>
      <c r="QT2" t="s">
        <v>2311</v>
      </c>
      <c r="QU2" t="s">
        <v>2313</v>
      </c>
      <c r="QV2" t="s">
        <v>2315</v>
      </c>
      <c r="QW2" t="s">
        <v>2317</v>
      </c>
      <c r="QX2" t="s">
        <v>2319</v>
      </c>
      <c r="QY2" t="s">
        <v>2321</v>
      </c>
      <c r="QZ2" t="s">
        <v>2323</v>
      </c>
      <c r="RA2" t="s">
        <v>2325</v>
      </c>
      <c r="RB2" t="s">
        <v>2327</v>
      </c>
      <c r="RC2" t="s">
        <v>2329</v>
      </c>
      <c r="RD2" t="s">
        <v>2331</v>
      </c>
      <c r="RE2" t="s">
        <v>2333</v>
      </c>
      <c r="RF2" t="s">
        <v>2335</v>
      </c>
      <c r="RG2" t="s">
        <v>2337</v>
      </c>
      <c r="RH2" t="s">
        <v>2339</v>
      </c>
      <c r="RI2" t="s">
        <v>2341</v>
      </c>
      <c r="RJ2" t="s">
        <v>2343</v>
      </c>
      <c r="RK2" t="s">
        <v>2345</v>
      </c>
      <c r="RL2" t="s">
        <v>2347</v>
      </c>
      <c r="RM2" t="s">
        <v>2349</v>
      </c>
      <c r="RN2" t="s">
        <v>2351</v>
      </c>
      <c r="RO2" t="s">
        <v>2353</v>
      </c>
      <c r="RP2" t="s">
        <v>2355</v>
      </c>
      <c r="RQ2" t="s">
        <v>2357</v>
      </c>
      <c r="RR2" t="s">
        <v>2359</v>
      </c>
      <c r="RS2" t="s">
        <v>2361</v>
      </c>
      <c r="RT2" t="s">
        <v>2363</v>
      </c>
      <c r="RU2" t="s">
        <v>2365</v>
      </c>
      <c r="RV2" t="s">
        <v>2367</v>
      </c>
      <c r="RW2" t="s">
        <v>2369</v>
      </c>
      <c r="RX2" t="s">
        <v>2371</v>
      </c>
      <c r="RY2" t="s">
        <v>2373</v>
      </c>
      <c r="RZ2" t="s">
        <v>2375</v>
      </c>
      <c r="SA2" t="s">
        <v>2377</v>
      </c>
      <c r="SB2" t="s">
        <v>2379</v>
      </c>
      <c r="SC2" t="s">
        <v>2381</v>
      </c>
      <c r="SD2" t="s">
        <v>2383</v>
      </c>
      <c r="SE2" t="s">
        <v>2385</v>
      </c>
      <c r="SF2" t="s">
        <v>2387</v>
      </c>
      <c r="SG2" t="s">
        <v>2389</v>
      </c>
      <c r="SH2" t="s">
        <v>2391</v>
      </c>
      <c r="SI2" t="s">
        <v>2393</v>
      </c>
      <c r="SJ2" t="s">
        <v>2395</v>
      </c>
      <c r="SK2" t="s">
        <v>2398</v>
      </c>
      <c r="SL2" t="s">
        <v>2400</v>
      </c>
      <c r="SM2" t="s">
        <v>2402</v>
      </c>
      <c r="SN2" t="s">
        <v>2404</v>
      </c>
      <c r="SO2" t="s">
        <v>2406</v>
      </c>
      <c r="SP2" t="s">
        <v>2408</v>
      </c>
      <c r="SQ2" t="s">
        <v>2410</v>
      </c>
      <c r="SR2" t="s">
        <v>2412</v>
      </c>
      <c r="SS2" t="s">
        <v>2414</v>
      </c>
      <c r="ST2" t="s">
        <v>2416</v>
      </c>
      <c r="SU2" t="s">
        <v>2418</v>
      </c>
      <c r="SV2" t="s">
        <v>2420</v>
      </c>
      <c r="SW2" t="s">
        <v>2422</v>
      </c>
      <c r="SX2" t="s">
        <v>2424</v>
      </c>
      <c r="SY2" t="s">
        <v>2426</v>
      </c>
      <c r="SZ2" t="s">
        <v>2428</v>
      </c>
      <c r="TA2" t="s">
        <v>2430</v>
      </c>
      <c r="TB2" t="s">
        <v>2432</v>
      </c>
      <c r="TC2" t="s">
        <v>2434</v>
      </c>
      <c r="TD2" t="s">
        <v>2436</v>
      </c>
      <c r="TE2" t="s">
        <v>2438</v>
      </c>
      <c r="TF2" t="s">
        <v>2440</v>
      </c>
      <c r="TG2" t="s">
        <v>2442</v>
      </c>
      <c r="TH2" t="s">
        <v>2444</v>
      </c>
      <c r="TI2" t="s">
        <v>2446</v>
      </c>
      <c r="TJ2" t="s">
        <v>2448</v>
      </c>
      <c r="TK2" t="s">
        <v>2450</v>
      </c>
      <c r="TL2" t="s">
        <v>2452</v>
      </c>
      <c r="TM2" t="s">
        <v>2454</v>
      </c>
      <c r="TN2" t="s">
        <v>2456</v>
      </c>
      <c r="TO2" t="s">
        <v>2458</v>
      </c>
      <c r="TP2" t="s">
        <v>2460</v>
      </c>
      <c r="TQ2" t="s">
        <v>2462</v>
      </c>
      <c r="TR2" t="s">
        <v>2464</v>
      </c>
      <c r="TS2" t="s">
        <v>2466</v>
      </c>
      <c r="TT2" t="s">
        <v>2468</v>
      </c>
      <c r="TU2" t="s">
        <v>335</v>
      </c>
      <c r="TV2" t="s">
        <v>328</v>
      </c>
      <c r="TW2" t="s">
        <v>329</v>
      </c>
      <c r="TX2" t="s">
        <v>2483</v>
      </c>
      <c r="TY2" t="s">
        <v>2492</v>
      </c>
      <c r="TZ2" t="s">
        <v>3764</v>
      </c>
      <c r="UA2" t="s">
        <v>2507</v>
      </c>
      <c r="UB2" t="s">
        <v>2516</v>
      </c>
      <c r="UC2" t="s">
        <v>2519</v>
      </c>
      <c r="UD2" t="s">
        <v>2524</v>
      </c>
      <c r="UE2" t="s">
        <v>2529</v>
      </c>
      <c r="UF2" t="s">
        <v>2533</v>
      </c>
      <c r="UG2" t="s">
        <v>3765</v>
      </c>
      <c r="UH2" t="s">
        <v>2542</v>
      </c>
      <c r="UI2" t="s">
        <v>3766</v>
      </c>
      <c r="UJ2" t="s">
        <v>2554</v>
      </c>
      <c r="UK2" t="s">
        <v>2559</v>
      </c>
      <c r="UL2" t="s">
        <v>3767</v>
      </c>
      <c r="UM2" t="s">
        <v>3768</v>
      </c>
      <c r="UN2" t="s">
        <v>3769</v>
      </c>
      <c r="UO2" t="s">
        <v>2579</v>
      </c>
      <c r="UP2" t="s">
        <v>3770</v>
      </c>
      <c r="UQ2" t="s">
        <v>3771</v>
      </c>
      <c r="UR2" t="s">
        <v>3772</v>
      </c>
      <c r="US2" t="s">
        <v>652</v>
      </c>
      <c r="UT2" t="s">
        <v>653</v>
      </c>
      <c r="UU2" t="s">
        <v>654</v>
      </c>
      <c r="UV2" t="s">
        <v>2597</v>
      </c>
      <c r="UW2" t="s">
        <v>655</v>
      </c>
      <c r="UX2" t="s">
        <v>599</v>
      </c>
      <c r="UY2" t="s">
        <v>2601</v>
      </c>
      <c r="UZ2" t="s">
        <v>656</v>
      </c>
      <c r="VA2" t="s">
        <v>3773</v>
      </c>
      <c r="VB2" t="s">
        <v>3774</v>
      </c>
      <c r="VC2" t="s">
        <v>3775</v>
      </c>
      <c r="VD2" t="s">
        <v>3776</v>
      </c>
      <c r="VE2" t="s">
        <v>3777</v>
      </c>
      <c r="VF2" t="s">
        <v>3778</v>
      </c>
      <c r="VG2" t="s">
        <v>2931</v>
      </c>
    </row>
    <row r="3" spans="1:579" hidden="1" x14ac:dyDescent="0.4">
      <c r="A3" t="s">
        <v>3</v>
      </c>
      <c r="B3">
        <v>1</v>
      </c>
    </row>
    <row r="4" spans="1:579" hidden="1" x14ac:dyDescent="0.4">
      <c r="A4" t="s">
        <v>4</v>
      </c>
      <c r="B4">
        <v>1</v>
      </c>
    </row>
    <row r="5" spans="1:579" hidden="1" x14ac:dyDescent="0.4">
      <c r="A5" t="s">
        <v>5</v>
      </c>
      <c r="B5">
        <v>1</v>
      </c>
    </row>
    <row r="6" spans="1:579" hidden="1" x14ac:dyDescent="0.4">
      <c r="A6" t="s">
        <v>6</v>
      </c>
      <c r="B6">
        <v>1</v>
      </c>
    </row>
    <row r="7" spans="1:579" hidden="1" x14ac:dyDescent="0.4">
      <c r="A7" t="s">
        <v>7</v>
      </c>
      <c r="B7">
        <v>1</v>
      </c>
    </row>
    <row r="8" spans="1:579" hidden="1" x14ac:dyDescent="0.4">
      <c r="A8" t="s">
        <v>8</v>
      </c>
      <c r="B8">
        <v>1</v>
      </c>
    </row>
    <row r="9" spans="1:579" hidden="1" x14ac:dyDescent="0.4">
      <c r="A9" t="s">
        <v>9</v>
      </c>
      <c r="B9">
        <v>0</v>
      </c>
    </row>
    <row r="10" spans="1:579" hidden="1" x14ac:dyDescent="0.4">
      <c r="A10" t="s">
        <v>10</v>
      </c>
      <c r="B10">
        <v>1</v>
      </c>
    </row>
    <row r="11" spans="1:579" hidden="1" x14ac:dyDescent="0.4">
      <c r="A11" t="s">
        <v>602</v>
      </c>
      <c r="B11">
        <v>1</v>
      </c>
    </row>
    <row r="12" spans="1:579" hidden="1" x14ac:dyDescent="0.4">
      <c r="A12" t="s">
        <v>571</v>
      </c>
      <c r="B12">
        <v>1</v>
      </c>
    </row>
    <row r="13" spans="1:579" hidden="1" x14ac:dyDescent="0.4">
      <c r="A13" t="s">
        <v>11</v>
      </c>
      <c r="B13">
        <v>1</v>
      </c>
    </row>
    <row r="14" spans="1:579" hidden="1" x14ac:dyDescent="0.4">
      <c r="A14" t="s">
        <v>12</v>
      </c>
      <c r="B14">
        <v>1</v>
      </c>
    </row>
    <row r="15" spans="1:579" hidden="1" x14ac:dyDescent="0.4">
      <c r="A15" t="s">
        <v>13</v>
      </c>
      <c r="B15">
        <v>0</v>
      </c>
    </row>
    <row r="16" spans="1:579" hidden="1" x14ac:dyDescent="0.4">
      <c r="A16" t="s">
        <v>572</v>
      </c>
      <c r="B16">
        <v>1</v>
      </c>
    </row>
    <row r="17" spans="1:2" hidden="1" x14ac:dyDescent="0.4">
      <c r="A17" t="s">
        <v>15</v>
      </c>
      <c r="B17">
        <v>1</v>
      </c>
    </row>
    <row r="18" spans="1:2" hidden="1" x14ac:dyDescent="0.4">
      <c r="A18" t="s">
        <v>16</v>
      </c>
      <c r="B18">
        <v>3</v>
      </c>
    </row>
    <row r="19" spans="1:2" hidden="1" x14ac:dyDescent="0.4">
      <c r="A19" t="s">
        <v>17</v>
      </c>
      <c r="B19">
        <v>1</v>
      </c>
    </row>
    <row r="20" spans="1:2" hidden="1" x14ac:dyDescent="0.4">
      <c r="A20" t="s">
        <v>18</v>
      </c>
      <c r="B20">
        <v>0</v>
      </c>
    </row>
    <row r="21" spans="1:2" hidden="1" x14ac:dyDescent="0.4">
      <c r="A21" t="s">
        <v>19</v>
      </c>
      <c r="B21">
        <v>0</v>
      </c>
    </row>
    <row r="22" spans="1:2" hidden="1" x14ac:dyDescent="0.4">
      <c r="A22" t="s">
        <v>573</v>
      </c>
      <c r="B22">
        <v>0</v>
      </c>
    </row>
    <row r="23" spans="1:2" hidden="1" x14ac:dyDescent="0.4">
      <c r="A23" t="s">
        <v>574</v>
      </c>
      <c r="B23">
        <v>0</v>
      </c>
    </row>
    <row r="24" spans="1:2" hidden="1" x14ac:dyDescent="0.4">
      <c r="A24" t="s">
        <v>20</v>
      </c>
      <c r="B24">
        <v>0</v>
      </c>
    </row>
    <row r="25" spans="1:2" hidden="1" x14ac:dyDescent="0.4">
      <c r="A25" t="s">
        <v>575</v>
      </c>
      <c r="B25">
        <v>0</v>
      </c>
    </row>
    <row r="26" spans="1:2" hidden="1" x14ac:dyDescent="0.4">
      <c r="A26" t="s">
        <v>576</v>
      </c>
      <c r="B26">
        <v>0</v>
      </c>
    </row>
    <row r="27" spans="1:2" hidden="1" x14ac:dyDescent="0.4">
      <c r="A27" t="s">
        <v>615</v>
      </c>
      <c r="B27">
        <v>0</v>
      </c>
    </row>
    <row r="28" spans="1:2" hidden="1" x14ac:dyDescent="0.4">
      <c r="A28" t="s">
        <v>21</v>
      </c>
      <c r="B28">
        <v>0</v>
      </c>
    </row>
    <row r="29" spans="1:2" hidden="1" x14ac:dyDescent="0.4">
      <c r="A29" t="s">
        <v>577</v>
      </c>
      <c r="B29">
        <v>0</v>
      </c>
    </row>
    <row r="30" spans="1:2" hidden="1" x14ac:dyDescent="0.4">
      <c r="A30" t="s">
        <v>22</v>
      </c>
      <c r="B30">
        <v>1</v>
      </c>
    </row>
    <row r="31" spans="1:2" hidden="1" x14ac:dyDescent="0.4">
      <c r="A31" t="s">
        <v>23</v>
      </c>
      <c r="B31">
        <v>1</v>
      </c>
    </row>
    <row r="32" spans="1:2" hidden="1" x14ac:dyDescent="0.4">
      <c r="A32" t="s">
        <v>3755</v>
      </c>
      <c r="B32">
        <v>0</v>
      </c>
    </row>
    <row r="33" spans="1:2" hidden="1" x14ac:dyDescent="0.4">
      <c r="A33" t="s">
        <v>578</v>
      </c>
      <c r="B33">
        <v>1</v>
      </c>
    </row>
    <row r="34" spans="1:2" hidden="1" x14ac:dyDescent="0.4">
      <c r="A34" t="s">
        <v>24</v>
      </c>
      <c r="B34">
        <v>0</v>
      </c>
    </row>
    <row r="35" spans="1:2" hidden="1" x14ac:dyDescent="0.4">
      <c r="A35" t="s">
        <v>25</v>
      </c>
      <c r="B35">
        <v>0</v>
      </c>
    </row>
    <row r="36" spans="1:2" hidden="1" x14ac:dyDescent="0.4">
      <c r="A36" t="s">
        <v>606</v>
      </c>
      <c r="B36">
        <v>0</v>
      </c>
    </row>
    <row r="37" spans="1:2" hidden="1" x14ac:dyDescent="0.4">
      <c r="A37" t="s">
        <v>26</v>
      </c>
      <c r="B37">
        <v>1</v>
      </c>
    </row>
    <row r="38" spans="1:2" hidden="1" x14ac:dyDescent="0.4">
      <c r="A38" t="s">
        <v>27</v>
      </c>
      <c r="B38">
        <v>0</v>
      </c>
    </row>
    <row r="39" spans="1:2" hidden="1" x14ac:dyDescent="0.4">
      <c r="A39" t="s">
        <v>28</v>
      </c>
      <c r="B39">
        <v>0</v>
      </c>
    </row>
    <row r="40" spans="1:2" hidden="1" x14ac:dyDescent="0.4">
      <c r="A40" t="s">
        <v>29</v>
      </c>
      <c r="B40">
        <v>0</v>
      </c>
    </row>
    <row r="41" spans="1:2" hidden="1" x14ac:dyDescent="0.4">
      <c r="A41" t="s">
        <v>30</v>
      </c>
      <c r="B41">
        <v>0</v>
      </c>
    </row>
    <row r="42" spans="1:2" hidden="1" x14ac:dyDescent="0.4">
      <c r="A42" t="s">
        <v>31</v>
      </c>
      <c r="B42">
        <v>0</v>
      </c>
    </row>
    <row r="43" spans="1:2" hidden="1" x14ac:dyDescent="0.4">
      <c r="A43" t="s">
        <v>32</v>
      </c>
      <c r="B43">
        <v>1</v>
      </c>
    </row>
    <row r="44" spans="1:2" hidden="1" x14ac:dyDescent="0.4">
      <c r="A44" t="s">
        <v>33</v>
      </c>
      <c r="B44">
        <v>1</v>
      </c>
    </row>
    <row r="45" spans="1:2" hidden="1" x14ac:dyDescent="0.4">
      <c r="A45" t="s">
        <v>34</v>
      </c>
      <c r="B45">
        <v>1</v>
      </c>
    </row>
    <row r="46" spans="1:2" hidden="1" x14ac:dyDescent="0.4">
      <c r="A46" t="s">
        <v>579</v>
      </c>
      <c r="B46">
        <v>0</v>
      </c>
    </row>
    <row r="47" spans="1:2" hidden="1" x14ac:dyDescent="0.4">
      <c r="A47" t="s">
        <v>409</v>
      </c>
      <c r="B47">
        <v>0</v>
      </c>
    </row>
    <row r="48" spans="1:2" hidden="1" x14ac:dyDescent="0.4">
      <c r="A48" t="s">
        <v>35</v>
      </c>
      <c r="B48">
        <v>2</v>
      </c>
    </row>
    <row r="49" spans="1:2" hidden="1" x14ac:dyDescent="0.4">
      <c r="A49" t="s">
        <v>36</v>
      </c>
      <c r="B49">
        <v>1</v>
      </c>
    </row>
    <row r="50" spans="1:2" hidden="1" x14ac:dyDescent="0.4">
      <c r="A50" t="s">
        <v>37</v>
      </c>
      <c r="B50">
        <v>1</v>
      </c>
    </row>
    <row r="51" spans="1:2" hidden="1" x14ac:dyDescent="0.4">
      <c r="A51" t="s">
        <v>580</v>
      </c>
      <c r="B51">
        <v>0</v>
      </c>
    </row>
    <row r="52" spans="1:2" hidden="1" x14ac:dyDescent="0.4">
      <c r="A52" t="s">
        <v>581</v>
      </c>
      <c r="B52">
        <v>0</v>
      </c>
    </row>
    <row r="53" spans="1:2" hidden="1" x14ac:dyDescent="0.4">
      <c r="A53" t="s">
        <v>38</v>
      </c>
      <c r="B53">
        <v>0</v>
      </c>
    </row>
    <row r="54" spans="1:2" hidden="1" x14ac:dyDescent="0.4">
      <c r="A54" t="s">
        <v>582</v>
      </c>
      <c r="B54">
        <v>0</v>
      </c>
    </row>
    <row r="55" spans="1:2" hidden="1" x14ac:dyDescent="0.4">
      <c r="A55" t="s">
        <v>39</v>
      </c>
      <c r="B55">
        <v>0</v>
      </c>
    </row>
    <row r="56" spans="1:2" hidden="1" x14ac:dyDescent="0.4">
      <c r="A56" t="s">
        <v>40</v>
      </c>
      <c r="B56">
        <v>0</v>
      </c>
    </row>
    <row r="57" spans="1:2" hidden="1" x14ac:dyDescent="0.4">
      <c r="A57" t="s">
        <v>41</v>
      </c>
      <c r="B57">
        <v>0</v>
      </c>
    </row>
    <row r="58" spans="1:2" hidden="1" x14ac:dyDescent="0.4">
      <c r="A58" t="s">
        <v>42</v>
      </c>
      <c r="B58">
        <v>0</v>
      </c>
    </row>
    <row r="59" spans="1:2" hidden="1" x14ac:dyDescent="0.4">
      <c r="A59" t="s">
        <v>43</v>
      </c>
      <c r="B59">
        <v>0</v>
      </c>
    </row>
    <row r="60" spans="1:2" hidden="1" x14ac:dyDescent="0.4">
      <c r="A60" t="s">
        <v>44</v>
      </c>
      <c r="B60">
        <v>0</v>
      </c>
    </row>
    <row r="61" spans="1:2" hidden="1" x14ac:dyDescent="0.4">
      <c r="A61" t="s">
        <v>45</v>
      </c>
      <c r="B61">
        <v>0</v>
      </c>
    </row>
    <row r="62" spans="1:2" hidden="1" x14ac:dyDescent="0.4">
      <c r="A62" t="s">
        <v>46</v>
      </c>
      <c r="B62">
        <v>0</v>
      </c>
    </row>
    <row r="63" spans="1:2" hidden="1" x14ac:dyDescent="0.4">
      <c r="A63" t="s">
        <v>47</v>
      </c>
      <c r="B63">
        <v>0</v>
      </c>
    </row>
    <row r="64" spans="1:2" hidden="1" x14ac:dyDescent="0.4">
      <c r="A64" t="s">
        <v>3734</v>
      </c>
      <c r="B64">
        <v>0</v>
      </c>
    </row>
    <row r="65" spans="1:2" hidden="1" x14ac:dyDescent="0.4">
      <c r="A65" t="s">
        <v>48</v>
      </c>
      <c r="B65">
        <v>1</v>
      </c>
    </row>
    <row r="66" spans="1:2" hidden="1" x14ac:dyDescent="0.4">
      <c r="A66" t="s">
        <v>583</v>
      </c>
      <c r="B66">
        <v>1</v>
      </c>
    </row>
    <row r="67" spans="1:2" hidden="1" x14ac:dyDescent="0.4">
      <c r="A67" t="s">
        <v>49</v>
      </c>
      <c r="B67">
        <v>0</v>
      </c>
    </row>
    <row r="68" spans="1:2" hidden="1" x14ac:dyDescent="0.4">
      <c r="A68" t="s">
        <v>50</v>
      </c>
      <c r="B68">
        <v>0</v>
      </c>
    </row>
    <row r="69" spans="1:2" hidden="1" x14ac:dyDescent="0.4">
      <c r="A69" t="s">
        <v>51</v>
      </c>
      <c r="B69">
        <v>0</v>
      </c>
    </row>
    <row r="70" spans="1:2" hidden="1" x14ac:dyDescent="0.4">
      <c r="A70" t="s">
        <v>605</v>
      </c>
      <c r="B70">
        <v>0</v>
      </c>
    </row>
    <row r="71" spans="1:2" hidden="1" x14ac:dyDescent="0.4">
      <c r="A71" t="s">
        <v>52</v>
      </c>
      <c r="B71">
        <v>0</v>
      </c>
    </row>
    <row r="72" spans="1:2" hidden="1" x14ac:dyDescent="0.4">
      <c r="A72" t="s">
        <v>53</v>
      </c>
      <c r="B72">
        <v>0</v>
      </c>
    </row>
    <row r="73" spans="1:2" hidden="1" x14ac:dyDescent="0.4">
      <c r="A73" t="s">
        <v>54</v>
      </c>
      <c r="B73">
        <v>0</v>
      </c>
    </row>
    <row r="74" spans="1:2" hidden="1" x14ac:dyDescent="0.4">
      <c r="A74" t="s">
        <v>55</v>
      </c>
      <c r="B74">
        <v>0</v>
      </c>
    </row>
    <row r="75" spans="1:2" hidden="1" x14ac:dyDescent="0.4">
      <c r="A75" t="s">
        <v>56</v>
      </c>
      <c r="B75">
        <v>0</v>
      </c>
    </row>
    <row r="76" spans="1:2" hidden="1" x14ac:dyDescent="0.4">
      <c r="A76" t="s">
        <v>57</v>
      </c>
      <c r="B76">
        <v>0</v>
      </c>
    </row>
    <row r="77" spans="1:2" hidden="1" x14ac:dyDescent="0.4">
      <c r="A77" t="s">
        <v>58</v>
      </c>
      <c r="B77">
        <v>1</v>
      </c>
    </row>
    <row r="78" spans="1:2" hidden="1" x14ac:dyDescent="0.4">
      <c r="A78" t="s">
        <v>59</v>
      </c>
      <c r="B78">
        <v>0</v>
      </c>
    </row>
    <row r="79" spans="1:2" hidden="1" x14ac:dyDescent="0.4">
      <c r="A79" t="s">
        <v>60</v>
      </c>
      <c r="B79">
        <v>0</v>
      </c>
    </row>
    <row r="80" spans="1:2" hidden="1" x14ac:dyDescent="0.4">
      <c r="A80" t="s">
        <v>3754</v>
      </c>
      <c r="B80">
        <v>0</v>
      </c>
    </row>
    <row r="81" spans="1:2" hidden="1" x14ac:dyDescent="0.4">
      <c r="A81" t="s">
        <v>61</v>
      </c>
      <c r="B81">
        <v>0</v>
      </c>
    </row>
    <row r="82" spans="1:2" hidden="1" x14ac:dyDescent="0.4">
      <c r="A82" t="s">
        <v>62</v>
      </c>
      <c r="B82">
        <v>0</v>
      </c>
    </row>
    <row r="83" spans="1:2" hidden="1" x14ac:dyDescent="0.4">
      <c r="A83" t="s">
        <v>63</v>
      </c>
      <c r="B83">
        <v>1</v>
      </c>
    </row>
    <row r="84" spans="1:2" hidden="1" x14ac:dyDescent="0.4">
      <c r="A84" t="s">
        <v>64</v>
      </c>
      <c r="B84">
        <v>0</v>
      </c>
    </row>
    <row r="85" spans="1:2" hidden="1" x14ac:dyDescent="0.4">
      <c r="A85" t="s">
        <v>65</v>
      </c>
      <c r="B85">
        <v>0</v>
      </c>
    </row>
    <row r="86" spans="1:2" hidden="1" x14ac:dyDescent="0.4">
      <c r="A86" t="s">
        <v>66</v>
      </c>
      <c r="B86">
        <v>0</v>
      </c>
    </row>
    <row r="87" spans="1:2" hidden="1" x14ac:dyDescent="0.4">
      <c r="A87" t="s">
        <v>67</v>
      </c>
      <c r="B87">
        <v>0</v>
      </c>
    </row>
    <row r="88" spans="1:2" hidden="1" x14ac:dyDescent="0.4">
      <c r="A88" t="s">
        <v>68</v>
      </c>
      <c r="B88">
        <v>0</v>
      </c>
    </row>
    <row r="89" spans="1:2" hidden="1" x14ac:dyDescent="0.4">
      <c r="A89" t="s">
        <v>69</v>
      </c>
      <c r="B89">
        <v>0</v>
      </c>
    </row>
    <row r="90" spans="1:2" hidden="1" x14ac:dyDescent="0.4">
      <c r="A90" t="s">
        <v>584</v>
      </c>
      <c r="B90">
        <v>0</v>
      </c>
    </row>
    <row r="91" spans="1:2" hidden="1" x14ac:dyDescent="0.4">
      <c r="A91" t="s">
        <v>585</v>
      </c>
      <c r="B91">
        <v>0</v>
      </c>
    </row>
    <row r="92" spans="1:2" hidden="1" x14ac:dyDescent="0.4">
      <c r="A92" t="s">
        <v>70</v>
      </c>
      <c r="B92">
        <v>0</v>
      </c>
    </row>
    <row r="93" spans="1:2" hidden="1" x14ac:dyDescent="0.4">
      <c r="A93" t="s">
        <v>71</v>
      </c>
      <c r="B93">
        <v>0</v>
      </c>
    </row>
    <row r="94" spans="1:2" hidden="1" x14ac:dyDescent="0.4">
      <c r="A94" t="s">
        <v>72</v>
      </c>
      <c r="B94">
        <v>0</v>
      </c>
    </row>
    <row r="95" spans="1:2" hidden="1" x14ac:dyDescent="0.4">
      <c r="A95" t="s">
        <v>73</v>
      </c>
      <c r="B95">
        <v>0</v>
      </c>
    </row>
    <row r="96" spans="1:2" hidden="1" x14ac:dyDescent="0.4">
      <c r="A96" t="s">
        <v>74</v>
      </c>
      <c r="B96">
        <v>0</v>
      </c>
    </row>
    <row r="97" spans="1:2" hidden="1" x14ac:dyDescent="0.4">
      <c r="A97" t="s">
        <v>75</v>
      </c>
      <c r="B97">
        <v>0</v>
      </c>
    </row>
    <row r="98" spans="1:2" hidden="1" x14ac:dyDescent="0.4">
      <c r="A98" t="s">
        <v>76</v>
      </c>
      <c r="B98">
        <v>0</v>
      </c>
    </row>
    <row r="99" spans="1:2" hidden="1" x14ac:dyDescent="0.4">
      <c r="A99" t="s">
        <v>77</v>
      </c>
      <c r="B99">
        <v>0</v>
      </c>
    </row>
    <row r="100" spans="1:2" hidden="1" x14ac:dyDescent="0.4">
      <c r="A100" t="s">
        <v>78</v>
      </c>
      <c r="B100">
        <v>0</v>
      </c>
    </row>
    <row r="101" spans="1:2" hidden="1" x14ac:dyDescent="0.4">
      <c r="A101" t="s">
        <v>79</v>
      </c>
      <c r="B101">
        <v>0</v>
      </c>
    </row>
    <row r="102" spans="1:2" hidden="1" x14ac:dyDescent="0.4">
      <c r="A102" t="s">
        <v>80</v>
      </c>
      <c r="B102">
        <v>0</v>
      </c>
    </row>
    <row r="103" spans="1:2" hidden="1" x14ac:dyDescent="0.4">
      <c r="A103" t="s">
        <v>81</v>
      </c>
      <c r="B103">
        <v>0</v>
      </c>
    </row>
    <row r="104" spans="1:2" hidden="1" x14ac:dyDescent="0.4">
      <c r="A104" t="s">
        <v>3740</v>
      </c>
      <c r="B104">
        <v>0</v>
      </c>
    </row>
    <row r="105" spans="1:2" hidden="1" x14ac:dyDescent="0.4">
      <c r="A105" t="s">
        <v>82</v>
      </c>
      <c r="B105">
        <v>0</v>
      </c>
    </row>
    <row r="106" spans="1:2" hidden="1" x14ac:dyDescent="0.4">
      <c r="A106" t="s">
        <v>83</v>
      </c>
      <c r="B106">
        <v>0</v>
      </c>
    </row>
    <row r="107" spans="1:2" hidden="1" x14ac:dyDescent="0.4">
      <c r="A107" t="s">
        <v>84</v>
      </c>
      <c r="B107">
        <v>0</v>
      </c>
    </row>
    <row r="108" spans="1:2" hidden="1" x14ac:dyDescent="0.4">
      <c r="A108" t="s">
        <v>85</v>
      </c>
      <c r="B108">
        <v>0</v>
      </c>
    </row>
    <row r="109" spans="1:2" hidden="1" x14ac:dyDescent="0.4">
      <c r="A109" t="s">
        <v>86</v>
      </c>
      <c r="B109">
        <v>0</v>
      </c>
    </row>
    <row r="110" spans="1:2" hidden="1" x14ac:dyDescent="0.4">
      <c r="A110" t="s">
        <v>87</v>
      </c>
      <c r="B110">
        <v>0</v>
      </c>
    </row>
    <row r="111" spans="1:2" hidden="1" x14ac:dyDescent="0.4">
      <c r="A111" t="s">
        <v>88</v>
      </c>
      <c r="B111">
        <v>0</v>
      </c>
    </row>
    <row r="112" spans="1:2" hidden="1" x14ac:dyDescent="0.4">
      <c r="A112" t="s">
        <v>89</v>
      </c>
      <c r="B112">
        <v>0</v>
      </c>
    </row>
    <row r="113" spans="1:2" hidden="1" x14ac:dyDescent="0.4">
      <c r="A113" t="s">
        <v>3748</v>
      </c>
      <c r="B113">
        <v>0</v>
      </c>
    </row>
    <row r="114" spans="1:2" hidden="1" x14ac:dyDescent="0.4">
      <c r="A114" t="s">
        <v>90</v>
      </c>
      <c r="B114">
        <v>0</v>
      </c>
    </row>
    <row r="115" spans="1:2" hidden="1" x14ac:dyDescent="0.4">
      <c r="A115" t="s">
        <v>91</v>
      </c>
      <c r="B115">
        <v>0</v>
      </c>
    </row>
    <row r="116" spans="1:2" hidden="1" x14ac:dyDescent="0.4">
      <c r="A116" t="s">
        <v>92</v>
      </c>
      <c r="B116">
        <v>0</v>
      </c>
    </row>
    <row r="117" spans="1:2" hidden="1" x14ac:dyDescent="0.4">
      <c r="A117" t="s">
        <v>93</v>
      </c>
      <c r="B117">
        <v>0</v>
      </c>
    </row>
    <row r="118" spans="1:2" hidden="1" x14ac:dyDescent="0.4">
      <c r="A118" t="s">
        <v>3739</v>
      </c>
      <c r="B118">
        <v>0</v>
      </c>
    </row>
    <row r="119" spans="1:2" hidden="1" x14ac:dyDescent="0.4">
      <c r="A119" t="s">
        <v>94</v>
      </c>
      <c r="B119">
        <v>0</v>
      </c>
    </row>
    <row r="120" spans="1:2" hidden="1" x14ac:dyDescent="0.4">
      <c r="A120" t="s">
        <v>95</v>
      </c>
      <c r="B120">
        <v>0</v>
      </c>
    </row>
    <row r="121" spans="1:2" hidden="1" x14ac:dyDescent="0.4">
      <c r="A121" t="s">
        <v>96</v>
      </c>
      <c r="B121">
        <v>0</v>
      </c>
    </row>
    <row r="122" spans="1:2" hidden="1" x14ac:dyDescent="0.4">
      <c r="A122" t="s">
        <v>97</v>
      </c>
      <c r="B122">
        <v>0</v>
      </c>
    </row>
    <row r="123" spans="1:2" hidden="1" x14ac:dyDescent="0.4">
      <c r="A123" t="s">
        <v>98</v>
      </c>
      <c r="B123">
        <v>0</v>
      </c>
    </row>
    <row r="124" spans="1:2" hidden="1" x14ac:dyDescent="0.4">
      <c r="A124" t="s">
        <v>99</v>
      </c>
      <c r="B124">
        <v>0</v>
      </c>
    </row>
    <row r="125" spans="1:2" hidden="1" x14ac:dyDescent="0.4">
      <c r="A125" t="s">
        <v>100</v>
      </c>
      <c r="B125">
        <v>0</v>
      </c>
    </row>
    <row r="126" spans="1:2" hidden="1" x14ac:dyDescent="0.4">
      <c r="A126" t="s">
        <v>613</v>
      </c>
      <c r="B126">
        <v>0</v>
      </c>
    </row>
    <row r="127" spans="1:2" hidden="1" x14ac:dyDescent="0.4">
      <c r="A127" t="s">
        <v>101</v>
      </c>
      <c r="B127">
        <v>0</v>
      </c>
    </row>
    <row r="128" spans="1:2" hidden="1" x14ac:dyDescent="0.4">
      <c r="A128" t="s">
        <v>3746</v>
      </c>
      <c r="B128">
        <v>0</v>
      </c>
    </row>
    <row r="129" spans="1:2" hidden="1" x14ac:dyDescent="0.4">
      <c r="A129" t="s">
        <v>102</v>
      </c>
      <c r="B129">
        <v>0</v>
      </c>
    </row>
    <row r="130" spans="1:2" hidden="1" x14ac:dyDescent="0.4">
      <c r="A130" t="s">
        <v>103</v>
      </c>
      <c r="B130">
        <v>0</v>
      </c>
    </row>
    <row r="131" spans="1:2" hidden="1" x14ac:dyDescent="0.4">
      <c r="A131" t="s">
        <v>104</v>
      </c>
      <c r="B131">
        <v>0</v>
      </c>
    </row>
    <row r="132" spans="1:2" hidden="1" x14ac:dyDescent="0.4">
      <c r="A132" t="s">
        <v>105</v>
      </c>
      <c r="B132">
        <v>0</v>
      </c>
    </row>
    <row r="133" spans="1:2" hidden="1" x14ac:dyDescent="0.4">
      <c r="A133" t="s">
        <v>106</v>
      </c>
      <c r="B133">
        <v>0</v>
      </c>
    </row>
    <row r="134" spans="1:2" hidden="1" x14ac:dyDescent="0.4">
      <c r="A134" t="s">
        <v>107</v>
      </c>
      <c r="B134">
        <v>0</v>
      </c>
    </row>
    <row r="135" spans="1:2" hidden="1" x14ac:dyDescent="0.4">
      <c r="A135" t="s">
        <v>108</v>
      </c>
      <c r="B135">
        <v>0</v>
      </c>
    </row>
    <row r="136" spans="1:2" hidden="1" x14ac:dyDescent="0.4">
      <c r="A136" t="s">
        <v>109</v>
      </c>
      <c r="B136">
        <v>0</v>
      </c>
    </row>
    <row r="137" spans="1:2" hidden="1" x14ac:dyDescent="0.4">
      <c r="A137" t="s">
        <v>110</v>
      </c>
      <c r="B137">
        <v>0</v>
      </c>
    </row>
    <row r="138" spans="1:2" hidden="1" x14ac:dyDescent="0.4">
      <c r="A138" t="s">
        <v>111</v>
      </c>
      <c r="B138">
        <v>0</v>
      </c>
    </row>
    <row r="139" spans="1:2" hidden="1" x14ac:dyDescent="0.4">
      <c r="A139" t="s">
        <v>112</v>
      </c>
      <c r="B139">
        <v>0</v>
      </c>
    </row>
    <row r="140" spans="1:2" hidden="1" x14ac:dyDescent="0.4">
      <c r="A140" t="s">
        <v>113</v>
      </c>
      <c r="B140">
        <v>0</v>
      </c>
    </row>
    <row r="141" spans="1:2" hidden="1" x14ac:dyDescent="0.4">
      <c r="A141" t="s">
        <v>114</v>
      </c>
      <c r="B141">
        <v>0</v>
      </c>
    </row>
    <row r="142" spans="1:2" hidden="1" x14ac:dyDescent="0.4">
      <c r="A142" t="s">
        <v>115</v>
      </c>
      <c r="B142">
        <v>0</v>
      </c>
    </row>
    <row r="143" spans="1:2" hidden="1" x14ac:dyDescent="0.4">
      <c r="A143" t="s">
        <v>116</v>
      </c>
      <c r="B143">
        <v>0</v>
      </c>
    </row>
    <row r="144" spans="1:2" hidden="1" x14ac:dyDescent="0.4">
      <c r="A144" t="s">
        <v>117</v>
      </c>
      <c r="B144">
        <v>0</v>
      </c>
    </row>
    <row r="145" spans="1:2" hidden="1" x14ac:dyDescent="0.4">
      <c r="A145" t="s">
        <v>118</v>
      </c>
      <c r="B145">
        <v>0</v>
      </c>
    </row>
    <row r="146" spans="1:2" hidden="1" x14ac:dyDescent="0.4">
      <c r="A146" t="s">
        <v>119</v>
      </c>
      <c r="B146">
        <v>0</v>
      </c>
    </row>
    <row r="147" spans="1:2" hidden="1" x14ac:dyDescent="0.4">
      <c r="A147" t="s">
        <v>607</v>
      </c>
      <c r="B147">
        <v>0</v>
      </c>
    </row>
    <row r="148" spans="1:2" hidden="1" x14ac:dyDescent="0.4">
      <c r="A148" t="s">
        <v>608</v>
      </c>
      <c r="B148">
        <v>0</v>
      </c>
    </row>
    <row r="149" spans="1:2" hidden="1" x14ac:dyDescent="0.4">
      <c r="A149" t="s">
        <v>3741</v>
      </c>
      <c r="B149">
        <v>0</v>
      </c>
    </row>
    <row r="150" spans="1:2" hidden="1" x14ac:dyDescent="0.4">
      <c r="A150" t="s">
        <v>611</v>
      </c>
      <c r="B150">
        <v>0</v>
      </c>
    </row>
    <row r="151" spans="1:2" hidden="1" x14ac:dyDescent="0.4">
      <c r="A151" t="s">
        <v>120</v>
      </c>
      <c r="B151">
        <v>0</v>
      </c>
    </row>
    <row r="152" spans="1:2" hidden="1" x14ac:dyDescent="0.4">
      <c r="A152" t="s">
        <v>121</v>
      </c>
      <c r="B152">
        <v>0</v>
      </c>
    </row>
    <row r="153" spans="1:2" hidden="1" x14ac:dyDescent="0.4">
      <c r="A153" t="s">
        <v>122</v>
      </c>
      <c r="B153">
        <v>0</v>
      </c>
    </row>
    <row r="154" spans="1:2" hidden="1" x14ac:dyDescent="0.4">
      <c r="A154" t="s">
        <v>123</v>
      </c>
      <c r="B154">
        <v>0</v>
      </c>
    </row>
    <row r="155" spans="1:2" hidden="1" x14ac:dyDescent="0.4">
      <c r="A155" t="s">
        <v>124</v>
      </c>
      <c r="B155">
        <v>0</v>
      </c>
    </row>
    <row r="156" spans="1:2" hidden="1" x14ac:dyDescent="0.4">
      <c r="A156" t="s">
        <v>125</v>
      </c>
      <c r="B156">
        <v>0</v>
      </c>
    </row>
    <row r="157" spans="1:2" hidden="1" x14ac:dyDescent="0.4">
      <c r="A157" t="s">
        <v>126</v>
      </c>
      <c r="B157">
        <v>0</v>
      </c>
    </row>
    <row r="158" spans="1:2" hidden="1" x14ac:dyDescent="0.4">
      <c r="A158" t="s">
        <v>127</v>
      </c>
      <c r="B158">
        <v>0</v>
      </c>
    </row>
    <row r="159" spans="1:2" hidden="1" x14ac:dyDescent="0.4">
      <c r="A159" t="s">
        <v>3747</v>
      </c>
      <c r="B159">
        <v>0</v>
      </c>
    </row>
    <row r="160" spans="1:2" hidden="1" x14ac:dyDescent="0.4">
      <c r="A160" t="s">
        <v>128</v>
      </c>
      <c r="B160">
        <v>0</v>
      </c>
    </row>
    <row r="161" spans="1:2" hidden="1" x14ac:dyDescent="0.4">
      <c r="A161" t="s">
        <v>129</v>
      </c>
      <c r="B161">
        <v>0</v>
      </c>
    </row>
    <row r="162" spans="1:2" hidden="1" x14ac:dyDescent="0.4">
      <c r="A162" t="s">
        <v>130</v>
      </c>
      <c r="B162">
        <v>0</v>
      </c>
    </row>
    <row r="163" spans="1:2" hidden="1" x14ac:dyDescent="0.4">
      <c r="A163" t="s">
        <v>131</v>
      </c>
      <c r="B163">
        <v>0</v>
      </c>
    </row>
    <row r="164" spans="1:2" hidden="1" x14ac:dyDescent="0.4">
      <c r="A164" t="s">
        <v>132</v>
      </c>
      <c r="B164">
        <v>0</v>
      </c>
    </row>
    <row r="165" spans="1:2" hidden="1" x14ac:dyDescent="0.4">
      <c r="A165" t="s">
        <v>133</v>
      </c>
      <c r="B165">
        <v>0</v>
      </c>
    </row>
    <row r="166" spans="1:2" hidden="1" x14ac:dyDescent="0.4">
      <c r="A166" t="s">
        <v>134</v>
      </c>
      <c r="B166">
        <v>0</v>
      </c>
    </row>
    <row r="167" spans="1:2" hidden="1" x14ac:dyDescent="0.4">
      <c r="A167" t="s">
        <v>135</v>
      </c>
      <c r="B167">
        <v>0</v>
      </c>
    </row>
    <row r="168" spans="1:2" hidden="1" x14ac:dyDescent="0.4">
      <c r="A168" t="s">
        <v>136</v>
      </c>
      <c r="B168">
        <v>0</v>
      </c>
    </row>
    <row r="169" spans="1:2" hidden="1" x14ac:dyDescent="0.4">
      <c r="A169" t="s">
        <v>137</v>
      </c>
      <c r="B169">
        <v>0</v>
      </c>
    </row>
    <row r="170" spans="1:2" hidden="1" x14ac:dyDescent="0.4">
      <c r="A170" t="s">
        <v>138</v>
      </c>
      <c r="B170">
        <v>0</v>
      </c>
    </row>
    <row r="171" spans="1:2" hidden="1" x14ac:dyDescent="0.4">
      <c r="A171" t="s">
        <v>139</v>
      </c>
      <c r="B171">
        <v>0</v>
      </c>
    </row>
    <row r="172" spans="1:2" hidden="1" x14ac:dyDescent="0.4">
      <c r="A172" t="s">
        <v>612</v>
      </c>
      <c r="B172">
        <v>0</v>
      </c>
    </row>
    <row r="173" spans="1:2" hidden="1" x14ac:dyDescent="0.4">
      <c r="A173" t="s">
        <v>140</v>
      </c>
      <c r="B173">
        <v>0</v>
      </c>
    </row>
    <row r="174" spans="1:2" hidden="1" x14ac:dyDescent="0.4">
      <c r="A174" t="s">
        <v>141</v>
      </c>
      <c r="B174">
        <v>0</v>
      </c>
    </row>
    <row r="175" spans="1:2" hidden="1" x14ac:dyDescent="0.4">
      <c r="A175" t="s">
        <v>142</v>
      </c>
      <c r="B175">
        <v>0</v>
      </c>
    </row>
    <row r="176" spans="1:2" hidden="1" x14ac:dyDescent="0.4">
      <c r="A176" t="s">
        <v>143</v>
      </c>
      <c r="B176">
        <v>0</v>
      </c>
    </row>
    <row r="177" spans="1:2" hidden="1" x14ac:dyDescent="0.4">
      <c r="A177" t="s">
        <v>144</v>
      </c>
      <c r="B177">
        <v>0</v>
      </c>
    </row>
    <row r="178" spans="1:2" hidden="1" x14ac:dyDescent="0.4">
      <c r="A178" t="s">
        <v>145</v>
      </c>
      <c r="B178">
        <v>0</v>
      </c>
    </row>
    <row r="179" spans="1:2" hidden="1" x14ac:dyDescent="0.4">
      <c r="A179" t="s">
        <v>146</v>
      </c>
      <c r="B179">
        <v>0</v>
      </c>
    </row>
    <row r="180" spans="1:2" hidden="1" x14ac:dyDescent="0.4">
      <c r="A180" t="s">
        <v>147</v>
      </c>
      <c r="B180">
        <v>0</v>
      </c>
    </row>
    <row r="181" spans="1:2" hidden="1" x14ac:dyDescent="0.4">
      <c r="A181" t="s">
        <v>148</v>
      </c>
      <c r="B181">
        <v>0</v>
      </c>
    </row>
    <row r="182" spans="1:2" hidden="1" x14ac:dyDescent="0.4">
      <c r="A182" t="s">
        <v>149</v>
      </c>
      <c r="B182">
        <v>0</v>
      </c>
    </row>
    <row r="183" spans="1:2" hidden="1" x14ac:dyDescent="0.4">
      <c r="A183" t="s">
        <v>150</v>
      </c>
      <c r="B183">
        <v>0</v>
      </c>
    </row>
    <row r="184" spans="1:2" hidden="1" x14ac:dyDescent="0.4">
      <c r="A184" t="s">
        <v>151</v>
      </c>
      <c r="B184">
        <v>0</v>
      </c>
    </row>
    <row r="185" spans="1:2" hidden="1" x14ac:dyDescent="0.4">
      <c r="A185" t="s">
        <v>651</v>
      </c>
      <c r="B185">
        <v>0</v>
      </c>
    </row>
    <row r="186" spans="1:2" hidden="1" x14ac:dyDescent="0.4">
      <c r="A186" t="s">
        <v>152</v>
      </c>
      <c r="B186">
        <v>0</v>
      </c>
    </row>
    <row r="187" spans="1:2" hidden="1" x14ac:dyDescent="0.4">
      <c r="A187" t="s">
        <v>153</v>
      </c>
      <c r="B187">
        <v>0</v>
      </c>
    </row>
    <row r="188" spans="1:2" hidden="1" x14ac:dyDescent="0.4">
      <c r="A188" t="s">
        <v>154</v>
      </c>
      <c r="B188">
        <v>0</v>
      </c>
    </row>
    <row r="189" spans="1:2" hidden="1" x14ac:dyDescent="0.4">
      <c r="A189" t="s">
        <v>155</v>
      </c>
      <c r="B189">
        <v>0</v>
      </c>
    </row>
    <row r="190" spans="1:2" hidden="1" x14ac:dyDescent="0.4">
      <c r="A190" t="s">
        <v>156</v>
      </c>
      <c r="B190">
        <v>0</v>
      </c>
    </row>
    <row r="191" spans="1:2" hidden="1" x14ac:dyDescent="0.4">
      <c r="A191" t="s">
        <v>157</v>
      </c>
      <c r="B191">
        <v>0</v>
      </c>
    </row>
    <row r="192" spans="1:2" hidden="1" x14ac:dyDescent="0.4">
      <c r="A192" t="s">
        <v>158</v>
      </c>
      <c r="B192">
        <v>0</v>
      </c>
    </row>
    <row r="193" spans="1:2" hidden="1" x14ac:dyDescent="0.4">
      <c r="A193" t="s">
        <v>159</v>
      </c>
      <c r="B193">
        <v>0</v>
      </c>
    </row>
    <row r="194" spans="1:2" hidden="1" x14ac:dyDescent="0.4">
      <c r="A194" t="s">
        <v>160</v>
      </c>
      <c r="B194">
        <v>0</v>
      </c>
    </row>
    <row r="195" spans="1:2" hidden="1" x14ac:dyDescent="0.4">
      <c r="A195" t="s">
        <v>609</v>
      </c>
      <c r="B195">
        <v>0</v>
      </c>
    </row>
    <row r="196" spans="1:2" hidden="1" x14ac:dyDescent="0.4">
      <c r="A196" t="s">
        <v>610</v>
      </c>
      <c r="B196">
        <v>0</v>
      </c>
    </row>
    <row r="197" spans="1:2" hidden="1" x14ac:dyDescent="0.4">
      <c r="A197" t="s">
        <v>161</v>
      </c>
      <c r="B197">
        <v>0</v>
      </c>
    </row>
    <row r="198" spans="1:2" hidden="1" x14ac:dyDescent="0.4">
      <c r="A198" t="s">
        <v>162</v>
      </c>
      <c r="B198">
        <v>0</v>
      </c>
    </row>
    <row r="199" spans="1:2" hidden="1" x14ac:dyDescent="0.4">
      <c r="A199" t="s">
        <v>163</v>
      </c>
      <c r="B199">
        <v>0</v>
      </c>
    </row>
    <row r="200" spans="1:2" hidden="1" x14ac:dyDescent="0.4">
      <c r="A200" t="s">
        <v>164</v>
      </c>
      <c r="B200">
        <v>0</v>
      </c>
    </row>
    <row r="201" spans="1:2" hidden="1" x14ac:dyDescent="0.4">
      <c r="A201" t="s">
        <v>165</v>
      </c>
      <c r="B201">
        <v>0</v>
      </c>
    </row>
    <row r="202" spans="1:2" hidden="1" x14ac:dyDescent="0.4">
      <c r="A202" t="s">
        <v>587</v>
      </c>
      <c r="B202">
        <v>0</v>
      </c>
    </row>
    <row r="203" spans="1:2" hidden="1" x14ac:dyDescent="0.4">
      <c r="A203" t="s">
        <v>588</v>
      </c>
      <c r="B203">
        <v>0</v>
      </c>
    </row>
    <row r="204" spans="1:2" hidden="1" x14ac:dyDescent="0.4">
      <c r="A204" t="s">
        <v>166</v>
      </c>
      <c r="B204">
        <v>0</v>
      </c>
    </row>
    <row r="205" spans="1:2" hidden="1" x14ac:dyDescent="0.4">
      <c r="A205" t="s">
        <v>167</v>
      </c>
      <c r="B205">
        <v>0</v>
      </c>
    </row>
    <row r="206" spans="1:2" hidden="1" x14ac:dyDescent="0.4">
      <c r="A206" t="s">
        <v>168</v>
      </c>
      <c r="B206">
        <v>0</v>
      </c>
    </row>
    <row r="207" spans="1:2" hidden="1" x14ac:dyDescent="0.4">
      <c r="A207" t="s">
        <v>169</v>
      </c>
      <c r="B207">
        <v>0</v>
      </c>
    </row>
    <row r="208" spans="1:2" hidden="1" x14ac:dyDescent="0.4">
      <c r="A208" t="s">
        <v>170</v>
      </c>
      <c r="B208">
        <v>0</v>
      </c>
    </row>
    <row r="209" spans="1:2" hidden="1" x14ac:dyDescent="0.4">
      <c r="A209" t="s">
        <v>171</v>
      </c>
      <c r="B209">
        <v>0</v>
      </c>
    </row>
    <row r="210" spans="1:2" hidden="1" x14ac:dyDescent="0.4">
      <c r="A210" t="s">
        <v>172</v>
      </c>
      <c r="B210">
        <v>0</v>
      </c>
    </row>
    <row r="211" spans="1:2" hidden="1" x14ac:dyDescent="0.4">
      <c r="A211" t="s">
        <v>0</v>
      </c>
      <c r="B211">
        <v>0</v>
      </c>
    </row>
    <row r="212" spans="1:2" hidden="1" x14ac:dyDescent="0.4">
      <c r="A212" t="s">
        <v>614</v>
      </c>
      <c r="B212">
        <v>0</v>
      </c>
    </row>
    <row r="213" spans="1:2" hidden="1" x14ac:dyDescent="0.4">
      <c r="A213" t="s">
        <v>173</v>
      </c>
      <c r="B213">
        <v>0</v>
      </c>
    </row>
    <row r="214" spans="1:2" hidden="1" x14ac:dyDescent="0.4">
      <c r="A214" t="s">
        <v>174</v>
      </c>
      <c r="B214">
        <v>1</v>
      </c>
    </row>
    <row r="215" spans="1:2" hidden="1" x14ac:dyDescent="0.4">
      <c r="A215" t="s">
        <v>175</v>
      </c>
      <c r="B215">
        <v>0</v>
      </c>
    </row>
    <row r="216" spans="1:2" hidden="1" x14ac:dyDescent="0.4">
      <c r="A216" t="s">
        <v>176</v>
      </c>
      <c r="B216">
        <v>0</v>
      </c>
    </row>
    <row r="217" spans="1:2" hidden="1" x14ac:dyDescent="0.4">
      <c r="A217" t="s">
        <v>177</v>
      </c>
      <c r="B217">
        <v>0</v>
      </c>
    </row>
    <row r="218" spans="1:2" hidden="1" x14ac:dyDescent="0.4">
      <c r="A218" t="s">
        <v>178</v>
      </c>
      <c r="B218">
        <v>1</v>
      </c>
    </row>
    <row r="219" spans="1:2" hidden="1" x14ac:dyDescent="0.4">
      <c r="A219" t="s">
        <v>179</v>
      </c>
      <c r="B219">
        <v>0</v>
      </c>
    </row>
    <row r="220" spans="1:2" hidden="1" x14ac:dyDescent="0.4">
      <c r="A220" t="s">
        <v>180</v>
      </c>
      <c r="B220">
        <v>0</v>
      </c>
    </row>
    <row r="221" spans="1:2" hidden="1" x14ac:dyDescent="0.4">
      <c r="A221" t="s">
        <v>2167</v>
      </c>
      <c r="B221">
        <v>0</v>
      </c>
    </row>
    <row r="222" spans="1:2" hidden="1" x14ac:dyDescent="0.4">
      <c r="A222" t="s">
        <v>181</v>
      </c>
      <c r="B222">
        <v>0</v>
      </c>
    </row>
    <row r="223" spans="1:2" hidden="1" x14ac:dyDescent="0.4">
      <c r="A223" t="s">
        <v>182</v>
      </c>
      <c r="B223">
        <v>0</v>
      </c>
    </row>
    <row r="224" spans="1:2" hidden="1" x14ac:dyDescent="0.4">
      <c r="A224" t="s">
        <v>2079</v>
      </c>
      <c r="B224">
        <v>0</v>
      </c>
    </row>
    <row r="225" spans="1:2" hidden="1" x14ac:dyDescent="0.4">
      <c r="A225" t="s">
        <v>183</v>
      </c>
      <c r="B225">
        <v>0</v>
      </c>
    </row>
    <row r="226" spans="1:2" hidden="1" x14ac:dyDescent="0.4">
      <c r="A226" t="s">
        <v>1796</v>
      </c>
      <c r="B226">
        <v>0</v>
      </c>
    </row>
    <row r="227" spans="1:2" hidden="1" x14ac:dyDescent="0.4">
      <c r="A227" t="s">
        <v>184</v>
      </c>
      <c r="B227">
        <v>0</v>
      </c>
    </row>
    <row r="228" spans="1:2" hidden="1" x14ac:dyDescent="0.4">
      <c r="A228" t="s">
        <v>185</v>
      </c>
      <c r="B228">
        <v>0</v>
      </c>
    </row>
    <row r="229" spans="1:2" hidden="1" x14ac:dyDescent="0.4">
      <c r="A229" t="s">
        <v>186</v>
      </c>
      <c r="B229">
        <v>0</v>
      </c>
    </row>
    <row r="230" spans="1:2" hidden="1" x14ac:dyDescent="0.4">
      <c r="A230" t="s">
        <v>187</v>
      </c>
      <c r="B230">
        <v>1</v>
      </c>
    </row>
    <row r="231" spans="1:2" hidden="1" x14ac:dyDescent="0.4">
      <c r="A231" t="s">
        <v>188</v>
      </c>
      <c r="B231">
        <v>0</v>
      </c>
    </row>
    <row r="232" spans="1:2" hidden="1" x14ac:dyDescent="0.4">
      <c r="A232" t="s">
        <v>189</v>
      </c>
      <c r="B232">
        <v>0</v>
      </c>
    </row>
    <row r="233" spans="1:2" hidden="1" x14ac:dyDescent="0.4">
      <c r="A233" t="s">
        <v>190</v>
      </c>
      <c r="B233">
        <v>0</v>
      </c>
    </row>
    <row r="234" spans="1:2" hidden="1" x14ac:dyDescent="0.4">
      <c r="A234" t="s">
        <v>191</v>
      </c>
      <c r="B234">
        <v>0</v>
      </c>
    </row>
    <row r="235" spans="1:2" hidden="1" x14ac:dyDescent="0.4">
      <c r="A235" t="s">
        <v>2139</v>
      </c>
      <c r="B235">
        <v>0</v>
      </c>
    </row>
    <row r="236" spans="1:2" hidden="1" x14ac:dyDescent="0.4">
      <c r="A236" t="s">
        <v>589</v>
      </c>
      <c r="B236">
        <v>1</v>
      </c>
    </row>
    <row r="237" spans="1:2" hidden="1" x14ac:dyDescent="0.4">
      <c r="A237" t="s">
        <v>192</v>
      </c>
      <c r="B237">
        <v>0</v>
      </c>
    </row>
    <row r="238" spans="1:2" hidden="1" x14ac:dyDescent="0.4">
      <c r="A238" t="s">
        <v>193</v>
      </c>
      <c r="B238">
        <v>0</v>
      </c>
    </row>
    <row r="239" spans="1:2" hidden="1" x14ac:dyDescent="0.4">
      <c r="A239" t="s">
        <v>194</v>
      </c>
      <c r="B239">
        <v>0</v>
      </c>
    </row>
    <row r="240" spans="1:2" hidden="1" x14ac:dyDescent="0.4">
      <c r="A240" t="s">
        <v>195</v>
      </c>
      <c r="B240">
        <v>0</v>
      </c>
    </row>
    <row r="241" spans="1:2" hidden="1" x14ac:dyDescent="0.4">
      <c r="A241" t="s">
        <v>196</v>
      </c>
      <c r="B241">
        <v>1</v>
      </c>
    </row>
    <row r="242" spans="1:2" hidden="1" x14ac:dyDescent="0.4">
      <c r="A242" t="s">
        <v>197</v>
      </c>
      <c r="B242">
        <v>0</v>
      </c>
    </row>
    <row r="243" spans="1:2" hidden="1" x14ac:dyDescent="0.4">
      <c r="A243" t="s">
        <v>198</v>
      </c>
      <c r="B243">
        <v>0</v>
      </c>
    </row>
    <row r="244" spans="1:2" hidden="1" x14ac:dyDescent="0.4">
      <c r="A244" t="s">
        <v>199</v>
      </c>
      <c r="B244">
        <v>1</v>
      </c>
    </row>
    <row r="245" spans="1:2" hidden="1" x14ac:dyDescent="0.4">
      <c r="A245" t="s">
        <v>200</v>
      </c>
      <c r="B245">
        <v>0</v>
      </c>
    </row>
    <row r="246" spans="1:2" hidden="1" x14ac:dyDescent="0.4">
      <c r="A246" t="s">
        <v>201</v>
      </c>
      <c r="B246">
        <v>0</v>
      </c>
    </row>
    <row r="247" spans="1:2" hidden="1" x14ac:dyDescent="0.4">
      <c r="A247" t="s">
        <v>2159</v>
      </c>
      <c r="B247">
        <v>0</v>
      </c>
    </row>
    <row r="248" spans="1:2" hidden="1" x14ac:dyDescent="0.4">
      <c r="A248" t="s">
        <v>2170</v>
      </c>
      <c r="B248">
        <v>0</v>
      </c>
    </row>
    <row r="249" spans="1:2" hidden="1" x14ac:dyDescent="0.4">
      <c r="A249" t="s">
        <v>2176</v>
      </c>
      <c r="B249">
        <v>0</v>
      </c>
    </row>
    <row r="250" spans="1:2" hidden="1" x14ac:dyDescent="0.4">
      <c r="A250" t="s">
        <v>202</v>
      </c>
      <c r="B250">
        <v>0</v>
      </c>
    </row>
    <row r="251" spans="1:2" hidden="1" x14ac:dyDescent="0.4">
      <c r="A251" t="s">
        <v>203</v>
      </c>
      <c r="B251">
        <v>0</v>
      </c>
    </row>
    <row r="252" spans="1:2" hidden="1" x14ac:dyDescent="0.4">
      <c r="A252" t="s">
        <v>204</v>
      </c>
      <c r="B252">
        <v>0</v>
      </c>
    </row>
    <row r="253" spans="1:2" hidden="1" x14ac:dyDescent="0.4">
      <c r="A253" t="s">
        <v>205</v>
      </c>
      <c r="B253">
        <v>0</v>
      </c>
    </row>
    <row r="254" spans="1:2" hidden="1" x14ac:dyDescent="0.4">
      <c r="A254" t="s">
        <v>206</v>
      </c>
      <c r="B254">
        <v>0</v>
      </c>
    </row>
    <row r="255" spans="1:2" hidden="1" x14ac:dyDescent="0.4">
      <c r="A255" t="s">
        <v>207</v>
      </c>
      <c r="B255">
        <v>0</v>
      </c>
    </row>
    <row r="256" spans="1:2" hidden="1" x14ac:dyDescent="0.4">
      <c r="A256" t="s">
        <v>2076</v>
      </c>
      <c r="B256">
        <v>0</v>
      </c>
    </row>
    <row r="257" spans="1:2" hidden="1" x14ac:dyDescent="0.4">
      <c r="A257" t="s">
        <v>2084</v>
      </c>
      <c r="B257">
        <v>0</v>
      </c>
    </row>
    <row r="258" spans="1:2" hidden="1" x14ac:dyDescent="0.4">
      <c r="A258" t="s">
        <v>3756</v>
      </c>
      <c r="B258">
        <v>0</v>
      </c>
    </row>
    <row r="259" spans="1:2" hidden="1" x14ac:dyDescent="0.4">
      <c r="A259" t="s">
        <v>208</v>
      </c>
      <c r="B259">
        <v>0</v>
      </c>
    </row>
    <row r="260" spans="1:2" hidden="1" x14ac:dyDescent="0.4">
      <c r="A260" t="s">
        <v>209</v>
      </c>
      <c r="B260">
        <v>0</v>
      </c>
    </row>
    <row r="261" spans="1:2" hidden="1" x14ac:dyDescent="0.4">
      <c r="A261" t="s">
        <v>210</v>
      </c>
      <c r="B261">
        <v>0</v>
      </c>
    </row>
    <row r="262" spans="1:2" hidden="1" x14ac:dyDescent="0.4">
      <c r="A262" t="s">
        <v>211</v>
      </c>
      <c r="B262">
        <v>0</v>
      </c>
    </row>
    <row r="263" spans="1:2" hidden="1" x14ac:dyDescent="0.4">
      <c r="A263" t="s">
        <v>212</v>
      </c>
      <c r="B263">
        <v>0</v>
      </c>
    </row>
    <row r="264" spans="1:2" hidden="1" x14ac:dyDescent="0.4">
      <c r="A264" t="s">
        <v>213</v>
      </c>
      <c r="B264">
        <v>0</v>
      </c>
    </row>
    <row r="265" spans="1:2" hidden="1" x14ac:dyDescent="0.4">
      <c r="A265" t="s">
        <v>214</v>
      </c>
      <c r="B265">
        <v>0</v>
      </c>
    </row>
    <row r="266" spans="1:2" hidden="1" x14ac:dyDescent="0.4">
      <c r="A266" t="s">
        <v>215</v>
      </c>
      <c r="B266">
        <v>0</v>
      </c>
    </row>
    <row r="267" spans="1:2" hidden="1" x14ac:dyDescent="0.4">
      <c r="A267" t="s">
        <v>216</v>
      </c>
      <c r="B267">
        <v>0</v>
      </c>
    </row>
    <row r="268" spans="1:2" hidden="1" x14ac:dyDescent="0.4">
      <c r="A268" t="s">
        <v>217</v>
      </c>
      <c r="B268">
        <v>0</v>
      </c>
    </row>
    <row r="269" spans="1:2" hidden="1" x14ac:dyDescent="0.4">
      <c r="A269" t="s">
        <v>1823</v>
      </c>
      <c r="B269">
        <v>0</v>
      </c>
    </row>
    <row r="270" spans="1:2" hidden="1" x14ac:dyDescent="0.4">
      <c r="A270" t="s">
        <v>2115</v>
      </c>
      <c r="B270">
        <v>0</v>
      </c>
    </row>
    <row r="271" spans="1:2" hidden="1" x14ac:dyDescent="0.4">
      <c r="A271" t="s">
        <v>3742</v>
      </c>
      <c r="B271">
        <v>0</v>
      </c>
    </row>
    <row r="272" spans="1:2" hidden="1" x14ac:dyDescent="0.4">
      <c r="A272" t="s">
        <v>1850</v>
      </c>
      <c r="B272">
        <v>0</v>
      </c>
    </row>
    <row r="273" spans="1:2" hidden="1" x14ac:dyDescent="0.4">
      <c r="A273" t="s">
        <v>1846</v>
      </c>
      <c r="B273">
        <v>0</v>
      </c>
    </row>
    <row r="274" spans="1:2" hidden="1" x14ac:dyDescent="0.4">
      <c r="A274" t="s">
        <v>1855</v>
      </c>
      <c r="B274">
        <v>0</v>
      </c>
    </row>
    <row r="275" spans="1:2" hidden="1" x14ac:dyDescent="0.4">
      <c r="A275" t="s">
        <v>218</v>
      </c>
      <c r="B275">
        <v>0</v>
      </c>
    </row>
    <row r="276" spans="1:2" hidden="1" x14ac:dyDescent="0.4">
      <c r="A276" t="s">
        <v>219</v>
      </c>
      <c r="B276">
        <v>1</v>
      </c>
    </row>
    <row r="277" spans="1:2" hidden="1" x14ac:dyDescent="0.4">
      <c r="A277" t="s">
        <v>220</v>
      </c>
      <c r="B277">
        <v>0</v>
      </c>
    </row>
    <row r="278" spans="1:2" hidden="1" x14ac:dyDescent="0.4">
      <c r="A278" t="s">
        <v>221</v>
      </c>
      <c r="B278">
        <v>0</v>
      </c>
    </row>
    <row r="279" spans="1:2" hidden="1" x14ac:dyDescent="0.4">
      <c r="A279" t="s">
        <v>590</v>
      </c>
      <c r="B279">
        <v>1</v>
      </c>
    </row>
    <row r="280" spans="1:2" hidden="1" x14ac:dyDescent="0.4">
      <c r="A280" t="s">
        <v>2134</v>
      </c>
      <c r="B280">
        <v>0</v>
      </c>
    </row>
    <row r="281" spans="1:2" hidden="1" x14ac:dyDescent="0.4">
      <c r="A281" t="s">
        <v>224</v>
      </c>
      <c r="B281">
        <v>0</v>
      </c>
    </row>
    <row r="282" spans="1:2" hidden="1" x14ac:dyDescent="0.4">
      <c r="A282" t="s">
        <v>226</v>
      </c>
      <c r="B282">
        <v>0</v>
      </c>
    </row>
    <row r="283" spans="1:2" hidden="1" x14ac:dyDescent="0.4">
      <c r="A283" t="s">
        <v>447</v>
      </c>
      <c r="B283">
        <v>0</v>
      </c>
    </row>
    <row r="284" spans="1:2" hidden="1" x14ac:dyDescent="0.4">
      <c r="A284" t="s">
        <v>228</v>
      </c>
      <c r="B284">
        <v>0</v>
      </c>
    </row>
    <row r="285" spans="1:2" hidden="1" x14ac:dyDescent="0.4">
      <c r="A285" t="s">
        <v>229</v>
      </c>
      <c r="B285">
        <v>0</v>
      </c>
    </row>
    <row r="286" spans="1:2" hidden="1" x14ac:dyDescent="0.4">
      <c r="A286" t="s">
        <v>230</v>
      </c>
      <c r="B286">
        <v>0</v>
      </c>
    </row>
    <row r="287" spans="1:2" hidden="1" x14ac:dyDescent="0.4">
      <c r="A287" t="s">
        <v>231</v>
      </c>
      <c r="B287">
        <v>0</v>
      </c>
    </row>
    <row r="288" spans="1:2" hidden="1" x14ac:dyDescent="0.4">
      <c r="A288" t="s">
        <v>232</v>
      </c>
      <c r="B288">
        <v>0</v>
      </c>
    </row>
    <row r="289" spans="1:2" hidden="1" x14ac:dyDescent="0.4">
      <c r="A289" t="s">
        <v>233</v>
      </c>
      <c r="B289">
        <v>0</v>
      </c>
    </row>
    <row r="290" spans="1:2" hidden="1" x14ac:dyDescent="0.4">
      <c r="A290" t="s">
        <v>234</v>
      </c>
      <c r="B290">
        <v>0</v>
      </c>
    </row>
    <row r="291" spans="1:2" hidden="1" x14ac:dyDescent="0.4">
      <c r="A291" t="s">
        <v>235</v>
      </c>
      <c r="B291">
        <v>0</v>
      </c>
    </row>
    <row r="292" spans="1:2" hidden="1" x14ac:dyDescent="0.4">
      <c r="A292" t="s">
        <v>236</v>
      </c>
      <c r="B292">
        <v>0</v>
      </c>
    </row>
    <row r="293" spans="1:2" hidden="1" x14ac:dyDescent="0.4">
      <c r="A293" t="s">
        <v>237</v>
      </c>
      <c r="B293">
        <v>0</v>
      </c>
    </row>
    <row r="294" spans="1:2" hidden="1" x14ac:dyDescent="0.4">
      <c r="A294" t="s">
        <v>238</v>
      </c>
      <c r="B294">
        <v>0</v>
      </c>
    </row>
    <row r="295" spans="1:2" hidden="1" x14ac:dyDescent="0.4">
      <c r="A295" t="s">
        <v>1815</v>
      </c>
      <c r="B295">
        <v>0</v>
      </c>
    </row>
    <row r="296" spans="1:2" hidden="1" x14ac:dyDescent="0.4">
      <c r="A296" t="s">
        <v>1818</v>
      </c>
      <c r="B296">
        <v>0</v>
      </c>
    </row>
    <row r="297" spans="1:2" hidden="1" x14ac:dyDescent="0.4">
      <c r="A297" t="s">
        <v>1821</v>
      </c>
      <c r="B297">
        <v>0</v>
      </c>
    </row>
    <row r="298" spans="1:2" hidden="1" x14ac:dyDescent="0.4">
      <c r="A298" t="s">
        <v>239</v>
      </c>
      <c r="B298">
        <v>0</v>
      </c>
    </row>
    <row r="299" spans="1:2" hidden="1" x14ac:dyDescent="0.4">
      <c r="A299" t="s">
        <v>1788</v>
      </c>
      <c r="B299">
        <v>0</v>
      </c>
    </row>
    <row r="300" spans="1:2" hidden="1" x14ac:dyDescent="0.4">
      <c r="A300" t="s">
        <v>1842</v>
      </c>
      <c r="B300">
        <v>0</v>
      </c>
    </row>
    <row r="301" spans="1:2" x14ac:dyDescent="0.4">
      <c r="A301" t="s">
        <v>240</v>
      </c>
      <c r="B301">
        <v>0</v>
      </c>
    </row>
    <row r="302" spans="1:2" hidden="1" x14ac:dyDescent="0.4">
      <c r="A302" t="s">
        <v>591</v>
      </c>
      <c r="B302">
        <v>1</v>
      </c>
    </row>
    <row r="303" spans="1:2" x14ac:dyDescent="0.4">
      <c r="A303" t="s">
        <v>3737</v>
      </c>
      <c r="B303">
        <v>0</v>
      </c>
    </row>
    <row r="304" spans="1:2" hidden="1" x14ac:dyDescent="0.4">
      <c r="A304" t="s">
        <v>3735</v>
      </c>
      <c r="B304">
        <v>1</v>
      </c>
    </row>
    <row r="305" spans="1:2" hidden="1" x14ac:dyDescent="0.4">
      <c r="A305" t="s">
        <v>592</v>
      </c>
      <c r="B305">
        <v>1</v>
      </c>
    </row>
    <row r="306" spans="1:2" hidden="1" x14ac:dyDescent="0.4">
      <c r="A306" t="s">
        <v>241</v>
      </c>
      <c r="B306">
        <v>1</v>
      </c>
    </row>
    <row r="307" spans="1:2" hidden="1" x14ac:dyDescent="0.4">
      <c r="A307" t="s">
        <v>593</v>
      </c>
      <c r="B307">
        <v>1</v>
      </c>
    </row>
    <row r="308" spans="1:2" hidden="1" x14ac:dyDescent="0.4">
      <c r="A308" t="s">
        <v>242</v>
      </c>
      <c r="B308">
        <v>1</v>
      </c>
    </row>
    <row r="309" spans="1:2" hidden="1" x14ac:dyDescent="0.4">
      <c r="A309" t="s">
        <v>243</v>
      </c>
      <c r="B309">
        <v>1</v>
      </c>
    </row>
    <row r="310" spans="1:2" hidden="1" x14ac:dyDescent="0.4">
      <c r="A310" t="s">
        <v>244</v>
      </c>
      <c r="B310">
        <v>1</v>
      </c>
    </row>
    <row r="311" spans="1:2" hidden="1" x14ac:dyDescent="0.4">
      <c r="A311" t="s">
        <v>245</v>
      </c>
      <c r="B311">
        <v>1</v>
      </c>
    </row>
    <row r="312" spans="1:2" x14ac:dyDescent="0.4">
      <c r="A312" t="s">
        <v>3744</v>
      </c>
      <c r="B312">
        <v>0</v>
      </c>
    </row>
    <row r="313" spans="1:2" hidden="1" x14ac:dyDescent="0.4">
      <c r="A313" t="s">
        <v>246</v>
      </c>
      <c r="B313">
        <v>1</v>
      </c>
    </row>
    <row r="314" spans="1:2" hidden="1" x14ac:dyDescent="0.4">
      <c r="A314" t="s">
        <v>247</v>
      </c>
      <c r="B314">
        <v>1</v>
      </c>
    </row>
    <row r="315" spans="1:2" hidden="1" x14ac:dyDescent="0.4">
      <c r="A315" t="s">
        <v>248</v>
      </c>
      <c r="B315">
        <v>1</v>
      </c>
    </row>
    <row r="316" spans="1:2" hidden="1" x14ac:dyDescent="0.4">
      <c r="A316" t="s">
        <v>249</v>
      </c>
      <c r="B316">
        <v>1</v>
      </c>
    </row>
    <row r="317" spans="1:2" hidden="1" x14ac:dyDescent="0.4">
      <c r="A317" t="s">
        <v>250</v>
      </c>
      <c r="B317">
        <v>1</v>
      </c>
    </row>
    <row r="318" spans="1:2" hidden="1" x14ac:dyDescent="0.4">
      <c r="A318" t="s">
        <v>251</v>
      </c>
      <c r="B318">
        <v>1</v>
      </c>
    </row>
    <row r="319" spans="1:2" hidden="1" x14ac:dyDescent="0.4">
      <c r="A319" t="s">
        <v>252</v>
      </c>
      <c r="B319">
        <v>1</v>
      </c>
    </row>
    <row r="320" spans="1:2" x14ac:dyDescent="0.4">
      <c r="A320" t="s">
        <v>253</v>
      </c>
      <c r="B320">
        <v>0</v>
      </c>
    </row>
    <row r="321" spans="1:2" hidden="1" x14ac:dyDescent="0.4">
      <c r="A321" t="s">
        <v>254</v>
      </c>
      <c r="B321">
        <v>1</v>
      </c>
    </row>
    <row r="322" spans="1:2" hidden="1" x14ac:dyDescent="0.4">
      <c r="A322" t="s">
        <v>3753</v>
      </c>
      <c r="B322">
        <v>1</v>
      </c>
    </row>
    <row r="323" spans="1:2" x14ac:dyDescent="0.4">
      <c r="A323" t="s">
        <v>603</v>
      </c>
      <c r="B323">
        <v>0</v>
      </c>
    </row>
    <row r="324" spans="1:2" hidden="1" x14ac:dyDescent="0.4">
      <c r="A324" t="s">
        <v>255</v>
      </c>
      <c r="B324">
        <v>1</v>
      </c>
    </row>
    <row r="325" spans="1:2" hidden="1" x14ac:dyDescent="0.4">
      <c r="A325" t="s">
        <v>256</v>
      </c>
      <c r="B325">
        <v>1</v>
      </c>
    </row>
    <row r="326" spans="1:2" hidden="1" x14ac:dyDescent="0.4">
      <c r="A326" t="s">
        <v>257</v>
      </c>
      <c r="B326">
        <v>1</v>
      </c>
    </row>
    <row r="327" spans="1:2" hidden="1" x14ac:dyDescent="0.4">
      <c r="A327" t="s">
        <v>258</v>
      </c>
      <c r="B327">
        <v>1</v>
      </c>
    </row>
    <row r="328" spans="1:2" hidden="1" x14ac:dyDescent="0.4">
      <c r="A328" t="s">
        <v>259</v>
      </c>
      <c r="B328">
        <v>1</v>
      </c>
    </row>
    <row r="329" spans="1:2" x14ac:dyDescent="0.4">
      <c r="A329" t="s">
        <v>260</v>
      </c>
      <c r="B329">
        <v>0</v>
      </c>
    </row>
    <row r="330" spans="1:2" x14ac:dyDescent="0.4">
      <c r="A330" t="s">
        <v>261</v>
      </c>
      <c r="B330">
        <v>0</v>
      </c>
    </row>
    <row r="331" spans="1:2" x14ac:dyDescent="0.4">
      <c r="A331" t="s">
        <v>262</v>
      </c>
      <c r="B331">
        <v>0</v>
      </c>
    </row>
    <row r="332" spans="1:2" x14ac:dyDescent="0.4">
      <c r="A332" t="s">
        <v>263</v>
      </c>
      <c r="B332">
        <v>0</v>
      </c>
    </row>
    <row r="333" spans="1:2" x14ac:dyDescent="0.4">
      <c r="A333" t="s">
        <v>264</v>
      </c>
      <c r="B333">
        <v>0</v>
      </c>
    </row>
    <row r="334" spans="1:2" x14ac:dyDescent="0.4">
      <c r="A334" t="s">
        <v>265</v>
      </c>
      <c r="B334">
        <v>0</v>
      </c>
    </row>
    <row r="335" spans="1:2" x14ac:dyDescent="0.4">
      <c r="A335" t="s">
        <v>266</v>
      </c>
      <c r="B335">
        <v>0</v>
      </c>
    </row>
    <row r="336" spans="1:2" hidden="1" x14ac:dyDescent="0.4">
      <c r="A336" t="s">
        <v>267</v>
      </c>
      <c r="B336">
        <v>1</v>
      </c>
    </row>
    <row r="337" spans="1:2" x14ac:dyDescent="0.4">
      <c r="A337" t="s">
        <v>268</v>
      </c>
      <c r="B337">
        <v>0</v>
      </c>
    </row>
    <row r="338" spans="1:2" x14ac:dyDescent="0.4">
      <c r="A338" t="s">
        <v>3745</v>
      </c>
      <c r="B338">
        <v>0</v>
      </c>
    </row>
    <row r="339" spans="1:2" x14ac:dyDescent="0.4">
      <c r="A339" t="s">
        <v>269</v>
      </c>
      <c r="B339">
        <v>0</v>
      </c>
    </row>
    <row r="340" spans="1:2" x14ac:dyDescent="0.4">
      <c r="A340" t="s">
        <v>1867</v>
      </c>
      <c r="B340">
        <v>0</v>
      </c>
    </row>
    <row r="341" spans="1:2" hidden="1" x14ac:dyDescent="0.4">
      <c r="A341" t="s">
        <v>270</v>
      </c>
      <c r="B341">
        <v>1</v>
      </c>
    </row>
    <row r="342" spans="1:2" hidden="1" x14ac:dyDescent="0.4">
      <c r="A342" t="s">
        <v>271</v>
      </c>
      <c r="B342">
        <v>1</v>
      </c>
    </row>
    <row r="343" spans="1:2" x14ac:dyDescent="0.4">
      <c r="A343" t="s">
        <v>1971</v>
      </c>
      <c r="B343">
        <v>0</v>
      </c>
    </row>
    <row r="344" spans="1:2" x14ac:dyDescent="0.4">
      <c r="A344" t="s">
        <v>1977</v>
      </c>
      <c r="B344">
        <v>0</v>
      </c>
    </row>
    <row r="345" spans="1:2" x14ac:dyDescent="0.4">
      <c r="A345" t="s">
        <v>3750</v>
      </c>
      <c r="B345">
        <v>0</v>
      </c>
    </row>
    <row r="346" spans="1:2" x14ac:dyDescent="0.4">
      <c r="A346" t="s">
        <v>272</v>
      </c>
      <c r="B346">
        <v>0</v>
      </c>
    </row>
    <row r="347" spans="1:2" hidden="1" x14ac:dyDescent="0.4">
      <c r="A347" t="s">
        <v>594</v>
      </c>
      <c r="B347">
        <v>1</v>
      </c>
    </row>
    <row r="348" spans="1:2" x14ac:dyDescent="0.4">
      <c r="A348" t="s">
        <v>3738</v>
      </c>
      <c r="B348">
        <v>0</v>
      </c>
    </row>
    <row r="349" spans="1:2" hidden="1" x14ac:dyDescent="0.4">
      <c r="A349" t="s">
        <v>3736</v>
      </c>
      <c r="B349">
        <v>1</v>
      </c>
    </row>
    <row r="350" spans="1:2" hidden="1" x14ac:dyDescent="0.4">
      <c r="A350" t="s">
        <v>273</v>
      </c>
      <c r="B350">
        <v>1</v>
      </c>
    </row>
    <row r="351" spans="1:2" hidden="1" x14ac:dyDescent="0.4">
      <c r="A351" t="s">
        <v>274</v>
      </c>
      <c r="B351">
        <v>1</v>
      </c>
    </row>
    <row r="352" spans="1:2" hidden="1" x14ac:dyDescent="0.4">
      <c r="A352" t="s">
        <v>275</v>
      </c>
      <c r="B352">
        <v>1</v>
      </c>
    </row>
    <row r="353" spans="1:2" hidden="1" x14ac:dyDescent="0.4">
      <c r="A353" t="s">
        <v>276</v>
      </c>
      <c r="B353">
        <v>1</v>
      </c>
    </row>
    <row r="354" spans="1:2" hidden="1" x14ac:dyDescent="0.4">
      <c r="A354" t="s">
        <v>277</v>
      </c>
      <c r="B354">
        <v>1</v>
      </c>
    </row>
    <row r="355" spans="1:2" hidden="1" x14ac:dyDescent="0.4">
      <c r="A355" t="s">
        <v>278</v>
      </c>
      <c r="B355">
        <v>1</v>
      </c>
    </row>
    <row r="356" spans="1:2" hidden="1" x14ac:dyDescent="0.4">
      <c r="A356" t="s">
        <v>279</v>
      </c>
      <c r="B356">
        <v>1</v>
      </c>
    </row>
    <row r="357" spans="1:2" hidden="1" x14ac:dyDescent="0.4">
      <c r="A357" t="s">
        <v>280</v>
      </c>
      <c r="B357">
        <v>1</v>
      </c>
    </row>
    <row r="358" spans="1:2" x14ac:dyDescent="0.4">
      <c r="A358" t="s">
        <v>600</v>
      </c>
      <c r="B358">
        <v>0</v>
      </c>
    </row>
    <row r="359" spans="1:2" x14ac:dyDescent="0.4">
      <c r="A359" t="s">
        <v>595</v>
      </c>
      <c r="B359">
        <v>0</v>
      </c>
    </row>
    <row r="360" spans="1:2" x14ac:dyDescent="0.4">
      <c r="A360" t="s">
        <v>596</v>
      </c>
      <c r="B360">
        <v>0</v>
      </c>
    </row>
    <row r="361" spans="1:2" x14ac:dyDescent="0.4">
      <c r="A361" t="s">
        <v>597</v>
      </c>
      <c r="B361">
        <v>0</v>
      </c>
    </row>
    <row r="362" spans="1:2" x14ac:dyDescent="0.4">
      <c r="A362" t="s">
        <v>281</v>
      </c>
      <c r="B362">
        <v>0</v>
      </c>
    </row>
    <row r="363" spans="1:2" hidden="1" x14ac:dyDescent="0.4">
      <c r="A363" t="s">
        <v>282</v>
      </c>
      <c r="B363">
        <v>1</v>
      </c>
    </row>
    <row r="364" spans="1:2" hidden="1" x14ac:dyDescent="0.4">
      <c r="A364" t="s">
        <v>283</v>
      </c>
      <c r="B364">
        <v>1</v>
      </c>
    </row>
    <row r="365" spans="1:2" hidden="1" x14ac:dyDescent="0.4">
      <c r="A365" t="s">
        <v>284</v>
      </c>
      <c r="B365">
        <v>1</v>
      </c>
    </row>
    <row r="366" spans="1:2" hidden="1" x14ac:dyDescent="0.4">
      <c r="A366" t="s">
        <v>285</v>
      </c>
      <c r="B366">
        <v>1</v>
      </c>
    </row>
    <row r="367" spans="1:2" hidden="1" x14ac:dyDescent="0.4">
      <c r="A367" t="s">
        <v>286</v>
      </c>
      <c r="B367">
        <v>1</v>
      </c>
    </row>
    <row r="368" spans="1:2" x14ac:dyDescent="0.4">
      <c r="A368" t="s">
        <v>287</v>
      </c>
      <c r="B368">
        <v>0</v>
      </c>
    </row>
    <row r="369" spans="1:2" hidden="1" x14ac:dyDescent="0.4">
      <c r="A369" t="s">
        <v>288</v>
      </c>
      <c r="B369">
        <v>1</v>
      </c>
    </row>
    <row r="370" spans="1:2" x14ac:dyDescent="0.4">
      <c r="A370" t="s">
        <v>604</v>
      </c>
      <c r="B370">
        <v>0</v>
      </c>
    </row>
    <row r="371" spans="1:2" hidden="1" x14ac:dyDescent="0.4">
      <c r="A371" t="s">
        <v>289</v>
      </c>
      <c r="B371">
        <v>1</v>
      </c>
    </row>
    <row r="372" spans="1:2" hidden="1" x14ac:dyDescent="0.4">
      <c r="A372" t="s">
        <v>290</v>
      </c>
      <c r="B372">
        <v>1</v>
      </c>
    </row>
    <row r="373" spans="1:2" hidden="1" x14ac:dyDescent="0.4">
      <c r="A373" t="s">
        <v>291</v>
      </c>
      <c r="B373">
        <v>1</v>
      </c>
    </row>
    <row r="374" spans="1:2" hidden="1" x14ac:dyDescent="0.4">
      <c r="A374" t="s">
        <v>292</v>
      </c>
      <c r="B374">
        <v>1</v>
      </c>
    </row>
    <row r="375" spans="1:2" hidden="1" x14ac:dyDescent="0.4">
      <c r="A375" t="s">
        <v>293</v>
      </c>
      <c r="B375">
        <v>1</v>
      </c>
    </row>
    <row r="376" spans="1:2" x14ac:dyDescent="0.4">
      <c r="A376" t="s">
        <v>294</v>
      </c>
      <c r="B376">
        <v>0</v>
      </c>
    </row>
    <row r="377" spans="1:2" x14ac:dyDescent="0.4">
      <c r="A377" t="s">
        <v>295</v>
      </c>
      <c r="B377">
        <v>0</v>
      </c>
    </row>
    <row r="378" spans="1:2" x14ac:dyDescent="0.4">
      <c r="A378" t="s">
        <v>296</v>
      </c>
      <c r="B378">
        <v>0</v>
      </c>
    </row>
    <row r="379" spans="1:2" x14ac:dyDescent="0.4">
      <c r="A379" t="s">
        <v>297</v>
      </c>
      <c r="B379">
        <v>0</v>
      </c>
    </row>
    <row r="380" spans="1:2" x14ac:dyDescent="0.4">
      <c r="A380" t="s">
        <v>298</v>
      </c>
      <c r="B380">
        <v>0</v>
      </c>
    </row>
    <row r="381" spans="1:2" x14ac:dyDescent="0.4">
      <c r="A381" t="s">
        <v>299</v>
      </c>
      <c r="B381">
        <v>0</v>
      </c>
    </row>
    <row r="382" spans="1:2" x14ac:dyDescent="0.4">
      <c r="A382" t="s">
        <v>300</v>
      </c>
      <c r="B382">
        <v>0</v>
      </c>
    </row>
    <row r="383" spans="1:2" x14ac:dyDescent="0.4">
      <c r="A383" t="s">
        <v>301</v>
      </c>
      <c r="B383">
        <v>0</v>
      </c>
    </row>
    <row r="384" spans="1:2" x14ac:dyDescent="0.4">
      <c r="A384" t="s">
        <v>302</v>
      </c>
      <c r="B384">
        <v>0</v>
      </c>
    </row>
    <row r="385" spans="1:2" x14ac:dyDescent="0.4">
      <c r="A385" t="s">
        <v>3760</v>
      </c>
      <c r="B385">
        <v>0</v>
      </c>
    </row>
    <row r="386" spans="1:2" x14ac:dyDescent="0.4">
      <c r="A386" t="s">
        <v>3761</v>
      </c>
      <c r="B386">
        <v>0</v>
      </c>
    </row>
    <row r="387" spans="1:2" hidden="1" x14ac:dyDescent="0.4">
      <c r="A387" t="s">
        <v>303</v>
      </c>
      <c r="B387">
        <v>1</v>
      </c>
    </row>
    <row r="388" spans="1:2" hidden="1" x14ac:dyDescent="0.4">
      <c r="A388" t="s">
        <v>304</v>
      </c>
      <c r="B388">
        <v>1</v>
      </c>
    </row>
    <row r="389" spans="1:2" hidden="1" x14ac:dyDescent="0.4">
      <c r="A389" t="s">
        <v>305</v>
      </c>
      <c r="B389">
        <v>1</v>
      </c>
    </row>
    <row r="390" spans="1:2" hidden="1" x14ac:dyDescent="0.4">
      <c r="A390" t="s">
        <v>306</v>
      </c>
      <c r="B390">
        <v>1</v>
      </c>
    </row>
    <row r="391" spans="1:2" hidden="1" x14ac:dyDescent="0.4">
      <c r="A391" t="s">
        <v>307</v>
      </c>
      <c r="B391">
        <v>1</v>
      </c>
    </row>
    <row r="392" spans="1:2" hidden="1" x14ac:dyDescent="0.4">
      <c r="A392" t="s">
        <v>308</v>
      </c>
      <c r="B392">
        <v>1</v>
      </c>
    </row>
    <row r="393" spans="1:2" hidden="1" x14ac:dyDescent="0.4">
      <c r="A393" t="s">
        <v>309</v>
      </c>
      <c r="B393">
        <v>1</v>
      </c>
    </row>
    <row r="394" spans="1:2" hidden="1" x14ac:dyDescent="0.4">
      <c r="A394" t="s">
        <v>310</v>
      </c>
      <c r="B394">
        <v>1</v>
      </c>
    </row>
    <row r="395" spans="1:2" hidden="1" x14ac:dyDescent="0.4">
      <c r="A395" t="s">
        <v>311</v>
      </c>
      <c r="B395">
        <v>2</v>
      </c>
    </row>
    <row r="396" spans="1:2" hidden="1" x14ac:dyDescent="0.4">
      <c r="A396" t="s">
        <v>3751</v>
      </c>
      <c r="B396">
        <v>4</v>
      </c>
    </row>
    <row r="397" spans="1:2" hidden="1" x14ac:dyDescent="0.4">
      <c r="A397" t="s">
        <v>3752</v>
      </c>
      <c r="B397">
        <v>5</v>
      </c>
    </row>
    <row r="398" spans="1:2" hidden="1" x14ac:dyDescent="0.4">
      <c r="A398" t="s">
        <v>3743</v>
      </c>
      <c r="B398">
        <v>1</v>
      </c>
    </row>
    <row r="399" spans="1:2" x14ac:dyDescent="0.4">
      <c r="A399" t="s">
        <v>3759</v>
      </c>
      <c r="B399">
        <v>0</v>
      </c>
    </row>
    <row r="400" spans="1:2" x14ac:dyDescent="0.4">
      <c r="A400" t="s">
        <v>312</v>
      </c>
      <c r="B400">
        <v>0</v>
      </c>
    </row>
    <row r="401" spans="1:2" x14ac:dyDescent="0.4">
      <c r="A401" t="s">
        <v>313</v>
      </c>
      <c r="B401">
        <v>0</v>
      </c>
    </row>
    <row r="402" spans="1:2" x14ac:dyDescent="0.4">
      <c r="A402" t="s">
        <v>314</v>
      </c>
      <c r="B402">
        <v>0</v>
      </c>
    </row>
    <row r="403" spans="1:2" x14ac:dyDescent="0.4">
      <c r="A403" t="s">
        <v>315</v>
      </c>
      <c r="B403">
        <v>0</v>
      </c>
    </row>
    <row r="404" spans="1:2" x14ac:dyDescent="0.4">
      <c r="A404" t="s">
        <v>3749</v>
      </c>
      <c r="B404">
        <v>0</v>
      </c>
    </row>
    <row r="405" spans="1:2" x14ac:dyDescent="0.4">
      <c r="A405" t="s">
        <v>1983</v>
      </c>
      <c r="B405">
        <v>0</v>
      </c>
    </row>
    <row r="406" spans="1:2" x14ac:dyDescent="0.4">
      <c r="A406" t="s">
        <v>317</v>
      </c>
      <c r="B406">
        <v>0</v>
      </c>
    </row>
    <row r="407" spans="1:2" hidden="1" x14ac:dyDescent="0.4">
      <c r="A407" t="s">
        <v>2507</v>
      </c>
      <c r="B407">
        <v>0</v>
      </c>
    </row>
    <row r="408" spans="1:2" hidden="1" x14ac:dyDescent="0.4">
      <c r="A408" t="s">
        <v>3767</v>
      </c>
      <c r="B408">
        <v>0</v>
      </c>
    </row>
    <row r="409" spans="1:2" hidden="1" x14ac:dyDescent="0.4">
      <c r="A409" t="s">
        <v>3765</v>
      </c>
      <c r="B409">
        <v>0</v>
      </c>
    </row>
    <row r="410" spans="1:2" hidden="1" x14ac:dyDescent="0.4">
      <c r="A410" t="s">
        <v>2516</v>
      </c>
      <c r="B410">
        <v>0</v>
      </c>
    </row>
    <row r="411" spans="1:2" hidden="1" x14ac:dyDescent="0.4">
      <c r="A411" t="s">
        <v>2542</v>
      </c>
      <c r="B411">
        <v>0</v>
      </c>
    </row>
    <row r="412" spans="1:2" hidden="1" x14ac:dyDescent="0.4">
      <c r="A412" t="s">
        <v>2533</v>
      </c>
      <c r="B412">
        <v>0</v>
      </c>
    </row>
    <row r="413" spans="1:2" hidden="1" x14ac:dyDescent="0.4">
      <c r="A413" t="s">
        <v>3766</v>
      </c>
      <c r="B413">
        <v>0</v>
      </c>
    </row>
    <row r="414" spans="1:2" hidden="1" x14ac:dyDescent="0.4">
      <c r="A414" t="s">
        <v>2524</v>
      </c>
      <c r="B414">
        <v>0</v>
      </c>
    </row>
    <row r="415" spans="1:2" hidden="1" x14ac:dyDescent="0.4">
      <c r="A415" t="s">
        <v>2554</v>
      </c>
      <c r="B415">
        <v>0</v>
      </c>
    </row>
    <row r="416" spans="1:2" hidden="1" x14ac:dyDescent="0.4">
      <c r="A416" t="s">
        <v>2559</v>
      </c>
      <c r="B416">
        <v>0</v>
      </c>
    </row>
    <row r="417" spans="1:2" hidden="1" x14ac:dyDescent="0.4">
      <c r="A417" t="s">
        <v>2519</v>
      </c>
      <c r="B417">
        <v>0</v>
      </c>
    </row>
    <row r="418" spans="1:2" hidden="1" x14ac:dyDescent="0.4">
      <c r="A418" t="s">
        <v>2529</v>
      </c>
      <c r="B418">
        <v>0</v>
      </c>
    </row>
    <row r="419" spans="1:2" hidden="1" x14ac:dyDescent="0.4">
      <c r="A419" t="s">
        <v>3768</v>
      </c>
      <c r="B419">
        <v>0</v>
      </c>
    </row>
    <row r="420" spans="1:2" hidden="1" x14ac:dyDescent="0.4">
      <c r="A420" t="s">
        <v>3769</v>
      </c>
      <c r="B420">
        <v>0</v>
      </c>
    </row>
    <row r="421" spans="1:2" hidden="1" x14ac:dyDescent="0.4">
      <c r="A421" t="s">
        <v>2579</v>
      </c>
      <c r="B421">
        <v>0</v>
      </c>
    </row>
    <row r="422" spans="1:2" hidden="1" x14ac:dyDescent="0.4">
      <c r="A422" t="s">
        <v>2233</v>
      </c>
      <c r="B422">
        <v>0</v>
      </c>
    </row>
    <row r="423" spans="1:2" hidden="1" x14ac:dyDescent="0.4">
      <c r="A423" t="s">
        <v>2242</v>
      </c>
      <c r="B423">
        <v>0</v>
      </c>
    </row>
    <row r="424" spans="1:2" hidden="1" x14ac:dyDescent="0.4">
      <c r="A424" t="s">
        <v>2246</v>
      </c>
      <c r="B424">
        <v>0</v>
      </c>
    </row>
    <row r="425" spans="1:2" hidden="1" x14ac:dyDescent="0.4">
      <c r="A425" t="s">
        <v>2248</v>
      </c>
      <c r="B425">
        <v>0</v>
      </c>
    </row>
    <row r="426" spans="1:2" hidden="1" x14ac:dyDescent="0.4">
      <c r="A426" t="s">
        <v>2250</v>
      </c>
      <c r="B426">
        <v>0</v>
      </c>
    </row>
    <row r="427" spans="1:2" hidden="1" x14ac:dyDescent="0.4">
      <c r="A427" t="s">
        <v>2252</v>
      </c>
      <c r="B427">
        <v>0</v>
      </c>
    </row>
    <row r="428" spans="1:2" hidden="1" x14ac:dyDescent="0.4">
      <c r="A428" t="s">
        <v>2254</v>
      </c>
      <c r="B428">
        <v>0</v>
      </c>
    </row>
    <row r="429" spans="1:2" hidden="1" x14ac:dyDescent="0.4">
      <c r="A429" t="s">
        <v>2256</v>
      </c>
      <c r="B429">
        <v>0</v>
      </c>
    </row>
    <row r="430" spans="1:2" hidden="1" x14ac:dyDescent="0.4">
      <c r="A430" t="s">
        <v>2258</v>
      </c>
      <c r="B430">
        <v>0</v>
      </c>
    </row>
    <row r="431" spans="1:2" hidden="1" x14ac:dyDescent="0.4">
      <c r="A431" t="s">
        <v>2260</v>
      </c>
      <c r="B431">
        <v>0</v>
      </c>
    </row>
    <row r="432" spans="1:2" hidden="1" x14ac:dyDescent="0.4">
      <c r="A432" t="s">
        <v>2262</v>
      </c>
      <c r="B432">
        <v>0</v>
      </c>
    </row>
    <row r="433" spans="1:2" hidden="1" x14ac:dyDescent="0.4">
      <c r="A433" t="s">
        <v>2264</v>
      </c>
      <c r="B433">
        <v>0</v>
      </c>
    </row>
    <row r="434" spans="1:2" hidden="1" x14ac:dyDescent="0.4">
      <c r="A434" t="s">
        <v>2266</v>
      </c>
      <c r="B434">
        <v>0</v>
      </c>
    </row>
    <row r="435" spans="1:2" hidden="1" x14ac:dyDescent="0.4">
      <c r="A435" t="s">
        <v>2268</v>
      </c>
      <c r="B435">
        <v>0</v>
      </c>
    </row>
    <row r="436" spans="1:2" hidden="1" x14ac:dyDescent="0.4">
      <c r="A436" t="s">
        <v>2270</v>
      </c>
      <c r="B436">
        <v>0</v>
      </c>
    </row>
    <row r="437" spans="1:2" hidden="1" x14ac:dyDescent="0.4">
      <c r="A437" t="s">
        <v>2272</v>
      </c>
      <c r="B437">
        <v>0</v>
      </c>
    </row>
    <row r="438" spans="1:2" hidden="1" x14ac:dyDescent="0.4">
      <c r="A438" t="s">
        <v>2274</v>
      </c>
      <c r="B438">
        <v>0</v>
      </c>
    </row>
    <row r="439" spans="1:2" hidden="1" x14ac:dyDescent="0.4">
      <c r="A439" t="s">
        <v>2277</v>
      </c>
      <c r="B439">
        <v>0</v>
      </c>
    </row>
    <row r="440" spans="1:2" hidden="1" x14ac:dyDescent="0.4">
      <c r="A440" t="s">
        <v>2280</v>
      </c>
      <c r="B440">
        <v>0</v>
      </c>
    </row>
    <row r="441" spans="1:2" hidden="1" x14ac:dyDescent="0.4">
      <c r="A441" t="s">
        <v>2282</v>
      </c>
      <c r="B441">
        <v>0</v>
      </c>
    </row>
    <row r="442" spans="1:2" hidden="1" x14ac:dyDescent="0.4">
      <c r="A442" t="s">
        <v>2284</v>
      </c>
      <c r="B442">
        <v>0</v>
      </c>
    </row>
    <row r="443" spans="1:2" hidden="1" x14ac:dyDescent="0.4">
      <c r="A443" t="s">
        <v>2286</v>
      </c>
      <c r="B443">
        <v>0</v>
      </c>
    </row>
    <row r="444" spans="1:2" hidden="1" x14ac:dyDescent="0.4">
      <c r="A444" t="s">
        <v>2288</v>
      </c>
      <c r="B444">
        <v>0</v>
      </c>
    </row>
    <row r="445" spans="1:2" hidden="1" x14ac:dyDescent="0.4">
      <c r="A445" t="s">
        <v>2291</v>
      </c>
      <c r="B445">
        <v>0</v>
      </c>
    </row>
    <row r="446" spans="1:2" hidden="1" x14ac:dyDescent="0.4">
      <c r="A446" t="s">
        <v>2293</v>
      </c>
      <c r="B446">
        <v>0</v>
      </c>
    </row>
    <row r="447" spans="1:2" hidden="1" x14ac:dyDescent="0.4">
      <c r="A447" t="s">
        <v>2295</v>
      </c>
      <c r="B447">
        <v>0</v>
      </c>
    </row>
    <row r="448" spans="1:2" hidden="1" x14ac:dyDescent="0.4">
      <c r="A448" t="s">
        <v>2297</v>
      </c>
      <c r="B448">
        <v>0</v>
      </c>
    </row>
    <row r="449" spans="1:2" hidden="1" x14ac:dyDescent="0.4">
      <c r="A449" t="s">
        <v>2299</v>
      </c>
      <c r="B449">
        <v>0</v>
      </c>
    </row>
    <row r="450" spans="1:2" hidden="1" x14ac:dyDescent="0.4">
      <c r="A450" t="s">
        <v>2301</v>
      </c>
      <c r="B450">
        <v>0</v>
      </c>
    </row>
    <row r="451" spans="1:2" hidden="1" x14ac:dyDescent="0.4">
      <c r="A451" t="s">
        <v>2303</v>
      </c>
      <c r="B451">
        <v>0</v>
      </c>
    </row>
    <row r="452" spans="1:2" hidden="1" x14ac:dyDescent="0.4">
      <c r="A452" t="s">
        <v>2305</v>
      </c>
      <c r="B452">
        <v>0</v>
      </c>
    </row>
    <row r="453" spans="1:2" hidden="1" x14ac:dyDescent="0.4">
      <c r="A453" t="s">
        <v>2307</v>
      </c>
      <c r="B453">
        <v>0</v>
      </c>
    </row>
    <row r="454" spans="1:2" hidden="1" x14ac:dyDescent="0.4">
      <c r="A454" t="s">
        <v>2309</v>
      </c>
      <c r="B454">
        <v>0</v>
      </c>
    </row>
    <row r="455" spans="1:2" hidden="1" x14ac:dyDescent="0.4">
      <c r="A455" t="s">
        <v>2311</v>
      </c>
      <c r="B455">
        <v>0</v>
      </c>
    </row>
    <row r="456" spans="1:2" hidden="1" x14ac:dyDescent="0.4">
      <c r="A456" t="s">
        <v>2313</v>
      </c>
      <c r="B456">
        <v>0</v>
      </c>
    </row>
    <row r="457" spans="1:2" hidden="1" x14ac:dyDescent="0.4">
      <c r="A457" t="s">
        <v>2315</v>
      </c>
      <c r="B457">
        <v>0</v>
      </c>
    </row>
    <row r="458" spans="1:2" hidden="1" x14ac:dyDescent="0.4">
      <c r="A458" t="s">
        <v>2317</v>
      </c>
      <c r="B458">
        <v>0</v>
      </c>
    </row>
    <row r="459" spans="1:2" hidden="1" x14ac:dyDescent="0.4">
      <c r="A459" t="s">
        <v>2319</v>
      </c>
      <c r="B459">
        <v>0</v>
      </c>
    </row>
    <row r="460" spans="1:2" hidden="1" x14ac:dyDescent="0.4">
      <c r="A460" t="s">
        <v>318</v>
      </c>
      <c r="B460">
        <v>0</v>
      </c>
    </row>
    <row r="461" spans="1:2" hidden="1" x14ac:dyDescent="0.4">
      <c r="A461" t="s">
        <v>319</v>
      </c>
      <c r="B461">
        <v>0</v>
      </c>
    </row>
    <row r="462" spans="1:2" hidden="1" x14ac:dyDescent="0.4">
      <c r="A462" t="s">
        <v>3757</v>
      </c>
      <c r="B462">
        <v>0</v>
      </c>
    </row>
    <row r="463" spans="1:2" hidden="1" x14ac:dyDescent="0.4">
      <c r="A463" t="s">
        <v>2097</v>
      </c>
      <c r="B463">
        <v>0</v>
      </c>
    </row>
    <row r="464" spans="1:2" hidden="1" x14ac:dyDescent="0.4">
      <c r="A464" t="s">
        <v>3758</v>
      </c>
      <c r="B464">
        <v>0</v>
      </c>
    </row>
    <row r="465" spans="1:2" hidden="1" x14ac:dyDescent="0.4">
      <c r="A465" t="s">
        <v>598</v>
      </c>
      <c r="B465">
        <v>0</v>
      </c>
    </row>
    <row r="466" spans="1:2" hidden="1" x14ac:dyDescent="0.4">
      <c r="A466" t="s">
        <v>320</v>
      </c>
      <c r="B466">
        <v>0</v>
      </c>
    </row>
    <row r="467" spans="1:2" hidden="1" x14ac:dyDescent="0.4">
      <c r="A467" t="s">
        <v>321</v>
      </c>
      <c r="B467">
        <v>0</v>
      </c>
    </row>
    <row r="468" spans="1:2" hidden="1" x14ac:dyDescent="0.4">
      <c r="A468" t="s">
        <v>324</v>
      </c>
      <c r="B468">
        <v>0</v>
      </c>
    </row>
    <row r="469" spans="1:2" hidden="1" x14ac:dyDescent="0.4">
      <c r="A469" t="s">
        <v>325</v>
      </c>
      <c r="B469">
        <v>0</v>
      </c>
    </row>
    <row r="470" spans="1:2" hidden="1" x14ac:dyDescent="0.4">
      <c r="A470" t="s">
        <v>326</v>
      </c>
      <c r="B470">
        <v>0</v>
      </c>
    </row>
    <row r="471" spans="1:2" hidden="1" x14ac:dyDescent="0.4">
      <c r="A471" t="s">
        <v>327</v>
      </c>
      <c r="B471">
        <v>0</v>
      </c>
    </row>
    <row r="472" spans="1:2" hidden="1" x14ac:dyDescent="0.4">
      <c r="A472" t="s">
        <v>3763</v>
      </c>
      <c r="B472">
        <v>0</v>
      </c>
    </row>
    <row r="473" spans="1:2" hidden="1" x14ac:dyDescent="0.4">
      <c r="A473" t="s">
        <v>2321</v>
      </c>
      <c r="B473">
        <v>0</v>
      </c>
    </row>
    <row r="474" spans="1:2" hidden="1" x14ac:dyDescent="0.4">
      <c r="A474" t="s">
        <v>2323</v>
      </c>
      <c r="B474">
        <v>0</v>
      </c>
    </row>
    <row r="475" spans="1:2" hidden="1" x14ac:dyDescent="0.4">
      <c r="A475" t="s">
        <v>2325</v>
      </c>
      <c r="B475">
        <v>0</v>
      </c>
    </row>
    <row r="476" spans="1:2" hidden="1" x14ac:dyDescent="0.4">
      <c r="A476" t="s">
        <v>2327</v>
      </c>
      <c r="B476">
        <v>0</v>
      </c>
    </row>
    <row r="477" spans="1:2" hidden="1" x14ac:dyDescent="0.4">
      <c r="A477" t="s">
        <v>2329</v>
      </c>
      <c r="B477">
        <v>0</v>
      </c>
    </row>
    <row r="478" spans="1:2" hidden="1" x14ac:dyDescent="0.4">
      <c r="A478" t="s">
        <v>2331</v>
      </c>
      <c r="B478">
        <v>0</v>
      </c>
    </row>
    <row r="479" spans="1:2" hidden="1" x14ac:dyDescent="0.4">
      <c r="A479" t="s">
        <v>2333</v>
      </c>
      <c r="B479">
        <v>0</v>
      </c>
    </row>
    <row r="480" spans="1:2" hidden="1" x14ac:dyDescent="0.4">
      <c r="A480" t="s">
        <v>2335</v>
      </c>
      <c r="B480">
        <v>0</v>
      </c>
    </row>
    <row r="481" spans="1:2" hidden="1" x14ac:dyDescent="0.4">
      <c r="A481" t="s">
        <v>2337</v>
      </c>
      <c r="B481">
        <v>0</v>
      </c>
    </row>
    <row r="482" spans="1:2" hidden="1" x14ac:dyDescent="0.4">
      <c r="A482" t="s">
        <v>2339</v>
      </c>
      <c r="B482">
        <v>0</v>
      </c>
    </row>
    <row r="483" spans="1:2" hidden="1" x14ac:dyDescent="0.4">
      <c r="A483" t="s">
        <v>2341</v>
      </c>
      <c r="B483">
        <v>0</v>
      </c>
    </row>
    <row r="484" spans="1:2" hidden="1" x14ac:dyDescent="0.4">
      <c r="A484" t="s">
        <v>2343</v>
      </c>
      <c r="B484">
        <v>0</v>
      </c>
    </row>
    <row r="485" spans="1:2" hidden="1" x14ac:dyDescent="0.4">
      <c r="A485" t="s">
        <v>2345</v>
      </c>
      <c r="B485">
        <v>0</v>
      </c>
    </row>
    <row r="486" spans="1:2" hidden="1" x14ac:dyDescent="0.4">
      <c r="A486" t="s">
        <v>2347</v>
      </c>
      <c r="B486">
        <v>0</v>
      </c>
    </row>
    <row r="487" spans="1:2" hidden="1" x14ac:dyDescent="0.4">
      <c r="A487" t="s">
        <v>2349</v>
      </c>
      <c r="B487">
        <v>0</v>
      </c>
    </row>
    <row r="488" spans="1:2" hidden="1" x14ac:dyDescent="0.4">
      <c r="A488" t="s">
        <v>2351</v>
      </c>
      <c r="B488">
        <v>0</v>
      </c>
    </row>
    <row r="489" spans="1:2" hidden="1" x14ac:dyDescent="0.4">
      <c r="A489" t="s">
        <v>2353</v>
      </c>
      <c r="B489">
        <v>0</v>
      </c>
    </row>
    <row r="490" spans="1:2" hidden="1" x14ac:dyDescent="0.4">
      <c r="A490" t="s">
        <v>2355</v>
      </c>
      <c r="B490">
        <v>0</v>
      </c>
    </row>
    <row r="491" spans="1:2" hidden="1" x14ac:dyDescent="0.4">
      <c r="A491" t="s">
        <v>2357</v>
      </c>
      <c r="B491">
        <v>0</v>
      </c>
    </row>
    <row r="492" spans="1:2" hidden="1" x14ac:dyDescent="0.4">
      <c r="A492" t="s">
        <v>2359</v>
      </c>
      <c r="B492">
        <v>0</v>
      </c>
    </row>
    <row r="493" spans="1:2" hidden="1" x14ac:dyDescent="0.4">
      <c r="A493" t="s">
        <v>2361</v>
      </c>
      <c r="B493">
        <v>0</v>
      </c>
    </row>
    <row r="494" spans="1:2" hidden="1" x14ac:dyDescent="0.4">
      <c r="A494" t="s">
        <v>2363</v>
      </c>
      <c r="B494">
        <v>0</v>
      </c>
    </row>
    <row r="495" spans="1:2" hidden="1" x14ac:dyDescent="0.4">
      <c r="A495" t="s">
        <v>2365</v>
      </c>
      <c r="B495">
        <v>0</v>
      </c>
    </row>
    <row r="496" spans="1:2" hidden="1" x14ac:dyDescent="0.4">
      <c r="A496" t="s">
        <v>2367</v>
      </c>
      <c r="B496">
        <v>0</v>
      </c>
    </row>
    <row r="497" spans="1:2" hidden="1" x14ac:dyDescent="0.4">
      <c r="A497" t="s">
        <v>2369</v>
      </c>
      <c r="B497">
        <v>0</v>
      </c>
    </row>
    <row r="498" spans="1:2" hidden="1" x14ac:dyDescent="0.4">
      <c r="A498" t="s">
        <v>2371</v>
      </c>
      <c r="B498">
        <v>0</v>
      </c>
    </row>
    <row r="499" spans="1:2" hidden="1" x14ac:dyDescent="0.4">
      <c r="A499" t="s">
        <v>2373</v>
      </c>
      <c r="B499">
        <v>0</v>
      </c>
    </row>
    <row r="500" spans="1:2" hidden="1" x14ac:dyDescent="0.4">
      <c r="A500" t="s">
        <v>2375</v>
      </c>
      <c r="B500">
        <v>0</v>
      </c>
    </row>
    <row r="501" spans="1:2" hidden="1" x14ac:dyDescent="0.4">
      <c r="A501" t="s">
        <v>2377</v>
      </c>
      <c r="B501">
        <v>0</v>
      </c>
    </row>
    <row r="502" spans="1:2" hidden="1" x14ac:dyDescent="0.4">
      <c r="A502" t="s">
        <v>2379</v>
      </c>
      <c r="B502">
        <v>0</v>
      </c>
    </row>
    <row r="503" spans="1:2" hidden="1" x14ac:dyDescent="0.4">
      <c r="A503" t="s">
        <v>2381</v>
      </c>
      <c r="B503">
        <v>0</v>
      </c>
    </row>
    <row r="504" spans="1:2" hidden="1" x14ac:dyDescent="0.4">
      <c r="A504" t="s">
        <v>2383</v>
      </c>
      <c r="B504">
        <v>0</v>
      </c>
    </row>
    <row r="505" spans="1:2" hidden="1" x14ac:dyDescent="0.4">
      <c r="A505" t="s">
        <v>2385</v>
      </c>
      <c r="B505">
        <v>0</v>
      </c>
    </row>
    <row r="506" spans="1:2" hidden="1" x14ac:dyDescent="0.4">
      <c r="A506" t="s">
        <v>2387</v>
      </c>
      <c r="B506">
        <v>0</v>
      </c>
    </row>
    <row r="507" spans="1:2" hidden="1" x14ac:dyDescent="0.4">
      <c r="A507" t="s">
        <v>2389</v>
      </c>
      <c r="B507">
        <v>0</v>
      </c>
    </row>
    <row r="508" spans="1:2" hidden="1" x14ac:dyDescent="0.4">
      <c r="A508" t="s">
        <v>2391</v>
      </c>
      <c r="B508">
        <v>0</v>
      </c>
    </row>
    <row r="509" spans="1:2" hidden="1" x14ac:dyDescent="0.4">
      <c r="A509" t="s">
        <v>2393</v>
      </c>
      <c r="B509">
        <v>0</v>
      </c>
    </row>
    <row r="510" spans="1:2" hidden="1" x14ac:dyDescent="0.4">
      <c r="A510" t="s">
        <v>328</v>
      </c>
      <c r="B510">
        <v>0</v>
      </c>
    </row>
    <row r="511" spans="1:2" hidden="1" x14ac:dyDescent="0.4">
      <c r="A511" t="s">
        <v>329</v>
      </c>
      <c r="B511">
        <v>0</v>
      </c>
    </row>
    <row r="512" spans="1:2" hidden="1" x14ac:dyDescent="0.4">
      <c r="A512" t="s">
        <v>2483</v>
      </c>
      <c r="B512">
        <v>0</v>
      </c>
    </row>
    <row r="513" spans="1:2" hidden="1" x14ac:dyDescent="0.4">
      <c r="A513" t="s">
        <v>2492</v>
      </c>
      <c r="B513">
        <v>0</v>
      </c>
    </row>
    <row r="514" spans="1:2" hidden="1" x14ac:dyDescent="0.4">
      <c r="A514" t="s">
        <v>2395</v>
      </c>
      <c r="B514">
        <v>0</v>
      </c>
    </row>
    <row r="515" spans="1:2" hidden="1" x14ac:dyDescent="0.4">
      <c r="A515" t="s">
        <v>2398</v>
      </c>
      <c r="B515">
        <v>0</v>
      </c>
    </row>
    <row r="516" spans="1:2" hidden="1" x14ac:dyDescent="0.4">
      <c r="A516" t="s">
        <v>2400</v>
      </c>
      <c r="B516">
        <v>0</v>
      </c>
    </row>
    <row r="517" spans="1:2" hidden="1" x14ac:dyDescent="0.4">
      <c r="A517" t="s">
        <v>2402</v>
      </c>
      <c r="B517">
        <v>0</v>
      </c>
    </row>
    <row r="518" spans="1:2" hidden="1" x14ac:dyDescent="0.4">
      <c r="A518" t="s">
        <v>2404</v>
      </c>
      <c r="B518">
        <v>0</v>
      </c>
    </row>
    <row r="519" spans="1:2" hidden="1" x14ac:dyDescent="0.4">
      <c r="A519" t="s">
        <v>2406</v>
      </c>
      <c r="B519">
        <v>0</v>
      </c>
    </row>
    <row r="520" spans="1:2" hidden="1" x14ac:dyDescent="0.4">
      <c r="A520" t="s">
        <v>2408</v>
      </c>
      <c r="B520">
        <v>0</v>
      </c>
    </row>
    <row r="521" spans="1:2" hidden="1" x14ac:dyDescent="0.4">
      <c r="A521" t="s">
        <v>2410</v>
      </c>
      <c r="B521">
        <v>0</v>
      </c>
    </row>
    <row r="522" spans="1:2" hidden="1" x14ac:dyDescent="0.4">
      <c r="A522" t="s">
        <v>2412</v>
      </c>
      <c r="B522">
        <v>0</v>
      </c>
    </row>
    <row r="523" spans="1:2" hidden="1" x14ac:dyDescent="0.4">
      <c r="A523" t="s">
        <v>2414</v>
      </c>
      <c r="B523">
        <v>0</v>
      </c>
    </row>
    <row r="524" spans="1:2" hidden="1" x14ac:dyDescent="0.4">
      <c r="A524" t="s">
        <v>2416</v>
      </c>
      <c r="B524">
        <v>0</v>
      </c>
    </row>
    <row r="525" spans="1:2" hidden="1" x14ac:dyDescent="0.4">
      <c r="A525" t="s">
        <v>2418</v>
      </c>
      <c r="B525">
        <v>0</v>
      </c>
    </row>
    <row r="526" spans="1:2" hidden="1" x14ac:dyDescent="0.4">
      <c r="A526" t="s">
        <v>2420</v>
      </c>
      <c r="B526">
        <v>0</v>
      </c>
    </row>
    <row r="527" spans="1:2" hidden="1" x14ac:dyDescent="0.4">
      <c r="A527" t="s">
        <v>2422</v>
      </c>
      <c r="B527">
        <v>0</v>
      </c>
    </row>
    <row r="528" spans="1:2" hidden="1" x14ac:dyDescent="0.4">
      <c r="A528" t="s">
        <v>2424</v>
      </c>
      <c r="B528">
        <v>0</v>
      </c>
    </row>
    <row r="529" spans="1:2" hidden="1" x14ac:dyDescent="0.4">
      <c r="A529" t="s">
        <v>2426</v>
      </c>
      <c r="B529">
        <v>0</v>
      </c>
    </row>
    <row r="530" spans="1:2" hidden="1" x14ac:dyDescent="0.4">
      <c r="A530" t="s">
        <v>2428</v>
      </c>
      <c r="B530">
        <v>0</v>
      </c>
    </row>
    <row r="531" spans="1:2" hidden="1" x14ac:dyDescent="0.4">
      <c r="A531" t="s">
        <v>2430</v>
      </c>
      <c r="B531">
        <v>0</v>
      </c>
    </row>
    <row r="532" spans="1:2" hidden="1" x14ac:dyDescent="0.4">
      <c r="A532" t="s">
        <v>2432</v>
      </c>
      <c r="B532">
        <v>0</v>
      </c>
    </row>
    <row r="533" spans="1:2" hidden="1" x14ac:dyDescent="0.4">
      <c r="A533" t="s">
        <v>2434</v>
      </c>
      <c r="B533">
        <v>0</v>
      </c>
    </row>
    <row r="534" spans="1:2" hidden="1" x14ac:dyDescent="0.4">
      <c r="A534" t="s">
        <v>2436</v>
      </c>
      <c r="B534">
        <v>0</v>
      </c>
    </row>
    <row r="535" spans="1:2" hidden="1" x14ac:dyDescent="0.4">
      <c r="A535" t="s">
        <v>2438</v>
      </c>
      <c r="B535">
        <v>0</v>
      </c>
    </row>
    <row r="536" spans="1:2" hidden="1" x14ac:dyDescent="0.4">
      <c r="A536" t="s">
        <v>2440</v>
      </c>
      <c r="B536">
        <v>0</v>
      </c>
    </row>
    <row r="537" spans="1:2" hidden="1" x14ac:dyDescent="0.4">
      <c r="A537" t="s">
        <v>2442</v>
      </c>
      <c r="B537">
        <v>0</v>
      </c>
    </row>
    <row r="538" spans="1:2" hidden="1" x14ac:dyDescent="0.4">
      <c r="A538" t="s">
        <v>2444</v>
      </c>
      <c r="B538">
        <v>0</v>
      </c>
    </row>
    <row r="539" spans="1:2" hidden="1" x14ac:dyDescent="0.4">
      <c r="A539" t="s">
        <v>2446</v>
      </c>
      <c r="B539">
        <v>0</v>
      </c>
    </row>
    <row r="540" spans="1:2" hidden="1" x14ac:dyDescent="0.4">
      <c r="A540" t="s">
        <v>2448</v>
      </c>
      <c r="B540">
        <v>0</v>
      </c>
    </row>
    <row r="541" spans="1:2" hidden="1" x14ac:dyDescent="0.4">
      <c r="A541" t="s">
        <v>2450</v>
      </c>
      <c r="B541">
        <v>0</v>
      </c>
    </row>
    <row r="542" spans="1:2" hidden="1" x14ac:dyDescent="0.4">
      <c r="A542" t="s">
        <v>2452</v>
      </c>
      <c r="B542">
        <v>0</v>
      </c>
    </row>
    <row r="543" spans="1:2" hidden="1" x14ac:dyDescent="0.4">
      <c r="A543" t="s">
        <v>2454</v>
      </c>
      <c r="B543">
        <v>0</v>
      </c>
    </row>
    <row r="544" spans="1:2" hidden="1" x14ac:dyDescent="0.4">
      <c r="A544" t="s">
        <v>2456</v>
      </c>
      <c r="B544">
        <v>0</v>
      </c>
    </row>
    <row r="545" spans="1:2" hidden="1" x14ac:dyDescent="0.4">
      <c r="A545" t="s">
        <v>2458</v>
      </c>
      <c r="B545">
        <v>0</v>
      </c>
    </row>
    <row r="546" spans="1:2" hidden="1" x14ac:dyDescent="0.4">
      <c r="A546" t="s">
        <v>2460</v>
      </c>
      <c r="B546">
        <v>0</v>
      </c>
    </row>
    <row r="547" spans="1:2" hidden="1" x14ac:dyDescent="0.4">
      <c r="A547" t="s">
        <v>2462</v>
      </c>
      <c r="B547">
        <v>0</v>
      </c>
    </row>
    <row r="548" spans="1:2" hidden="1" x14ac:dyDescent="0.4">
      <c r="A548" t="s">
        <v>2464</v>
      </c>
      <c r="B548">
        <v>0</v>
      </c>
    </row>
    <row r="549" spans="1:2" hidden="1" x14ac:dyDescent="0.4">
      <c r="A549" t="s">
        <v>2466</v>
      </c>
      <c r="B549">
        <v>0</v>
      </c>
    </row>
    <row r="550" spans="1:2" hidden="1" x14ac:dyDescent="0.4">
      <c r="A550" t="s">
        <v>2468</v>
      </c>
      <c r="B550">
        <v>0</v>
      </c>
    </row>
    <row r="551" spans="1:2" hidden="1" x14ac:dyDescent="0.4">
      <c r="A551" t="s">
        <v>3764</v>
      </c>
      <c r="B551">
        <v>0</v>
      </c>
    </row>
    <row r="552" spans="1:2" hidden="1" x14ac:dyDescent="0.4">
      <c r="A552" t="s">
        <v>330</v>
      </c>
      <c r="B552">
        <v>0</v>
      </c>
    </row>
    <row r="553" spans="1:2" hidden="1" x14ac:dyDescent="0.4">
      <c r="A553" t="s">
        <v>331</v>
      </c>
      <c r="B553">
        <v>0</v>
      </c>
    </row>
    <row r="554" spans="1:2" hidden="1" x14ac:dyDescent="0.4">
      <c r="A554" t="s">
        <v>332</v>
      </c>
      <c r="B554">
        <v>0</v>
      </c>
    </row>
    <row r="555" spans="1:2" hidden="1" x14ac:dyDescent="0.4">
      <c r="A555" t="s">
        <v>333</v>
      </c>
      <c r="B555">
        <v>0</v>
      </c>
    </row>
    <row r="556" spans="1:2" hidden="1" x14ac:dyDescent="0.4">
      <c r="A556" t="s">
        <v>334</v>
      </c>
      <c r="B556">
        <v>0</v>
      </c>
    </row>
    <row r="557" spans="1:2" hidden="1" x14ac:dyDescent="0.4">
      <c r="A557" t="s">
        <v>3762</v>
      </c>
      <c r="B557">
        <v>0</v>
      </c>
    </row>
    <row r="558" spans="1:2" hidden="1" x14ac:dyDescent="0.4">
      <c r="A558" t="s">
        <v>335</v>
      </c>
      <c r="B558">
        <v>0</v>
      </c>
    </row>
    <row r="559" spans="1:2" hidden="1" x14ac:dyDescent="0.4">
      <c r="A559" t="s">
        <v>336</v>
      </c>
      <c r="B559">
        <v>0</v>
      </c>
    </row>
    <row r="560" spans="1:2" hidden="1" x14ac:dyDescent="0.4">
      <c r="A560" t="s">
        <v>652</v>
      </c>
      <c r="B560">
        <v>0</v>
      </c>
    </row>
    <row r="561" spans="1:2" hidden="1" x14ac:dyDescent="0.4">
      <c r="A561" t="s">
        <v>653</v>
      </c>
      <c r="B561">
        <v>0</v>
      </c>
    </row>
    <row r="562" spans="1:2" hidden="1" x14ac:dyDescent="0.4">
      <c r="A562" t="s">
        <v>654</v>
      </c>
      <c r="B562">
        <v>5</v>
      </c>
    </row>
    <row r="563" spans="1:2" hidden="1" x14ac:dyDescent="0.4">
      <c r="A563" t="s">
        <v>2597</v>
      </c>
      <c r="B563">
        <v>0</v>
      </c>
    </row>
    <row r="564" spans="1:2" hidden="1" x14ac:dyDescent="0.4">
      <c r="A564" t="s">
        <v>655</v>
      </c>
      <c r="B564">
        <v>0</v>
      </c>
    </row>
    <row r="565" spans="1:2" hidden="1" x14ac:dyDescent="0.4">
      <c r="A565" t="s">
        <v>599</v>
      </c>
      <c r="B565">
        <v>1</v>
      </c>
    </row>
    <row r="566" spans="1:2" hidden="1" x14ac:dyDescent="0.4">
      <c r="A566" t="s">
        <v>2601</v>
      </c>
      <c r="B566">
        <v>0</v>
      </c>
    </row>
    <row r="567" spans="1:2" hidden="1" x14ac:dyDescent="0.4">
      <c r="A567" t="s">
        <v>656</v>
      </c>
      <c r="B567">
        <v>0</v>
      </c>
    </row>
    <row r="568" spans="1:2" hidden="1" x14ac:dyDescent="0.4">
      <c r="A568" t="s">
        <v>3777</v>
      </c>
      <c r="B568">
        <v>1</v>
      </c>
    </row>
    <row r="569" spans="1:2" hidden="1" x14ac:dyDescent="0.4">
      <c r="A569" t="s">
        <v>3773</v>
      </c>
      <c r="B569">
        <v>0</v>
      </c>
    </row>
    <row r="570" spans="1:2" hidden="1" x14ac:dyDescent="0.4">
      <c r="A570" t="s">
        <v>3778</v>
      </c>
      <c r="B570">
        <v>1</v>
      </c>
    </row>
    <row r="571" spans="1:2" hidden="1" x14ac:dyDescent="0.4">
      <c r="A571" t="s">
        <v>3775</v>
      </c>
      <c r="B571">
        <v>1</v>
      </c>
    </row>
    <row r="572" spans="1:2" hidden="1" x14ac:dyDescent="0.4">
      <c r="A572" t="s">
        <v>3776</v>
      </c>
      <c r="B572">
        <v>0</v>
      </c>
    </row>
    <row r="573" spans="1:2" hidden="1" x14ac:dyDescent="0.4">
      <c r="A573" t="s">
        <v>3774</v>
      </c>
      <c r="B573">
        <v>0</v>
      </c>
    </row>
    <row r="574" spans="1:2" hidden="1" x14ac:dyDescent="0.4">
      <c r="A574" t="s">
        <v>3770</v>
      </c>
      <c r="B574">
        <v>0</v>
      </c>
    </row>
    <row r="575" spans="1:2" hidden="1" x14ac:dyDescent="0.4">
      <c r="A575" t="s">
        <v>3771</v>
      </c>
      <c r="B575">
        <v>0</v>
      </c>
    </row>
    <row r="576" spans="1:2" hidden="1" x14ac:dyDescent="0.4">
      <c r="A576" t="s">
        <v>3772</v>
      </c>
      <c r="B576">
        <v>0</v>
      </c>
    </row>
    <row r="577" spans="1:2" hidden="1" x14ac:dyDescent="0.4">
      <c r="A577" t="s">
        <v>2931</v>
      </c>
      <c r="B577">
        <v>1</v>
      </c>
    </row>
  </sheetData>
  <autoFilter ref="A1:B577" xr:uid="{82C01941-0673-4DB6-9E41-37F8416155FD}">
    <filterColumn colId="0">
      <filters>
        <filter val="L6001"/>
        <filter val="L6023"/>
        <filter val="L6045"/>
        <filter val="L6067"/>
        <filter val="L6070"/>
        <filter val="L6077"/>
        <filter val="L6078"/>
        <filter val="L6079"/>
        <filter val="L6081"/>
        <filter val="L6082"/>
        <filter val="L6084"/>
        <filter val="L6085"/>
        <filter val="L6087"/>
        <filter val="L6088"/>
        <filter val="L6101"/>
        <filter val="L6102"/>
        <filter val="L618B"/>
        <filter val="L618C"/>
        <filter val="L618E"/>
        <filter val="L6201"/>
        <filter val="L6203"/>
        <filter val="L650A"/>
        <filter val="L650B"/>
        <filter val="L650C"/>
        <filter val="L650D"/>
        <filter val="L6601"/>
        <filter val="L6607"/>
        <filter val="L6700"/>
        <filter val="L6707"/>
        <filter val="L6708"/>
        <filter val="L6709"/>
        <filter val="L6751"/>
        <filter val="L6752"/>
        <filter val="L6754"/>
        <filter val="L6755"/>
        <filter val="L6757"/>
        <filter val="L6787"/>
        <filter val="L6870"/>
        <filter val="L6880"/>
        <filter val="L6970"/>
        <filter val="L6981"/>
        <filter val="L6982"/>
        <filter val="L6983"/>
        <filter val="L6984"/>
        <filter val="L6987"/>
        <filter val="L698A"/>
        <filter val="L6994"/>
      </filters>
    </filterColumn>
    <filterColumn colId="1">
      <filters>
        <filter val="0"/>
      </filters>
    </filterColumn>
  </autoFilter>
  <sortState xmlns:xlrd2="http://schemas.microsoft.com/office/spreadsheetml/2017/richdata2" ref="A2:B577">
    <sortCondition ref="A2:A577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5D81-EA48-47DB-83DF-C84ACAAF762F}">
  <dimension ref="A1:E2"/>
  <sheetViews>
    <sheetView workbookViewId="0">
      <selection activeCell="H5" sqref="H5"/>
    </sheetView>
  </sheetViews>
  <sheetFormatPr defaultRowHeight="17" x14ac:dyDescent="0.4"/>
  <cols>
    <col min="2" max="2" width="50" bestFit="1" customWidth="1"/>
    <col min="3" max="3" width="10" bestFit="1" customWidth="1"/>
  </cols>
  <sheetData>
    <row r="1" spans="1:5" x14ac:dyDescent="0.4">
      <c r="A1" t="s">
        <v>3719</v>
      </c>
      <c r="B1" t="s">
        <v>3721</v>
      </c>
      <c r="C1" t="s">
        <v>3722</v>
      </c>
      <c r="D1" t="s">
        <v>3724</v>
      </c>
      <c r="E1" t="s">
        <v>3725</v>
      </c>
    </row>
    <row r="2" spans="1:5" x14ac:dyDescent="0.4">
      <c r="A2" t="s">
        <v>3720</v>
      </c>
      <c r="B2" t="s">
        <v>3723</v>
      </c>
      <c r="C2" t="s">
        <v>1633</v>
      </c>
      <c r="D2" s="347">
        <v>44742</v>
      </c>
      <c r="E2" s="347">
        <v>44742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4F66-3487-4E39-92BC-BD31F5FCA2FE}">
  <dimension ref="A1:BI580"/>
  <sheetViews>
    <sheetView zoomScale="115" zoomScaleNormal="115" workbookViewId="0">
      <pane xSplit="6" ySplit="1" topLeftCell="AF559" activePane="bottomRight" state="frozen"/>
      <selection pane="topRight" activeCell="H1" sqref="H1"/>
      <selection pane="bottomLeft" activeCell="A2" sqref="A2"/>
      <selection pane="bottomRight" activeCell="F571" sqref="F571"/>
    </sheetView>
  </sheetViews>
  <sheetFormatPr defaultColWidth="7.90625" defaultRowHeight="14.5" x14ac:dyDescent="0.4"/>
  <cols>
    <col min="1" max="1" width="4.26953125" style="176" customWidth="1"/>
    <col min="2" max="2" width="2.1796875" style="92" hidden="1" customWidth="1"/>
    <col min="3" max="3" width="9.26953125" style="91" customWidth="1"/>
    <col min="4" max="4" width="12.453125" style="222" customWidth="1"/>
    <col min="5" max="5" width="8.36328125" style="92" customWidth="1"/>
    <col min="6" max="6" width="26.90625" style="198" customWidth="1"/>
    <col min="7" max="7" width="13.36328125" style="198" customWidth="1"/>
    <col min="8" max="8" width="8.1796875" style="92" customWidth="1"/>
    <col min="9" max="9" width="10.36328125" style="198" customWidth="1"/>
    <col min="10" max="10" width="40.81640625" style="223" customWidth="1"/>
    <col min="11" max="11" width="17.90625" style="223" customWidth="1"/>
    <col min="12" max="12" width="15" style="224" bestFit="1" customWidth="1"/>
    <col min="13" max="13" width="15" style="224" customWidth="1"/>
    <col min="14" max="14" width="13.1796875" style="91" hidden="1" customWidth="1"/>
    <col min="15" max="15" width="13.1796875" style="197" hidden="1" customWidth="1"/>
    <col min="16" max="16" width="1.453125" style="91" hidden="1" customWidth="1"/>
    <col min="17" max="17" width="7.6328125" style="92" bestFit="1" customWidth="1"/>
    <col min="18" max="18" width="9.453125" style="91" bestFit="1" customWidth="1"/>
    <col min="19" max="19" width="14.1796875" style="92" customWidth="1"/>
    <col min="20" max="20" width="8.54296875" style="91" hidden="1" customWidth="1"/>
    <col min="21" max="21" width="4.90625" style="91" hidden="1" customWidth="1"/>
    <col min="22" max="22" width="8.54296875" style="91" hidden="1" customWidth="1"/>
    <col min="23" max="23" width="4.90625" style="197" hidden="1" customWidth="1"/>
    <col min="24" max="24" width="4.90625" style="91" hidden="1" customWidth="1"/>
    <col min="25" max="25" width="4.90625" style="92" hidden="1" customWidth="1"/>
    <col min="26" max="26" width="8.26953125" style="92" hidden="1" customWidth="1"/>
    <col min="27" max="27" width="14.6328125" style="92" hidden="1" customWidth="1"/>
    <col min="28" max="28" width="11.7265625" style="91" hidden="1" customWidth="1"/>
    <col min="29" max="29" width="16.81640625" style="91" hidden="1" customWidth="1"/>
    <col min="30" max="30" width="36.08984375" style="92" hidden="1" customWidth="1"/>
    <col min="31" max="31" width="4.1796875" style="92" hidden="1" customWidth="1"/>
    <col min="32" max="32" width="13.08984375" style="97" bestFit="1" customWidth="1"/>
    <col min="33" max="33" width="14.453125" style="92" hidden="1" customWidth="1"/>
    <col min="34" max="34" width="16.453125" style="179" hidden="1" customWidth="1"/>
    <col min="35" max="35" width="10.6328125" style="180" hidden="1" customWidth="1"/>
    <col min="36" max="36" width="13.08984375" style="92" hidden="1" customWidth="1"/>
    <col min="37" max="38" width="10.36328125" style="198" hidden="1" customWidth="1"/>
    <col min="39" max="39" width="7.90625" style="198" hidden="1" customWidth="1"/>
    <col min="40" max="40" width="44.08984375" style="100" hidden="1" customWidth="1"/>
    <col min="41" max="41" width="12.90625" style="91" customWidth="1"/>
    <col min="42" max="42" width="30.36328125" style="92" customWidth="1"/>
    <col min="43" max="43" width="5.6328125" style="220" customWidth="1"/>
    <col min="44" max="46" width="9" style="92" hidden="1" customWidth="1"/>
    <col min="47" max="48" width="11.26953125" style="92" hidden="1" customWidth="1"/>
    <col min="49" max="50" width="7.90625" style="92" hidden="1" customWidth="1"/>
    <col min="51" max="51" width="11.08984375" style="100" customWidth="1"/>
    <col min="52" max="52" width="14.26953125" style="92" customWidth="1"/>
    <col min="53" max="53" width="12.26953125" style="100" customWidth="1"/>
    <col min="54" max="54" width="15.453125" style="92" customWidth="1"/>
    <col min="55" max="55" width="9.26953125" style="92" customWidth="1"/>
    <col min="56" max="56" width="33.1796875" style="92" customWidth="1"/>
    <col min="57" max="57" width="14.7265625" style="92" customWidth="1"/>
    <col min="58" max="58" width="3.81640625" style="92" customWidth="1"/>
    <col min="59" max="59" width="7.90625" style="92" hidden="1" customWidth="1"/>
    <col min="60" max="60" width="9.26953125" style="92" hidden="1" customWidth="1"/>
    <col min="61" max="61" width="30.1796875" style="92" bestFit="1" customWidth="1"/>
    <col min="62" max="16384" width="7.90625" style="92"/>
  </cols>
  <sheetData>
    <row r="1" spans="1:61" ht="26" customHeight="1" thickBot="1" x14ac:dyDescent="0.45">
      <c r="A1" s="152" t="s">
        <v>1477</v>
      </c>
      <c r="B1" s="153" t="s">
        <v>1478</v>
      </c>
      <c r="C1" s="153" t="s">
        <v>700</v>
      </c>
      <c r="D1" s="154" t="s">
        <v>701</v>
      </c>
      <c r="E1" s="155" t="s">
        <v>702</v>
      </c>
      <c r="F1" s="155" t="s">
        <v>703</v>
      </c>
      <c r="G1" s="155" t="s">
        <v>704</v>
      </c>
      <c r="H1" s="155" t="s">
        <v>705</v>
      </c>
      <c r="I1" s="156" t="s">
        <v>706</v>
      </c>
      <c r="J1" s="157" t="s">
        <v>1479</v>
      </c>
      <c r="K1" s="158" t="s">
        <v>1480</v>
      </c>
      <c r="L1" s="159" t="s">
        <v>1481</v>
      </c>
      <c r="M1" s="159" t="s">
        <v>1482</v>
      </c>
      <c r="N1" s="160" t="s">
        <v>1483</v>
      </c>
      <c r="O1" s="161" t="s">
        <v>1484</v>
      </c>
      <c r="P1" s="161" t="s">
        <v>1485</v>
      </c>
      <c r="Q1" s="162" t="s">
        <v>708</v>
      </c>
      <c r="R1" s="162" t="s">
        <v>709</v>
      </c>
      <c r="S1" s="163" t="s">
        <v>710</v>
      </c>
      <c r="T1" s="91" t="s">
        <v>1486</v>
      </c>
      <c r="U1" s="91" t="s">
        <v>1487</v>
      </c>
      <c r="V1" s="91" t="s">
        <v>1488</v>
      </c>
      <c r="W1" s="91" t="s">
        <v>1489</v>
      </c>
      <c r="X1" s="91" t="s">
        <v>1490</v>
      </c>
      <c r="Y1" s="91" t="s">
        <v>1491</v>
      </c>
      <c r="Z1" s="91" t="s">
        <v>1492</v>
      </c>
      <c r="AA1" s="92" t="s">
        <v>1493</v>
      </c>
      <c r="AB1" s="164" t="s">
        <v>1494</v>
      </c>
      <c r="AC1" s="93" t="s">
        <v>1495</v>
      </c>
      <c r="AD1" s="165" t="s">
        <v>1496</v>
      </c>
      <c r="AE1" s="164" t="s">
        <v>1497</v>
      </c>
      <c r="AF1" s="94" t="s">
        <v>1498</v>
      </c>
      <c r="AG1" s="160" t="s">
        <v>1499</v>
      </c>
      <c r="AH1" s="166" t="s">
        <v>1500</v>
      </c>
      <c r="AI1" s="94" t="s">
        <v>1501</v>
      </c>
      <c r="AJ1" s="94" t="s">
        <v>1502</v>
      </c>
      <c r="AK1" s="94" t="s">
        <v>1503</v>
      </c>
      <c r="AL1" s="94" t="s">
        <v>1504</v>
      </c>
      <c r="AM1" s="95" t="s">
        <v>1505</v>
      </c>
      <c r="AN1" s="160" t="s">
        <v>1506</v>
      </c>
      <c r="AO1" s="162" t="s">
        <v>711</v>
      </c>
      <c r="AP1" s="163" t="s">
        <v>712</v>
      </c>
      <c r="AQ1" s="167" t="s">
        <v>1507</v>
      </c>
      <c r="AR1" s="168" t="s">
        <v>1508</v>
      </c>
      <c r="AS1" s="169" t="s">
        <v>1509</v>
      </c>
      <c r="AT1" s="170" t="s">
        <v>1510</v>
      </c>
      <c r="AU1" s="171" t="s">
        <v>1511</v>
      </c>
      <c r="AV1" s="172" t="s">
        <v>1512</v>
      </c>
      <c r="AW1" s="173" t="s">
        <v>1513</v>
      </c>
      <c r="AX1" s="92" t="s">
        <v>1514</v>
      </c>
      <c r="AY1" s="100" t="s">
        <v>1515</v>
      </c>
      <c r="AZ1" s="92" t="s">
        <v>1516</v>
      </c>
      <c r="BA1" s="174" t="s">
        <v>1517</v>
      </c>
      <c r="BB1" s="95" t="s">
        <v>1518</v>
      </c>
      <c r="BC1" s="95" t="s">
        <v>1519</v>
      </c>
      <c r="BD1" s="95" t="s">
        <v>1520</v>
      </c>
      <c r="BE1" s="95" t="s">
        <v>1521</v>
      </c>
      <c r="BF1" s="175" t="s">
        <v>1522</v>
      </c>
      <c r="BG1" s="92" t="s">
        <v>1523</v>
      </c>
      <c r="BH1" s="92" t="s">
        <v>1524</v>
      </c>
      <c r="BI1" s="92" t="s">
        <v>1525</v>
      </c>
    </row>
    <row r="2" spans="1:61" x14ac:dyDescent="0.4">
      <c r="B2" s="92">
        <v>1</v>
      </c>
      <c r="C2" s="92" t="s">
        <v>626</v>
      </c>
      <c r="D2" s="92" t="s">
        <v>627</v>
      </c>
      <c r="E2" s="91" t="s">
        <v>2</v>
      </c>
      <c r="F2" s="92" t="s">
        <v>713</v>
      </c>
      <c r="G2" s="92"/>
      <c r="H2" s="91" t="s">
        <v>714</v>
      </c>
      <c r="I2" s="91" t="s">
        <v>1526</v>
      </c>
      <c r="J2" s="97" t="s">
        <v>1527</v>
      </c>
      <c r="K2" s="97" t="s">
        <v>1528</v>
      </c>
      <c r="L2" s="160">
        <v>44578</v>
      </c>
      <c r="M2" s="160">
        <v>44578</v>
      </c>
      <c r="N2" s="160">
        <v>44399</v>
      </c>
      <c r="O2" s="160">
        <v>44399</v>
      </c>
      <c r="P2" s="160" t="str">
        <f>IFERROR(IF(VLOOKUP(功能_33[[#This Row],[功能代號]],#REF!,8,FALSE)=0,"",VLOOKUP(功能_33[[#This Row],[功能代號]],#REF!,8,FALSE)),"")</f>
        <v/>
      </c>
      <c r="Q2" s="91" t="s">
        <v>717</v>
      </c>
      <c r="R2" s="91" t="s">
        <v>718</v>
      </c>
      <c r="W2" s="91"/>
      <c r="Y2" s="91"/>
      <c r="Z2" s="91"/>
      <c r="AA2" s="92" t="e">
        <f>VLOOKUP(功能_33[[#This Row],[User]],#REF!,7,FALSE)</f>
        <v>#REF!</v>
      </c>
      <c r="AB2" s="160">
        <v>44470</v>
      </c>
      <c r="AC2" s="160">
        <v>44463</v>
      </c>
      <c r="AD2" s="160">
        <v>44461</v>
      </c>
      <c r="AE2" s="160">
        <v>44461</v>
      </c>
      <c r="AF2" s="177" t="s">
        <v>1529</v>
      </c>
      <c r="AG2" s="178" t="s">
        <v>719</v>
      </c>
      <c r="AH2" s="179">
        <v>44483.717361111107</v>
      </c>
      <c r="AI2" s="180">
        <v>44487.745833333327</v>
      </c>
      <c r="AJ2" s="160">
        <f>IFERROR(IF(VLOOKUP(功能_33[[#This Row],[功能代號]],E:T,11,FALSE)=0,"",VLOOKUP(功能_33[[#This Row],[功能代號]],E:T,11,FALSE)),"")</f>
        <v>44399</v>
      </c>
      <c r="AK2" s="160"/>
      <c r="AL2" s="160"/>
      <c r="AM2" s="92"/>
      <c r="AN2" s="160">
        <v>44403</v>
      </c>
      <c r="AO2" s="91">
        <v>1</v>
      </c>
      <c r="AP2" s="92" t="s">
        <v>720</v>
      </c>
      <c r="AQ2" s="181" t="s">
        <v>1530</v>
      </c>
      <c r="AR2" s="168" t="str">
        <f t="shared" ref="AR2:AR50" si="0">IF(COUNTA(AF2)=1,LEFT(D2,3),"")</f>
        <v>1-1</v>
      </c>
      <c r="AS2" s="169" t="str">
        <f t="shared" ref="AS2:AS50" si="1">IF(AND(COUNTA(O2)=1,COUNTA(P2)=1,COUNTA(AB2)=1,COUNTA(AE2)=1,COUNTA(AF2)=0),LEFT(D2,3),"")</f>
        <v/>
      </c>
      <c r="AT2" s="170" t="str">
        <f t="shared" ref="AT2:AT50" si="2">IF(AND(COUNTA(O2)=1,COUNTA(P2)=1,COUNTA(AB2)=1,COUNTA(AE2)=0,COUNTA(AF2)=0),LEFT(D2,3),"")</f>
        <v/>
      </c>
      <c r="AU2" s="182" t="str">
        <f t="shared" ref="AU2:AU50" si="3">IF(AND(COUNTA(P2)=0,COUNTA(AB2)=1),LEFT(D2,3),"")</f>
        <v/>
      </c>
      <c r="AV2" s="183" t="str">
        <f t="shared" ref="AV2:AV50" si="4">IF(AND(COUNTA(P2)=1,COUNTA(AB2)=0),LEFT(D2,3),"")</f>
        <v/>
      </c>
      <c r="AW2" s="163" t="str">
        <f t="shared" ref="AW2:AW50" si="5">IF(AND(COUNTA(P2)=0,COUNTA(AB2)=0),LEFT(D2,3),"")</f>
        <v/>
      </c>
      <c r="AX2" s="92" t="str">
        <f>IFERROR(VLOOKUP(功能_33[[#This Row],[功能代號]],#REF!,1,FALSE),"")</f>
        <v/>
      </c>
      <c r="AY2" s="100">
        <v>44516</v>
      </c>
      <c r="AZ2" s="100">
        <v>44516</v>
      </c>
      <c r="BA2" s="100">
        <v>44516</v>
      </c>
      <c r="BB2" s="92" t="s">
        <v>1531</v>
      </c>
      <c r="BD2" s="92" t="s">
        <v>1532</v>
      </c>
      <c r="BE2" s="92" t="s">
        <v>1533</v>
      </c>
      <c r="BF2" s="184"/>
      <c r="BG2" s="92" t="str">
        <f>IFERROR(VLOOKUP(功能_33[[#This Row],[功能代號]],#REF!,1,FALSE),"")</f>
        <v/>
      </c>
      <c r="BH2" s="92" t="str">
        <f>IFERROR(VLOOKUP(功能_33[[#This Row],[QC對應測試案例即測試報告]],#REF!,1,FALSE),"")</f>
        <v/>
      </c>
      <c r="BI2" s="92" t="str">
        <f>BG2&amp;BH2</f>
        <v/>
      </c>
    </row>
    <row r="3" spans="1:61" x14ac:dyDescent="0.4">
      <c r="B3" s="92">
        <v>1</v>
      </c>
      <c r="C3" s="92" t="s">
        <v>626</v>
      </c>
      <c r="D3" s="92" t="s">
        <v>627</v>
      </c>
      <c r="E3" s="91" t="s">
        <v>3</v>
      </c>
      <c r="F3" s="92" t="s">
        <v>721</v>
      </c>
      <c r="G3" s="92"/>
      <c r="H3" s="91" t="s">
        <v>714</v>
      </c>
      <c r="I3" s="91" t="s">
        <v>714</v>
      </c>
      <c r="J3" s="97" t="s">
        <v>1534</v>
      </c>
      <c r="K3" s="97" t="s">
        <v>1528</v>
      </c>
      <c r="L3" s="160">
        <v>44578</v>
      </c>
      <c r="M3" s="160">
        <v>44578</v>
      </c>
      <c r="N3" s="160">
        <v>44399</v>
      </c>
      <c r="O3" s="160">
        <v>44399</v>
      </c>
      <c r="P3" s="160" t="str">
        <f>IFERROR(IF(VLOOKUP(功能_33[[#This Row],[功能代號]],#REF!,8,FALSE)=0,"",VLOOKUP(功能_33[[#This Row],[功能代號]],#REF!,8,FALSE)),"")</f>
        <v/>
      </c>
      <c r="Q3" s="91" t="s">
        <v>717</v>
      </c>
      <c r="R3" s="91" t="s">
        <v>718</v>
      </c>
      <c r="W3" s="91"/>
      <c r="Y3" s="91"/>
      <c r="Z3" s="91"/>
      <c r="AA3" s="92" t="e">
        <f>VLOOKUP(功能_33[[#This Row],[User]],#REF!,7,FALSE)</f>
        <v>#REF!</v>
      </c>
      <c r="AB3" s="160">
        <v>44470</v>
      </c>
      <c r="AC3" s="160">
        <v>44463</v>
      </c>
      <c r="AD3" s="160">
        <v>44461</v>
      </c>
      <c r="AE3" s="160">
        <v>44461</v>
      </c>
      <c r="AF3" s="177" t="s">
        <v>1535</v>
      </c>
      <c r="AG3" s="178" t="s">
        <v>723</v>
      </c>
      <c r="AH3" s="179">
        <v>44482.39166666667</v>
      </c>
      <c r="AI3" s="180">
        <v>44487.745833333327</v>
      </c>
      <c r="AJ3" s="160">
        <f>IFERROR(IF(VLOOKUP(功能_33[[#This Row],[功能代號]],E:T,11,FALSE)=0,"",VLOOKUP(功能_33[[#This Row],[功能代號]],E:T,11,FALSE)),"")</f>
        <v>44399</v>
      </c>
      <c r="AK3" s="160"/>
      <c r="AL3" s="160"/>
      <c r="AM3" s="92"/>
      <c r="AN3" s="160">
        <v>44403</v>
      </c>
      <c r="AO3" s="91" t="s">
        <v>724</v>
      </c>
      <c r="AP3" s="92" t="s">
        <v>725</v>
      </c>
      <c r="AQ3" s="181" t="s">
        <v>1536</v>
      </c>
      <c r="AR3" s="168" t="str">
        <f t="shared" si="0"/>
        <v>1-1</v>
      </c>
      <c r="AS3" s="169" t="str">
        <f t="shared" si="1"/>
        <v/>
      </c>
      <c r="AT3" s="170" t="str">
        <f t="shared" si="2"/>
        <v/>
      </c>
      <c r="AU3" s="182" t="str">
        <f t="shared" si="3"/>
        <v/>
      </c>
      <c r="AV3" s="183" t="str">
        <f t="shared" si="4"/>
        <v/>
      </c>
      <c r="AW3" s="163" t="str">
        <f t="shared" si="5"/>
        <v/>
      </c>
      <c r="AX3" s="92" t="str">
        <f>IFERROR(VLOOKUP(功能_33[[#This Row],[功能代號]],#REF!,1,FALSE),"")</f>
        <v/>
      </c>
      <c r="AY3" s="100">
        <v>44516</v>
      </c>
      <c r="AZ3" s="100">
        <v>44516</v>
      </c>
      <c r="BA3" s="100">
        <v>44516</v>
      </c>
      <c r="BB3" s="92" t="s">
        <v>1531</v>
      </c>
      <c r="BD3" s="92" t="s">
        <v>1532</v>
      </c>
      <c r="BE3" s="92" t="s">
        <v>1533</v>
      </c>
      <c r="BF3" s="184"/>
      <c r="BG3" s="92" t="str">
        <f>IFERROR(VLOOKUP(功能_33[[#This Row],[功能代號]],#REF!,1,FALSE),"")</f>
        <v/>
      </c>
      <c r="BH3" s="92" t="str">
        <f>IFERROR(VLOOKUP(功能_33[[#This Row],[QC對應測試案例即測試報告]],#REF!,1,FALSE),"")</f>
        <v/>
      </c>
      <c r="BI3" s="92" t="str">
        <f t="shared" ref="BI3:BI69" si="6">BG3&amp;BH3</f>
        <v/>
      </c>
    </row>
    <row r="4" spans="1:61" x14ac:dyDescent="0.4">
      <c r="B4" s="92">
        <v>1</v>
      </c>
      <c r="C4" s="92" t="s">
        <v>626</v>
      </c>
      <c r="D4" s="92" t="s">
        <v>627</v>
      </c>
      <c r="E4" s="91" t="s">
        <v>4</v>
      </c>
      <c r="F4" s="92" t="s">
        <v>726</v>
      </c>
      <c r="G4" s="92"/>
      <c r="H4" s="91" t="s">
        <v>714</v>
      </c>
      <c r="I4" s="91" t="s">
        <v>714</v>
      </c>
      <c r="J4" s="97" t="s">
        <v>1537</v>
      </c>
      <c r="K4" s="97" t="s">
        <v>1528</v>
      </c>
      <c r="L4" s="160">
        <v>44578</v>
      </c>
      <c r="M4" s="160">
        <v>44578</v>
      </c>
      <c r="N4" s="160">
        <v>44403</v>
      </c>
      <c r="O4" s="160">
        <v>44403</v>
      </c>
      <c r="P4" s="160" t="str">
        <f>IFERROR(IF(VLOOKUP(功能_33[[#This Row],[功能代號]],#REF!,8,FALSE)=0,"",VLOOKUP(功能_33[[#This Row],[功能代號]],#REF!,8,FALSE)),"")</f>
        <v/>
      </c>
      <c r="Q4" s="91" t="s">
        <v>717</v>
      </c>
      <c r="R4" s="91" t="s">
        <v>727</v>
      </c>
      <c r="W4" s="91"/>
      <c r="Y4" s="91"/>
      <c r="Z4" s="91"/>
      <c r="AA4" s="92" t="e">
        <f>VLOOKUP(功能_33[[#This Row],[User]],#REF!,7,FALSE)</f>
        <v>#REF!</v>
      </c>
      <c r="AB4" s="160">
        <v>44470</v>
      </c>
      <c r="AC4" s="160">
        <v>44463</v>
      </c>
      <c r="AD4" s="160">
        <v>44461</v>
      </c>
      <c r="AE4" s="160">
        <v>44461</v>
      </c>
      <c r="AF4" s="177" t="s">
        <v>1538</v>
      </c>
      <c r="AG4" s="178" t="s">
        <v>728</v>
      </c>
      <c r="AH4" s="179" t="s">
        <v>1539</v>
      </c>
      <c r="AI4" s="180">
        <v>44487.745833333327</v>
      </c>
      <c r="AJ4" s="160">
        <f>IFERROR(IF(VLOOKUP(功能_33[[#This Row],[功能代號]],E:T,11,FALSE)=0,"",VLOOKUP(功能_33[[#This Row],[功能代號]],E:T,11,FALSE)),"")</f>
        <v>44403</v>
      </c>
      <c r="AK4" s="160"/>
      <c r="AL4" s="160"/>
      <c r="AM4" s="92"/>
      <c r="AN4" s="92"/>
      <c r="AO4" s="91" t="s">
        <v>724</v>
      </c>
      <c r="AP4" s="92" t="s">
        <v>725</v>
      </c>
      <c r="AQ4" s="181" t="s">
        <v>1530</v>
      </c>
      <c r="AR4" s="168" t="str">
        <f t="shared" si="0"/>
        <v>1-1</v>
      </c>
      <c r="AS4" s="169" t="str">
        <f t="shared" si="1"/>
        <v/>
      </c>
      <c r="AT4" s="170" t="str">
        <f t="shared" si="2"/>
        <v/>
      </c>
      <c r="AU4" s="182" t="str">
        <f t="shared" si="3"/>
        <v/>
      </c>
      <c r="AV4" s="183" t="str">
        <f t="shared" si="4"/>
        <v/>
      </c>
      <c r="AW4" s="163" t="str">
        <f t="shared" si="5"/>
        <v/>
      </c>
      <c r="AX4" s="92" t="str">
        <f>IFERROR(VLOOKUP(功能_33[[#This Row],[功能代號]],#REF!,1,FALSE),"")</f>
        <v/>
      </c>
      <c r="AY4" s="100">
        <v>44516</v>
      </c>
      <c r="AZ4" s="100">
        <v>44516</v>
      </c>
      <c r="BA4" s="100">
        <v>44516</v>
      </c>
      <c r="BB4" s="92" t="s">
        <v>1531</v>
      </c>
      <c r="BD4" s="92" t="s">
        <v>1532</v>
      </c>
      <c r="BE4" s="92" t="s">
        <v>1533</v>
      </c>
      <c r="BF4" s="184"/>
      <c r="BG4" s="92" t="str">
        <f>IFERROR(VLOOKUP(功能_33[[#This Row],[功能代號]],#REF!,1,FALSE),"")</f>
        <v/>
      </c>
      <c r="BH4" s="92" t="str">
        <f>IFERROR(VLOOKUP(功能_33[[#This Row],[QC對應測試案例即測試報告]],#REF!,1,FALSE),"")</f>
        <v/>
      </c>
      <c r="BI4" s="92" t="str">
        <f t="shared" si="6"/>
        <v/>
      </c>
    </row>
    <row r="5" spans="1:61" x14ac:dyDescent="0.4">
      <c r="B5" s="92">
        <v>1</v>
      </c>
      <c r="C5" s="92" t="s">
        <v>626</v>
      </c>
      <c r="D5" s="92" t="s">
        <v>627</v>
      </c>
      <c r="E5" s="91" t="s">
        <v>5</v>
      </c>
      <c r="F5" s="92" t="s">
        <v>729</v>
      </c>
      <c r="G5" s="92"/>
      <c r="H5" s="91" t="s">
        <v>714</v>
      </c>
      <c r="I5" s="91" t="s">
        <v>714</v>
      </c>
      <c r="J5" s="97" t="s">
        <v>1540</v>
      </c>
      <c r="K5" s="97" t="s">
        <v>1541</v>
      </c>
      <c r="L5" s="160">
        <v>44578</v>
      </c>
      <c r="M5" s="160">
        <v>44578</v>
      </c>
      <c r="N5" s="160">
        <v>44399</v>
      </c>
      <c r="O5" s="160">
        <v>44399</v>
      </c>
      <c r="P5" s="160" t="str">
        <f>IFERROR(IF(VLOOKUP(功能_33[[#This Row],[功能代號]],#REF!,8,FALSE)=0,"",VLOOKUP(功能_33[[#This Row],[功能代號]],#REF!,8,FALSE)),"")</f>
        <v/>
      </c>
      <c r="Q5" s="91" t="s">
        <v>717</v>
      </c>
      <c r="R5" s="91" t="s">
        <v>718</v>
      </c>
      <c r="W5" s="91"/>
      <c r="Y5" s="91"/>
      <c r="Z5" s="91"/>
      <c r="AA5" s="92" t="e">
        <f>VLOOKUP(功能_33[[#This Row],[User]],#REF!,7,FALSE)</f>
        <v>#REF!</v>
      </c>
      <c r="AB5" s="160">
        <v>44470</v>
      </c>
      <c r="AC5" s="160">
        <v>44463</v>
      </c>
      <c r="AD5" s="160">
        <v>44461</v>
      </c>
      <c r="AE5" s="160">
        <v>44461</v>
      </c>
      <c r="AF5" s="177" t="s">
        <v>1542</v>
      </c>
      <c r="AG5" s="178" t="s">
        <v>723</v>
      </c>
      <c r="AH5" s="179">
        <v>44482.39166666667</v>
      </c>
      <c r="AI5" s="180">
        <v>44487.745833333327</v>
      </c>
      <c r="AJ5" s="160">
        <f>IFERROR(IF(VLOOKUP(功能_33[[#This Row],[功能代號]],E:T,11,FALSE)=0,"",VLOOKUP(功能_33[[#This Row],[功能代號]],E:T,11,FALSE)),"")</f>
        <v>44399</v>
      </c>
      <c r="AK5" s="160"/>
      <c r="AL5" s="160"/>
      <c r="AM5" s="92"/>
      <c r="AN5" s="92"/>
      <c r="AO5" s="91" t="s">
        <v>730</v>
      </c>
      <c r="AP5" s="92" t="s">
        <v>731</v>
      </c>
      <c r="AQ5" s="181" t="s">
        <v>1530</v>
      </c>
      <c r="AR5" s="168" t="str">
        <f t="shared" si="0"/>
        <v>1-1</v>
      </c>
      <c r="AS5" s="169" t="str">
        <f t="shared" si="1"/>
        <v/>
      </c>
      <c r="AT5" s="170" t="str">
        <f t="shared" si="2"/>
        <v/>
      </c>
      <c r="AU5" s="182" t="str">
        <f t="shared" si="3"/>
        <v/>
      </c>
      <c r="AV5" s="183" t="str">
        <f t="shared" si="4"/>
        <v/>
      </c>
      <c r="AW5" s="163" t="str">
        <f t="shared" si="5"/>
        <v/>
      </c>
      <c r="AX5" s="92" t="str">
        <f>IFERROR(VLOOKUP(功能_33[[#This Row],[功能代號]],#REF!,1,FALSE),"")</f>
        <v/>
      </c>
      <c r="AY5" s="100">
        <v>44516</v>
      </c>
      <c r="AZ5" s="100">
        <v>44516</v>
      </c>
      <c r="BA5" s="100">
        <v>44516</v>
      </c>
      <c r="BB5" s="92" t="s">
        <v>1531</v>
      </c>
      <c r="BD5" s="92" t="s">
        <v>1532</v>
      </c>
      <c r="BE5" s="92" t="s">
        <v>1533</v>
      </c>
      <c r="BF5" s="184"/>
      <c r="BG5" s="92" t="str">
        <f>IFERROR(VLOOKUP(功能_33[[#This Row],[功能代號]],#REF!,1,FALSE),"")</f>
        <v/>
      </c>
      <c r="BH5" s="92" t="str">
        <f>IFERROR(VLOOKUP(功能_33[[#This Row],[QC對應測試案例即測試報告]],#REF!,1,FALSE),"")</f>
        <v/>
      </c>
      <c r="BI5" s="92" t="str">
        <f t="shared" si="6"/>
        <v/>
      </c>
    </row>
    <row r="6" spans="1:61" x14ac:dyDescent="0.4">
      <c r="B6" s="92">
        <v>1</v>
      </c>
      <c r="C6" s="92" t="s">
        <v>626</v>
      </c>
      <c r="D6" s="92" t="s">
        <v>627</v>
      </c>
      <c r="E6" s="91" t="s">
        <v>6</v>
      </c>
      <c r="F6" s="92" t="s">
        <v>729</v>
      </c>
      <c r="G6" s="92"/>
      <c r="H6" s="91" t="s">
        <v>714</v>
      </c>
      <c r="I6" s="91" t="s">
        <v>714</v>
      </c>
      <c r="J6" s="97" t="s">
        <v>1540</v>
      </c>
      <c r="K6" s="97" t="s">
        <v>1541</v>
      </c>
      <c r="L6" s="160">
        <v>44578</v>
      </c>
      <c r="M6" s="160">
        <v>44578</v>
      </c>
      <c r="N6" s="160">
        <v>44403</v>
      </c>
      <c r="O6" s="160">
        <v>44403</v>
      </c>
      <c r="P6" s="160" t="str">
        <f>IFERROR(IF(VLOOKUP(功能_33[[#This Row],[功能代號]],#REF!,8,FALSE)=0,"",VLOOKUP(功能_33[[#This Row],[功能代號]],#REF!,8,FALSE)),"")</f>
        <v/>
      </c>
      <c r="Q6" s="91" t="s">
        <v>717</v>
      </c>
      <c r="R6" s="91" t="s">
        <v>727</v>
      </c>
      <c r="W6" s="91"/>
      <c r="Y6" s="91"/>
      <c r="Z6" s="91"/>
      <c r="AA6" s="92" t="e">
        <f>VLOOKUP(功能_33[[#This Row],[User]],#REF!,7,FALSE)</f>
        <v>#REF!</v>
      </c>
      <c r="AB6" s="160">
        <v>44470</v>
      </c>
      <c r="AC6" s="160">
        <v>44463</v>
      </c>
      <c r="AD6" s="160">
        <v>44461</v>
      </c>
      <c r="AE6" s="160">
        <v>44461</v>
      </c>
      <c r="AF6" s="177" t="s">
        <v>1543</v>
      </c>
      <c r="AG6" s="178" t="s">
        <v>723</v>
      </c>
      <c r="AH6" s="179">
        <v>44482.39166666667</v>
      </c>
      <c r="AI6" s="180">
        <v>44487.745833333327</v>
      </c>
      <c r="AJ6" s="160">
        <f>IFERROR(IF(VLOOKUP(功能_33[[#This Row],[功能代號]],E:T,11,FALSE)=0,"",VLOOKUP(功能_33[[#This Row],[功能代號]],E:T,11,FALSE)),"")</f>
        <v>44403</v>
      </c>
      <c r="AK6" s="160"/>
      <c r="AL6" s="160"/>
      <c r="AM6" s="92"/>
      <c r="AN6" s="92"/>
      <c r="AO6" s="91" t="s">
        <v>730</v>
      </c>
      <c r="AP6" s="92" t="s">
        <v>731</v>
      </c>
      <c r="AQ6" s="181" t="s">
        <v>1530</v>
      </c>
      <c r="AR6" s="168" t="str">
        <f t="shared" si="0"/>
        <v>1-1</v>
      </c>
      <c r="AS6" s="169" t="str">
        <f t="shared" si="1"/>
        <v/>
      </c>
      <c r="AT6" s="170" t="str">
        <f t="shared" si="2"/>
        <v/>
      </c>
      <c r="AU6" s="182" t="str">
        <f t="shared" si="3"/>
        <v/>
      </c>
      <c r="AV6" s="183" t="str">
        <f t="shared" si="4"/>
        <v/>
      </c>
      <c r="AW6" s="163" t="str">
        <f t="shared" si="5"/>
        <v/>
      </c>
      <c r="AX6" s="92" t="str">
        <f>IFERROR(VLOOKUP(功能_33[[#This Row],[功能代號]],#REF!,1,FALSE),"")</f>
        <v/>
      </c>
      <c r="AY6" s="100">
        <v>44516</v>
      </c>
      <c r="AZ6" s="100">
        <v>44516</v>
      </c>
      <c r="BA6" s="100">
        <v>44516</v>
      </c>
      <c r="BB6" s="92" t="s">
        <v>1531</v>
      </c>
      <c r="BD6" s="92" t="s">
        <v>1532</v>
      </c>
      <c r="BE6" s="92" t="s">
        <v>1533</v>
      </c>
      <c r="BF6" s="184"/>
      <c r="BG6" s="92" t="str">
        <f>IFERROR(VLOOKUP(功能_33[[#This Row],[功能代號]],#REF!,1,FALSE),"")</f>
        <v/>
      </c>
      <c r="BH6" s="92" t="str">
        <f>IFERROR(VLOOKUP(功能_33[[#This Row],[QC對應測試案例即測試報告]],#REF!,1,FALSE),"")</f>
        <v/>
      </c>
      <c r="BI6" s="92" t="str">
        <f t="shared" si="6"/>
        <v/>
      </c>
    </row>
    <row r="7" spans="1:61" x14ac:dyDescent="0.4">
      <c r="B7" s="92">
        <v>1</v>
      </c>
      <c r="C7" s="92" t="s">
        <v>626</v>
      </c>
      <c r="D7" s="92" t="s">
        <v>627</v>
      </c>
      <c r="E7" s="91" t="s">
        <v>602</v>
      </c>
      <c r="F7" s="92" t="s">
        <v>733</v>
      </c>
      <c r="G7" s="92"/>
      <c r="H7" s="91" t="s">
        <v>714</v>
      </c>
      <c r="I7" s="91" t="s">
        <v>714</v>
      </c>
      <c r="J7" s="97" t="s">
        <v>1537</v>
      </c>
      <c r="K7" s="97" t="s">
        <v>1528</v>
      </c>
      <c r="L7" s="160">
        <v>44579</v>
      </c>
      <c r="M7" s="160">
        <v>44579</v>
      </c>
      <c r="N7" s="160">
        <v>44461</v>
      </c>
      <c r="O7" s="160">
        <v>44461</v>
      </c>
      <c r="P7" s="160">
        <v>44515</v>
      </c>
      <c r="Q7" s="91" t="s">
        <v>717</v>
      </c>
      <c r="R7" s="91" t="s">
        <v>735</v>
      </c>
      <c r="W7" s="91"/>
      <c r="Y7" s="91"/>
      <c r="Z7" s="91"/>
      <c r="AA7" s="92" t="e">
        <f>VLOOKUP(功能_33[[#This Row],[User]],#REF!,7,FALSE)</f>
        <v>#REF!</v>
      </c>
      <c r="AB7" s="160">
        <v>44515</v>
      </c>
      <c r="AC7" s="160">
        <v>44463</v>
      </c>
      <c r="AD7" s="160">
        <v>44461</v>
      </c>
      <c r="AE7" s="160">
        <v>44461</v>
      </c>
      <c r="AF7" s="177" t="s">
        <v>1544</v>
      </c>
      <c r="AG7" s="178" t="s">
        <v>717</v>
      </c>
      <c r="AH7" s="179">
        <v>44483.717361111107</v>
      </c>
      <c r="AI7" s="180">
        <v>44487.745833333327</v>
      </c>
      <c r="AJ7" s="160">
        <f>IFERROR(IF(VLOOKUP(功能_33[[#This Row],[功能代號]],E:T,11,FALSE)=0,"",VLOOKUP(功能_33[[#This Row],[功能代號]],E:T,11,FALSE)),"")</f>
        <v>44461</v>
      </c>
      <c r="AK7" s="160"/>
      <c r="AL7" s="160"/>
      <c r="AM7" s="92"/>
      <c r="AN7" s="92"/>
      <c r="AO7" s="91" t="s">
        <v>736</v>
      </c>
      <c r="AP7" s="92" t="s">
        <v>737</v>
      </c>
      <c r="AQ7" s="181" t="s">
        <v>1530</v>
      </c>
      <c r="AR7" s="168" t="str">
        <f t="shared" si="0"/>
        <v>1-1</v>
      </c>
      <c r="AS7" s="169" t="str">
        <f t="shared" si="1"/>
        <v/>
      </c>
      <c r="AT7" s="170" t="str">
        <f t="shared" si="2"/>
        <v/>
      </c>
      <c r="AU7" s="182" t="str">
        <f t="shared" si="3"/>
        <v/>
      </c>
      <c r="AV7" s="183" t="str">
        <f t="shared" si="4"/>
        <v/>
      </c>
      <c r="AW7" s="163" t="str">
        <f t="shared" si="5"/>
        <v/>
      </c>
      <c r="AX7" s="92" t="str">
        <f>IFERROR(VLOOKUP(功能_33[[#This Row],[功能代號]],#REF!,1,FALSE),"")</f>
        <v/>
      </c>
      <c r="AY7" s="100">
        <v>44516</v>
      </c>
      <c r="AZ7" s="100">
        <v>44516</v>
      </c>
      <c r="BA7" s="100">
        <v>44516</v>
      </c>
      <c r="BB7" s="92" t="s">
        <v>1531</v>
      </c>
      <c r="BD7" s="92" t="s">
        <v>1532</v>
      </c>
      <c r="BE7" s="92" t="s">
        <v>1533</v>
      </c>
      <c r="BF7" s="184"/>
      <c r="BG7" s="92" t="str">
        <f>IFERROR(VLOOKUP(功能_33[[#This Row],[功能代號]],#REF!,1,FALSE),"")</f>
        <v/>
      </c>
      <c r="BH7" s="92" t="str">
        <f>IFERROR(VLOOKUP(功能_33[[#This Row],[QC對應測試案例即測試報告]],#REF!,1,FALSE),"")</f>
        <v/>
      </c>
      <c r="BI7" s="92" t="str">
        <f t="shared" si="6"/>
        <v/>
      </c>
    </row>
    <row r="8" spans="1:61" x14ac:dyDescent="0.4">
      <c r="B8" s="92">
        <v>1</v>
      </c>
      <c r="C8" s="92" t="s">
        <v>626</v>
      </c>
      <c r="D8" s="92" t="s">
        <v>627</v>
      </c>
      <c r="E8" s="91" t="s">
        <v>571</v>
      </c>
      <c r="F8" s="92" t="s">
        <v>738</v>
      </c>
      <c r="G8" s="92"/>
      <c r="H8" s="91" t="s">
        <v>714</v>
      </c>
      <c r="I8" s="91" t="s">
        <v>714</v>
      </c>
      <c r="J8" s="97" t="s">
        <v>1545</v>
      </c>
      <c r="K8" s="97" t="s">
        <v>1528</v>
      </c>
      <c r="L8" s="160">
        <v>44579</v>
      </c>
      <c r="M8" s="160">
        <v>44579</v>
      </c>
      <c r="N8" s="160">
        <v>44461</v>
      </c>
      <c r="O8" s="160">
        <v>44461</v>
      </c>
      <c r="P8" s="160">
        <v>44489</v>
      </c>
      <c r="Q8" s="91" t="s">
        <v>717</v>
      </c>
      <c r="R8" s="91" t="s">
        <v>718</v>
      </c>
      <c r="S8" s="92" t="s">
        <v>727</v>
      </c>
      <c r="W8" s="91"/>
      <c r="Y8" s="91"/>
      <c r="Z8" s="91"/>
      <c r="AA8" s="92" t="e">
        <f>VLOOKUP(功能_33[[#This Row],[User]],#REF!,7,FALSE)</f>
        <v>#REF!</v>
      </c>
      <c r="AB8" s="160">
        <v>44470</v>
      </c>
      <c r="AC8" s="160">
        <v>44463</v>
      </c>
      <c r="AD8" s="160">
        <v>44461</v>
      </c>
      <c r="AE8" s="160">
        <v>44461</v>
      </c>
      <c r="AF8" s="177" t="s">
        <v>1546</v>
      </c>
      <c r="AG8" s="178" t="s">
        <v>719</v>
      </c>
      <c r="AH8" s="179">
        <v>44483.717361111107</v>
      </c>
      <c r="AI8" s="180">
        <v>44487.745833333327</v>
      </c>
      <c r="AJ8" s="160">
        <f>IFERROR(IF(VLOOKUP(功能_33[[#This Row],[功能代號]],E:T,11,FALSE)=0,"",VLOOKUP(功能_33[[#This Row],[功能代號]],E:T,11,FALSE)),"")</f>
        <v>44461</v>
      </c>
      <c r="AK8" s="160"/>
      <c r="AL8" s="160"/>
      <c r="AM8" s="92"/>
      <c r="AN8" s="92"/>
      <c r="AO8" s="91" t="s">
        <v>739</v>
      </c>
      <c r="AP8" s="92" t="s">
        <v>740</v>
      </c>
      <c r="AQ8" s="181" t="s">
        <v>1530</v>
      </c>
      <c r="AR8" s="168" t="str">
        <f t="shared" si="0"/>
        <v>1-1</v>
      </c>
      <c r="AS8" s="169" t="str">
        <f t="shared" si="1"/>
        <v/>
      </c>
      <c r="AT8" s="170" t="str">
        <f t="shared" si="2"/>
        <v/>
      </c>
      <c r="AU8" s="182" t="str">
        <f t="shared" si="3"/>
        <v/>
      </c>
      <c r="AV8" s="183" t="str">
        <f t="shared" si="4"/>
        <v/>
      </c>
      <c r="AW8" s="163" t="str">
        <f t="shared" si="5"/>
        <v/>
      </c>
      <c r="AX8" s="92" t="str">
        <f>IFERROR(VLOOKUP(功能_33[[#This Row],[功能代號]],#REF!,1,FALSE),"")</f>
        <v/>
      </c>
      <c r="AY8" s="100">
        <v>44516</v>
      </c>
      <c r="AZ8" s="100">
        <v>44516</v>
      </c>
      <c r="BA8" s="100">
        <v>44516</v>
      </c>
      <c r="BB8" s="92" t="s">
        <v>1531</v>
      </c>
      <c r="BD8" s="92" t="s">
        <v>1532</v>
      </c>
      <c r="BE8" s="92" t="s">
        <v>1533</v>
      </c>
      <c r="BF8" s="184"/>
      <c r="BG8" s="92" t="str">
        <f>IFERROR(VLOOKUP(功能_33[[#This Row],[功能代號]],#REF!,1,FALSE),"")</f>
        <v/>
      </c>
      <c r="BH8" s="92" t="str">
        <f>IFERROR(VLOOKUP(功能_33[[#This Row],[QC對應測試案例即測試報告]],#REF!,1,FALSE),"")</f>
        <v/>
      </c>
      <c r="BI8" s="92" t="str">
        <f t="shared" si="6"/>
        <v/>
      </c>
    </row>
    <row r="9" spans="1:61" x14ac:dyDescent="0.4">
      <c r="B9" s="92">
        <v>1</v>
      </c>
      <c r="C9" s="92" t="s">
        <v>626</v>
      </c>
      <c r="D9" s="92" t="s">
        <v>627</v>
      </c>
      <c r="E9" s="91" t="s">
        <v>11</v>
      </c>
      <c r="F9" s="92" t="s">
        <v>741</v>
      </c>
      <c r="G9" s="92"/>
      <c r="H9" s="91" t="s">
        <v>714</v>
      </c>
      <c r="I9" s="91" t="s">
        <v>714</v>
      </c>
      <c r="J9" s="97" t="s">
        <v>1537</v>
      </c>
      <c r="K9" s="97" t="s">
        <v>1528</v>
      </c>
      <c r="L9" s="160">
        <v>44579</v>
      </c>
      <c r="M9" s="160">
        <v>44579</v>
      </c>
      <c r="N9" s="160">
        <v>44399</v>
      </c>
      <c r="O9" s="160">
        <v>44399</v>
      </c>
      <c r="P9" s="160">
        <v>44399</v>
      </c>
      <c r="Q9" s="91" t="s">
        <v>717</v>
      </c>
      <c r="R9" s="91" t="s">
        <v>727</v>
      </c>
      <c r="W9" s="91"/>
      <c r="Y9" s="91"/>
      <c r="Z9" s="91"/>
      <c r="AA9" s="92" t="e">
        <f>VLOOKUP(功能_33[[#This Row],[User]],#REF!,7,FALSE)</f>
        <v>#REF!</v>
      </c>
      <c r="AB9" s="160">
        <v>44470</v>
      </c>
      <c r="AC9" s="160">
        <v>44463</v>
      </c>
      <c r="AD9" s="160">
        <v>44468</v>
      </c>
      <c r="AE9" s="160">
        <v>44468</v>
      </c>
      <c r="AF9" s="177" t="s">
        <v>1547</v>
      </c>
      <c r="AG9" s="178" t="s">
        <v>723</v>
      </c>
      <c r="AH9" s="179">
        <v>44482.39166666667</v>
      </c>
      <c r="AI9" s="180">
        <v>44487.745833333327</v>
      </c>
      <c r="AJ9" s="160">
        <f>IFERROR(IF(VLOOKUP(功能_33[[#This Row],[功能代號]],E:T,11,FALSE)=0,"",VLOOKUP(功能_33[[#This Row],[功能代號]],E:T,11,FALSE)),"")</f>
        <v>44399</v>
      </c>
      <c r="AK9" s="160"/>
      <c r="AL9" s="160"/>
      <c r="AM9" s="92"/>
      <c r="AN9" s="98">
        <v>44491</v>
      </c>
      <c r="AP9" s="92" t="s">
        <v>742</v>
      </c>
      <c r="AQ9" s="181" t="s">
        <v>1530</v>
      </c>
      <c r="AR9" s="168" t="str">
        <f t="shared" si="0"/>
        <v>1-1</v>
      </c>
      <c r="AS9" s="169" t="str">
        <f t="shared" si="1"/>
        <v/>
      </c>
      <c r="AT9" s="170" t="str">
        <f t="shared" si="2"/>
        <v/>
      </c>
      <c r="AU9" s="182" t="str">
        <f t="shared" si="3"/>
        <v/>
      </c>
      <c r="AV9" s="183" t="str">
        <f t="shared" si="4"/>
        <v/>
      </c>
      <c r="AW9" s="163" t="str">
        <f t="shared" si="5"/>
        <v/>
      </c>
      <c r="AX9" s="92" t="str">
        <f>IFERROR(VLOOKUP(功能_33[[#This Row],[功能代號]],#REF!,1,FALSE),"")</f>
        <v/>
      </c>
      <c r="AY9" s="100">
        <v>44516</v>
      </c>
      <c r="AZ9" s="100">
        <v>44516</v>
      </c>
      <c r="BA9" s="100">
        <v>44516</v>
      </c>
      <c r="BB9" s="92" t="s">
        <v>1531</v>
      </c>
      <c r="BD9" s="92" t="s">
        <v>1532</v>
      </c>
      <c r="BE9" s="92" t="s">
        <v>1533</v>
      </c>
      <c r="BF9" s="184"/>
      <c r="BG9" s="92" t="str">
        <f>IFERROR(VLOOKUP(功能_33[[#This Row],[功能代號]],#REF!,1,FALSE),"")</f>
        <v/>
      </c>
      <c r="BH9" s="92" t="str">
        <f>IFERROR(VLOOKUP(功能_33[[#This Row],[QC對應測試案例即測試報告]],#REF!,1,FALSE),"")</f>
        <v/>
      </c>
      <c r="BI9" s="92" t="str">
        <f t="shared" si="6"/>
        <v/>
      </c>
    </row>
    <row r="10" spans="1:61" x14ac:dyDescent="0.4">
      <c r="B10" s="92">
        <v>1</v>
      </c>
      <c r="C10" s="92" t="s">
        <v>626</v>
      </c>
      <c r="D10" s="92" t="s">
        <v>627</v>
      </c>
      <c r="E10" s="91" t="s">
        <v>7</v>
      </c>
      <c r="F10" s="92" t="s">
        <v>743</v>
      </c>
      <c r="G10" s="92"/>
      <c r="H10" s="91" t="s">
        <v>714</v>
      </c>
      <c r="I10" s="91" t="s">
        <v>714</v>
      </c>
      <c r="J10" s="97" t="s">
        <v>1537</v>
      </c>
      <c r="K10" s="97" t="s">
        <v>1528</v>
      </c>
      <c r="L10" s="160">
        <v>44579</v>
      </c>
      <c r="M10" s="160">
        <v>44579</v>
      </c>
      <c r="N10" s="160">
        <v>44399</v>
      </c>
      <c r="O10" s="160">
        <v>44399</v>
      </c>
      <c r="P10" s="160" t="str">
        <f>IFERROR(IF(VLOOKUP(功能_33[[#This Row],[功能代號]],#REF!,8,FALSE)=0,"",VLOOKUP(功能_33[[#This Row],[功能代號]],#REF!,8,FALSE)),"")</f>
        <v/>
      </c>
      <c r="Q10" s="91" t="s">
        <v>717</v>
      </c>
      <c r="R10" s="91" t="s">
        <v>727</v>
      </c>
      <c r="W10" s="91"/>
      <c r="Y10" s="91"/>
      <c r="Z10" s="91"/>
      <c r="AA10" s="92" t="e">
        <f>VLOOKUP(功能_33[[#This Row],[User]],#REF!,7,FALSE)</f>
        <v>#REF!</v>
      </c>
      <c r="AB10" s="160">
        <v>44470</v>
      </c>
      <c r="AC10" s="160">
        <v>44463</v>
      </c>
      <c r="AD10" s="160">
        <v>44468</v>
      </c>
      <c r="AE10" s="160">
        <v>44468</v>
      </c>
      <c r="AF10" s="177" t="s">
        <v>1548</v>
      </c>
      <c r="AG10" s="178" t="s">
        <v>723</v>
      </c>
      <c r="AH10" s="179">
        <v>44482.39166666667</v>
      </c>
      <c r="AI10" s="180">
        <v>44487.745833333327</v>
      </c>
      <c r="AJ10" s="160">
        <f>IFERROR(IF(VLOOKUP(功能_33[[#This Row],[功能代號]],E:T,11,FALSE)=0,"",VLOOKUP(功能_33[[#This Row],[功能代號]],E:T,11,FALSE)),"")</f>
        <v>44399</v>
      </c>
      <c r="AK10" s="160"/>
      <c r="AL10" s="160"/>
      <c r="AM10" s="92"/>
      <c r="AN10" s="92"/>
      <c r="AP10" s="92" t="s">
        <v>742</v>
      </c>
      <c r="AQ10" s="181" t="s">
        <v>1549</v>
      </c>
      <c r="AR10" s="168" t="str">
        <f t="shared" si="0"/>
        <v>1-1</v>
      </c>
      <c r="AS10" s="169" t="str">
        <f t="shared" si="1"/>
        <v/>
      </c>
      <c r="AT10" s="170" t="str">
        <f t="shared" si="2"/>
        <v/>
      </c>
      <c r="AU10" s="182" t="str">
        <f t="shared" si="3"/>
        <v/>
      </c>
      <c r="AV10" s="183" t="str">
        <f t="shared" si="4"/>
        <v/>
      </c>
      <c r="AW10" s="163" t="str">
        <f t="shared" si="5"/>
        <v/>
      </c>
      <c r="AX10" s="92" t="str">
        <f>IFERROR(VLOOKUP(功能_33[[#This Row],[功能代號]],#REF!,1,FALSE),"")</f>
        <v/>
      </c>
      <c r="AY10" s="100">
        <v>44516</v>
      </c>
      <c r="AZ10" s="100">
        <v>44516</v>
      </c>
      <c r="BA10" s="100">
        <v>44516</v>
      </c>
      <c r="BB10" s="92" t="s">
        <v>1531</v>
      </c>
      <c r="BD10" s="92" t="s">
        <v>1532</v>
      </c>
      <c r="BE10" s="92" t="s">
        <v>1533</v>
      </c>
      <c r="BF10" s="184"/>
      <c r="BG10" s="92" t="str">
        <f>IFERROR(VLOOKUP(功能_33[[#This Row],[功能代號]],#REF!,1,FALSE),"")</f>
        <v/>
      </c>
      <c r="BH10" s="92" t="str">
        <f>IFERROR(VLOOKUP(功能_33[[#This Row],[QC對應測試案例即測試報告]],#REF!,1,FALSE),"")</f>
        <v/>
      </c>
      <c r="BI10" s="92" t="str">
        <f t="shared" si="6"/>
        <v/>
      </c>
    </row>
    <row r="11" spans="1:61" x14ac:dyDescent="0.4">
      <c r="B11" s="92">
        <v>1</v>
      </c>
      <c r="C11" s="92" t="s">
        <v>626</v>
      </c>
      <c r="D11" s="92" t="s">
        <v>629</v>
      </c>
      <c r="E11" s="91" t="s">
        <v>13</v>
      </c>
      <c r="F11" s="92" t="s">
        <v>744</v>
      </c>
      <c r="G11" s="92"/>
      <c r="H11" s="91" t="s">
        <v>714</v>
      </c>
      <c r="I11" s="91" t="s">
        <v>714</v>
      </c>
      <c r="J11" s="97" t="s">
        <v>734</v>
      </c>
      <c r="K11" s="97"/>
      <c r="L11" s="160">
        <v>44580</v>
      </c>
      <c r="M11" s="160">
        <v>44579</v>
      </c>
      <c r="N11" s="160">
        <v>44399</v>
      </c>
      <c r="O11" s="160">
        <v>44400</v>
      </c>
      <c r="P11" s="160" t="str">
        <f>IFERROR(IF(VLOOKUP(功能_33[[#This Row],[功能代號]],#REF!,8,FALSE)=0,"",VLOOKUP(功能_33[[#This Row],[功能代號]],#REF!,8,FALSE)),"")</f>
        <v/>
      </c>
      <c r="Q11" s="91" t="s">
        <v>723</v>
      </c>
      <c r="R11" s="91" t="s">
        <v>745</v>
      </c>
      <c r="W11" s="91"/>
      <c r="Y11" s="91"/>
      <c r="Z11" s="91"/>
      <c r="AA11" s="92" t="e">
        <f>VLOOKUP(功能_33[[#This Row],[User]],#REF!,7,FALSE)</f>
        <v>#REF!</v>
      </c>
      <c r="AB11" s="160">
        <v>44470</v>
      </c>
      <c r="AC11" s="160">
        <v>44463</v>
      </c>
      <c r="AD11" s="160">
        <v>44468</v>
      </c>
      <c r="AE11" s="160">
        <v>44468</v>
      </c>
      <c r="AF11" s="177" t="s">
        <v>1550</v>
      </c>
      <c r="AG11" s="178" t="s">
        <v>719</v>
      </c>
      <c r="AH11" s="179">
        <v>44483.717361111107</v>
      </c>
      <c r="AI11" s="180">
        <v>44487.745833333327</v>
      </c>
      <c r="AJ11" s="160">
        <f>IFERROR(IF(VLOOKUP(功能_33[[#This Row],[功能代號]],E:T,11,FALSE)=0,"",VLOOKUP(功能_33[[#This Row],[功能代號]],E:T,11,FALSE)),"")</f>
        <v>44400</v>
      </c>
      <c r="AK11" s="160"/>
      <c r="AL11" s="160"/>
      <c r="AM11" s="92"/>
      <c r="AN11" s="92"/>
      <c r="AO11" s="91" t="s">
        <v>746</v>
      </c>
      <c r="AP11" s="92" t="s">
        <v>747</v>
      </c>
      <c r="AQ11" s="181" t="s">
        <v>1530</v>
      </c>
      <c r="AR11" s="168" t="str">
        <f t="shared" si="0"/>
        <v>1-3</v>
      </c>
      <c r="AS11" s="169" t="str">
        <f t="shared" si="1"/>
        <v/>
      </c>
      <c r="AT11" s="170" t="str">
        <f t="shared" si="2"/>
        <v/>
      </c>
      <c r="AU11" s="182" t="str">
        <f t="shared" si="3"/>
        <v/>
      </c>
      <c r="AV11" s="183" t="str">
        <f t="shared" si="4"/>
        <v/>
      </c>
      <c r="AW11" s="163" t="str">
        <f t="shared" si="5"/>
        <v/>
      </c>
      <c r="AX11" s="92" t="str">
        <f>IFERROR(VLOOKUP(功能_33[[#This Row],[功能代號]],#REF!,1,FALSE),"")</f>
        <v/>
      </c>
      <c r="AY11" s="100">
        <v>44516</v>
      </c>
      <c r="AZ11" s="100">
        <v>44516</v>
      </c>
      <c r="BA11" s="100">
        <v>44516</v>
      </c>
      <c r="BB11" s="92" t="s">
        <v>1531</v>
      </c>
      <c r="BD11" s="92" t="s">
        <v>1532</v>
      </c>
      <c r="BE11" s="92" t="s">
        <v>1533</v>
      </c>
      <c r="BF11" s="184"/>
      <c r="BG11" s="92" t="str">
        <f>IFERROR(VLOOKUP(功能_33[[#This Row],[功能代號]],#REF!,1,FALSE),"")</f>
        <v/>
      </c>
      <c r="BH11" s="92" t="str">
        <f>IFERROR(VLOOKUP(功能_33[[#This Row],[QC對應測試案例即測試報告]],#REF!,1,FALSE),"")</f>
        <v/>
      </c>
      <c r="BI11" s="92" t="str">
        <f t="shared" si="6"/>
        <v/>
      </c>
    </row>
    <row r="12" spans="1:61" x14ac:dyDescent="0.4">
      <c r="B12" s="92">
        <v>1</v>
      </c>
      <c r="C12" s="92" t="s">
        <v>626</v>
      </c>
      <c r="D12" s="92" t="s">
        <v>629</v>
      </c>
      <c r="E12" s="91" t="s">
        <v>9</v>
      </c>
      <c r="F12" s="92" t="s">
        <v>748</v>
      </c>
      <c r="G12" s="92"/>
      <c r="H12" s="91" t="s">
        <v>714</v>
      </c>
      <c r="I12" s="91" t="s">
        <v>714</v>
      </c>
      <c r="J12" s="97" t="s">
        <v>1545</v>
      </c>
      <c r="K12" s="97" t="s">
        <v>1551</v>
      </c>
      <c r="L12" s="160">
        <v>44580</v>
      </c>
      <c r="M12" s="160">
        <v>44579</v>
      </c>
      <c r="N12" s="160">
        <v>44399</v>
      </c>
      <c r="O12" s="160">
        <v>44400</v>
      </c>
      <c r="P12" s="160" t="str">
        <f>IFERROR(IF(VLOOKUP(功能_33[[#This Row],[功能代號]],#REF!,8,FALSE)=0,"",VLOOKUP(功能_33[[#This Row],[功能代號]],#REF!,8,FALSE)),"")</f>
        <v/>
      </c>
      <c r="Q12" s="91" t="s">
        <v>723</v>
      </c>
      <c r="R12" s="91" t="s">
        <v>745</v>
      </c>
      <c r="W12" s="91"/>
      <c r="Y12" s="91"/>
      <c r="Z12" s="91"/>
      <c r="AA12" s="92" t="e">
        <f>VLOOKUP(功能_33[[#This Row],[User]],#REF!,7,FALSE)</f>
        <v>#REF!</v>
      </c>
      <c r="AB12" s="160">
        <v>44470</v>
      </c>
      <c r="AC12" s="160">
        <v>44463</v>
      </c>
      <c r="AD12" s="160">
        <v>44468</v>
      </c>
      <c r="AE12" s="160">
        <v>44468</v>
      </c>
      <c r="AF12" s="177" t="s">
        <v>1546</v>
      </c>
      <c r="AG12" s="178" t="s">
        <v>719</v>
      </c>
      <c r="AH12" s="179">
        <v>44483.717361111107</v>
      </c>
      <c r="AI12" s="180">
        <v>44487.745833333327</v>
      </c>
      <c r="AJ12" s="160">
        <f>IFERROR(IF(VLOOKUP(功能_33[[#This Row],[功能代號]],E:T,11,FALSE)=0,"",VLOOKUP(功能_33[[#This Row],[功能代號]],E:T,11,FALSE)),"")</f>
        <v>44400</v>
      </c>
      <c r="AK12" s="160"/>
      <c r="AL12" s="160"/>
      <c r="AM12" s="92"/>
      <c r="AN12" s="92"/>
      <c r="AO12" s="91" t="s">
        <v>746</v>
      </c>
      <c r="AP12" s="92" t="s">
        <v>747</v>
      </c>
      <c r="AQ12" s="181" t="s">
        <v>1530</v>
      </c>
      <c r="AR12" s="168" t="str">
        <f t="shared" si="0"/>
        <v>1-3</v>
      </c>
      <c r="AS12" s="169" t="str">
        <f t="shared" si="1"/>
        <v/>
      </c>
      <c r="AT12" s="170" t="str">
        <f t="shared" si="2"/>
        <v/>
      </c>
      <c r="AU12" s="182" t="str">
        <f t="shared" si="3"/>
        <v/>
      </c>
      <c r="AV12" s="183" t="str">
        <f t="shared" si="4"/>
        <v/>
      </c>
      <c r="AW12" s="163" t="str">
        <f t="shared" si="5"/>
        <v/>
      </c>
      <c r="AX12" s="92" t="str">
        <f>IFERROR(VLOOKUP(功能_33[[#This Row],[功能代號]],#REF!,1,FALSE),"")</f>
        <v/>
      </c>
      <c r="AY12" s="100">
        <v>44516</v>
      </c>
      <c r="AZ12" s="100">
        <v>44516</v>
      </c>
      <c r="BA12" s="100">
        <v>44516</v>
      </c>
      <c r="BB12" s="92" t="s">
        <v>1531</v>
      </c>
      <c r="BD12" s="92" t="s">
        <v>1532</v>
      </c>
      <c r="BE12" s="92" t="s">
        <v>1533</v>
      </c>
      <c r="BF12" s="184"/>
      <c r="BG12" s="92" t="str">
        <f>IFERROR(VLOOKUP(功能_33[[#This Row],[功能代號]],#REF!,1,FALSE),"")</f>
        <v/>
      </c>
      <c r="BH12" s="92" t="str">
        <f>IFERROR(VLOOKUP(功能_33[[#This Row],[QC對應測試案例即測試報告]],#REF!,1,FALSE),"")</f>
        <v/>
      </c>
      <c r="BI12" s="92" t="str">
        <f t="shared" si="6"/>
        <v/>
      </c>
    </row>
    <row r="13" spans="1:61" x14ac:dyDescent="0.4">
      <c r="B13" s="92">
        <v>1</v>
      </c>
      <c r="C13" s="92" t="s">
        <v>626</v>
      </c>
      <c r="D13" s="92" t="s">
        <v>627</v>
      </c>
      <c r="E13" s="91" t="s">
        <v>10</v>
      </c>
      <c r="F13" s="92" t="s">
        <v>749</v>
      </c>
      <c r="G13" s="92"/>
      <c r="H13" s="91" t="s">
        <v>714</v>
      </c>
      <c r="I13" s="91" t="s">
        <v>714</v>
      </c>
      <c r="J13" s="97" t="s">
        <v>734</v>
      </c>
      <c r="K13" s="97"/>
      <c r="L13" s="160">
        <v>44581</v>
      </c>
      <c r="M13" s="160">
        <v>44580</v>
      </c>
      <c r="N13" s="160">
        <v>44399</v>
      </c>
      <c r="O13" s="160">
        <v>44400</v>
      </c>
      <c r="P13" s="160">
        <v>44469</v>
      </c>
      <c r="Q13" s="91" t="s">
        <v>717</v>
      </c>
      <c r="R13" s="91" t="s">
        <v>718</v>
      </c>
      <c r="W13" s="91"/>
      <c r="Y13" s="91"/>
      <c r="Z13" s="91"/>
      <c r="AA13" s="92" t="e">
        <f>VLOOKUP(功能_33[[#This Row],[User]],#REF!,7,FALSE)</f>
        <v>#REF!</v>
      </c>
      <c r="AB13" s="160">
        <v>44470</v>
      </c>
      <c r="AC13" s="160">
        <v>44463</v>
      </c>
      <c r="AD13" s="160">
        <v>44468</v>
      </c>
      <c r="AE13" s="160">
        <v>44468</v>
      </c>
      <c r="AF13" s="177">
        <v>44470</v>
      </c>
      <c r="AG13" s="178" t="s">
        <v>717</v>
      </c>
      <c r="AH13" s="179">
        <v>44483.565972222219</v>
      </c>
      <c r="AI13" s="180">
        <v>44487.745833333327</v>
      </c>
      <c r="AJ13" s="160">
        <f>IFERROR(IF(VLOOKUP(功能_33[[#This Row],[功能代號]],E:T,11,FALSE)=0,"",VLOOKUP(功能_33[[#This Row],[功能代號]],E:T,11,FALSE)),"")</f>
        <v>44400</v>
      </c>
      <c r="AK13" s="160"/>
      <c r="AL13" s="160"/>
      <c r="AM13" s="92"/>
      <c r="AN13" s="160"/>
      <c r="AP13" s="92" t="s">
        <v>742</v>
      </c>
      <c r="AQ13" s="181" t="s">
        <v>1552</v>
      </c>
      <c r="AR13" s="168" t="str">
        <f t="shared" si="0"/>
        <v>1-1</v>
      </c>
      <c r="AS13" s="169" t="str">
        <f t="shared" si="1"/>
        <v/>
      </c>
      <c r="AT13" s="170" t="str">
        <f t="shared" si="2"/>
        <v/>
      </c>
      <c r="AU13" s="182" t="str">
        <f t="shared" si="3"/>
        <v/>
      </c>
      <c r="AV13" s="183" t="str">
        <f t="shared" si="4"/>
        <v/>
      </c>
      <c r="AW13" s="163" t="str">
        <f t="shared" si="5"/>
        <v/>
      </c>
      <c r="AX13" s="92" t="str">
        <f>IFERROR(VLOOKUP(功能_33[[#This Row],[功能代號]],#REF!,1,FALSE),"")</f>
        <v/>
      </c>
      <c r="AY13" s="100">
        <v>44516</v>
      </c>
      <c r="AZ13" s="100">
        <v>44516</v>
      </c>
      <c r="BA13" s="100">
        <v>44516</v>
      </c>
      <c r="BB13" s="92" t="s">
        <v>1531</v>
      </c>
      <c r="BD13" s="92" t="s">
        <v>1532</v>
      </c>
      <c r="BE13" s="92" t="s">
        <v>1533</v>
      </c>
      <c r="BF13" s="184"/>
      <c r="BG13" s="92" t="str">
        <f>IFERROR(VLOOKUP(功能_33[[#This Row],[功能代號]],#REF!,1,FALSE),"")</f>
        <v/>
      </c>
      <c r="BH13" s="92" t="str">
        <f>IFERROR(VLOOKUP(功能_33[[#This Row],[QC對應測試案例即測試報告]],#REF!,1,FALSE),"")</f>
        <v/>
      </c>
      <c r="BI13" s="92" t="str">
        <f t="shared" si="6"/>
        <v/>
      </c>
    </row>
    <row r="14" spans="1:61" x14ac:dyDescent="0.4">
      <c r="B14" s="92">
        <v>1</v>
      </c>
      <c r="C14" s="92" t="s">
        <v>626</v>
      </c>
      <c r="D14" s="92" t="s">
        <v>628</v>
      </c>
      <c r="E14" s="91" t="s">
        <v>12</v>
      </c>
      <c r="F14" s="92" t="s">
        <v>750</v>
      </c>
      <c r="G14" s="92"/>
      <c r="H14" s="91" t="s">
        <v>714</v>
      </c>
      <c r="I14" s="91" t="s">
        <v>714</v>
      </c>
      <c r="J14" s="97" t="s">
        <v>734</v>
      </c>
      <c r="K14" s="97"/>
      <c r="L14" s="160">
        <v>44581</v>
      </c>
      <c r="M14" s="160">
        <v>44581</v>
      </c>
      <c r="N14" s="160">
        <v>44403</v>
      </c>
      <c r="O14" s="160">
        <v>44400</v>
      </c>
      <c r="P14" s="160">
        <v>44400</v>
      </c>
      <c r="Q14" s="91" t="s">
        <v>717</v>
      </c>
      <c r="R14" s="185" t="s">
        <v>751</v>
      </c>
      <c r="S14" s="92" t="s">
        <v>1553</v>
      </c>
      <c r="W14" s="91"/>
      <c r="Y14" s="91"/>
      <c r="Z14" s="91"/>
      <c r="AA14" s="92" t="e">
        <f>VLOOKUP(功能_33[[#This Row],[User]],#REF!,7,FALSE)</f>
        <v>#REF!</v>
      </c>
      <c r="AB14" s="160">
        <v>44470</v>
      </c>
      <c r="AC14" s="160">
        <v>44463</v>
      </c>
      <c r="AD14" s="160">
        <v>44468</v>
      </c>
      <c r="AE14" s="160">
        <v>44468</v>
      </c>
      <c r="AF14" s="177">
        <v>44470</v>
      </c>
      <c r="AG14" s="178" t="s">
        <v>717</v>
      </c>
      <c r="AH14" s="179">
        <v>44483.565972222219</v>
      </c>
      <c r="AI14" s="180">
        <v>44487.745833333327</v>
      </c>
      <c r="AJ14" s="160">
        <f>IFERROR(IF(VLOOKUP(功能_33[[#This Row],[功能代號]],E:T,11,FALSE)=0,"",VLOOKUP(功能_33[[#This Row],[功能代號]],E:T,11,FALSE)),"")</f>
        <v>44400</v>
      </c>
      <c r="AK14" s="160">
        <v>44481</v>
      </c>
      <c r="AL14" s="186" t="s">
        <v>1554</v>
      </c>
      <c r="AM14" s="92"/>
      <c r="AN14" s="160"/>
      <c r="AO14" s="91" t="s">
        <v>753</v>
      </c>
      <c r="AP14" s="92" t="s">
        <v>754</v>
      </c>
      <c r="AQ14" s="181" t="s">
        <v>1530</v>
      </c>
      <c r="AR14" s="168" t="str">
        <f t="shared" si="0"/>
        <v>1-2</v>
      </c>
      <c r="AS14" s="169" t="str">
        <f t="shared" si="1"/>
        <v/>
      </c>
      <c r="AT14" s="170" t="str">
        <f t="shared" si="2"/>
        <v/>
      </c>
      <c r="AU14" s="182" t="str">
        <f t="shared" si="3"/>
        <v/>
      </c>
      <c r="AV14" s="183" t="str">
        <f t="shared" si="4"/>
        <v/>
      </c>
      <c r="AW14" s="163" t="str">
        <f t="shared" si="5"/>
        <v/>
      </c>
      <c r="AX14" s="92" t="str">
        <f>IFERROR(VLOOKUP(功能_33[[#This Row],[功能代號]],#REF!,1,FALSE),"")</f>
        <v/>
      </c>
      <c r="AY14" s="100">
        <v>44516</v>
      </c>
      <c r="AZ14" s="100">
        <v>44516</v>
      </c>
      <c r="BA14" s="100">
        <v>44516</v>
      </c>
      <c r="BB14" s="92" t="s">
        <v>1531</v>
      </c>
      <c r="BD14" s="92" t="s">
        <v>1532</v>
      </c>
      <c r="BE14" s="92" t="s">
        <v>1533</v>
      </c>
      <c r="BF14" s="184"/>
      <c r="BG14" s="92" t="str">
        <f>IFERROR(VLOOKUP(功能_33[[#This Row],[功能代號]],#REF!,1,FALSE),"")</f>
        <v/>
      </c>
      <c r="BH14" s="92" t="str">
        <f>IFERROR(VLOOKUP(功能_33[[#This Row],[QC對應測試案例即測試報告]],#REF!,1,FALSE),"")</f>
        <v/>
      </c>
      <c r="BI14" s="92" t="str">
        <f t="shared" si="6"/>
        <v/>
      </c>
    </row>
    <row r="15" spans="1:61" x14ac:dyDescent="0.4">
      <c r="B15" s="92">
        <v>1</v>
      </c>
      <c r="C15" s="92" t="s">
        <v>626</v>
      </c>
      <c r="D15" s="92" t="s">
        <v>628</v>
      </c>
      <c r="E15" s="91" t="s">
        <v>8</v>
      </c>
      <c r="F15" s="92" t="s">
        <v>755</v>
      </c>
      <c r="G15" s="92"/>
      <c r="H15" s="91" t="s">
        <v>714</v>
      </c>
      <c r="I15" s="91" t="s">
        <v>714</v>
      </c>
      <c r="J15" s="97" t="s">
        <v>1537</v>
      </c>
      <c r="K15" s="97" t="s">
        <v>1528</v>
      </c>
      <c r="L15" s="160">
        <v>44581</v>
      </c>
      <c r="M15" s="160">
        <v>44581</v>
      </c>
      <c r="N15" s="160">
        <v>44403</v>
      </c>
      <c r="O15" s="160">
        <v>44400</v>
      </c>
      <c r="P15" s="160">
        <v>44469</v>
      </c>
      <c r="Q15" s="91" t="s">
        <v>717</v>
      </c>
      <c r="R15" s="185" t="s">
        <v>751</v>
      </c>
      <c r="S15" s="92" t="s">
        <v>1553</v>
      </c>
      <c r="W15" s="91"/>
      <c r="Y15" s="91"/>
      <c r="Z15" s="91"/>
      <c r="AA15" s="92" t="e">
        <f>VLOOKUP(功能_33[[#This Row],[User]],#REF!,7,FALSE)</f>
        <v>#REF!</v>
      </c>
      <c r="AB15" s="160">
        <v>44470</v>
      </c>
      <c r="AC15" s="160">
        <v>44463</v>
      </c>
      <c r="AD15" s="160">
        <v>44468</v>
      </c>
      <c r="AE15" s="160">
        <v>44468</v>
      </c>
      <c r="AF15" s="177" t="s">
        <v>1555</v>
      </c>
      <c r="AG15" s="178" t="s">
        <v>717</v>
      </c>
      <c r="AH15" s="179">
        <v>44483.565972222219</v>
      </c>
      <c r="AI15" s="180">
        <v>44487.745833333327</v>
      </c>
      <c r="AJ15" s="160">
        <f>IFERROR(IF(VLOOKUP(功能_33[[#This Row],[功能代號]],E:T,11,FALSE)=0,"",VLOOKUP(功能_33[[#This Row],[功能代號]],E:T,11,FALSE)),"")</f>
        <v>44400</v>
      </c>
      <c r="AK15" s="160">
        <v>44481</v>
      </c>
      <c r="AL15" s="186" t="s">
        <v>1554</v>
      </c>
      <c r="AM15" s="92"/>
      <c r="AN15" s="160"/>
      <c r="AO15" s="91" t="s">
        <v>753</v>
      </c>
      <c r="AP15" s="92" t="s">
        <v>756</v>
      </c>
      <c r="AQ15" s="181" t="s">
        <v>1530</v>
      </c>
      <c r="AR15" s="168" t="str">
        <f t="shared" si="0"/>
        <v>1-2</v>
      </c>
      <c r="AS15" s="169" t="str">
        <f t="shared" si="1"/>
        <v/>
      </c>
      <c r="AT15" s="170" t="str">
        <f t="shared" si="2"/>
        <v/>
      </c>
      <c r="AU15" s="182" t="str">
        <f t="shared" si="3"/>
        <v/>
      </c>
      <c r="AV15" s="183" t="str">
        <f t="shared" si="4"/>
        <v/>
      </c>
      <c r="AW15" s="163" t="str">
        <f t="shared" si="5"/>
        <v/>
      </c>
      <c r="AX15" s="92" t="str">
        <f>IFERROR(VLOOKUP(功能_33[[#This Row],[功能代號]],#REF!,1,FALSE),"")</f>
        <v/>
      </c>
      <c r="AY15" s="100">
        <v>44516</v>
      </c>
      <c r="AZ15" s="100">
        <v>44516</v>
      </c>
      <c r="BA15" s="100">
        <v>44516</v>
      </c>
      <c r="BB15" s="92" t="s">
        <v>1531</v>
      </c>
      <c r="BD15" s="92" t="s">
        <v>1532</v>
      </c>
      <c r="BE15" s="92" t="s">
        <v>1533</v>
      </c>
      <c r="BF15" s="184"/>
      <c r="BG15" s="92" t="str">
        <f>IFERROR(VLOOKUP(功能_33[[#This Row],[功能代號]],#REF!,1,FALSE),"")</f>
        <v/>
      </c>
      <c r="BH15" s="92" t="str">
        <f>IFERROR(VLOOKUP(功能_33[[#This Row],[QC對應測試案例即測試報告]],#REF!,1,FALSE),"")</f>
        <v/>
      </c>
      <c r="BI15" s="92" t="str">
        <f t="shared" si="6"/>
        <v/>
      </c>
    </row>
    <row r="16" spans="1:61" x14ac:dyDescent="0.4">
      <c r="B16" s="92">
        <v>1</v>
      </c>
      <c r="C16" s="92" t="s">
        <v>626</v>
      </c>
      <c r="D16" s="92" t="s">
        <v>627</v>
      </c>
      <c r="E16" s="91" t="s">
        <v>572</v>
      </c>
      <c r="F16" s="92" t="s">
        <v>757</v>
      </c>
      <c r="G16" s="99" t="s">
        <v>758</v>
      </c>
      <c r="H16" s="91" t="s">
        <v>714</v>
      </c>
      <c r="I16" s="91" t="s">
        <v>714</v>
      </c>
      <c r="J16" s="97" t="s">
        <v>1556</v>
      </c>
      <c r="K16" s="97" t="s">
        <v>1528</v>
      </c>
      <c r="L16" s="160">
        <v>44581</v>
      </c>
      <c r="M16" s="160">
        <v>44581</v>
      </c>
      <c r="N16" s="160">
        <v>44461</v>
      </c>
      <c r="O16" s="160">
        <v>44461</v>
      </c>
      <c r="P16" s="160">
        <v>44515</v>
      </c>
      <c r="Q16" s="91" t="s">
        <v>717</v>
      </c>
      <c r="R16" s="185" t="s">
        <v>751</v>
      </c>
      <c r="W16" s="91"/>
      <c r="Y16" s="91"/>
      <c r="Z16" s="91"/>
      <c r="AA16" s="92" t="e">
        <f>VLOOKUP(功能_33[[#This Row],[User]],#REF!,7,FALSE)</f>
        <v>#REF!</v>
      </c>
      <c r="AB16" s="160">
        <v>44515</v>
      </c>
      <c r="AC16" s="160">
        <v>44463</v>
      </c>
      <c r="AD16" s="160">
        <v>44468</v>
      </c>
      <c r="AE16" s="160">
        <v>44468</v>
      </c>
      <c r="AF16" s="177" t="s">
        <v>1557</v>
      </c>
      <c r="AG16" s="178" t="s">
        <v>717</v>
      </c>
      <c r="AH16" s="160"/>
      <c r="AI16" s="160"/>
      <c r="AJ16" s="160">
        <f>IFERROR(IF(VLOOKUP(功能_33[[#This Row],[功能代號]],E:T,11,FALSE)=0,"",VLOOKUP(功能_33[[#This Row],[功能代號]],E:T,11,FALSE)),"")</f>
        <v>44461</v>
      </c>
      <c r="AK16" s="160"/>
      <c r="AL16" s="160"/>
      <c r="AM16" s="92"/>
      <c r="AO16" s="91" t="s">
        <v>759</v>
      </c>
      <c r="AP16" s="91" t="s">
        <v>759</v>
      </c>
      <c r="AQ16" s="181" t="s">
        <v>1530</v>
      </c>
      <c r="AR16" s="168" t="str">
        <f t="shared" si="0"/>
        <v>1-1</v>
      </c>
      <c r="AS16" s="169" t="str">
        <f t="shared" si="1"/>
        <v/>
      </c>
      <c r="AT16" s="170" t="str">
        <f t="shared" si="2"/>
        <v/>
      </c>
      <c r="AU16" s="182" t="str">
        <f t="shared" si="3"/>
        <v/>
      </c>
      <c r="AV16" s="183" t="str">
        <f t="shared" si="4"/>
        <v/>
      </c>
      <c r="AW16" s="163" t="str">
        <f t="shared" si="5"/>
        <v/>
      </c>
      <c r="AX16" s="92" t="str">
        <f>IFERROR(VLOOKUP(功能_33[[#This Row],[功能代號]],#REF!,1,FALSE),"")</f>
        <v/>
      </c>
      <c r="AY16" s="100">
        <v>44516</v>
      </c>
      <c r="AZ16" s="100">
        <v>44516</v>
      </c>
      <c r="BA16" s="100">
        <v>44516</v>
      </c>
      <c r="BB16" s="92" t="s">
        <v>1531</v>
      </c>
      <c r="BD16" s="92" t="s">
        <v>1532</v>
      </c>
      <c r="BE16" s="92" t="s">
        <v>1533</v>
      </c>
      <c r="BF16" s="184"/>
      <c r="BG16" s="92" t="str">
        <f>IFERROR(VLOOKUP(功能_33[[#This Row],[功能代號]],#REF!,1,FALSE),"")</f>
        <v/>
      </c>
      <c r="BH16" s="92" t="str">
        <f>IFERROR(VLOOKUP(功能_33[[#This Row],[QC對應測試案例即測試報告]],#REF!,1,FALSE),"")</f>
        <v/>
      </c>
      <c r="BI16" s="92" t="str">
        <f t="shared" si="6"/>
        <v/>
      </c>
    </row>
    <row r="17" spans="3:61" ht="13.5" x14ac:dyDescent="0.4">
      <c r="C17" s="92" t="s">
        <v>630</v>
      </c>
      <c r="D17" s="92" t="s">
        <v>631</v>
      </c>
      <c r="E17" s="91" t="s">
        <v>15</v>
      </c>
      <c r="F17" s="92" t="s">
        <v>760</v>
      </c>
      <c r="G17" s="92"/>
      <c r="H17" s="91" t="s">
        <v>761</v>
      </c>
      <c r="I17" s="91" t="s">
        <v>762</v>
      </c>
      <c r="J17" s="97" t="s">
        <v>1558</v>
      </c>
      <c r="K17" s="97" t="s">
        <v>1528</v>
      </c>
      <c r="L17" s="160">
        <v>44564</v>
      </c>
      <c r="M17" s="160">
        <v>44564</v>
      </c>
      <c r="N17" s="160">
        <v>44403</v>
      </c>
      <c r="O17" s="160">
        <v>44403</v>
      </c>
      <c r="P17" s="160">
        <v>44533</v>
      </c>
      <c r="Q17" s="91" t="s">
        <v>717</v>
      </c>
      <c r="R17" s="185" t="s">
        <v>735</v>
      </c>
      <c r="W17" s="91"/>
      <c r="Y17" s="91"/>
      <c r="Z17" s="91"/>
      <c r="AA17" s="92" t="e">
        <f>VLOOKUP(功能_33[[#This Row],[User]],#REF!,7,FALSE)</f>
        <v>#REF!</v>
      </c>
      <c r="AB17" s="160">
        <v>44533</v>
      </c>
      <c r="AC17" s="160" t="s">
        <v>1559</v>
      </c>
      <c r="AD17" s="160">
        <v>44477</v>
      </c>
      <c r="AE17" s="160">
        <v>44477</v>
      </c>
      <c r="AF17" s="180" t="s">
        <v>1560</v>
      </c>
      <c r="AG17" s="160" t="s">
        <v>1561</v>
      </c>
      <c r="AH17" s="160"/>
      <c r="AI17" s="179"/>
      <c r="AJ17" s="160">
        <f>IFERROR(IF(VLOOKUP(功能_33[[#This Row],[功能代號]],E:T,11,FALSE)=0,"",VLOOKUP(功能_33[[#This Row],[功能代號]],E:T,11,FALSE)),"")</f>
        <v>44403</v>
      </c>
      <c r="AK17" s="160"/>
      <c r="AL17" s="160"/>
      <c r="AM17" s="92"/>
      <c r="AO17" s="91" t="s">
        <v>764</v>
      </c>
      <c r="AP17" s="92" t="s">
        <v>765</v>
      </c>
      <c r="AQ17" s="181" t="s">
        <v>1530</v>
      </c>
      <c r="AR17" s="168" t="str">
        <f t="shared" si="0"/>
        <v>2-1</v>
      </c>
      <c r="AS17" s="169" t="str">
        <f t="shared" si="1"/>
        <v/>
      </c>
      <c r="AT17" s="170" t="str">
        <f t="shared" si="2"/>
        <v/>
      </c>
      <c r="AU17" s="182" t="str">
        <f t="shared" si="3"/>
        <v/>
      </c>
      <c r="AV17" s="183" t="str">
        <f t="shared" si="4"/>
        <v/>
      </c>
      <c r="AW17" s="163" t="str">
        <f t="shared" si="5"/>
        <v/>
      </c>
      <c r="AX17" s="92" t="str">
        <f>IFERROR(VLOOKUP(功能_33[[#This Row],[功能代號]],#REF!,1,FALSE),"")</f>
        <v/>
      </c>
      <c r="AY17" s="100">
        <v>44512</v>
      </c>
      <c r="AZ17" s="100">
        <v>44512</v>
      </c>
      <c r="BA17" s="100">
        <v>44512</v>
      </c>
      <c r="BB17" s="92" t="s">
        <v>1531</v>
      </c>
      <c r="BD17" s="92" t="s">
        <v>1562</v>
      </c>
      <c r="BE17" s="92" t="s">
        <v>1563</v>
      </c>
      <c r="BF17" s="184"/>
      <c r="BG17" s="92" t="str">
        <f>IFERROR(VLOOKUP(功能_33[[#This Row],[功能代號]],#REF!,1,FALSE),"")</f>
        <v/>
      </c>
      <c r="BH17" s="92" t="str">
        <f>IFERROR(VLOOKUP(功能_33[[#This Row],[QC對應測試案例即測試報告]],#REF!,1,FALSE),"")</f>
        <v/>
      </c>
      <c r="BI17" s="92" t="str">
        <f t="shared" si="6"/>
        <v/>
      </c>
    </row>
    <row r="18" spans="3:61" ht="13.5" x14ac:dyDescent="0.4">
      <c r="C18" s="92" t="s">
        <v>630</v>
      </c>
      <c r="D18" s="92" t="s">
        <v>631</v>
      </c>
      <c r="E18" s="91" t="s">
        <v>32</v>
      </c>
      <c r="F18" s="92" t="s">
        <v>766</v>
      </c>
      <c r="G18" s="92"/>
      <c r="H18" s="91" t="s">
        <v>761</v>
      </c>
      <c r="I18" s="91" t="s">
        <v>762</v>
      </c>
      <c r="J18" s="97" t="s">
        <v>1564</v>
      </c>
      <c r="K18" s="97" t="s">
        <v>1528</v>
      </c>
      <c r="L18" s="160">
        <v>44564</v>
      </c>
      <c r="M18" s="160">
        <v>44564</v>
      </c>
      <c r="N18" s="160">
        <v>44403</v>
      </c>
      <c r="O18" s="160">
        <v>44403</v>
      </c>
      <c r="P18" s="160" t="str">
        <f>IFERROR(IF(VLOOKUP(功能_33[[#This Row],[功能代號]],#REF!,8,FALSE)=0,"",VLOOKUP(功能_33[[#This Row],[功能代號]],#REF!,8,FALSE)),"")</f>
        <v/>
      </c>
      <c r="Q18" s="91" t="s">
        <v>717</v>
      </c>
      <c r="R18" s="185" t="s">
        <v>735</v>
      </c>
      <c r="W18" s="91"/>
      <c r="Y18" s="91"/>
      <c r="Z18" s="91"/>
      <c r="AA18" s="92" t="e">
        <f>VLOOKUP(功能_33[[#This Row],[User]],#REF!,7,FALSE)</f>
        <v>#REF!</v>
      </c>
      <c r="AB18" s="160">
        <v>44533</v>
      </c>
      <c r="AC18" s="160">
        <v>44470</v>
      </c>
      <c r="AD18" s="160">
        <f>IF(功能_33[[#This Row],[URS交二審]]=0,"",功能_33[[#This Row],[URS交二審]]+7)</f>
        <v>44477</v>
      </c>
      <c r="AE18" s="160">
        <f>IF(功能_33[[#This Row],[URS交二審]]=0,"",功能_33[[#This Row],[URS交二審]]+7)</f>
        <v>44477</v>
      </c>
      <c r="AF18" s="180" t="s">
        <v>1565</v>
      </c>
      <c r="AG18" s="160" t="s">
        <v>1561</v>
      </c>
      <c r="AH18" s="160"/>
      <c r="AI18" s="179"/>
      <c r="AJ18" s="160">
        <f>IFERROR(IF(VLOOKUP(功能_33[[#This Row],[功能代號]],E:T,11,FALSE)=0,"",VLOOKUP(功能_33[[#This Row],[功能代號]],E:T,11,FALSE)),"")</f>
        <v>44403</v>
      </c>
      <c r="AK18" s="160"/>
      <c r="AL18" s="160"/>
      <c r="AM18" s="92"/>
      <c r="AO18" s="91" t="s">
        <v>764</v>
      </c>
      <c r="AP18" s="92" t="s">
        <v>766</v>
      </c>
      <c r="AQ18" s="181" t="s">
        <v>1566</v>
      </c>
      <c r="AR18" s="168" t="str">
        <f t="shared" si="0"/>
        <v>2-1</v>
      </c>
      <c r="AS18" s="169" t="str">
        <f t="shared" si="1"/>
        <v/>
      </c>
      <c r="AT18" s="170" t="str">
        <f t="shared" si="2"/>
        <v/>
      </c>
      <c r="AU18" s="182" t="str">
        <f t="shared" si="3"/>
        <v/>
      </c>
      <c r="AV18" s="183" t="str">
        <f t="shared" si="4"/>
        <v/>
      </c>
      <c r="AW18" s="163" t="str">
        <f t="shared" si="5"/>
        <v/>
      </c>
      <c r="AX18" s="92" t="str">
        <f>IFERROR(VLOOKUP(功能_33[[#This Row],[功能代號]],#REF!,1,FALSE),"")</f>
        <v/>
      </c>
      <c r="AY18" s="100">
        <v>44512</v>
      </c>
      <c r="AZ18" s="100">
        <v>44512</v>
      </c>
      <c r="BA18" s="100">
        <v>44512</v>
      </c>
      <c r="BB18" s="92" t="s">
        <v>1531</v>
      </c>
      <c r="BD18" s="92" t="s">
        <v>1562</v>
      </c>
      <c r="BE18" s="92" t="s">
        <v>1563</v>
      </c>
      <c r="BF18" s="184"/>
      <c r="BG18" s="92" t="str">
        <f>IFERROR(VLOOKUP(功能_33[[#This Row],[功能代號]],#REF!,1,FALSE),"")</f>
        <v/>
      </c>
      <c r="BH18" s="92" t="str">
        <f>IFERROR(VLOOKUP(功能_33[[#This Row],[QC對應測試案例即測試報告]],#REF!,1,FALSE),"")</f>
        <v/>
      </c>
      <c r="BI18" s="92" t="str">
        <f t="shared" si="6"/>
        <v/>
      </c>
    </row>
    <row r="19" spans="3:61" ht="13.5" x14ac:dyDescent="0.4">
      <c r="C19" s="92" t="s">
        <v>630</v>
      </c>
      <c r="D19" s="92" t="s">
        <v>767</v>
      </c>
      <c r="E19" s="91" t="s">
        <v>16</v>
      </c>
      <c r="F19" s="92" t="s">
        <v>768</v>
      </c>
      <c r="G19" s="92"/>
      <c r="H19" s="91" t="s">
        <v>761</v>
      </c>
      <c r="I19" s="91" t="s">
        <v>769</v>
      </c>
      <c r="J19" s="97" t="s">
        <v>770</v>
      </c>
      <c r="K19" s="97"/>
      <c r="L19" s="160">
        <v>44566</v>
      </c>
      <c r="M19" s="160">
        <v>44567</v>
      </c>
      <c r="N19" s="160">
        <v>44403</v>
      </c>
      <c r="O19" s="160">
        <v>44403</v>
      </c>
      <c r="P19" s="160" t="str">
        <f>IFERROR(IF(VLOOKUP(功能_33[[#This Row],[功能代號]],#REF!,8,FALSE)=0,"",VLOOKUP(功能_33[[#This Row],[功能代號]],#REF!,8,FALSE)),"")</f>
        <v/>
      </c>
      <c r="Q19" s="91" t="s">
        <v>717</v>
      </c>
      <c r="R19" s="185" t="s">
        <v>718</v>
      </c>
      <c r="W19" s="91"/>
      <c r="Y19" s="91"/>
      <c r="Z19" s="91"/>
      <c r="AA19" s="92" t="e">
        <f>VLOOKUP(功能_33[[#This Row],[User]],#REF!,7,FALSE)</f>
        <v>#REF!</v>
      </c>
      <c r="AB19" s="160">
        <v>44533</v>
      </c>
      <c r="AC19" s="160">
        <v>44533</v>
      </c>
      <c r="AD19" s="160">
        <v>44533</v>
      </c>
      <c r="AE19" s="160">
        <v>44533</v>
      </c>
      <c r="AF19" s="180">
        <v>44544</v>
      </c>
      <c r="AG19" s="160"/>
      <c r="AH19" s="160"/>
      <c r="AI19" s="179"/>
      <c r="AJ19" s="160">
        <f>IFERROR(IF(VLOOKUP(功能_33[[#This Row],[功能代號]],E:T,11,FALSE)=0,"",VLOOKUP(功能_33[[#This Row],[功能代號]],E:T,11,FALSE)),"")</f>
        <v>44403</v>
      </c>
      <c r="AK19" s="160"/>
      <c r="AL19" s="160"/>
      <c r="AM19" s="92"/>
      <c r="AO19" s="91">
        <v>201</v>
      </c>
      <c r="AP19" s="92" t="s">
        <v>771</v>
      </c>
      <c r="AQ19" s="181" t="s">
        <v>1530</v>
      </c>
      <c r="AR19" s="168" t="str">
        <f t="shared" si="0"/>
        <v>2-2</v>
      </c>
      <c r="AS19" s="169" t="str">
        <f t="shared" si="1"/>
        <v/>
      </c>
      <c r="AT19" s="170" t="str">
        <f t="shared" si="2"/>
        <v/>
      </c>
      <c r="AU19" s="182" t="str">
        <f t="shared" si="3"/>
        <v/>
      </c>
      <c r="AV19" s="183" t="str">
        <f t="shared" si="4"/>
        <v/>
      </c>
      <c r="AW19" s="163" t="str">
        <f t="shared" si="5"/>
        <v/>
      </c>
      <c r="AX19" s="92" t="str">
        <f>IFERROR(VLOOKUP(功能_33[[#This Row],[功能代號]],#REF!,1,FALSE),"")</f>
        <v/>
      </c>
      <c r="AY19" s="100">
        <v>44517</v>
      </c>
      <c r="AZ19" s="100">
        <v>44517</v>
      </c>
      <c r="BA19" s="100">
        <v>44517</v>
      </c>
      <c r="BB19" s="92" t="s">
        <v>1531</v>
      </c>
      <c r="BD19" s="92" t="s">
        <v>1567</v>
      </c>
      <c r="BE19" s="92" t="s">
        <v>1533</v>
      </c>
      <c r="BF19" s="184"/>
      <c r="BG19" s="92" t="str">
        <f>IFERROR(VLOOKUP(功能_33[[#This Row],[功能代號]],#REF!,1,FALSE),"")</f>
        <v/>
      </c>
      <c r="BH19" s="92" t="str">
        <f>IFERROR(VLOOKUP(功能_33[[#This Row],[QC對應測試案例即測試報告]],#REF!,1,FALSE),"")</f>
        <v/>
      </c>
      <c r="BI19" s="92" t="str">
        <f t="shared" si="6"/>
        <v/>
      </c>
    </row>
    <row r="20" spans="3:61" ht="13.5" x14ac:dyDescent="0.4">
      <c r="C20" s="92" t="s">
        <v>630</v>
      </c>
      <c r="D20" s="101" t="s">
        <v>632</v>
      </c>
      <c r="E20" s="91" t="s">
        <v>33</v>
      </c>
      <c r="F20" s="92" t="s">
        <v>772</v>
      </c>
      <c r="G20" s="92"/>
      <c r="H20" s="91" t="s">
        <v>761</v>
      </c>
      <c r="I20" s="91" t="s">
        <v>762</v>
      </c>
      <c r="J20" s="97" t="s">
        <v>1568</v>
      </c>
      <c r="K20" s="97" t="s">
        <v>1569</v>
      </c>
      <c r="L20" s="160">
        <v>44567</v>
      </c>
      <c r="M20" s="160">
        <v>44567</v>
      </c>
      <c r="N20" s="160">
        <v>44403</v>
      </c>
      <c r="O20" s="160">
        <v>44403</v>
      </c>
      <c r="P20" s="160" t="str">
        <f>IFERROR(IF(VLOOKUP(功能_33[[#This Row],[功能代號]],#REF!,8,FALSE)=0,"",VLOOKUP(功能_33[[#This Row],[功能代號]],#REF!,8,FALSE)),"")</f>
        <v/>
      </c>
      <c r="Q20" s="91" t="s">
        <v>717</v>
      </c>
      <c r="R20" s="91" t="s">
        <v>718</v>
      </c>
      <c r="W20" s="91"/>
      <c r="Y20" s="91"/>
      <c r="Z20" s="91"/>
      <c r="AA20" s="92" t="e">
        <f>VLOOKUP(功能_33[[#This Row],[User]],#REF!,7,FALSE)</f>
        <v>#REF!</v>
      </c>
      <c r="AB20" s="160">
        <v>44533</v>
      </c>
      <c r="AC20" s="160">
        <v>44470</v>
      </c>
      <c r="AD20" s="160">
        <f>IF(功能_33[[#This Row],[URS交二審]]=0,"",功能_33[[#This Row],[URS交二審]]+7)</f>
        <v>44477</v>
      </c>
      <c r="AE20" s="160">
        <f>IF(功能_33[[#This Row],[URS交二審]]=0,"",功能_33[[#This Row],[URS交二審]]+7)</f>
        <v>44477</v>
      </c>
      <c r="AF20" s="180" t="s">
        <v>1570</v>
      </c>
      <c r="AG20" s="160" t="s">
        <v>1561</v>
      </c>
      <c r="AH20" s="160"/>
      <c r="AI20" s="179"/>
      <c r="AJ20" s="160">
        <f>IFERROR(IF(VLOOKUP(功能_33[[#This Row],[功能代號]],E:T,11,FALSE)=0,"",VLOOKUP(功能_33[[#This Row],[功能代號]],E:T,11,FALSE)),"")</f>
        <v>44403</v>
      </c>
      <c r="AK20" s="160"/>
      <c r="AL20" s="160"/>
      <c r="AM20" s="92"/>
      <c r="AO20" s="91">
        <v>201</v>
      </c>
      <c r="AP20" s="92" t="s">
        <v>772</v>
      </c>
      <c r="AQ20" s="181" t="s">
        <v>1571</v>
      </c>
      <c r="AR20" s="168" t="str">
        <f t="shared" si="0"/>
        <v>2-2</v>
      </c>
      <c r="AS20" s="169" t="str">
        <f t="shared" si="1"/>
        <v/>
      </c>
      <c r="AT20" s="170" t="str">
        <f t="shared" si="2"/>
        <v/>
      </c>
      <c r="AU20" s="182" t="str">
        <f t="shared" si="3"/>
        <v/>
      </c>
      <c r="AV20" s="183" t="str">
        <f t="shared" si="4"/>
        <v/>
      </c>
      <c r="AW20" s="163" t="str">
        <f t="shared" si="5"/>
        <v/>
      </c>
      <c r="AX20" s="92" t="str">
        <f>IFERROR(VLOOKUP(功能_33[[#This Row],[功能代號]],#REF!,1,FALSE),"")</f>
        <v/>
      </c>
      <c r="AY20" s="100">
        <v>44517</v>
      </c>
      <c r="AZ20" s="100">
        <v>44517</v>
      </c>
      <c r="BA20" s="100">
        <v>44517</v>
      </c>
      <c r="BB20" s="92" t="s">
        <v>1531</v>
      </c>
      <c r="BD20" s="92" t="s">
        <v>1567</v>
      </c>
      <c r="BE20" s="92" t="s">
        <v>1533</v>
      </c>
      <c r="BF20" s="184"/>
      <c r="BG20" s="92" t="str">
        <f>IFERROR(VLOOKUP(功能_33[[#This Row],[功能代號]],#REF!,1,FALSE),"")</f>
        <v/>
      </c>
      <c r="BH20" s="92" t="str">
        <f>IFERROR(VLOOKUP(功能_33[[#This Row],[QC對應測試案例即測試報告]],#REF!,1,FALSE),"")</f>
        <v/>
      </c>
      <c r="BI20" s="92" t="str">
        <f t="shared" si="6"/>
        <v/>
      </c>
    </row>
    <row r="21" spans="3:61" ht="13.5" x14ac:dyDescent="0.4">
      <c r="C21" s="92" t="s">
        <v>630</v>
      </c>
      <c r="D21" s="101" t="s">
        <v>632</v>
      </c>
      <c r="E21" s="91" t="s">
        <v>36</v>
      </c>
      <c r="F21" s="92" t="s">
        <v>773</v>
      </c>
      <c r="G21" s="92"/>
      <c r="H21" s="91" t="s">
        <v>761</v>
      </c>
      <c r="I21" s="91" t="s">
        <v>762</v>
      </c>
      <c r="J21" s="97" t="s">
        <v>1572</v>
      </c>
      <c r="K21" s="97" t="s">
        <v>1528</v>
      </c>
      <c r="L21" s="160">
        <v>44567</v>
      </c>
      <c r="M21" s="160">
        <v>44567</v>
      </c>
      <c r="N21" s="160">
        <v>44404</v>
      </c>
      <c r="O21" s="160">
        <v>44403</v>
      </c>
      <c r="P21" s="160" t="str">
        <f>IFERROR(IF(VLOOKUP(功能_33[[#This Row],[功能代號]],#REF!,8,FALSE)=0,"",VLOOKUP(功能_33[[#This Row],[功能代號]],#REF!,8,FALSE)),"")</f>
        <v/>
      </c>
      <c r="Q21" s="91" t="s">
        <v>717</v>
      </c>
      <c r="R21" s="91" t="s">
        <v>718</v>
      </c>
      <c r="W21" s="91"/>
      <c r="Y21" s="91"/>
      <c r="Z21" s="91"/>
      <c r="AA21" s="92" t="e">
        <f>VLOOKUP(功能_33[[#This Row],[User]],#REF!,7,FALSE)</f>
        <v>#REF!</v>
      </c>
      <c r="AB21" s="160">
        <v>44533</v>
      </c>
      <c r="AC21" s="160">
        <v>44470</v>
      </c>
      <c r="AD21" s="160">
        <f>IF(功能_33[[#This Row],[URS交二審]]=0,"",功能_33[[#This Row],[URS交二審]]+7)</f>
        <v>44477</v>
      </c>
      <c r="AE21" s="160">
        <f>IF(功能_33[[#This Row],[URS交二審]]=0,"",功能_33[[#This Row],[URS交二審]]+7)</f>
        <v>44477</v>
      </c>
      <c r="AF21" s="180" t="s">
        <v>1573</v>
      </c>
      <c r="AG21" s="160" t="s">
        <v>1561</v>
      </c>
      <c r="AH21" s="160"/>
      <c r="AI21" s="179"/>
      <c r="AJ21" s="160">
        <f>IFERROR(IF(VLOOKUP(功能_33[[#This Row],[功能代號]],E:T,11,FALSE)=0,"",VLOOKUP(功能_33[[#This Row],[功能代號]],E:T,11,FALSE)),"")</f>
        <v>44403</v>
      </c>
      <c r="AK21" s="160"/>
      <c r="AL21" s="160"/>
      <c r="AM21" s="92"/>
      <c r="AO21" s="91">
        <v>203</v>
      </c>
      <c r="AP21" s="92" t="s">
        <v>773</v>
      </c>
      <c r="AQ21" s="181" t="s">
        <v>1574</v>
      </c>
      <c r="AR21" s="168" t="str">
        <f t="shared" si="0"/>
        <v>2-2</v>
      </c>
      <c r="AS21" s="169" t="str">
        <f t="shared" si="1"/>
        <v/>
      </c>
      <c r="AT21" s="170" t="str">
        <f t="shared" si="2"/>
        <v/>
      </c>
      <c r="AU21" s="182" t="str">
        <f t="shared" si="3"/>
        <v/>
      </c>
      <c r="AV21" s="183" t="str">
        <f t="shared" si="4"/>
        <v/>
      </c>
      <c r="AW21" s="163" t="str">
        <f t="shared" si="5"/>
        <v/>
      </c>
      <c r="AX21" s="92" t="str">
        <f>IFERROR(VLOOKUP(功能_33[[#This Row],[功能代號]],#REF!,1,FALSE),"")</f>
        <v/>
      </c>
      <c r="AY21" s="100">
        <v>44519</v>
      </c>
      <c r="AZ21" s="100">
        <v>44519</v>
      </c>
      <c r="BA21" s="100">
        <v>44519</v>
      </c>
      <c r="BB21" s="92" t="s">
        <v>1531</v>
      </c>
      <c r="BD21" s="92" t="s">
        <v>1575</v>
      </c>
      <c r="BE21" s="92" t="s">
        <v>1533</v>
      </c>
      <c r="BF21" s="184"/>
      <c r="BG21" s="92" t="str">
        <f>IFERROR(VLOOKUP(功能_33[[#This Row],[功能代號]],#REF!,1,FALSE),"")</f>
        <v/>
      </c>
      <c r="BH21" s="92" t="str">
        <f>IFERROR(VLOOKUP(功能_33[[#This Row],[QC對應測試案例即測試報告]],#REF!,1,FALSE),"")</f>
        <v/>
      </c>
      <c r="BI21" s="92" t="str">
        <f t="shared" si="6"/>
        <v/>
      </c>
    </row>
    <row r="22" spans="3:61" ht="13.5" x14ac:dyDescent="0.4">
      <c r="C22" s="92" t="s">
        <v>630</v>
      </c>
      <c r="D22" s="101" t="s">
        <v>632</v>
      </c>
      <c r="E22" s="91" t="s">
        <v>35</v>
      </c>
      <c r="F22" s="92" t="s">
        <v>774</v>
      </c>
      <c r="G22" s="92"/>
      <c r="H22" s="91" t="s">
        <v>761</v>
      </c>
      <c r="I22" s="91" t="s">
        <v>769</v>
      </c>
      <c r="J22" s="97" t="s">
        <v>770</v>
      </c>
      <c r="K22" s="97"/>
      <c r="L22" s="160">
        <v>44567</v>
      </c>
      <c r="M22" s="160">
        <v>44567</v>
      </c>
      <c r="N22" s="160">
        <v>44404</v>
      </c>
      <c r="O22" s="160">
        <v>44403</v>
      </c>
      <c r="P22" s="160">
        <v>44536</v>
      </c>
      <c r="Q22" s="91" t="s">
        <v>717</v>
      </c>
      <c r="R22" s="91" t="s">
        <v>718</v>
      </c>
      <c r="W22" s="91"/>
      <c r="Y22" s="91"/>
      <c r="Z22" s="91"/>
      <c r="AA22" s="92" t="e">
        <f>VLOOKUP(功能_33[[#This Row],[User]],#REF!,7,FALSE)</f>
        <v>#REF!</v>
      </c>
      <c r="AB22" s="160">
        <v>44533</v>
      </c>
      <c r="AC22" s="160">
        <v>44477</v>
      </c>
      <c r="AD22" s="160">
        <v>44477</v>
      </c>
      <c r="AE22" s="160">
        <v>44477</v>
      </c>
      <c r="AF22" s="180">
        <v>44544</v>
      </c>
      <c r="AG22" s="160" t="s">
        <v>1561</v>
      </c>
      <c r="AH22" s="160"/>
      <c r="AI22" s="179"/>
      <c r="AJ22" s="160">
        <f>IFERROR(IF(VLOOKUP(功能_33[[#This Row],[功能代號]],E:T,11,FALSE)=0,"",VLOOKUP(功能_33[[#This Row],[功能代號]],E:T,11,FALSE)),"")</f>
        <v>44403</v>
      </c>
      <c r="AK22" s="160"/>
      <c r="AL22" s="160"/>
      <c r="AM22" s="92"/>
      <c r="AO22" s="91">
        <v>203</v>
      </c>
      <c r="AP22" s="92" t="s">
        <v>775</v>
      </c>
      <c r="AQ22" s="181" t="s">
        <v>1530</v>
      </c>
      <c r="AR22" s="168" t="str">
        <f t="shared" si="0"/>
        <v>2-2</v>
      </c>
      <c r="AS22" s="169" t="str">
        <f t="shared" si="1"/>
        <v/>
      </c>
      <c r="AT22" s="170" t="str">
        <f t="shared" si="2"/>
        <v/>
      </c>
      <c r="AU22" s="182" t="str">
        <f t="shared" si="3"/>
        <v/>
      </c>
      <c r="AV22" s="183" t="str">
        <f t="shared" si="4"/>
        <v/>
      </c>
      <c r="AW22" s="163" t="str">
        <f t="shared" si="5"/>
        <v/>
      </c>
      <c r="AX22" s="92" t="str">
        <f>IFERROR(VLOOKUP(功能_33[[#This Row],[功能代號]],#REF!,1,FALSE),"")</f>
        <v/>
      </c>
      <c r="AY22" s="100">
        <v>44517</v>
      </c>
      <c r="AZ22" s="100">
        <v>44517</v>
      </c>
      <c r="BA22" s="100">
        <v>44517</v>
      </c>
      <c r="BB22" s="92" t="s">
        <v>1531</v>
      </c>
      <c r="BD22" s="92" t="s">
        <v>1567</v>
      </c>
      <c r="BE22" s="92" t="s">
        <v>1533</v>
      </c>
      <c r="BF22" s="184"/>
      <c r="BG22" s="92" t="str">
        <f>IFERROR(VLOOKUP(功能_33[[#This Row],[功能代號]],#REF!,1,FALSE),"")</f>
        <v/>
      </c>
      <c r="BH22" s="92" t="str">
        <f>IFERROR(VLOOKUP(功能_33[[#This Row],[QC對應測試案例即測試報告]],#REF!,1,FALSE),"")</f>
        <v/>
      </c>
      <c r="BI22" s="92" t="str">
        <f t="shared" si="6"/>
        <v/>
      </c>
    </row>
    <row r="23" spans="3:61" ht="13.5" x14ac:dyDescent="0.4">
      <c r="C23" s="92" t="s">
        <v>630</v>
      </c>
      <c r="D23" s="101" t="s">
        <v>632</v>
      </c>
      <c r="E23" s="91" t="s">
        <v>34</v>
      </c>
      <c r="F23" s="92" t="s">
        <v>776</v>
      </c>
      <c r="G23" s="92"/>
      <c r="H23" s="91" t="s">
        <v>761</v>
      </c>
      <c r="I23" s="91" t="s">
        <v>769</v>
      </c>
      <c r="J23" s="97" t="s">
        <v>1576</v>
      </c>
      <c r="K23" s="97" t="s">
        <v>1528</v>
      </c>
      <c r="L23" s="160">
        <v>44567</v>
      </c>
      <c r="M23" s="160">
        <v>44567</v>
      </c>
      <c r="N23" s="160">
        <v>44403</v>
      </c>
      <c r="O23" s="160">
        <v>44403</v>
      </c>
      <c r="P23" s="160" t="str">
        <f>IFERROR(IF(VLOOKUP(功能_33[[#This Row],[功能代號]],#REF!,8,FALSE)=0,"",VLOOKUP(功能_33[[#This Row],[功能代號]],#REF!,8,FALSE)),"")</f>
        <v/>
      </c>
      <c r="Q23" s="91" t="s">
        <v>717</v>
      </c>
      <c r="R23" s="91" t="s">
        <v>718</v>
      </c>
      <c r="W23" s="91"/>
      <c r="Y23" s="91"/>
      <c r="Z23" s="91"/>
      <c r="AA23" s="92" t="e">
        <f>VLOOKUP(功能_33[[#This Row],[User]],#REF!,7,FALSE)</f>
        <v>#REF!</v>
      </c>
      <c r="AB23" s="160">
        <v>44533</v>
      </c>
      <c r="AC23" s="160">
        <v>44533</v>
      </c>
      <c r="AD23" s="160">
        <v>44533</v>
      </c>
      <c r="AE23" s="160">
        <v>44533</v>
      </c>
      <c r="AF23" s="180" t="s">
        <v>1577</v>
      </c>
      <c r="AG23" s="160"/>
      <c r="AH23" s="160"/>
      <c r="AI23" s="179"/>
      <c r="AJ23" s="160">
        <f>IFERROR(IF(VLOOKUP(功能_33[[#This Row],[功能代號]],E:T,11,FALSE)=0,"",VLOOKUP(功能_33[[#This Row],[功能代號]],E:T,11,FALSE)),"")</f>
        <v>44403</v>
      </c>
      <c r="AK23" s="160"/>
      <c r="AL23" s="160"/>
      <c r="AM23" s="92"/>
      <c r="AO23" s="91">
        <v>202</v>
      </c>
      <c r="AP23" s="92" t="s">
        <v>777</v>
      </c>
      <c r="AQ23" s="181" t="s">
        <v>1530</v>
      </c>
      <c r="AR23" s="168" t="str">
        <f t="shared" si="0"/>
        <v>2-2</v>
      </c>
      <c r="AS23" s="169" t="str">
        <f t="shared" si="1"/>
        <v/>
      </c>
      <c r="AT23" s="170" t="str">
        <f t="shared" si="2"/>
        <v/>
      </c>
      <c r="AU23" s="182" t="str">
        <f t="shared" si="3"/>
        <v/>
      </c>
      <c r="AV23" s="183" t="str">
        <f t="shared" si="4"/>
        <v/>
      </c>
      <c r="AW23" s="163" t="str">
        <f t="shared" si="5"/>
        <v/>
      </c>
      <c r="AX23" s="92" t="str">
        <f>IFERROR(VLOOKUP(功能_33[[#This Row],[功能代號]],#REF!,1,FALSE),"")</f>
        <v/>
      </c>
      <c r="AY23" s="100">
        <v>44517</v>
      </c>
      <c r="AZ23" s="100">
        <v>44517</v>
      </c>
      <c r="BA23" s="100">
        <v>44517</v>
      </c>
      <c r="BB23" s="92" t="s">
        <v>1531</v>
      </c>
      <c r="BD23" s="92" t="s">
        <v>1567</v>
      </c>
      <c r="BE23" s="92" t="s">
        <v>1533</v>
      </c>
      <c r="BF23" s="184"/>
      <c r="BG23" s="92" t="str">
        <f>IFERROR(VLOOKUP(功能_33[[#This Row],[功能代號]],#REF!,1,FALSE),"")</f>
        <v/>
      </c>
      <c r="BH23" s="92" t="str">
        <f>IFERROR(VLOOKUP(功能_33[[#This Row],[QC對應測試案例即測試報告]],#REF!,1,FALSE),"")</f>
        <v/>
      </c>
      <c r="BI23" s="92" t="str">
        <f t="shared" si="6"/>
        <v/>
      </c>
    </row>
    <row r="24" spans="3:61" ht="13.5" x14ac:dyDescent="0.4">
      <c r="C24" s="92" t="s">
        <v>630</v>
      </c>
      <c r="D24" s="101" t="s">
        <v>632</v>
      </c>
      <c r="E24" s="91" t="s">
        <v>17</v>
      </c>
      <c r="F24" s="92" t="s">
        <v>778</v>
      </c>
      <c r="G24" s="92"/>
      <c r="H24" s="91" t="s">
        <v>761</v>
      </c>
      <c r="I24" s="91" t="s">
        <v>769</v>
      </c>
      <c r="J24" s="97" t="s">
        <v>1578</v>
      </c>
      <c r="K24" s="97" t="s">
        <v>1579</v>
      </c>
      <c r="L24" s="160">
        <v>44567</v>
      </c>
      <c r="M24" s="160">
        <v>44567</v>
      </c>
      <c r="N24" s="160">
        <v>44404</v>
      </c>
      <c r="O24" s="160">
        <v>44404</v>
      </c>
      <c r="P24" s="160" t="str">
        <f>IFERROR(IF(VLOOKUP(功能_33[[#This Row],[功能代號]],#REF!,8,FALSE)=0,"",VLOOKUP(功能_33[[#This Row],[功能代號]],#REF!,8,FALSE)),"")</f>
        <v/>
      </c>
      <c r="Q24" s="91" t="s">
        <v>717</v>
      </c>
      <c r="R24" s="91" t="s">
        <v>718</v>
      </c>
      <c r="W24" s="91"/>
      <c r="Y24" s="91"/>
      <c r="Z24" s="91"/>
      <c r="AA24" s="92" t="e">
        <f>VLOOKUP(功能_33[[#This Row],[User]],#REF!,7,FALSE)</f>
        <v>#REF!</v>
      </c>
      <c r="AB24" s="160">
        <v>44533</v>
      </c>
      <c r="AC24" s="160">
        <v>44533</v>
      </c>
      <c r="AD24" s="160">
        <v>44533</v>
      </c>
      <c r="AE24" s="160">
        <v>44533</v>
      </c>
      <c r="AF24" s="180" t="s">
        <v>1580</v>
      </c>
      <c r="AG24" s="160"/>
      <c r="AH24" s="160"/>
      <c r="AI24" s="179"/>
      <c r="AJ24" s="160">
        <f>IFERROR(IF(VLOOKUP(功能_33[[#This Row],[功能代號]],E:T,11,FALSE)=0,"",VLOOKUP(功能_33[[#This Row],[功能代號]],E:T,11,FALSE)),"")</f>
        <v>44404</v>
      </c>
      <c r="AK24" s="160"/>
      <c r="AL24" s="160"/>
      <c r="AM24" s="92"/>
      <c r="AO24" s="91">
        <v>204</v>
      </c>
      <c r="AP24" s="92" t="s">
        <v>779</v>
      </c>
      <c r="AQ24" s="181" t="s">
        <v>1530</v>
      </c>
      <c r="AR24" s="168" t="str">
        <f t="shared" si="0"/>
        <v>2-2</v>
      </c>
      <c r="AS24" s="169" t="str">
        <f t="shared" si="1"/>
        <v/>
      </c>
      <c r="AT24" s="170" t="str">
        <f t="shared" si="2"/>
        <v/>
      </c>
      <c r="AU24" s="182" t="str">
        <f t="shared" si="3"/>
        <v/>
      </c>
      <c r="AV24" s="183" t="str">
        <f t="shared" si="4"/>
        <v/>
      </c>
      <c r="AW24" s="163" t="str">
        <f t="shared" si="5"/>
        <v/>
      </c>
      <c r="AX24" s="92" t="str">
        <f>IFERROR(VLOOKUP(功能_33[[#This Row],[功能代號]],#REF!,1,FALSE),"")</f>
        <v/>
      </c>
      <c r="AY24" s="100">
        <v>44518</v>
      </c>
      <c r="AZ24" s="100">
        <v>44518</v>
      </c>
      <c r="BA24" s="100">
        <v>44518</v>
      </c>
      <c r="BB24" s="92" t="s">
        <v>1531</v>
      </c>
      <c r="BD24" s="92" t="s">
        <v>1581</v>
      </c>
      <c r="BE24" s="92" t="s">
        <v>1533</v>
      </c>
      <c r="BF24" s="184"/>
      <c r="BG24" s="92" t="str">
        <f>IFERROR(VLOOKUP(功能_33[[#This Row],[功能代號]],#REF!,1,FALSE),"")</f>
        <v/>
      </c>
      <c r="BH24" s="92" t="str">
        <f>IFERROR(VLOOKUP(功能_33[[#This Row],[QC對應測試案例即測試報告]],#REF!,1,FALSE),"")</f>
        <v/>
      </c>
      <c r="BI24" s="92" t="str">
        <f t="shared" si="6"/>
        <v/>
      </c>
    </row>
    <row r="25" spans="3:61" ht="13.5" x14ac:dyDescent="0.4">
      <c r="C25" s="92" t="s">
        <v>630</v>
      </c>
      <c r="D25" s="101" t="s">
        <v>632</v>
      </c>
      <c r="E25" s="91" t="s">
        <v>37</v>
      </c>
      <c r="F25" s="92" t="s">
        <v>780</v>
      </c>
      <c r="G25" s="92"/>
      <c r="H25" s="91" t="s">
        <v>761</v>
      </c>
      <c r="I25" s="91" t="s">
        <v>762</v>
      </c>
      <c r="J25" s="97" t="s">
        <v>1582</v>
      </c>
      <c r="K25" s="97" t="s">
        <v>1528</v>
      </c>
      <c r="L25" s="160">
        <v>44567</v>
      </c>
      <c r="M25" s="160">
        <v>44567</v>
      </c>
      <c r="N25" s="160">
        <v>44404</v>
      </c>
      <c r="O25" s="160">
        <v>44404</v>
      </c>
      <c r="P25" s="160" t="str">
        <f>IFERROR(IF(VLOOKUP(功能_33[[#This Row],[功能代號]],#REF!,8,FALSE)=0,"",VLOOKUP(功能_33[[#This Row],[功能代號]],#REF!,8,FALSE)),"")</f>
        <v/>
      </c>
      <c r="Q25" s="91" t="s">
        <v>717</v>
      </c>
      <c r="R25" s="91" t="s">
        <v>718</v>
      </c>
      <c r="W25" s="91"/>
      <c r="Y25" s="91"/>
      <c r="Z25" s="91"/>
      <c r="AA25" s="92" t="e">
        <f>VLOOKUP(功能_33[[#This Row],[User]],#REF!,7,FALSE)</f>
        <v>#REF!</v>
      </c>
      <c r="AB25" s="160">
        <v>44533</v>
      </c>
      <c r="AC25" s="160">
        <v>44470</v>
      </c>
      <c r="AD25" s="160">
        <f>IF(功能_33[[#This Row],[URS交二審]]=0,"",功能_33[[#This Row],[URS交二審]]+7)</f>
        <v>44477</v>
      </c>
      <c r="AE25" s="160">
        <f>IF(功能_33[[#This Row],[URS交二審]]=0,"",功能_33[[#This Row],[URS交二審]]+7)</f>
        <v>44477</v>
      </c>
      <c r="AF25" s="180" t="s">
        <v>1583</v>
      </c>
      <c r="AG25" s="160" t="s">
        <v>1561</v>
      </c>
      <c r="AH25" s="160"/>
      <c r="AI25" s="179"/>
      <c r="AJ25" s="160">
        <f>IFERROR(IF(VLOOKUP(功能_33[[#This Row],[功能代號]],E:T,11,FALSE)=0,"",VLOOKUP(功能_33[[#This Row],[功能代號]],E:T,11,FALSE)),"")</f>
        <v>44404</v>
      </c>
      <c r="AK25" s="160"/>
      <c r="AL25" s="160"/>
      <c r="AM25" s="92"/>
      <c r="AO25" s="91">
        <v>204</v>
      </c>
      <c r="AP25" s="92" t="s">
        <v>781</v>
      </c>
      <c r="AQ25" s="181" t="s">
        <v>1530</v>
      </c>
      <c r="AR25" s="168" t="str">
        <f t="shared" si="0"/>
        <v>2-2</v>
      </c>
      <c r="AS25" s="169" t="str">
        <f t="shared" si="1"/>
        <v/>
      </c>
      <c r="AT25" s="170" t="str">
        <f t="shared" si="2"/>
        <v/>
      </c>
      <c r="AU25" s="182" t="str">
        <f t="shared" si="3"/>
        <v/>
      </c>
      <c r="AV25" s="183" t="str">
        <f t="shared" si="4"/>
        <v/>
      </c>
      <c r="AW25" s="163" t="str">
        <f t="shared" si="5"/>
        <v/>
      </c>
      <c r="AX25" s="92" t="str">
        <f>IFERROR(VLOOKUP(功能_33[[#This Row],[功能代號]],#REF!,1,FALSE),"")</f>
        <v/>
      </c>
      <c r="AY25" s="100">
        <v>44518</v>
      </c>
      <c r="AZ25" s="100">
        <v>44518</v>
      </c>
      <c r="BA25" s="100">
        <v>44518</v>
      </c>
      <c r="BB25" s="92" t="s">
        <v>1531</v>
      </c>
      <c r="BD25" s="92" t="s">
        <v>1581</v>
      </c>
      <c r="BE25" s="92" t="s">
        <v>1533</v>
      </c>
      <c r="BF25" s="184"/>
      <c r="BG25" s="92" t="str">
        <f>IFERROR(VLOOKUP(功能_33[[#This Row],[功能代號]],#REF!,1,FALSE),"")</f>
        <v/>
      </c>
      <c r="BH25" s="92" t="str">
        <f>IFERROR(VLOOKUP(功能_33[[#This Row],[QC對應測試案例即測試報告]],#REF!,1,FALSE),"")</f>
        <v/>
      </c>
      <c r="BI25" s="92" t="str">
        <f t="shared" si="6"/>
        <v/>
      </c>
    </row>
    <row r="26" spans="3:61" ht="13.5" x14ac:dyDescent="0.4">
      <c r="C26" s="92" t="s">
        <v>630</v>
      </c>
      <c r="D26" s="101" t="s">
        <v>632</v>
      </c>
      <c r="E26" s="91" t="s">
        <v>18</v>
      </c>
      <c r="F26" s="92" t="s">
        <v>782</v>
      </c>
      <c r="G26" s="92"/>
      <c r="H26" s="91" t="s">
        <v>761</v>
      </c>
      <c r="I26" s="91" t="s">
        <v>762</v>
      </c>
      <c r="J26" s="97" t="s">
        <v>1576</v>
      </c>
      <c r="K26" s="97" t="s">
        <v>1528</v>
      </c>
      <c r="L26" s="160">
        <v>44567</v>
      </c>
      <c r="M26" s="160">
        <v>44567</v>
      </c>
      <c r="N26" s="160">
        <v>44404</v>
      </c>
      <c r="O26" s="160">
        <v>44404</v>
      </c>
      <c r="P26" s="160">
        <v>44404</v>
      </c>
      <c r="Q26" s="91" t="s">
        <v>717</v>
      </c>
      <c r="R26" s="91" t="s">
        <v>718</v>
      </c>
      <c r="W26" s="91"/>
      <c r="Y26" s="91"/>
      <c r="Z26" s="91"/>
      <c r="AA26" s="92" t="e">
        <f>VLOOKUP(功能_33[[#This Row],[User]],#REF!,7,FALSE)</f>
        <v>#REF!</v>
      </c>
      <c r="AB26" s="160">
        <v>44404</v>
      </c>
      <c r="AC26" s="160">
        <v>44533</v>
      </c>
      <c r="AD26" s="160">
        <v>44533</v>
      </c>
      <c r="AE26" s="160">
        <v>44404</v>
      </c>
      <c r="AF26" s="180" t="s">
        <v>1577</v>
      </c>
      <c r="AG26" s="160"/>
      <c r="AH26" s="160"/>
      <c r="AI26" s="179"/>
      <c r="AJ26" s="160">
        <f>IFERROR(IF(VLOOKUP(功能_33[[#This Row],[功能代號]],E:T,11,FALSE)=0,"",VLOOKUP(功能_33[[#This Row],[功能代號]],E:T,11,FALSE)),"")</f>
        <v>44404</v>
      </c>
      <c r="AK26" s="160"/>
      <c r="AL26" s="160"/>
      <c r="AM26" s="92"/>
      <c r="AO26" s="91">
        <v>204</v>
      </c>
      <c r="AP26" s="92" t="s">
        <v>783</v>
      </c>
      <c r="AQ26" s="181" t="s">
        <v>1530</v>
      </c>
      <c r="AR26" s="168" t="str">
        <f t="shared" si="0"/>
        <v>2-2</v>
      </c>
      <c r="AS26" s="169" t="str">
        <f t="shared" si="1"/>
        <v/>
      </c>
      <c r="AT26" s="170" t="str">
        <f t="shared" si="2"/>
        <v/>
      </c>
      <c r="AU26" s="182" t="str">
        <f t="shared" si="3"/>
        <v/>
      </c>
      <c r="AV26" s="183" t="str">
        <f t="shared" si="4"/>
        <v/>
      </c>
      <c r="AW26" s="163" t="str">
        <f t="shared" si="5"/>
        <v/>
      </c>
      <c r="AX26" s="92" t="str">
        <f>IFERROR(VLOOKUP(功能_33[[#This Row],[功能代號]],#REF!,1,FALSE),"")</f>
        <v/>
      </c>
      <c r="AY26" s="100">
        <v>44524</v>
      </c>
      <c r="AZ26" s="100">
        <v>44524</v>
      </c>
      <c r="BA26" s="100">
        <v>44524</v>
      </c>
      <c r="BB26" s="92" t="s">
        <v>1531</v>
      </c>
      <c r="BD26" s="92" t="s">
        <v>1584</v>
      </c>
      <c r="BE26" s="92" t="s">
        <v>1533</v>
      </c>
      <c r="BF26" s="184"/>
      <c r="BG26" s="92" t="str">
        <f>IFERROR(VLOOKUP(功能_33[[#This Row],[功能代號]],#REF!,1,FALSE),"")</f>
        <v/>
      </c>
      <c r="BH26" s="92" t="str">
        <f>IFERROR(VLOOKUP(功能_33[[#This Row],[QC對應測試案例即測試報告]],#REF!,1,FALSE),"")</f>
        <v/>
      </c>
      <c r="BI26" s="92" t="str">
        <f t="shared" si="6"/>
        <v/>
      </c>
    </row>
    <row r="27" spans="3:61" ht="13.5" x14ac:dyDescent="0.4">
      <c r="C27" s="92" t="s">
        <v>630</v>
      </c>
      <c r="D27" s="92" t="s">
        <v>784</v>
      </c>
      <c r="E27" s="91" t="s">
        <v>20</v>
      </c>
      <c r="F27" s="92" t="s">
        <v>785</v>
      </c>
      <c r="G27" s="92"/>
      <c r="H27" s="91" t="s">
        <v>761</v>
      </c>
      <c r="I27" s="91" t="s">
        <v>769</v>
      </c>
      <c r="J27" s="97" t="s">
        <v>1576</v>
      </c>
      <c r="K27" s="97" t="s">
        <v>1585</v>
      </c>
      <c r="L27" s="160">
        <v>44565</v>
      </c>
      <c r="M27" s="160">
        <v>44565</v>
      </c>
      <c r="N27" s="160">
        <v>44404</v>
      </c>
      <c r="O27" s="160">
        <v>44405</v>
      </c>
      <c r="P27" s="160" t="str">
        <f>IFERROR(IF(VLOOKUP(功能_33[[#This Row],[功能代號]],#REF!,8,FALSE)=0,"",VLOOKUP(功能_33[[#This Row],[功能代號]],#REF!,8,FALSE)),"")</f>
        <v/>
      </c>
      <c r="Q27" s="91" t="s">
        <v>717</v>
      </c>
      <c r="R27" s="91" t="s">
        <v>718</v>
      </c>
      <c r="S27" s="92" t="s">
        <v>786</v>
      </c>
      <c r="W27" s="91"/>
      <c r="Y27" s="91"/>
      <c r="Z27" s="91"/>
      <c r="AA27" s="92" t="e">
        <f>VLOOKUP(功能_33[[#This Row],[User]],#REF!,7,FALSE)</f>
        <v>#REF!</v>
      </c>
      <c r="AB27" s="160">
        <v>44533</v>
      </c>
      <c r="AC27" s="160">
        <v>44470</v>
      </c>
      <c r="AD27" s="160">
        <f>IF(功能_33[[#This Row],[URS交二審]]=0,"",功能_33[[#This Row],[URS交二審]]+7)</f>
        <v>44477</v>
      </c>
      <c r="AE27" s="160">
        <f>IF(功能_33[[#This Row],[URS交二審]]=0,"",功能_33[[#This Row],[URS交二審]]+7)</f>
        <v>44477</v>
      </c>
      <c r="AF27" s="180" t="s">
        <v>1586</v>
      </c>
      <c r="AG27" s="160" t="s">
        <v>1561</v>
      </c>
      <c r="AH27" s="160"/>
      <c r="AI27" s="179"/>
      <c r="AJ27" s="160">
        <f>IFERROR(IF(VLOOKUP(功能_33[[#This Row],[功能代號]],E:T,11,FALSE)=0,"",VLOOKUP(功能_33[[#This Row],[功能代號]],E:T,11,FALSE)),"")</f>
        <v>44405</v>
      </c>
      <c r="AK27" s="160"/>
      <c r="AL27" s="160"/>
      <c r="AM27" s="92"/>
      <c r="AO27" s="91">
        <v>206</v>
      </c>
      <c r="AP27" s="92" t="s">
        <v>787</v>
      </c>
      <c r="AQ27" s="181" t="s">
        <v>1530</v>
      </c>
      <c r="AR27" s="168" t="str">
        <f t="shared" si="0"/>
        <v>2-3</v>
      </c>
      <c r="AS27" s="169" t="str">
        <f t="shared" si="1"/>
        <v/>
      </c>
      <c r="AT27" s="170" t="str">
        <f t="shared" si="2"/>
        <v/>
      </c>
      <c r="AU27" s="182" t="str">
        <f t="shared" si="3"/>
        <v/>
      </c>
      <c r="AV27" s="183" t="str">
        <f t="shared" si="4"/>
        <v/>
      </c>
      <c r="AW27" s="163" t="str">
        <f t="shared" si="5"/>
        <v/>
      </c>
      <c r="AX27" s="92" t="str">
        <f>IFERROR(VLOOKUP(功能_33[[#This Row],[功能代號]],#REF!,1,FALSE),"")</f>
        <v/>
      </c>
      <c r="AY27" s="100">
        <v>44554</v>
      </c>
      <c r="AZ27" s="100">
        <v>44554</v>
      </c>
      <c r="BA27" s="100">
        <v>44554</v>
      </c>
      <c r="BB27" s="92" t="s">
        <v>1531</v>
      </c>
      <c r="BD27" s="92" t="s">
        <v>1587</v>
      </c>
      <c r="BE27" s="92" t="s">
        <v>1533</v>
      </c>
      <c r="BF27" s="184"/>
      <c r="BG27" s="92" t="str">
        <f>IFERROR(VLOOKUP(功能_33[[#This Row],[功能代號]],#REF!,1,FALSE),"")</f>
        <v/>
      </c>
      <c r="BH27" s="92" t="str">
        <f>IFERROR(VLOOKUP(功能_33[[#This Row],[QC對應測試案例即測試報告]],#REF!,1,FALSE),"")</f>
        <v/>
      </c>
      <c r="BI27" s="92" t="str">
        <f t="shared" si="6"/>
        <v/>
      </c>
    </row>
    <row r="28" spans="3:61" ht="13.5" x14ac:dyDescent="0.4">
      <c r="C28" s="92" t="s">
        <v>630</v>
      </c>
      <c r="D28" s="92" t="s">
        <v>784</v>
      </c>
      <c r="E28" s="91" t="s">
        <v>38</v>
      </c>
      <c r="F28" s="92" t="s">
        <v>788</v>
      </c>
      <c r="G28" s="92"/>
      <c r="H28" s="91" t="s">
        <v>761</v>
      </c>
      <c r="I28" s="91" t="s">
        <v>769</v>
      </c>
      <c r="J28" s="97" t="s">
        <v>1588</v>
      </c>
      <c r="K28" s="97" t="s">
        <v>1528</v>
      </c>
      <c r="L28" s="160">
        <v>44565</v>
      </c>
      <c r="M28" s="160">
        <v>44565</v>
      </c>
      <c r="N28" s="160">
        <v>44404</v>
      </c>
      <c r="O28" s="160">
        <v>44405</v>
      </c>
      <c r="P28" s="160" t="str">
        <f>IFERROR(IF(VLOOKUP(功能_33[[#This Row],[功能代號]],#REF!,8,FALSE)=0,"",VLOOKUP(功能_33[[#This Row],[功能代號]],#REF!,8,FALSE)),"")</f>
        <v/>
      </c>
      <c r="Q28" s="91" t="s">
        <v>717</v>
      </c>
      <c r="R28" s="91" t="s">
        <v>718</v>
      </c>
      <c r="S28" s="92" t="s">
        <v>786</v>
      </c>
      <c r="W28" s="91"/>
      <c r="Y28" s="91"/>
      <c r="Z28" s="91"/>
      <c r="AA28" s="92" t="e">
        <f>VLOOKUP(功能_33[[#This Row],[User]],#REF!,7,FALSE)</f>
        <v>#REF!</v>
      </c>
      <c r="AB28" s="160">
        <v>44533</v>
      </c>
      <c r="AC28" s="160">
        <v>44470</v>
      </c>
      <c r="AD28" s="160">
        <f>IF(功能_33[[#This Row],[URS交二審]]=0,"",功能_33[[#This Row],[URS交二審]]+7)</f>
        <v>44477</v>
      </c>
      <c r="AE28" s="160">
        <f>IF(功能_33[[#This Row],[URS交二審]]=0,"",功能_33[[#This Row],[URS交二審]]+7)</f>
        <v>44477</v>
      </c>
      <c r="AF28" s="180" t="s">
        <v>1589</v>
      </c>
      <c r="AG28" s="160" t="s">
        <v>1561</v>
      </c>
      <c r="AH28" s="160"/>
      <c r="AI28" s="179"/>
      <c r="AJ28" s="160">
        <f>IFERROR(IF(VLOOKUP(功能_33[[#This Row],[功能代號]],E:T,11,FALSE)=0,"",VLOOKUP(功能_33[[#This Row],[功能代號]],E:T,11,FALSE)),"")</f>
        <v>44405</v>
      </c>
      <c r="AK28" s="160"/>
      <c r="AL28" s="160"/>
      <c r="AM28" s="92"/>
      <c r="AO28" s="91">
        <v>206</v>
      </c>
      <c r="AP28" s="92" t="s">
        <v>788</v>
      </c>
      <c r="AQ28" s="181" t="s">
        <v>1590</v>
      </c>
      <c r="AR28" s="168" t="str">
        <f t="shared" si="0"/>
        <v>2-3</v>
      </c>
      <c r="AS28" s="169" t="str">
        <f t="shared" si="1"/>
        <v/>
      </c>
      <c r="AT28" s="170" t="str">
        <f t="shared" si="2"/>
        <v/>
      </c>
      <c r="AU28" s="182" t="str">
        <f t="shared" si="3"/>
        <v/>
      </c>
      <c r="AV28" s="183" t="str">
        <f t="shared" si="4"/>
        <v/>
      </c>
      <c r="AW28" s="163" t="str">
        <f t="shared" si="5"/>
        <v/>
      </c>
      <c r="AX28" s="92" t="str">
        <f>IFERROR(VLOOKUP(功能_33[[#This Row],[功能代號]],#REF!,1,FALSE),"")</f>
        <v/>
      </c>
      <c r="AY28" s="100">
        <v>44554</v>
      </c>
      <c r="AZ28" s="100">
        <v>44554</v>
      </c>
      <c r="BA28" s="100">
        <v>44554</v>
      </c>
      <c r="BB28" s="92" t="s">
        <v>1531</v>
      </c>
      <c r="BD28" s="92" t="s">
        <v>1587</v>
      </c>
      <c r="BE28" s="92" t="s">
        <v>1533</v>
      </c>
      <c r="BF28" s="184"/>
      <c r="BG28" s="92" t="str">
        <f>IFERROR(VLOOKUP(功能_33[[#This Row],[功能代號]],#REF!,1,FALSE),"")</f>
        <v/>
      </c>
      <c r="BH28" s="92" t="str">
        <f>IFERROR(VLOOKUP(功能_33[[#This Row],[QC對應測試案例即測試報告]],#REF!,1,FALSE),"")</f>
        <v/>
      </c>
      <c r="BI28" s="92" t="str">
        <f t="shared" si="6"/>
        <v/>
      </c>
    </row>
    <row r="29" spans="3:61" ht="13.5" x14ac:dyDescent="0.4">
      <c r="C29" s="92" t="s">
        <v>630</v>
      </c>
      <c r="D29" s="92" t="s">
        <v>784</v>
      </c>
      <c r="E29" s="91" t="s">
        <v>61</v>
      </c>
      <c r="F29" s="92" t="s">
        <v>789</v>
      </c>
      <c r="G29" s="92"/>
      <c r="H29" s="91" t="s">
        <v>761</v>
      </c>
      <c r="I29" s="91" t="s">
        <v>769</v>
      </c>
      <c r="J29" s="97" t="s">
        <v>1576</v>
      </c>
      <c r="K29" s="97" t="s">
        <v>1585</v>
      </c>
      <c r="L29" s="160">
        <v>44565</v>
      </c>
      <c r="M29" s="160">
        <v>44565</v>
      </c>
      <c r="N29" s="160">
        <v>44404</v>
      </c>
      <c r="O29" s="160">
        <v>44405</v>
      </c>
      <c r="P29" s="160" t="str">
        <f>IFERROR(IF(VLOOKUP(功能_33[[#This Row],[功能代號]],#REF!,8,FALSE)=0,"",VLOOKUP(功能_33[[#This Row],[功能代號]],#REF!,8,FALSE)),"")</f>
        <v/>
      </c>
      <c r="Q29" s="91" t="s">
        <v>717</v>
      </c>
      <c r="R29" s="91" t="s">
        <v>745</v>
      </c>
      <c r="W29" s="91"/>
      <c r="Y29" s="91"/>
      <c r="Z29" s="91"/>
      <c r="AA29" s="92" t="e">
        <f>VLOOKUP(功能_33[[#This Row],[User]],#REF!,7,FALSE)</f>
        <v>#REF!</v>
      </c>
      <c r="AB29" s="160">
        <v>44533</v>
      </c>
      <c r="AC29" s="160">
        <v>44470</v>
      </c>
      <c r="AD29" s="160">
        <f>IF(功能_33[[#This Row],[URS交二審]]=0,"",功能_33[[#This Row],[URS交二審]]+7)</f>
        <v>44477</v>
      </c>
      <c r="AE29" s="160">
        <f>IF(功能_33[[#This Row],[URS交二審]]=0,"",功能_33[[#This Row],[URS交二審]]+7)</f>
        <v>44477</v>
      </c>
      <c r="AF29" s="180" t="s">
        <v>1586</v>
      </c>
      <c r="AG29" s="160" t="s">
        <v>1561</v>
      </c>
      <c r="AH29" s="160"/>
      <c r="AI29" s="179"/>
      <c r="AJ29" s="160">
        <f>IFERROR(IF(VLOOKUP(功能_33[[#This Row],[功能代號]],E:T,11,FALSE)=0,"",VLOOKUP(功能_33[[#This Row],[功能代號]],E:T,11,FALSE)),"")</f>
        <v>44405</v>
      </c>
      <c r="AK29" s="160"/>
      <c r="AL29" s="160"/>
      <c r="AM29" s="92"/>
      <c r="AO29" s="91">
        <v>214</v>
      </c>
      <c r="AP29" s="92" t="s">
        <v>790</v>
      </c>
      <c r="AQ29" s="181" t="s">
        <v>1530</v>
      </c>
      <c r="AR29" s="168" t="str">
        <f t="shared" si="0"/>
        <v>2-3</v>
      </c>
      <c r="AS29" s="169" t="str">
        <f t="shared" si="1"/>
        <v/>
      </c>
      <c r="AT29" s="170" t="str">
        <f t="shared" si="2"/>
        <v/>
      </c>
      <c r="AU29" s="182" t="str">
        <f t="shared" si="3"/>
        <v/>
      </c>
      <c r="AV29" s="183" t="str">
        <f t="shared" si="4"/>
        <v/>
      </c>
      <c r="AW29" s="163" t="str">
        <f t="shared" si="5"/>
        <v/>
      </c>
      <c r="AX29" s="92" t="str">
        <f>IFERROR(VLOOKUP(功能_33[[#This Row],[功能代號]],#REF!,1,FALSE),"")</f>
        <v/>
      </c>
      <c r="AY29" s="100">
        <v>44525</v>
      </c>
      <c r="AZ29" s="100">
        <v>44525</v>
      </c>
      <c r="BA29" s="100">
        <v>44525</v>
      </c>
      <c r="BB29" s="92" t="s">
        <v>1531</v>
      </c>
      <c r="BD29" s="92" t="s">
        <v>1591</v>
      </c>
      <c r="BE29" s="92" t="s">
        <v>1533</v>
      </c>
      <c r="BF29" s="184"/>
      <c r="BG29" s="92" t="str">
        <f>IFERROR(VLOOKUP(功能_33[[#This Row],[功能代號]],#REF!,1,FALSE),"")</f>
        <v/>
      </c>
      <c r="BH29" s="92" t="str">
        <f>IFERROR(VLOOKUP(功能_33[[#This Row],[QC對應測試案例即測試報告]],#REF!,1,FALSE),"")</f>
        <v/>
      </c>
      <c r="BI29" s="92" t="str">
        <f t="shared" si="6"/>
        <v/>
      </c>
    </row>
    <row r="30" spans="3:61" ht="13.5" x14ac:dyDescent="0.4">
      <c r="C30" s="92" t="s">
        <v>646</v>
      </c>
      <c r="D30" s="92" t="s">
        <v>791</v>
      </c>
      <c r="E30" s="91" t="s">
        <v>603</v>
      </c>
      <c r="F30" s="92" t="s">
        <v>792</v>
      </c>
      <c r="G30" s="92"/>
      <c r="H30" s="91" t="s">
        <v>761</v>
      </c>
      <c r="I30" s="91" t="s">
        <v>769</v>
      </c>
      <c r="J30" s="97" t="s">
        <v>793</v>
      </c>
      <c r="K30" s="97"/>
      <c r="L30" s="160">
        <v>44571</v>
      </c>
      <c r="M30" s="160">
        <v>44571</v>
      </c>
      <c r="N30" s="160">
        <v>44404</v>
      </c>
      <c r="O30" s="160">
        <v>44404</v>
      </c>
      <c r="P30" s="160">
        <v>44428</v>
      </c>
      <c r="Q30" s="91" t="s">
        <v>723</v>
      </c>
      <c r="R30" s="91" t="s">
        <v>794</v>
      </c>
      <c r="S30" s="92" t="s">
        <v>795</v>
      </c>
      <c r="W30" s="91"/>
      <c r="Y30" s="91"/>
      <c r="Z30" s="91"/>
      <c r="AA30" s="92" t="e">
        <f>VLOOKUP(功能_33[[#This Row],[User]],#REF!,7,FALSE)</f>
        <v>#REF!</v>
      </c>
      <c r="AB30" s="160">
        <v>44533</v>
      </c>
      <c r="AC30" s="160" t="s">
        <v>1559</v>
      </c>
      <c r="AD30" s="160">
        <v>44544</v>
      </c>
      <c r="AE30" s="160">
        <v>44544</v>
      </c>
      <c r="AF30" s="180">
        <v>44550</v>
      </c>
      <c r="AG30" s="160"/>
      <c r="AH30" s="160"/>
      <c r="AI30" s="179"/>
      <c r="AJ30" s="160">
        <f>IFERROR(IF(VLOOKUP(功能_33[[#This Row],[功能代號]],E:T,11,FALSE)=0,"",VLOOKUP(功能_33[[#This Row],[功能代號]],E:T,11,FALSE)),"")</f>
        <v>44404</v>
      </c>
      <c r="AK30" s="160"/>
      <c r="AL30" s="160"/>
      <c r="AM30" s="92"/>
      <c r="AN30" s="92"/>
      <c r="AO30" s="91" t="s">
        <v>759</v>
      </c>
      <c r="AP30" s="91" t="s">
        <v>759</v>
      </c>
      <c r="AQ30" s="181" t="s">
        <v>1530</v>
      </c>
      <c r="AR30" s="168" t="str">
        <f t="shared" si="0"/>
        <v>6-6</v>
      </c>
      <c r="AS30" s="169" t="str">
        <f t="shared" si="1"/>
        <v/>
      </c>
      <c r="AT30" s="170" t="str">
        <f t="shared" si="2"/>
        <v/>
      </c>
      <c r="AU30" s="182" t="str">
        <f t="shared" si="3"/>
        <v/>
      </c>
      <c r="AV30" s="183" t="str">
        <f t="shared" si="4"/>
        <v/>
      </c>
      <c r="AW30" s="163" t="str">
        <f t="shared" si="5"/>
        <v/>
      </c>
      <c r="AX30" s="92" t="str">
        <f>IFERROR(VLOOKUP(功能_33[[#This Row],[功能代號]],#REF!,1,FALSE),"")</f>
        <v/>
      </c>
      <c r="AY30" s="100">
        <v>44547</v>
      </c>
      <c r="AZ30" s="100">
        <v>44547</v>
      </c>
      <c r="BA30" s="100">
        <v>44547</v>
      </c>
      <c r="BB30" s="92" t="s">
        <v>1531</v>
      </c>
      <c r="BD30" s="92" t="s">
        <v>1592</v>
      </c>
      <c r="BE30" s="92" t="s">
        <v>1533</v>
      </c>
      <c r="BF30" s="184"/>
      <c r="BG30" s="92" t="str">
        <f>IFERROR(VLOOKUP(功能_33[[#This Row],[功能代號]],#REF!,1,FALSE),"")</f>
        <v/>
      </c>
      <c r="BH30" s="92" t="str">
        <f>IFERROR(VLOOKUP(功能_33[[#This Row],[QC對應測試案例即測試報告]],#REF!,1,FALSE),"")</f>
        <v/>
      </c>
      <c r="BI30" s="92" t="str">
        <f t="shared" si="6"/>
        <v/>
      </c>
    </row>
    <row r="31" spans="3:61" ht="13.5" x14ac:dyDescent="0.4">
      <c r="C31" s="92" t="s">
        <v>646</v>
      </c>
      <c r="D31" s="92" t="s">
        <v>791</v>
      </c>
      <c r="E31" s="91" t="s">
        <v>604</v>
      </c>
      <c r="F31" s="92" t="s">
        <v>796</v>
      </c>
      <c r="G31" s="92"/>
      <c r="H31" s="91" t="s">
        <v>761</v>
      </c>
      <c r="I31" s="91" t="s">
        <v>769</v>
      </c>
      <c r="J31" s="97" t="s">
        <v>793</v>
      </c>
      <c r="K31" s="97"/>
      <c r="L31" s="160">
        <v>44571</v>
      </c>
      <c r="M31" s="160">
        <v>44571</v>
      </c>
      <c r="N31" s="160">
        <v>44404</v>
      </c>
      <c r="O31" s="160">
        <v>44404</v>
      </c>
      <c r="P31" s="160" t="str">
        <f>IFERROR(IF(VLOOKUP(功能_33[[#This Row],[功能代號]],#REF!,8,FALSE)=0,"",VLOOKUP(功能_33[[#This Row],[功能代號]],#REF!,8,FALSE)),"")</f>
        <v/>
      </c>
      <c r="Q31" s="91" t="s">
        <v>723</v>
      </c>
      <c r="R31" s="91" t="s">
        <v>794</v>
      </c>
      <c r="S31" s="92" t="s">
        <v>795</v>
      </c>
      <c r="W31" s="91"/>
      <c r="Y31" s="91"/>
      <c r="Z31" s="91"/>
      <c r="AA31" s="92" t="e">
        <f>VLOOKUP(功能_33[[#This Row],[User]],#REF!,7,FALSE)</f>
        <v>#REF!</v>
      </c>
      <c r="AB31" s="160">
        <v>44533</v>
      </c>
      <c r="AC31" s="160" t="s">
        <v>1593</v>
      </c>
      <c r="AD31" s="160">
        <v>44544</v>
      </c>
      <c r="AE31" s="160">
        <v>44544</v>
      </c>
      <c r="AF31" s="180">
        <v>44550</v>
      </c>
      <c r="AG31" s="160"/>
      <c r="AH31" s="160"/>
      <c r="AI31" s="179"/>
      <c r="AJ31" s="160">
        <f>IFERROR(IF(VLOOKUP(功能_33[[#This Row],[功能代號]],E:T,11,FALSE)=0,"",VLOOKUP(功能_33[[#This Row],[功能代號]],E:T,11,FALSE)),"")</f>
        <v>44404</v>
      </c>
      <c r="AK31" s="160"/>
      <c r="AL31" s="160"/>
      <c r="AM31" s="92"/>
      <c r="AN31" s="92"/>
      <c r="AO31" s="91" t="s">
        <v>759</v>
      </c>
      <c r="AP31" s="91" t="s">
        <v>759</v>
      </c>
      <c r="AQ31" s="181" t="s">
        <v>1566</v>
      </c>
      <c r="AR31" s="168" t="str">
        <f t="shared" si="0"/>
        <v>6-6</v>
      </c>
      <c r="AS31" s="169" t="str">
        <f t="shared" si="1"/>
        <v/>
      </c>
      <c r="AT31" s="170" t="str">
        <f t="shared" si="2"/>
        <v/>
      </c>
      <c r="AU31" s="182" t="str">
        <f t="shared" si="3"/>
        <v/>
      </c>
      <c r="AV31" s="183" t="str">
        <f t="shared" si="4"/>
        <v/>
      </c>
      <c r="AW31" s="163" t="str">
        <f t="shared" si="5"/>
        <v/>
      </c>
      <c r="AX31" s="92" t="str">
        <f>IFERROR(VLOOKUP(功能_33[[#This Row],[功能代號]],#REF!,1,FALSE),"")</f>
        <v/>
      </c>
      <c r="AY31" s="100">
        <v>44547</v>
      </c>
      <c r="AZ31" s="100">
        <v>44547</v>
      </c>
      <c r="BA31" s="100">
        <v>44547</v>
      </c>
      <c r="BB31" s="92" t="s">
        <v>1531</v>
      </c>
      <c r="BD31" s="92" t="s">
        <v>1592</v>
      </c>
      <c r="BE31" s="92" t="s">
        <v>1533</v>
      </c>
      <c r="BF31" s="184"/>
      <c r="BG31" s="92" t="str">
        <f>IFERROR(VLOOKUP(功能_33[[#This Row],[功能代號]],#REF!,1,FALSE),"")</f>
        <v/>
      </c>
      <c r="BH31" s="92" t="str">
        <f>IFERROR(VLOOKUP(功能_33[[#This Row],[QC對應測試案例即測試報告]],#REF!,1,FALSE),"")</f>
        <v/>
      </c>
      <c r="BI31" s="92" t="str">
        <f t="shared" si="6"/>
        <v/>
      </c>
    </row>
    <row r="32" spans="3:61" ht="13.5" x14ac:dyDescent="0.4">
      <c r="C32" s="92" t="s">
        <v>630</v>
      </c>
      <c r="D32" s="101" t="s">
        <v>632</v>
      </c>
      <c r="E32" s="91" t="s">
        <v>70</v>
      </c>
      <c r="F32" s="92" t="s">
        <v>797</v>
      </c>
      <c r="G32" s="92"/>
      <c r="H32" s="91" t="s">
        <v>761</v>
      </c>
      <c r="I32" s="91" t="s">
        <v>769</v>
      </c>
      <c r="J32" s="97" t="s">
        <v>1588</v>
      </c>
      <c r="K32" s="97" t="s">
        <v>1528</v>
      </c>
      <c r="L32" s="160">
        <v>44568</v>
      </c>
      <c r="M32" s="160">
        <v>44568</v>
      </c>
      <c r="N32" s="160">
        <v>44404</v>
      </c>
      <c r="O32" s="160">
        <v>44405</v>
      </c>
      <c r="P32" s="160" t="str">
        <f>IFERROR(IF(VLOOKUP(功能_33[[#This Row],[功能代號]],#REF!,8,FALSE)=0,"",VLOOKUP(功能_33[[#This Row],[功能代號]],#REF!,8,FALSE)),"")</f>
        <v/>
      </c>
      <c r="Q32" s="91" t="s">
        <v>723</v>
      </c>
      <c r="R32" s="91" t="s">
        <v>794</v>
      </c>
      <c r="S32" s="92" t="s">
        <v>795</v>
      </c>
      <c r="W32" s="91"/>
      <c r="Y32" s="91"/>
      <c r="Z32" s="91"/>
      <c r="AA32" s="92" t="e">
        <f>VLOOKUP(功能_33[[#This Row],[User]],#REF!,7,FALSE)</f>
        <v>#REF!</v>
      </c>
      <c r="AB32" s="160">
        <v>44533</v>
      </c>
      <c r="AC32" s="160">
        <v>44470</v>
      </c>
      <c r="AD32" s="160">
        <f>IF(功能_33[[#This Row],[URS交二審]]=0,"",功能_33[[#This Row],[URS交二審]]+7)</f>
        <v>44477</v>
      </c>
      <c r="AE32" s="160">
        <f>IF(功能_33[[#This Row],[URS交二審]]=0,"",功能_33[[#This Row],[URS交二審]]+7)</f>
        <v>44477</v>
      </c>
      <c r="AF32" s="180" t="s">
        <v>1594</v>
      </c>
      <c r="AG32" s="160" t="s">
        <v>1561</v>
      </c>
      <c r="AH32" s="160"/>
      <c r="AI32" s="179"/>
      <c r="AJ32" s="160">
        <f>IFERROR(IF(VLOOKUP(功能_33[[#This Row],[功能代號]],E:T,11,FALSE)=0,"",VLOOKUP(功能_33[[#This Row],[功能代號]],E:T,11,FALSE)),"")</f>
        <v>44405</v>
      </c>
      <c r="AK32" s="160"/>
      <c r="AL32" s="160"/>
      <c r="AM32" s="92"/>
      <c r="AO32" s="91">
        <v>213</v>
      </c>
      <c r="AP32" s="92" t="s">
        <v>798</v>
      </c>
      <c r="AQ32" s="181" t="s">
        <v>1530</v>
      </c>
      <c r="AR32" s="168" t="str">
        <f t="shared" si="0"/>
        <v>2-2</v>
      </c>
      <c r="AS32" s="169" t="str">
        <f t="shared" si="1"/>
        <v/>
      </c>
      <c r="AT32" s="170" t="str">
        <f t="shared" si="2"/>
        <v/>
      </c>
      <c r="AU32" s="182" t="str">
        <f t="shared" si="3"/>
        <v/>
      </c>
      <c r="AV32" s="183" t="str">
        <f t="shared" si="4"/>
        <v/>
      </c>
      <c r="AW32" s="163" t="str">
        <f t="shared" si="5"/>
        <v/>
      </c>
      <c r="AX32" s="92" t="str">
        <f>IFERROR(VLOOKUP(功能_33[[#This Row],[功能代號]],#REF!,1,FALSE),"")</f>
        <v/>
      </c>
      <c r="AY32" s="100">
        <v>44547</v>
      </c>
      <c r="AZ32" s="100">
        <v>44547</v>
      </c>
      <c r="BA32" s="100">
        <v>44547</v>
      </c>
      <c r="BB32" s="92" t="s">
        <v>1531</v>
      </c>
      <c r="BD32" s="92" t="s">
        <v>1592</v>
      </c>
      <c r="BE32" s="92" t="s">
        <v>1533</v>
      </c>
      <c r="BF32" s="184"/>
      <c r="BG32" s="92" t="str">
        <f>IFERROR(VLOOKUP(功能_33[[#This Row],[功能代號]],#REF!,1,FALSE),"")</f>
        <v/>
      </c>
      <c r="BH32" s="92" t="str">
        <f>IFERROR(VLOOKUP(功能_33[[#This Row],[QC對應測試案例即測試報告]],#REF!,1,FALSE),"")</f>
        <v/>
      </c>
      <c r="BI32" s="92" t="str">
        <f t="shared" si="6"/>
        <v/>
      </c>
    </row>
    <row r="33" spans="3:61" ht="13.5" x14ac:dyDescent="0.4">
      <c r="C33" s="92" t="s">
        <v>630</v>
      </c>
      <c r="D33" s="101" t="s">
        <v>632</v>
      </c>
      <c r="E33" s="91" t="s">
        <v>60</v>
      </c>
      <c r="F33" s="92" t="s">
        <v>799</v>
      </c>
      <c r="G33" s="92"/>
      <c r="H33" s="91" t="s">
        <v>761</v>
      </c>
      <c r="I33" s="91" t="s">
        <v>769</v>
      </c>
      <c r="J33" s="97" t="s">
        <v>1595</v>
      </c>
      <c r="K33" s="97" t="s">
        <v>1528</v>
      </c>
      <c r="L33" s="160">
        <v>44568</v>
      </c>
      <c r="M33" s="160">
        <v>44568</v>
      </c>
      <c r="N33" s="160">
        <v>44404</v>
      </c>
      <c r="O33" s="160">
        <v>44405</v>
      </c>
      <c r="P33" s="160" t="str">
        <f>IFERROR(IF(VLOOKUP(功能_33[[#This Row],[功能代號]],#REF!,8,FALSE)=0,"",VLOOKUP(功能_33[[#This Row],[功能代號]],#REF!,8,FALSE)),"")</f>
        <v/>
      </c>
      <c r="Q33" s="91" t="s">
        <v>723</v>
      </c>
      <c r="R33" s="91" t="s">
        <v>794</v>
      </c>
      <c r="S33" s="92" t="s">
        <v>795</v>
      </c>
      <c r="W33" s="91"/>
      <c r="Y33" s="91"/>
      <c r="Z33" s="91"/>
      <c r="AA33" s="92" t="e">
        <f>VLOOKUP(功能_33[[#This Row],[User]],#REF!,7,FALSE)</f>
        <v>#REF!</v>
      </c>
      <c r="AB33" s="160">
        <v>44533</v>
      </c>
      <c r="AC33" s="160">
        <v>44470</v>
      </c>
      <c r="AD33" s="160">
        <f>IF(功能_33[[#This Row],[URS交二審]]=0,"",功能_33[[#This Row],[URS交二審]]+7)</f>
        <v>44477</v>
      </c>
      <c r="AE33" s="160">
        <f>IF(功能_33[[#This Row],[URS交二審]]=0,"",功能_33[[#This Row],[URS交二審]]+7)</f>
        <v>44477</v>
      </c>
      <c r="AF33" s="180" t="s">
        <v>1596</v>
      </c>
      <c r="AG33" s="160" t="s">
        <v>1561</v>
      </c>
      <c r="AH33" s="160"/>
      <c r="AI33" s="179"/>
      <c r="AJ33" s="160">
        <f>IFERROR(IF(VLOOKUP(功能_33[[#This Row],[功能代號]],E:T,11,FALSE)=0,"",VLOOKUP(功能_33[[#This Row],[功能代號]],E:T,11,FALSE)),"")</f>
        <v>44405</v>
      </c>
      <c r="AK33" s="160"/>
      <c r="AL33" s="160"/>
      <c r="AM33" s="92"/>
      <c r="AO33" s="91">
        <v>355</v>
      </c>
      <c r="AP33" s="92" t="s">
        <v>800</v>
      </c>
      <c r="AQ33" s="181" t="s">
        <v>1597</v>
      </c>
      <c r="AR33" s="168" t="str">
        <f t="shared" si="0"/>
        <v>2-2</v>
      </c>
      <c r="AS33" s="169" t="str">
        <f t="shared" si="1"/>
        <v/>
      </c>
      <c r="AT33" s="170" t="str">
        <f t="shared" si="2"/>
        <v/>
      </c>
      <c r="AU33" s="182" t="str">
        <f t="shared" si="3"/>
        <v/>
      </c>
      <c r="AV33" s="183" t="str">
        <f t="shared" si="4"/>
        <v/>
      </c>
      <c r="AW33" s="163" t="str">
        <f t="shared" si="5"/>
        <v/>
      </c>
      <c r="AX33" s="92" t="str">
        <f>IFERROR(VLOOKUP(功能_33[[#This Row],[功能代號]],#REF!,1,FALSE),"")</f>
        <v/>
      </c>
      <c r="AY33" s="100">
        <v>44547</v>
      </c>
      <c r="AZ33" s="100">
        <v>44547</v>
      </c>
      <c r="BA33" s="100">
        <v>44547</v>
      </c>
      <c r="BB33" s="92" t="s">
        <v>1531</v>
      </c>
      <c r="BD33" s="92" t="s">
        <v>1592</v>
      </c>
      <c r="BE33" s="92" t="s">
        <v>1533</v>
      </c>
      <c r="BF33" s="184"/>
      <c r="BG33" s="92" t="str">
        <f>IFERROR(VLOOKUP(功能_33[[#This Row],[功能代號]],#REF!,1,FALSE),"")</f>
        <v/>
      </c>
      <c r="BH33" s="92" t="str">
        <f>IFERROR(VLOOKUP(功能_33[[#This Row],[QC對應測試案例即測試報告]],#REF!,1,FALSE),"")</f>
        <v/>
      </c>
      <c r="BI33" s="92" t="str">
        <f t="shared" si="6"/>
        <v/>
      </c>
    </row>
    <row r="34" spans="3:61" ht="13.5" x14ac:dyDescent="0.4">
      <c r="C34" s="92" t="s">
        <v>630</v>
      </c>
      <c r="D34" s="101" t="s">
        <v>632</v>
      </c>
      <c r="E34" s="91" t="s">
        <v>573</v>
      </c>
      <c r="F34" s="92" t="s">
        <v>801</v>
      </c>
      <c r="G34" s="92"/>
      <c r="H34" s="91" t="s">
        <v>761</v>
      </c>
      <c r="I34" s="91" t="s">
        <v>762</v>
      </c>
      <c r="J34" s="97" t="s">
        <v>1588</v>
      </c>
      <c r="K34" s="97" t="s">
        <v>1528</v>
      </c>
      <c r="L34" s="160">
        <v>44568</v>
      </c>
      <c r="M34" s="160">
        <v>44568</v>
      </c>
      <c r="N34" s="160">
        <v>44431</v>
      </c>
      <c r="O34" s="160">
        <v>44431</v>
      </c>
      <c r="P34" s="160">
        <v>44533</v>
      </c>
      <c r="Q34" s="91" t="s">
        <v>728</v>
      </c>
      <c r="R34" s="91" t="s">
        <v>718</v>
      </c>
      <c r="S34" s="92" t="s">
        <v>786</v>
      </c>
      <c r="W34" s="91"/>
      <c r="Y34" s="91"/>
      <c r="Z34" s="91"/>
      <c r="AA34" s="92" t="e">
        <f>VLOOKUP(功能_33[[#This Row],[User]],#REF!,7,FALSE)</f>
        <v>#REF!</v>
      </c>
      <c r="AB34" s="160">
        <v>44533</v>
      </c>
      <c r="AC34" s="160">
        <v>44477</v>
      </c>
      <c r="AD34" s="160">
        <v>44477</v>
      </c>
      <c r="AE34" s="160">
        <v>44477</v>
      </c>
      <c r="AF34" s="180" t="s">
        <v>1598</v>
      </c>
      <c r="AG34" s="160" t="s">
        <v>1561</v>
      </c>
      <c r="AH34" s="160"/>
      <c r="AI34" s="179"/>
      <c r="AJ34" s="160">
        <f>IFERROR(IF(VLOOKUP(功能_33[[#This Row],[功能代號]],E:T,11,FALSE)=0,"",VLOOKUP(功能_33[[#This Row],[功能代號]],E:T,11,FALSE)),"")</f>
        <v>44431</v>
      </c>
      <c r="AK34" s="160"/>
      <c r="AL34" s="160"/>
      <c r="AM34" s="92"/>
      <c r="AO34" s="91" t="s">
        <v>759</v>
      </c>
      <c r="AP34" s="91" t="s">
        <v>759</v>
      </c>
      <c r="AQ34" s="181" t="s">
        <v>1530</v>
      </c>
      <c r="AR34" s="168" t="str">
        <f t="shared" si="0"/>
        <v>2-2</v>
      </c>
      <c r="AS34" s="169" t="str">
        <f t="shared" si="1"/>
        <v/>
      </c>
      <c r="AT34" s="170" t="str">
        <f t="shared" si="2"/>
        <v/>
      </c>
      <c r="AU34" s="182" t="str">
        <f t="shared" si="3"/>
        <v/>
      </c>
      <c r="AV34" s="183" t="str">
        <f t="shared" si="4"/>
        <v/>
      </c>
      <c r="AW34" s="163" t="str">
        <f t="shared" si="5"/>
        <v/>
      </c>
      <c r="AX34" s="92" t="str">
        <f>IFERROR(VLOOKUP(功能_33[[#This Row],[功能代號]],#REF!,1,FALSE),"")</f>
        <v/>
      </c>
      <c r="AY34" s="100">
        <v>44554</v>
      </c>
      <c r="AZ34" s="100">
        <v>44554</v>
      </c>
      <c r="BA34" s="100">
        <v>44554</v>
      </c>
      <c r="BB34" s="92" t="s">
        <v>1531</v>
      </c>
      <c r="BD34" s="92" t="s">
        <v>1587</v>
      </c>
      <c r="BE34" s="92" t="s">
        <v>1533</v>
      </c>
      <c r="BF34" s="184"/>
      <c r="BG34" s="92" t="str">
        <f>IFERROR(VLOOKUP(功能_33[[#This Row],[功能代號]],#REF!,1,FALSE),"")</f>
        <v/>
      </c>
      <c r="BH34" s="92" t="str">
        <f>IFERROR(VLOOKUP(功能_33[[#This Row],[QC對應測試案例即測試報告]],#REF!,1,FALSE),"")</f>
        <v/>
      </c>
      <c r="BI34" s="92" t="str">
        <f t="shared" si="6"/>
        <v/>
      </c>
    </row>
    <row r="35" spans="3:61" ht="13.5" x14ac:dyDescent="0.4">
      <c r="C35" s="92" t="s">
        <v>630</v>
      </c>
      <c r="D35" s="101" t="s">
        <v>632</v>
      </c>
      <c r="E35" s="91" t="s">
        <v>579</v>
      </c>
      <c r="F35" s="92" t="s">
        <v>802</v>
      </c>
      <c r="G35" s="92"/>
      <c r="H35" s="91" t="s">
        <v>761</v>
      </c>
      <c r="I35" s="91" t="s">
        <v>762</v>
      </c>
      <c r="J35" s="97" t="s">
        <v>1599</v>
      </c>
      <c r="K35" s="97" t="s">
        <v>1600</v>
      </c>
      <c r="L35" s="160">
        <v>44568</v>
      </c>
      <c r="M35" s="160">
        <v>44568</v>
      </c>
      <c r="N35" s="160">
        <v>44431</v>
      </c>
      <c r="O35" s="160">
        <v>44431</v>
      </c>
      <c r="P35" s="160">
        <v>44533</v>
      </c>
      <c r="Q35" s="91" t="s">
        <v>728</v>
      </c>
      <c r="R35" s="91" t="s">
        <v>718</v>
      </c>
      <c r="S35" s="92" t="s">
        <v>786</v>
      </c>
      <c r="W35" s="91"/>
      <c r="Y35" s="91"/>
      <c r="Z35" s="91"/>
      <c r="AA35" s="92" t="e">
        <f>VLOOKUP(功能_33[[#This Row],[User]],#REF!,7,FALSE)</f>
        <v>#REF!</v>
      </c>
      <c r="AB35" s="160">
        <v>44533</v>
      </c>
      <c r="AC35" s="160">
        <v>44477</v>
      </c>
      <c r="AD35" s="160">
        <v>44477</v>
      </c>
      <c r="AE35" s="160">
        <v>44477</v>
      </c>
      <c r="AF35" s="180" t="s">
        <v>1601</v>
      </c>
      <c r="AG35" s="160" t="s">
        <v>1561</v>
      </c>
      <c r="AH35" s="160"/>
      <c r="AI35" s="179"/>
      <c r="AJ35" s="160">
        <f>IFERROR(IF(VLOOKUP(功能_33[[#This Row],[功能代號]],E:T,11,FALSE)=0,"",VLOOKUP(功能_33[[#This Row],[功能代號]],E:T,11,FALSE)),"")</f>
        <v>44431</v>
      </c>
      <c r="AK35" s="160"/>
      <c r="AL35" s="160"/>
      <c r="AM35" s="92"/>
      <c r="AO35" s="91" t="s">
        <v>759</v>
      </c>
      <c r="AP35" s="91" t="s">
        <v>759</v>
      </c>
      <c r="AQ35" s="181" t="s">
        <v>1530</v>
      </c>
      <c r="AR35" s="168" t="str">
        <f t="shared" si="0"/>
        <v>2-2</v>
      </c>
      <c r="AS35" s="169" t="str">
        <f t="shared" si="1"/>
        <v/>
      </c>
      <c r="AT35" s="170" t="str">
        <f t="shared" si="2"/>
        <v/>
      </c>
      <c r="AU35" s="182" t="str">
        <f t="shared" si="3"/>
        <v/>
      </c>
      <c r="AV35" s="183" t="str">
        <f t="shared" si="4"/>
        <v/>
      </c>
      <c r="AW35" s="163" t="str">
        <f t="shared" si="5"/>
        <v/>
      </c>
      <c r="AX35" s="92" t="str">
        <f>IFERROR(VLOOKUP(功能_33[[#This Row],[功能代號]],#REF!,1,FALSE),"")</f>
        <v/>
      </c>
      <c r="AY35" s="100">
        <v>44554</v>
      </c>
      <c r="AZ35" s="100">
        <v>44554</v>
      </c>
      <c r="BA35" s="100">
        <v>44554</v>
      </c>
      <c r="BB35" s="92" t="s">
        <v>1531</v>
      </c>
      <c r="BD35" s="92" t="s">
        <v>1587</v>
      </c>
      <c r="BE35" s="92" t="s">
        <v>1533</v>
      </c>
      <c r="BF35" s="184"/>
      <c r="BG35" s="92" t="str">
        <f>IFERROR(VLOOKUP(功能_33[[#This Row],[功能代號]],#REF!,1,FALSE),"")</f>
        <v/>
      </c>
      <c r="BH35" s="92" t="str">
        <f>IFERROR(VLOOKUP(功能_33[[#This Row],[QC對應測試案例即測試報告]],#REF!,1,FALSE),"")</f>
        <v/>
      </c>
      <c r="BI35" s="92" t="str">
        <f t="shared" si="6"/>
        <v/>
      </c>
    </row>
    <row r="36" spans="3:61" ht="13.5" x14ac:dyDescent="0.4">
      <c r="C36" s="92" t="s">
        <v>630</v>
      </c>
      <c r="D36" s="101" t="s">
        <v>632</v>
      </c>
      <c r="E36" s="91" t="s">
        <v>584</v>
      </c>
      <c r="F36" s="92" t="s">
        <v>803</v>
      </c>
      <c r="G36" s="92"/>
      <c r="H36" s="91" t="s">
        <v>761</v>
      </c>
      <c r="I36" s="91" t="s">
        <v>762</v>
      </c>
      <c r="J36" s="97" t="s">
        <v>770</v>
      </c>
      <c r="K36" s="97"/>
      <c r="L36" s="160">
        <v>44568</v>
      </c>
      <c r="M36" s="160">
        <v>44568</v>
      </c>
      <c r="N36" s="160">
        <v>44431</v>
      </c>
      <c r="O36" s="160">
        <v>44431</v>
      </c>
      <c r="P36" s="160">
        <v>44533</v>
      </c>
      <c r="Q36" s="91" t="s">
        <v>728</v>
      </c>
      <c r="R36" s="91" t="s">
        <v>718</v>
      </c>
      <c r="S36" s="92" t="s">
        <v>786</v>
      </c>
      <c r="W36" s="91"/>
      <c r="Y36" s="91"/>
      <c r="Z36" s="91"/>
      <c r="AA36" s="92" t="e">
        <f>VLOOKUP(功能_33[[#This Row],[User]],#REF!,7,FALSE)</f>
        <v>#REF!</v>
      </c>
      <c r="AB36" s="160">
        <v>44533</v>
      </c>
      <c r="AC36" s="160">
        <v>44477</v>
      </c>
      <c r="AD36" s="160">
        <v>44477</v>
      </c>
      <c r="AE36" s="160">
        <v>44477</v>
      </c>
      <c r="AF36" s="180">
        <v>44544</v>
      </c>
      <c r="AG36" s="160" t="s">
        <v>1561</v>
      </c>
      <c r="AH36" s="160"/>
      <c r="AI36" s="179"/>
      <c r="AJ36" s="160">
        <f>IFERROR(IF(VLOOKUP(功能_33[[#This Row],[功能代號]],E:T,11,FALSE)=0,"",VLOOKUP(功能_33[[#This Row],[功能代號]],E:T,11,FALSE)),"")</f>
        <v>44431</v>
      </c>
      <c r="AK36" s="160"/>
      <c r="AL36" s="160"/>
      <c r="AM36" s="92"/>
      <c r="AO36" s="91" t="s">
        <v>759</v>
      </c>
      <c r="AP36" s="91" t="s">
        <v>759</v>
      </c>
      <c r="AQ36" s="181" t="s">
        <v>1530</v>
      </c>
      <c r="AR36" s="168" t="str">
        <f t="shared" si="0"/>
        <v>2-2</v>
      </c>
      <c r="AS36" s="169" t="str">
        <f t="shared" si="1"/>
        <v/>
      </c>
      <c r="AT36" s="170" t="str">
        <f t="shared" si="2"/>
        <v/>
      </c>
      <c r="AU36" s="182" t="str">
        <f t="shared" si="3"/>
        <v/>
      </c>
      <c r="AV36" s="183" t="str">
        <f t="shared" si="4"/>
        <v/>
      </c>
      <c r="AW36" s="163" t="str">
        <f t="shared" si="5"/>
        <v/>
      </c>
      <c r="AX36" s="92" t="str">
        <f>IFERROR(VLOOKUP(功能_33[[#This Row],[功能代號]],#REF!,1,FALSE),"")</f>
        <v/>
      </c>
      <c r="AY36" s="100">
        <v>44554</v>
      </c>
      <c r="AZ36" s="100">
        <v>44554</v>
      </c>
      <c r="BA36" s="100">
        <v>44554</v>
      </c>
      <c r="BB36" s="92" t="s">
        <v>1531</v>
      </c>
      <c r="BD36" s="92" t="s">
        <v>1587</v>
      </c>
      <c r="BE36" s="92" t="s">
        <v>1533</v>
      </c>
      <c r="BF36" s="184"/>
      <c r="BG36" s="92" t="str">
        <f>IFERROR(VLOOKUP(功能_33[[#This Row],[功能代號]],#REF!,1,FALSE),"")</f>
        <v/>
      </c>
      <c r="BH36" s="92" t="str">
        <f>IFERROR(VLOOKUP(功能_33[[#This Row],[QC對應測試案例即測試報告]],#REF!,1,FALSE),"")</f>
        <v/>
      </c>
      <c r="BI36" s="92" t="str">
        <f t="shared" si="6"/>
        <v/>
      </c>
    </row>
    <row r="37" spans="3:61" ht="13.5" x14ac:dyDescent="0.4">
      <c r="C37" s="92" t="s">
        <v>630</v>
      </c>
      <c r="D37" s="101" t="s">
        <v>632</v>
      </c>
      <c r="E37" s="91" t="s">
        <v>574</v>
      </c>
      <c r="F37" s="92" t="s">
        <v>804</v>
      </c>
      <c r="G37" s="92"/>
      <c r="H37" s="91" t="s">
        <v>761</v>
      </c>
      <c r="I37" s="91" t="s">
        <v>762</v>
      </c>
      <c r="J37" s="97" t="s">
        <v>770</v>
      </c>
      <c r="K37" s="97"/>
      <c r="L37" s="160">
        <v>44568</v>
      </c>
      <c r="M37" s="160">
        <v>44568</v>
      </c>
      <c r="N37" s="160">
        <v>44431</v>
      </c>
      <c r="O37" s="160">
        <v>44431</v>
      </c>
      <c r="P37" s="160">
        <v>44533</v>
      </c>
      <c r="Q37" s="91" t="s">
        <v>728</v>
      </c>
      <c r="R37" s="91" t="s">
        <v>718</v>
      </c>
      <c r="S37" s="92" t="s">
        <v>786</v>
      </c>
      <c r="W37" s="91"/>
      <c r="Y37" s="91"/>
      <c r="Z37" s="91"/>
      <c r="AA37" s="92" t="e">
        <f>VLOOKUP(功能_33[[#This Row],[User]],#REF!,7,FALSE)</f>
        <v>#REF!</v>
      </c>
      <c r="AB37" s="160">
        <v>44533</v>
      </c>
      <c r="AC37" s="160">
        <v>44477</v>
      </c>
      <c r="AD37" s="160">
        <v>44477</v>
      </c>
      <c r="AE37" s="160">
        <v>44477</v>
      </c>
      <c r="AF37" s="180">
        <v>44544</v>
      </c>
      <c r="AG37" s="160" t="s">
        <v>1561</v>
      </c>
      <c r="AH37" s="160"/>
      <c r="AI37" s="179"/>
      <c r="AJ37" s="160">
        <f>IFERROR(IF(VLOOKUP(功能_33[[#This Row],[功能代號]],E:T,11,FALSE)=0,"",VLOOKUP(功能_33[[#This Row],[功能代號]],E:T,11,FALSE)),"")</f>
        <v>44431</v>
      </c>
      <c r="AK37" s="160"/>
      <c r="AL37" s="160"/>
      <c r="AM37" s="92"/>
      <c r="AO37" s="91" t="s">
        <v>759</v>
      </c>
      <c r="AP37" s="91" t="s">
        <v>759</v>
      </c>
      <c r="AQ37" s="181" t="s">
        <v>1530</v>
      </c>
      <c r="AR37" s="168" t="str">
        <f t="shared" si="0"/>
        <v>2-2</v>
      </c>
      <c r="AS37" s="169" t="str">
        <f t="shared" si="1"/>
        <v/>
      </c>
      <c r="AT37" s="170" t="str">
        <f t="shared" si="2"/>
        <v/>
      </c>
      <c r="AU37" s="182" t="str">
        <f t="shared" si="3"/>
        <v/>
      </c>
      <c r="AV37" s="183" t="str">
        <f t="shared" si="4"/>
        <v/>
      </c>
      <c r="AW37" s="163" t="str">
        <f t="shared" si="5"/>
        <v/>
      </c>
      <c r="AX37" s="92" t="str">
        <f>IFERROR(VLOOKUP(功能_33[[#This Row],[功能代號]],#REF!,1,FALSE),"")</f>
        <v/>
      </c>
      <c r="AY37" s="100">
        <v>44560</v>
      </c>
      <c r="AZ37" s="100">
        <v>44560</v>
      </c>
      <c r="BA37" s="100">
        <v>44560</v>
      </c>
      <c r="BB37" s="92" t="s">
        <v>1531</v>
      </c>
      <c r="BD37" s="92" t="s">
        <v>1602</v>
      </c>
      <c r="BE37" s="92" t="s">
        <v>1533</v>
      </c>
      <c r="BF37" s="184"/>
      <c r="BG37" s="92" t="str">
        <f>IFERROR(VLOOKUP(功能_33[[#This Row],[功能代號]],#REF!,1,FALSE),"")</f>
        <v/>
      </c>
      <c r="BH37" s="92" t="str">
        <f>IFERROR(VLOOKUP(功能_33[[#This Row],[QC對應測試案例即測試報告]],#REF!,1,FALSE),"")</f>
        <v/>
      </c>
      <c r="BI37" s="92" t="str">
        <f t="shared" si="6"/>
        <v/>
      </c>
    </row>
    <row r="38" spans="3:61" ht="13.5" x14ac:dyDescent="0.3">
      <c r="C38" s="92" t="s">
        <v>630</v>
      </c>
      <c r="D38" s="101" t="s">
        <v>632</v>
      </c>
      <c r="E38" s="91" t="s">
        <v>409</v>
      </c>
      <c r="F38" s="92" t="s">
        <v>805</v>
      </c>
      <c r="G38" s="92"/>
      <c r="H38" s="91" t="s">
        <v>761</v>
      </c>
      <c r="I38" s="91" t="s">
        <v>762</v>
      </c>
      <c r="J38" s="97" t="s">
        <v>1603</v>
      </c>
      <c r="K38" s="187" t="s">
        <v>1604</v>
      </c>
      <c r="L38" s="160">
        <v>44568</v>
      </c>
      <c r="M38" s="160">
        <v>44568</v>
      </c>
      <c r="N38" s="160">
        <v>44431</v>
      </c>
      <c r="O38" s="160">
        <v>44431</v>
      </c>
      <c r="P38" s="160">
        <v>44533</v>
      </c>
      <c r="Q38" s="91" t="s">
        <v>728</v>
      </c>
      <c r="R38" s="91" t="s">
        <v>718</v>
      </c>
      <c r="S38" s="92" t="s">
        <v>786</v>
      </c>
      <c r="W38" s="91"/>
      <c r="Y38" s="91"/>
      <c r="Z38" s="91"/>
      <c r="AA38" s="92" t="e">
        <f>VLOOKUP(功能_33[[#This Row],[User]],#REF!,7,FALSE)</f>
        <v>#REF!</v>
      </c>
      <c r="AB38" s="160">
        <v>44533</v>
      </c>
      <c r="AC38" s="160">
        <v>44477</v>
      </c>
      <c r="AD38" s="160">
        <v>44477</v>
      </c>
      <c r="AE38" s="160">
        <v>44477</v>
      </c>
      <c r="AF38" s="180" t="s">
        <v>1605</v>
      </c>
      <c r="AG38" s="160" t="s">
        <v>1561</v>
      </c>
      <c r="AH38" s="160"/>
      <c r="AI38" s="179"/>
      <c r="AJ38" s="160">
        <f>IFERROR(IF(VLOOKUP(功能_33[[#This Row],[功能代號]],E:T,11,FALSE)=0,"",VLOOKUP(功能_33[[#This Row],[功能代號]],E:T,11,FALSE)),"")</f>
        <v>44431</v>
      </c>
      <c r="AK38" s="160"/>
      <c r="AL38" s="160"/>
      <c r="AM38" s="92"/>
      <c r="AO38" s="91" t="s">
        <v>759</v>
      </c>
      <c r="AP38" s="91" t="s">
        <v>759</v>
      </c>
      <c r="AQ38" s="181" t="s">
        <v>1530</v>
      </c>
      <c r="AR38" s="168" t="str">
        <f t="shared" si="0"/>
        <v>2-2</v>
      </c>
      <c r="AS38" s="169" t="str">
        <f t="shared" si="1"/>
        <v/>
      </c>
      <c r="AT38" s="170" t="str">
        <f t="shared" si="2"/>
        <v/>
      </c>
      <c r="AU38" s="182" t="str">
        <f t="shared" si="3"/>
        <v/>
      </c>
      <c r="AV38" s="183" t="str">
        <f t="shared" si="4"/>
        <v/>
      </c>
      <c r="AW38" s="163" t="str">
        <f t="shared" si="5"/>
        <v/>
      </c>
      <c r="AX38" s="92" t="str">
        <f>IFERROR(VLOOKUP(功能_33[[#This Row],[功能代號]],#REF!,1,FALSE),"")</f>
        <v/>
      </c>
      <c r="AY38" s="100">
        <v>44560</v>
      </c>
      <c r="AZ38" s="100">
        <v>44560</v>
      </c>
      <c r="BA38" s="100">
        <v>44560</v>
      </c>
      <c r="BB38" s="92" t="s">
        <v>1531</v>
      </c>
      <c r="BD38" s="92" t="s">
        <v>1602</v>
      </c>
      <c r="BE38" s="92" t="s">
        <v>1533</v>
      </c>
      <c r="BF38" s="184"/>
      <c r="BG38" s="92" t="str">
        <f>IFERROR(VLOOKUP(功能_33[[#This Row],[功能代號]],#REF!,1,FALSE),"")</f>
        <v/>
      </c>
      <c r="BH38" s="92" t="str">
        <f>IFERROR(VLOOKUP(功能_33[[#This Row],[QC對應測試案例即測試報告]],#REF!,1,FALSE),"")</f>
        <v/>
      </c>
      <c r="BI38" s="92" t="str">
        <f t="shared" si="6"/>
        <v/>
      </c>
    </row>
    <row r="39" spans="3:61" ht="13.5" x14ac:dyDescent="0.4">
      <c r="C39" s="92" t="s">
        <v>630</v>
      </c>
      <c r="D39" s="101" t="s">
        <v>632</v>
      </c>
      <c r="E39" s="91" t="s">
        <v>585</v>
      </c>
      <c r="F39" s="92" t="s">
        <v>806</v>
      </c>
      <c r="G39" s="92"/>
      <c r="H39" s="91" t="s">
        <v>761</v>
      </c>
      <c r="I39" s="91" t="s">
        <v>762</v>
      </c>
      <c r="J39" s="97" t="s">
        <v>770</v>
      </c>
      <c r="K39" s="97"/>
      <c r="L39" s="160">
        <v>44568</v>
      </c>
      <c r="M39" s="160">
        <v>44568</v>
      </c>
      <c r="N39" s="160">
        <v>44431</v>
      </c>
      <c r="O39" s="160">
        <v>44431</v>
      </c>
      <c r="P39" s="160">
        <v>44533</v>
      </c>
      <c r="Q39" s="91" t="s">
        <v>728</v>
      </c>
      <c r="R39" s="91" t="s">
        <v>718</v>
      </c>
      <c r="S39" s="92" t="s">
        <v>786</v>
      </c>
      <c r="W39" s="91"/>
      <c r="Y39" s="91"/>
      <c r="Z39" s="91"/>
      <c r="AA39" s="92" t="e">
        <f>VLOOKUP(功能_33[[#This Row],[User]],#REF!,7,FALSE)</f>
        <v>#REF!</v>
      </c>
      <c r="AB39" s="160">
        <v>44533</v>
      </c>
      <c r="AC39" s="160">
        <v>44477</v>
      </c>
      <c r="AD39" s="160">
        <v>44477</v>
      </c>
      <c r="AE39" s="160">
        <v>44477</v>
      </c>
      <c r="AF39" s="180">
        <v>44544</v>
      </c>
      <c r="AG39" s="160" t="s">
        <v>1561</v>
      </c>
      <c r="AH39" s="160"/>
      <c r="AI39" s="179"/>
      <c r="AJ39" s="160">
        <f>IFERROR(IF(VLOOKUP(功能_33[[#This Row],[功能代號]],E:T,11,FALSE)=0,"",VLOOKUP(功能_33[[#This Row],[功能代號]],E:T,11,FALSE)),"")</f>
        <v>44431</v>
      </c>
      <c r="AK39" s="160"/>
      <c r="AL39" s="160"/>
      <c r="AM39" s="92"/>
      <c r="AO39" s="91" t="s">
        <v>759</v>
      </c>
      <c r="AP39" s="91" t="s">
        <v>759</v>
      </c>
      <c r="AQ39" s="181" t="s">
        <v>1530</v>
      </c>
      <c r="AR39" s="168" t="str">
        <f t="shared" si="0"/>
        <v>2-2</v>
      </c>
      <c r="AS39" s="169" t="str">
        <f t="shared" si="1"/>
        <v/>
      </c>
      <c r="AT39" s="170" t="str">
        <f t="shared" si="2"/>
        <v/>
      </c>
      <c r="AU39" s="182" t="str">
        <f t="shared" si="3"/>
        <v/>
      </c>
      <c r="AV39" s="183" t="str">
        <f t="shared" si="4"/>
        <v/>
      </c>
      <c r="AW39" s="163" t="str">
        <f t="shared" si="5"/>
        <v/>
      </c>
      <c r="AX39" s="92" t="str">
        <f>IFERROR(VLOOKUP(功能_33[[#This Row],[功能代號]],#REF!,1,FALSE),"")</f>
        <v/>
      </c>
      <c r="AY39" s="100">
        <v>44560</v>
      </c>
      <c r="AZ39" s="100">
        <v>44560</v>
      </c>
      <c r="BA39" s="100">
        <v>44560</v>
      </c>
      <c r="BB39" s="92" t="s">
        <v>1531</v>
      </c>
      <c r="BD39" s="92" t="s">
        <v>1602</v>
      </c>
      <c r="BE39" s="92" t="s">
        <v>1533</v>
      </c>
      <c r="BF39" s="184"/>
      <c r="BG39" s="92" t="str">
        <f>IFERROR(VLOOKUP(功能_33[[#This Row],[功能代號]],#REF!,1,FALSE),"")</f>
        <v/>
      </c>
      <c r="BH39" s="92" t="str">
        <f>IFERROR(VLOOKUP(功能_33[[#This Row],[QC對應測試案例即測試報告]],#REF!,1,FALSE),"")</f>
        <v/>
      </c>
      <c r="BI39" s="92" t="str">
        <f t="shared" si="6"/>
        <v/>
      </c>
    </row>
    <row r="40" spans="3:61" ht="13.5" x14ac:dyDescent="0.4">
      <c r="C40" s="92" t="s">
        <v>630</v>
      </c>
      <c r="D40" s="92" t="s">
        <v>784</v>
      </c>
      <c r="E40" s="91" t="s">
        <v>575</v>
      </c>
      <c r="F40" s="92" t="s">
        <v>807</v>
      </c>
      <c r="G40" s="92"/>
      <c r="H40" s="91" t="s">
        <v>761</v>
      </c>
      <c r="I40" s="91" t="s">
        <v>769</v>
      </c>
      <c r="J40" s="97" t="s">
        <v>763</v>
      </c>
      <c r="K40" s="97"/>
      <c r="L40" s="160">
        <v>44565</v>
      </c>
      <c r="M40" s="160">
        <v>44565</v>
      </c>
      <c r="N40" s="160">
        <v>44431</v>
      </c>
      <c r="O40" s="160">
        <v>44431</v>
      </c>
      <c r="P40" s="160">
        <v>44536</v>
      </c>
      <c r="Q40" s="91" t="s">
        <v>717</v>
      </c>
      <c r="R40" s="91" t="s">
        <v>718</v>
      </c>
      <c r="S40" s="92" t="s">
        <v>786</v>
      </c>
      <c r="W40" s="91"/>
      <c r="Y40" s="91"/>
      <c r="Z40" s="91"/>
      <c r="AA40" s="92" t="e">
        <f>VLOOKUP(功能_33[[#This Row],[User]],#REF!,7,FALSE)</f>
        <v>#REF!</v>
      </c>
      <c r="AB40" s="160">
        <v>44533</v>
      </c>
      <c r="AC40" s="160">
        <v>44470</v>
      </c>
      <c r="AD40" s="160">
        <f>IF(功能_33[[#This Row],[URS交二審]]=0,"",功能_33[[#This Row],[URS交二審]]+7)</f>
        <v>44477</v>
      </c>
      <c r="AE40" s="160">
        <f>IF(功能_33[[#This Row],[URS交二審]]=0,"",功能_33[[#This Row],[URS交二審]]+7)</f>
        <v>44477</v>
      </c>
      <c r="AF40" s="180">
        <v>44539</v>
      </c>
      <c r="AG40" s="160" t="s">
        <v>1561</v>
      </c>
      <c r="AH40" s="160"/>
      <c r="AI40" s="179"/>
      <c r="AJ40" s="160">
        <f>IFERROR(IF(VLOOKUP(功能_33[[#This Row],[功能代號]],E:T,11,FALSE)=0,"",VLOOKUP(功能_33[[#This Row],[功能代號]],E:T,11,FALSE)),"")</f>
        <v>44431</v>
      </c>
      <c r="AK40" s="160"/>
      <c r="AL40" s="160"/>
      <c r="AM40" s="92"/>
      <c r="AO40" s="91" t="s">
        <v>759</v>
      </c>
      <c r="AP40" s="91" t="s">
        <v>759</v>
      </c>
      <c r="AQ40" s="181" t="s">
        <v>1530</v>
      </c>
      <c r="AR40" s="168" t="str">
        <f t="shared" si="0"/>
        <v>2-3</v>
      </c>
      <c r="AS40" s="169" t="str">
        <f t="shared" si="1"/>
        <v/>
      </c>
      <c r="AT40" s="170" t="str">
        <f t="shared" si="2"/>
        <v/>
      </c>
      <c r="AU40" s="182" t="str">
        <f t="shared" si="3"/>
        <v/>
      </c>
      <c r="AV40" s="183" t="str">
        <f t="shared" si="4"/>
        <v/>
      </c>
      <c r="AW40" s="163" t="str">
        <f t="shared" si="5"/>
        <v/>
      </c>
      <c r="AX40" s="92" t="str">
        <f>IFERROR(VLOOKUP(功能_33[[#This Row],[功能代號]],#REF!,1,FALSE),"")</f>
        <v/>
      </c>
      <c r="AY40" s="100">
        <v>44529</v>
      </c>
      <c r="AZ40" s="100">
        <v>44529</v>
      </c>
      <c r="BA40" s="100">
        <v>44529</v>
      </c>
      <c r="BB40" s="92" t="s">
        <v>1531</v>
      </c>
      <c r="BD40" s="92" t="s">
        <v>1606</v>
      </c>
      <c r="BE40" s="92" t="s">
        <v>1533</v>
      </c>
      <c r="BF40" s="184"/>
      <c r="BG40" s="92" t="str">
        <f>IFERROR(VLOOKUP(功能_33[[#This Row],[功能代號]],#REF!,1,FALSE),"")</f>
        <v/>
      </c>
      <c r="BH40" s="92" t="str">
        <f>IFERROR(VLOOKUP(功能_33[[#This Row],[QC對應測試案例即測試報告]],#REF!,1,FALSE),"")</f>
        <v/>
      </c>
      <c r="BI40" s="92" t="str">
        <f t="shared" si="6"/>
        <v/>
      </c>
    </row>
    <row r="41" spans="3:61" ht="13.5" x14ac:dyDescent="0.4">
      <c r="C41" s="92" t="s">
        <v>630</v>
      </c>
      <c r="D41" s="92" t="s">
        <v>784</v>
      </c>
      <c r="E41" s="91" t="s">
        <v>580</v>
      </c>
      <c r="F41" s="92" t="s">
        <v>808</v>
      </c>
      <c r="G41" s="92"/>
      <c r="H41" s="91" t="s">
        <v>761</v>
      </c>
      <c r="I41" s="91" t="s">
        <v>769</v>
      </c>
      <c r="J41" s="97" t="s">
        <v>763</v>
      </c>
      <c r="K41" s="97"/>
      <c r="L41" s="160">
        <v>44565</v>
      </c>
      <c r="M41" s="160">
        <v>44565</v>
      </c>
      <c r="N41" s="160">
        <v>44431</v>
      </c>
      <c r="O41" s="160">
        <v>44431</v>
      </c>
      <c r="P41" s="160" t="str">
        <f>IFERROR(IF(VLOOKUP(功能_33[[#This Row],[功能代號]],#REF!,8,FALSE)=0,"",VLOOKUP(功能_33[[#This Row],[功能代號]],#REF!,8,FALSE)),"")</f>
        <v/>
      </c>
      <c r="Q41" s="91" t="s">
        <v>717</v>
      </c>
      <c r="R41" s="91" t="s">
        <v>718</v>
      </c>
      <c r="S41" s="92" t="s">
        <v>786</v>
      </c>
      <c r="W41" s="91"/>
      <c r="Y41" s="91"/>
      <c r="Z41" s="91"/>
      <c r="AA41" s="92" t="e">
        <f>VLOOKUP(功能_33[[#This Row],[User]],#REF!,7,FALSE)</f>
        <v>#REF!</v>
      </c>
      <c r="AB41" s="160">
        <v>44533</v>
      </c>
      <c r="AC41" s="160">
        <v>44470</v>
      </c>
      <c r="AD41" s="160">
        <f>IF(功能_33[[#This Row],[URS交二審]]=0,"",功能_33[[#This Row],[URS交二審]]+7)</f>
        <v>44477</v>
      </c>
      <c r="AE41" s="160">
        <f>IF(功能_33[[#This Row],[URS交二審]]=0,"",功能_33[[#This Row],[URS交二審]]+7)</f>
        <v>44477</v>
      </c>
      <c r="AF41" s="180">
        <v>44539</v>
      </c>
      <c r="AG41" s="160" t="s">
        <v>1561</v>
      </c>
      <c r="AH41" s="160"/>
      <c r="AI41" s="179"/>
      <c r="AJ41" s="160">
        <f>IFERROR(IF(VLOOKUP(功能_33[[#This Row],[功能代號]],E:T,11,FALSE)=0,"",VLOOKUP(功能_33[[#This Row],[功能代號]],E:T,11,FALSE)),"")</f>
        <v>44431</v>
      </c>
      <c r="AK41" s="160"/>
      <c r="AL41" s="160"/>
      <c r="AM41" s="92"/>
      <c r="AO41" s="91" t="s">
        <v>759</v>
      </c>
      <c r="AP41" s="91" t="s">
        <v>759</v>
      </c>
      <c r="AQ41" s="181" t="s">
        <v>1607</v>
      </c>
      <c r="AR41" s="168" t="str">
        <f t="shared" si="0"/>
        <v>2-3</v>
      </c>
      <c r="AS41" s="169" t="str">
        <f t="shared" si="1"/>
        <v/>
      </c>
      <c r="AT41" s="170" t="str">
        <f t="shared" si="2"/>
        <v/>
      </c>
      <c r="AU41" s="182" t="str">
        <f t="shared" si="3"/>
        <v/>
      </c>
      <c r="AV41" s="183" t="str">
        <f t="shared" si="4"/>
        <v/>
      </c>
      <c r="AW41" s="163" t="str">
        <f t="shared" si="5"/>
        <v/>
      </c>
      <c r="AX41" s="92" t="str">
        <f>IFERROR(VLOOKUP(功能_33[[#This Row],[功能代號]],#REF!,1,FALSE),"")</f>
        <v/>
      </c>
      <c r="AY41" s="100">
        <v>44529</v>
      </c>
      <c r="AZ41" s="100">
        <v>44529</v>
      </c>
      <c r="BA41" s="100">
        <v>44529</v>
      </c>
      <c r="BB41" s="92" t="s">
        <v>1531</v>
      </c>
      <c r="BD41" s="92" t="s">
        <v>1606</v>
      </c>
      <c r="BE41" s="92" t="s">
        <v>1533</v>
      </c>
      <c r="BF41" s="184"/>
      <c r="BG41" s="92" t="str">
        <f>IFERROR(VLOOKUP(功能_33[[#This Row],[功能代號]],#REF!,1,FALSE),"")</f>
        <v/>
      </c>
      <c r="BH41" s="92" t="str">
        <f>IFERROR(VLOOKUP(功能_33[[#This Row],[QC對應測試案例即測試報告]],#REF!,1,FALSE),"")</f>
        <v/>
      </c>
      <c r="BI41" s="92" t="str">
        <f t="shared" si="6"/>
        <v/>
      </c>
    </row>
    <row r="42" spans="3:61" ht="13.5" x14ac:dyDescent="0.4">
      <c r="C42" s="92" t="s">
        <v>630</v>
      </c>
      <c r="D42" s="92" t="s">
        <v>809</v>
      </c>
      <c r="E42" s="91" t="s">
        <v>22</v>
      </c>
      <c r="F42" s="92" t="s">
        <v>810</v>
      </c>
      <c r="G42" s="92"/>
      <c r="H42" s="91" t="s">
        <v>761</v>
      </c>
      <c r="I42" s="91" t="s">
        <v>769</v>
      </c>
      <c r="J42" s="97" t="s">
        <v>1558</v>
      </c>
      <c r="K42" s="97" t="s">
        <v>1528</v>
      </c>
      <c r="L42" s="160">
        <v>44558</v>
      </c>
      <c r="M42" s="160">
        <v>44558</v>
      </c>
      <c r="N42" s="160">
        <v>44431</v>
      </c>
      <c r="O42" s="160">
        <v>44432</v>
      </c>
      <c r="P42" s="160" t="str">
        <f>IFERROR(IF(VLOOKUP(功能_33[[#This Row],[功能代號]],#REF!,8,FALSE)=0,"",VLOOKUP(功能_33[[#This Row],[功能代號]],#REF!,8,FALSE)),"")</f>
        <v/>
      </c>
      <c r="Q42" s="91" t="s">
        <v>717</v>
      </c>
      <c r="R42" s="91" t="s">
        <v>718</v>
      </c>
      <c r="S42" s="92" t="s">
        <v>786</v>
      </c>
      <c r="W42" s="91"/>
      <c r="Y42" s="91"/>
      <c r="Z42" s="91"/>
      <c r="AA42" s="92" t="e">
        <f>VLOOKUP(功能_33[[#This Row],[User]],#REF!,7,FALSE)</f>
        <v>#REF!</v>
      </c>
      <c r="AB42" s="160">
        <v>44533</v>
      </c>
      <c r="AC42" s="160">
        <v>44533</v>
      </c>
      <c r="AD42" s="160">
        <v>44543</v>
      </c>
      <c r="AE42" s="160">
        <v>44543</v>
      </c>
      <c r="AF42" s="180" t="s">
        <v>1608</v>
      </c>
      <c r="AG42" s="160"/>
      <c r="AH42" s="160"/>
      <c r="AI42" s="179"/>
      <c r="AJ42" s="160">
        <f>IFERROR(IF(VLOOKUP(功能_33[[#This Row],[功能代號]],E:T,11,FALSE)=0,"",VLOOKUP(功能_33[[#This Row],[功能代號]],E:T,11,FALSE)),"")</f>
        <v>44432</v>
      </c>
      <c r="AK42" s="160"/>
      <c r="AL42" s="160"/>
      <c r="AM42" s="92"/>
      <c r="AO42" s="91" t="s">
        <v>759</v>
      </c>
      <c r="AP42" s="91" t="s">
        <v>759</v>
      </c>
      <c r="AQ42" s="181" t="s">
        <v>1530</v>
      </c>
      <c r="AR42" s="168" t="str">
        <f t="shared" si="0"/>
        <v>2-4</v>
      </c>
      <c r="AS42" s="169" t="str">
        <f t="shared" si="1"/>
        <v/>
      </c>
      <c r="AT42" s="170" t="str">
        <f t="shared" si="2"/>
        <v/>
      </c>
      <c r="AU42" s="182" t="str">
        <f t="shared" si="3"/>
        <v/>
      </c>
      <c r="AV42" s="183" t="str">
        <f t="shared" si="4"/>
        <v/>
      </c>
      <c r="AW42" s="163" t="str">
        <f t="shared" si="5"/>
        <v/>
      </c>
      <c r="AX42" s="92" t="str">
        <f>IFERROR(VLOOKUP(功能_33[[#This Row],[功能代號]],#REF!,1,FALSE),"")</f>
        <v/>
      </c>
      <c r="AY42" s="100">
        <v>44524</v>
      </c>
      <c r="AZ42" s="100">
        <v>44524</v>
      </c>
      <c r="BA42" s="100">
        <v>44524</v>
      </c>
      <c r="BB42" s="92" t="s">
        <v>1531</v>
      </c>
      <c r="BD42" s="92" t="s">
        <v>1584</v>
      </c>
      <c r="BE42" s="92" t="s">
        <v>1533</v>
      </c>
      <c r="BF42" s="184"/>
      <c r="BG42" s="92" t="str">
        <f>IFERROR(VLOOKUP(功能_33[[#This Row],[功能代號]],#REF!,1,FALSE),"")</f>
        <v/>
      </c>
      <c r="BH42" s="92" t="str">
        <f>IFERROR(VLOOKUP(功能_33[[#This Row],[QC對應測試案例即測試報告]],#REF!,1,FALSE),"")</f>
        <v/>
      </c>
      <c r="BI42" s="92" t="str">
        <f t="shared" si="6"/>
        <v/>
      </c>
    </row>
    <row r="43" spans="3:61" ht="13.5" x14ac:dyDescent="0.3">
      <c r="C43" s="92" t="s">
        <v>630</v>
      </c>
      <c r="D43" s="92" t="s">
        <v>809</v>
      </c>
      <c r="E43" s="91" t="s">
        <v>40</v>
      </c>
      <c r="F43" s="92" t="s">
        <v>811</v>
      </c>
      <c r="G43" s="92"/>
      <c r="H43" s="91" t="s">
        <v>761</v>
      </c>
      <c r="I43" s="91" t="s">
        <v>769</v>
      </c>
      <c r="J43" s="97" t="s">
        <v>1609</v>
      </c>
      <c r="K43" s="97" t="s">
        <v>1528</v>
      </c>
      <c r="L43" s="160">
        <v>44558</v>
      </c>
      <c r="M43" s="160">
        <v>44558</v>
      </c>
      <c r="N43" s="160">
        <v>44432</v>
      </c>
      <c r="O43" s="160">
        <v>44432</v>
      </c>
      <c r="P43" s="160" t="str">
        <f>IFERROR(IF(VLOOKUP(功能_33[[#This Row],[功能代號]],#REF!,8,FALSE)=0,"",VLOOKUP(功能_33[[#This Row],[功能代號]],#REF!,8,FALSE)),"")</f>
        <v/>
      </c>
      <c r="Q43" s="91" t="s">
        <v>717</v>
      </c>
      <c r="R43" s="91" t="s">
        <v>718</v>
      </c>
      <c r="S43" s="92" t="s">
        <v>812</v>
      </c>
      <c r="W43" s="91"/>
      <c r="Y43" s="91"/>
      <c r="Z43" s="91"/>
      <c r="AA43" s="92" t="e">
        <f>VLOOKUP(功能_33[[#This Row],[User]],#REF!,7,FALSE)</f>
        <v>#REF!</v>
      </c>
      <c r="AB43" s="160">
        <v>44533</v>
      </c>
      <c r="AC43" s="160">
        <v>44533</v>
      </c>
      <c r="AD43" s="160">
        <v>44543</v>
      </c>
      <c r="AE43" s="160">
        <v>44543</v>
      </c>
      <c r="AF43" s="180" t="s">
        <v>1610</v>
      </c>
      <c r="AG43" s="160"/>
      <c r="AH43" s="160"/>
      <c r="AI43" s="179"/>
      <c r="AJ43" s="160">
        <f>IFERROR(IF(VLOOKUP(功能_33[[#This Row],[功能代號]],E:T,11,FALSE)=0,"",VLOOKUP(功能_33[[#This Row],[功能代號]],E:T,11,FALSE)),"")</f>
        <v>44432</v>
      </c>
      <c r="AK43" s="160"/>
      <c r="AL43" s="160"/>
      <c r="AM43" s="92"/>
      <c r="AO43" s="91" t="s">
        <v>813</v>
      </c>
      <c r="AP43" s="102" t="s">
        <v>814</v>
      </c>
      <c r="AQ43" s="181" t="s">
        <v>1611</v>
      </c>
      <c r="AR43" s="168" t="str">
        <f t="shared" si="0"/>
        <v>2-4</v>
      </c>
      <c r="AS43" s="169" t="str">
        <f t="shared" si="1"/>
        <v/>
      </c>
      <c r="AT43" s="170" t="str">
        <f t="shared" si="2"/>
        <v/>
      </c>
      <c r="AU43" s="182" t="str">
        <f t="shared" si="3"/>
        <v/>
      </c>
      <c r="AV43" s="183" t="str">
        <f t="shared" si="4"/>
        <v/>
      </c>
      <c r="AW43" s="163" t="str">
        <f t="shared" si="5"/>
        <v/>
      </c>
      <c r="AX43" s="92" t="str">
        <f>IFERROR(VLOOKUP(功能_33[[#This Row],[功能代號]],#REF!,1,FALSE),"")</f>
        <v/>
      </c>
      <c r="AY43" s="100">
        <v>44524</v>
      </c>
      <c r="AZ43" s="100">
        <v>44524</v>
      </c>
      <c r="BA43" s="100">
        <v>44524</v>
      </c>
      <c r="BB43" s="92" t="s">
        <v>1531</v>
      </c>
      <c r="BD43" s="92" t="s">
        <v>1584</v>
      </c>
      <c r="BE43" s="92" t="s">
        <v>1533</v>
      </c>
      <c r="BF43" s="184"/>
      <c r="BG43" s="92" t="str">
        <f>IFERROR(VLOOKUP(功能_33[[#This Row],[功能代號]],#REF!,1,FALSE),"")</f>
        <v/>
      </c>
      <c r="BH43" s="92" t="str">
        <f>IFERROR(VLOOKUP(功能_33[[#This Row],[QC對應測試案例即測試報告]],#REF!,1,FALSE),"")</f>
        <v/>
      </c>
      <c r="BI43" s="92" t="str">
        <f t="shared" si="6"/>
        <v/>
      </c>
    </row>
    <row r="44" spans="3:61" ht="13.5" x14ac:dyDescent="0.4">
      <c r="C44" s="92" t="s">
        <v>630</v>
      </c>
      <c r="D44" s="92" t="s">
        <v>809</v>
      </c>
      <c r="E44" s="91" t="s">
        <v>63</v>
      </c>
      <c r="F44" s="92" t="s">
        <v>815</v>
      </c>
      <c r="G44" s="92"/>
      <c r="H44" s="91" t="s">
        <v>761</v>
      </c>
      <c r="I44" s="91" t="s">
        <v>769</v>
      </c>
      <c r="J44" s="97" t="s">
        <v>1612</v>
      </c>
      <c r="K44" s="97" t="s">
        <v>1528</v>
      </c>
      <c r="L44" s="160">
        <v>44558</v>
      </c>
      <c r="M44" s="160">
        <v>44558</v>
      </c>
      <c r="N44" s="160">
        <v>44432</v>
      </c>
      <c r="O44" s="160">
        <v>44432</v>
      </c>
      <c r="P44" s="160" t="str">
        <f>IFERROR(IF(VLOOKUP(功能_33[[#This Row],[功能代號]],#REF!,8,FALSE)=0,"",VLOOKUP(功能_33[[#This Row],[功能代號]],#REF!,8,FALSE)),"")</f>
        <v/>
      </c>
      <c r="Q44" s="91" t="s">
        <v>717</v>
      </c>
      <c r="R44" s="91" t="s">
        <v>718</v>
      </c>
      <c r="S44" s="92" t="s">
        <v>786</v>
      </c>
      <c r="W44" s="91"/>
      <c r="Y44" s="91"/>
      <c r="Z44" s="91"/>
      <c r="AA44" s="92" t="e">
        <f>VLOOKUP(功能_33[[#This Row],[User]],#REF!,7,FALSE)</f>
        <v>#REF!</v>
      </c>
      <c r="AB44" s="160">
        <v>44533</v>
      </c>
      <c r="AC44" s="160">
        <v>44533</v>
      </c>
      <c r="AD44" s="160">
        <v>44543</v>
      </c>
      <c r="AE44" s="160">
        <v>44543</v>
      </c>
      <c r="AF44" s="180" t="s">
        <v>1613</v>
      </c>
      <c r="AG44" s="160"/>
      <c r="AH44" s="160"/>
      <c r="AI44" s="179"/>
      <c r="AJ44" s="160">
        <f>IFERROR(IF(VLOOKUP(功能_33[[#This Row],[功能代號]],E:T,11,FALSE)=0,"",VLOOKUP(功能_33[[#This Row],[功能代號]],E:T,11,FALSE)),"")</f>
        <v>44432</v>
      </c>
      <c r="AK44" s="160"/>
      <c r="AL44" s="160"/>
      <c r="AM44" s="92"/>
      <c r="AN44" s="100">
        <v>44494</v>
      </c>
      <c r="AO44" s="91" t="s">
        <v>813</v>
      </c>
      <c r="AP44" s="92" t="s">
        <v>816</v>
      </c>
      <c r="AQ44" s="181" t="s">
        <v>1530</v>
      </c>
      <c r="AR44" s="168" t="str">
        <f t="shared" si="0"/>
        <v>2-4</v>
      </c>
      <c r="AS44" s="169" t="str">
        <f t="shared" si="1"/>
        <v/>
      </c>
      <c r="AT44" s="170" t="str">
        <f t="shared" si="2"/>
        <v/>
      </c>
      <c r="AU44" s="182" t="str">
        <f t="shared" si="3"/>
        <v/>
      </c>
      <c r="AV44" s="183" t="str">
        <f t="shared" si="4"/>
        <v/>
      </c>
      <c r="AW44" s="163" t="str">
        <f t="shared" si="5"/>
        <v/>
      </c>
      <c r="AX44" s="92" t="str">
        <f>IFERROR(VLOOKUP(功能_33[[#This Row],[功能代號]],#REF!,1,FALSE),"")</f>
        <v/>
      </c>
      <c r="AY44" s="100">
        <v>44524</v>
      </c>
      <c r="AZ44" s="100">
        <v>44524</v>
      </c>
      <c r="BA44" s="100">
        <v>44524</v>
      </c>
      <c r="BB44" s="92" t="s">
        <v>1531</v>
      </c>
      <c r="BD44" s="92" t="s">
        <v>1584</v>
      </c>
      <c r="BE44" s="92" t="s">
        <v>1533</v>
      </c>
      <c r="BF44" s="184"/>
      <c r="BG44" s="92" t="str">
        <f>IFERROR(VLOOKUP(功能_33[[#This Row],[功能代號]],#REF!,1,FALSE),"")</f>
        <v/>
      </c>
      <c r="BH44" s="92" t="str">
        <f>IFERROR(VLOOKUP(功能_33[[#This Row],[QC對應測試案例即測試報告]],#REF!,1,FALSE),"")</f>
        <v/>
      </c>
      <c r="BI44" s="92" t="str">
        <f t="shared" si="6"/>
        <v/>
      </c>
    </row>
    <row r="45" spans="3:61" ht="13.5" x14ac:dyDescent="0.4">
      <c r="C45" s="92" t="s">
        <v>630</v>
      </c>
      <c r="D45" s="92" t="s">
        <v>809</v>
      </c>
      <c r="E45" s="91" t="s">
        <v>44</v>
      </c>
      <c r="F45" s="92" t="s">
        <v>817</v>
      </c>
      <c r="G45" s="92"/>
      <c r="H45" s="91" t="s">
        <v>761</v>
      </c>
      <c r="I45" s="91" t="s">
        <v>769</v>
      </c>
      <c r="J45" s="97" t="s">
        <v>1614</v>
      </c>
      <c r="K45" s="97" t="s">
        <v>1615</v>
      </c>
      <c r="L45" s="160">
        <v>44558</v>
      </c>
      <c r="M45" s="160">
        <v>44558</v>
      </c>
      <c r="N45" s="160">
        <v>44432</v>
      </c>
      <c r="O45" s="160">
        <v>44432</v>
      </c>
      <c r="P45" s="160" t="str">
        <f>IFERROR(IF(VLOOKUP(功能_33[[#This Row],[功能代號]],#REF!,8,FALSE)=0,"",VLOOKUP(功能_33[[#This Row],[功能代號]],#REF!,8,FALSE)),"")</f>
        <v/>
      </c>
      <c r="Q45" s="91" t="s">
        <v>717</v>
      </c>
      <c r="R45" s="91" t="s">
        <v>718</v>
      </c>
      <c r="S45" s="92" t="s">
        <v>786</v>
      </c>
      <c r="W45" s="91"/>
      <c r="Y45" s="91"/>
      <c r="Z45" s="91"/>
      <c r="AA45" s="92" t="e">
        <f>VLOOKUP(功能_33[[#This Row],[User]],#REF!,7,FALSE)</f>
        <v>#REF!</v>
      </c>
      <c r="AB45" s="160">
        <v>44533</v>
      </c>
      <c r="AC45" s="160">
        <v>44533</v>
      </c>
      <c r="AD45" s="160">
        <v>44543</v>
      </c>
      <c r="AE45" s="160">
        <v>44543</v>
      </c>
      <c r="AF45" s="180" t="s">
        <v>1616</v>
      </c>
      <c r="AG45" s="160"/>
      <c r="AH45" s="160"/>
      <c r="AI45" s="179"/>
      <c r="AJ45" s="160">
        <f>IFERROR(IF(VLOOKUP(功能_33[[#This Row],[功能代號]],E:T,11,FALSE)=0,"",VLOOKUP(功能_33[[#This Row],[功能代號]],E:T,11,FALSE)),"")</f>
        <v>44432</v>
      </c>
      <c r="AK45" s="160"/>
      <c r="AL45" s="160"/>
      <c r="AM45" s="92"/>
      <c r="AO45" s="91" t="s">
        <v>759</v>
      </c>
      <c r="AP45" s="91" t="s">
        <v>759</v>
      </c>
      <c r="AQ45" s="181" t="s">
        <v>1617</v>
      </c>
      <c r="AR45" s="168" t="str">
        <f t="shared" si="0"/>
        <v>2-4</v>
      </c>
      <c r="AS45" s="169" t="str">
        <f t="shared" si="1"/>
        <v/>
      </c>
      <c r="AT45" s="170" t="str">
        <f t="shared" si="2"/>
        <v/>
      </c>
      <c r="AU45" s="182" t="str">
        <f t="shared" si="3"/>
        <v/>
      </c>
      <c r="AV45" s="183" t="str">
        <f t="shared" si="4"/>
        <v/>
      </c>
      <c r="AW45" s="163" t="str">
        <f t="shared" si="5"/>
        <v/>
      </c>
      <c r="AX45" s="92" t="str">
        <f>IFERROR(VLOOKUP(功能_33[[#This Row],[功能代號]],#REF!,1,FALSE),"")</f>
        <v/>
      </c>
      <c r="AY45" s="100">
        <v>44524</v>
      </c>
      <c r="AZ45" s="100">
        <v>44524</v>
      </c>
      <c r="BA45" s="100">
        <v>44524</v>
      </c>
      <c r="BB45" s="92" t="s">
        <v>1531</v>
      </c>
      <c r="BD45" s="92" t="s">
        <v>1584</v>
      </c>
      <c r="BE45" s="92" t="s">
        <v>1533</v>
      </c>
      <c r="BF45" s="184"/>
      <c r="BG45" s="92" t="str">
        <f>IFERROR(VLOOKUP(功能_33[[#This Row],[功能代號]],#REF!,1,FALSE),"")</f>
        <v/>
      </c>
      <c r="BH45" s="92" t="str">
        <f>IFERROR(VLOOKUP(功能_33[[#This Row],[QC對應測試案例即測試報告]],#REF!,1,FALSE),"")</f>
        <v/>
      </c>
      <c r="BI45" s="92" t="str">
        <f t="shared" si="6"/>
        <v/>
      </c>
    </row>
    <row r="46" spans="3:61" ht="13.5" x14ac:dyDescent="0.4">
      <c r="C46" s="92" t="s">
        <v>630</v>
      </c>
      <c r="D46" s="92" t="s">
        <v>809</v>
      </c>
      <c r="E46" s="91" t="s">
        <v>45</v>
      </c>
      <c r="F46" s="92" t="s">
        <v>818</v>
      </c>
      <c r="G46" s="92"/>
      <c r="H46" s="91" t="s">
        <v>761</v>
      </c>
      <c r="I46" s="91" t="s">
        <v>769</v>
      </c>
      <c r="J46" s="97" t="s">
        <v>1618</v>
      </c>
      <c r="K46" s="97" t="s">
        <v>1619</v>
      </c>
      <c r="L46" s="160">
        <v>44558</v>
      </c>
      <c r="M46" s="160">
        <v>44558</v>
      </c>
      <c r="N46" s="160">
        <v>44432</v>
      </c>
      <c r="O46" s="160">
        <v>44432</v>
      </c>
      <c r="P46" s="160">
        <v>44536</v>
      </c>
      <c r="Q46" s="91" t="s">
        <v>717</v>
      </c>
      <c r="R46" s="91" t="s">
        <v>718</v>
      </c>
      <c r="S46" s="92" t="s">
        <v>786</v>
      </c>
      <c r="W46" s="91"/>
      <c r="Y46" s="91"/>
      <c r="Z46" s="91"/>
      <c r="AA46" s="92" t="e">
        <f>VLOOKUP(功能_33[[#This Row],[User]],#REF!,7,FALSE)</f>
        <v>#REF!</v>
      </c>
      <c r="AB46" s="160">
        <v>44533</v>
      </c>
      <c r="AC46" s="160">
        <v>44477</v>
      </c>
      <c r="AD46" s="160">
        <v>44477</v>
      </c>
      <c r="AE46" s="160">
        <v>44477</v>
      </c>
      <c r="AF46" s="180" t="s">
        <v>1620</v>
      </c>
      <c r="AG46" s="160" t="s">
        <v>1561</v>
      </c>
      <c r="AH46" s="160"/>
      <c r="AI46" s="179"/>
      <c r="AJ46" s="160">
        <f>IFERROR(IF(VLOOKUP(功能_33[[#This Row],[功能代號]],E:T,11,FALSE)=0,"",VLOOKUP(功能_33[[#This Row],[功能代號]],E:T,11,FALSE)),"")</f>
        <v>44432</v>
      </c>
      <c r="AK46" s="160"/>
      <c r="AL46" s="160"/>
      <c r="AM46" s="92"/>
      <c r="AO46" s="91" t="s">
        <v>813</v>
      </c>
      <c r="AP46" s="92" t="s">
        <v>816</v>
      </c>
      <c r="AQ46" s="181" t="s">
        <v>1621</v>
      </c>
      <c r="AR46" s="168" t="str">
        <f t="shared" si="0"/>
        <v>2-4</v>
      </c>
      <c r="AS46" s="169" t="str">
        <f t="shared" si="1"/>
        <v/>
      </c>
      <c r="AT46" s="170" t="str">
        <f t="shared" si="2"/>
        <v/>
      </c>
      <c r="AU46" s="182" t="str">
        <f t="shared" si="3"/>
        <v/>
      </c>
      <c r="AV46" s="183" t="str">
        <f t="shared" si="4"/>
        <v/>
      </c>
      <c r="AW46" s="163" t="str">
        <f t="shared" si="5"/>
        <v/>
      </c>
      <c r="AX46" s="92" t="str">
        <f>IFERROR(VLOOKUP(功能_33[[#This Row],[功能代號]],#REF!,1,FALSE),"")</f>
        <v/>
      </c>
      <c r="AY46" s="100">
        <v>44524</v>
      </c>
      <c r="AZ46" s="100">
        <v>44524</v>
      </c>
      <c r="BA46" s="100">
        <v>44524</v>
      </c>
      <c r="BB46" s="92" t="s">
        <v>1531</v>
      </c>
      <c r="BD46" s="92" t="s">
        <v>1584</v>
      </c>
      <c r="BE46" s="92" t="s">
        <v>1533</v>
      </c>
      <c r="BF46" s="184"/>
      <c r="BG46" s="92" t="str">
        <f>IFERROR(VLOOKUP(功能_33[[#This Row],[功能代號]],#REF!,1,FALSE),"")</f>
        <v/>
      </c>
      <c r="BH46" s="92" t="str">
        <f>IFERROR(VLOOKUP(功能_33[[#This Row],[QC對應測試案例即測試報告]],#REF!,1,FALSE),"")</f>
        <v/>
      </c>
      <c r="BI46" s="92" t="str">
        <f t="shared" si="6"/>
        <v/>
      </c>
    </row>
    <row r="47" spans="3:61" ht="13.5" x14ac:dyDescent="0.3">
      <c r="C47" s="92" t="s">
        <v>630</v>
      </c>
      <c r="D47" s="92" t="s">
        <v>809</v>
      </c>
      <c r="E47" s="91" t="s">
        <v>67</v>
      </c>
      <c r="F47" s="92" t="s">
        <v>819</v>
      </c>
      <c r="G47" s="92"/>
      <c r="H47" s="91" t="s">
        <v>761</v>
      </c>
      <c r="I47" s="91" t="s">
        <v>769</v>
      </c>
      <c r="J47" s="97" t="s">
        <v>770</v>
      </c>
      <c r="K47" s="97"/>
      <c r="L47" s="160">
        <v>44558</v>
      </c>
      <c r="M47" s="160">
        <v>44558</v>
      </c>
      <c r="N47" s="160">
        <v>44432</v>
      </c>
      <c r="O47" s="160">
        <v>44432</v>
      </c>
      <c r="P47" s="160">
        <v>44536</v>
      </c>
      <c r="Q47" s="91" t="s">
        <v>717</v>
      </c>
      <c r="R47" s="91" t="s">
        <v>745</v>
      </c>
      <c r="S47" s="92" t="s">
        <v>786</v>
      </c>
      <c r="W47" s="91"/>
      <c r="Y47" s="91"/>
      <c r="Z47" s="91"/>
      <c r="AA47" s="92" t="e">
        <f>VLOOKUP(功能_33[[#This Row],[User]],#REF!,7,FALSE)</f>
        <v>#REF!</v>
      </c>
      <c r="AB47" s="160">
        <v>44533</v>
      </c>
      <c r="AC47" s="160" t="s">
        <v>1559</v>
      </c>
      <c r="AD47" s="160">
        <v>44477</v>
      </c>
      <c r="AE47" s="160">
        <v>44477</v>
      </c>
      <c r="AF47" s="180">
        <v>44544</v>
      </c>
      <c r="AG47" s="160" t="s">
        <v>1561</v>
      </c>
      <c r="AH47" s="160"/>
      <c r="AI47" s="179"/>
      <c r="AJ47" s="160">
        <f>IFERROR(IF(VLOOKUP(功能_33[[#This Row],[功能代號]],E:T,11,FALSE)=0,"",VLOOKUP(功能_33[[#This Row],[功能代號]],E:T,11,FALSE)),"")</f>
        <v>44432</v>
      </c>
      <c r="AK47" s="160"/>
      <c r="AL47" s="160"/>
      <c r="AM47" s="92"/>
      <c r="AO47" s="91" t="s">
        <v>813</v>
      </c>
      <c r="AP47" s="102" t="s">
        <v>820</v>
      </c>
      <c r="AQ47" s="181" t="s">
        <v>1530</v>
      </c>
      <c r="AR47" s="168" t="str">
        <f t="shared" si="0"/>
        <v>2-4</v>
      </c>
      <c r="AS47" s="169" t="str">
        <f t="shared" si="1"/>
        <v/>
      </c>
      <c r="AT47" s="170" t="str">
        <f t="shared" si="2"/>
        <v/>
      </c>
      <c r="AU47" s="182" t="str">
        <f t="shared" si="3"/>
        <v/>
      </c>
      <c r="AV47" s="183" t="str">
        <f t="shared" si="4"/>
        <v/>
      </c>
      <c r="AW47" s="163" t="str">
        <f t="shared" si="5"/>
        <v/>
      </c>
      <c r="AX47" s="92" t="str">
        <f>IFERROR(VLOOKUP(功能_33[[#This Row],[功能代號]],#REF!,1,FALSE),"")</f>
        <v/>
      </c>
      <c r="AY47" s="100">
        <v>44524</v>
      </c>
      <c r="AZ47" s="100">
        <v>44524</v>
      </c>
      <c r="BA47" s="100">
        <v>44524</v>
      </c>
      <c r="BB47" s="92" t="s">
        <v>1531</v>
      </c>
      <c r="BD47" s="92" t="s">
        <v>1584</v>
      </c>
      <c r="BE47" s="92" t="s">
        <v>1533</v>
      </c>
      <c r="BF47" s="184"/>
      <c r="BG47" s="92" t="str">
        <f>IFERROR(VLOOKUP(功能_33[[#This Row],[功能代號]],#REF!,1,FALSE),"")</f>
        <v/>
      </c>
      <c r="BH47" s="92" t="str">
        <f>IFERROR(VLOOKUP(功能_33[[#This Row],[QC對應測試案例即測試報告]],#REF!,1,FALSE),"")</f>
        <v/>
      </c>
      <c r="BI47" s="92" t="str">
        <f t="shared" si="6"/>
        <v/>
      </c>
    </row>
    <row r="48" spans="3:61" ht="13.5" x14ac:dyDescent="0.4">
      <c r="C48" s="92" t="s">
        <v>630</v>
      </c>
      <c r="D48" s="92" t="s">
        <v>809</v>
      </c>
      <c r="E48" s="91" t="s">
        <v>68</v>
      </c>
      <c r="F48" s="92" t="s">
        <v>821</v>
      </c>
      <c r="G48" s="92"/>
      <c r="H48" s="91" t="s">
        <v>761</v>
      </c>
      <c r="I48" s="91" t="s">
        <v>769</v>
      </c>
      <c r="J48" s="97" t="s">
        <v>770</v>
      </c>
      <c r="K48" s="97"/>
      <c r="L48" s="160">
        <v>44558</v>
      </c>
      <c r="M48" s="160">
        <v>44558</v>
      </c>
      <c r="N48" s="160">
        <v>44432</v>
      </c>
      <c r="O48" s="160">
        <v>44432</v>
      </c>
      <c r="P48" s="160">
        <v>44536</v>
      </c>
      <c r="Q48" s="91" t="s">
        <v>717</v>
      </c>
      <c r="R48" s="91" t="s">
        <v>745</v>
      </c>
      <c r="S48" s="92" t="s">
        <v>786</v>
      </c>
      <c r="W48" s="91"/>
      <c r="Y48" s="91"/>
      <c r="Z48" s="91"/>
      <c r="AA48" s="92" t="e">
        <f>VLOOKUP(功能_33[[#This Row],[User]],#REF!,7,FALSE)</f>
        <v>#REF!</v>
      </c>
      <c r="AB48" s="160">
        <v>44533</v>
      </c>
      <c r="AC48" s="160" t="s">
        <v>1559</v>
      </c>
      <c r="AD48" s="160">
        <v>44477</v>
      </c>
      <c r="AE48" s="160">
        <v>44477</v>
      </c>
      <c r="AF48" s="180">
        <v>44544</v>
      </c>
      <c r="AG48" s="160" t="s">
        <v>1561</v>
      </c>
      <c r="AH48" s="160"/>
      <c r="AI48" s="179"/>
      <c r="AJ48" s="160">
        <f>IFERROR(IF(VLOOKUP(功能_33[[#This Row],[功能代號]],E:T,11,FALSE)=0,"",VLOOKUP(功能_33[[#This Row],[功能代號]],E:T,11,FALSE)),"")</f>
        <v>44432</v>
      </c>
      <c r="AK48" s="160"/>
      <c r="AL48" s="160"/>
      <c r="AM48" s="92"/>
      <c r="AO48" s="91" t="s">
        <v>759</v>
      </c>
      <c r="AP48" s="91" t="s">
        <v>759</v>
      </c>
      <c r="AQ48" s="181" t="s">
        <v>1530</v>
      </c>
      <c r="AR48" s="168" t="str">
        <f t="shared" si="0"/>
        <v>2-4</v>
      </c>
      <c r="AS48" s="169" t="str">
        <f t="shared" si="1"/>
        <v/>
      </c>
      <c r="AT48" s="170" t="str">
        <f t="shared" si="2"/>
        <v/>
      </c>
      <c r="AU48" s="182" t="str">
        <f t="shared" si="3"/>
        <v/>
      </c>
      <c r="AV48" s="183" t="str">
        <f t="shared" si="4"/>
        <v/>
      </c>
      <c r="AW48" s="163" t="str">
        <f t="shared" si="5"/>
        <v/>
      </c>
      <c r="AX48" s="92" t="str">
        <f>IFERROR(VLOOKUP(功能_33[[#This Row],[功能代號]],#REF!,1,FALSE),"")</f>
        <v/>
      </c>
      <c r="AY48" s="100">
        <v>44524</v>
      </c>
      <c r="AZ48" s="100">
        <v>44524</v>
      </c>
      <c r="BA48" s="100">
        <v>44524</v>
      </c>
      <c r="BB48" s="92" t="s">
        <v>1531</v>
      </c>
      <c r="BD48" s="92" t="s">
        <v>1584</v>
      </c>
      <c r="BE48" s="92" t="s">
        <v>1533</v>
      </c>
      <c r="BF48" s="184"/>
      <c r="BG48" s="92" t="str">
        <f>IFERROR(VLOOKUP(功能_33[[#This Row],[功能代號]],#REF!,1,FALSE),"")</f>
        <v/>
      </c>
      <c r="BH48" s="92" t="str">
        <f>IFERROR(VLOOKUP(功能_33[[#This Row],[QC對應測試案例即測試報告]],#REF!,1,FALSE),"")</f>
        <v/>
      </c>
      <c r="BI48" s="92" t="str">
        <f t="shared" si="6"/>
        <v/>
      </c>
    </row>
    <row r="49" spans="1:61" ht="13.5" x14ac:dyDescent="0.4">
      <c r="C49" s="92" t="s">
        <v>630</v>
      </c>
      <c r="D49" s="92" t="s">
        <v>809</v>
      </c>
      <c r="E49" s="91" t="s">
        <v>69</v>
      </c>
      <c r="F49" s="92" t="s">
        <v>822</v>
      </c>
      <c r="G49" s="92"/>
      <c r="H49" s="91" t="s">
        <v>761</v>
      </c>
      <c r="I49" s="91" t="s">
        <v>762</v>
      </c>
      <c r="J49" s="97" t="s">
        <v>1558</v>
      </c>
      <c r="K49" s="97" t="s">
        <v>1528</v>
      </c>
      <c r="L49" s="160">
        <v>44558</v>
      </c>
      <c r="M49" s="160">
        <v>44558</v>
      </c>
      <c r="N49" s="160">
        <v>44433</v>
      </c>
      <c r="O49" s="160">
        <v>44433</v>
      </c>
      <c r="P49" s="160">
        <v>44533</v>
      </c>
      <c r="Q49" s="91" t="s">
        <v>717</v>
      </c>
      <c r="R49" s="91" t="s">
        <v>823</v>
      </c>
      <c r="S49" s="92" t="s">
        <v>786</v>
      </c>
      <c r="W49" s="91"/>
      <c r="Y49" s="91"/>
      <c r="Z49" s="91"/>
      <c r="AA49" s="92" t="e">
        <f>VLOOKUP(功能_33[[#This Row],[User]],#REF!,7,FALSE)</f>
        <v>#REF!</v>
      </c>
      <c r="AB49" s="160">
        <v>44533</v>
      </c>
      <c r="AC49" s="160">
        <v>44470</v>
      </c>
      <c r="AD49" s="160">
        <f>IF(功能_33[[#This Row],[URS交二審]]=0,"",功能_33[[#This Row],[URS交二審]]+7)</f>
        <v>44477</v>
      </c>
      <c r="AE49" s="160">
        <f>IF(功能_33[[#This Row],[URS交二審]]=0,"",功能_33[[#This Row],[URS交二審]]+7)</f>
        <v>44477</v>
      </c>
      <c r="AF49" s="180" t="s">
        <v>1608</v>
      </c>
      <c r="AG49" s="160" t="s">
        <v>1561</v>
      </c>
      <c r="AH49" s="160"/>
      <c r="AI49" s="179"/>
      <c r="AJ49" s="160">
        <f>IFERROR(IF(VLOOKUP(功能_33[[#This Row],[功能代號]],E:T,11,FALSE)=0,"",VLOOKUP(功能_33[[#This Row],[功能代號]],E:T,11,FALSE)),"")</f>
        <v>44433</v>
      </c>
      <c r="AK49" s="160"/>
      <c r="AL49" s="160"/>
      <c r="AM49" s="92"/>
      <c r="AO49" s="91" t="s">
        <v>759</v>
      </c>
      <c r="AP49" s="91" t="s">
        <v>759</v>
      </c>
      <c r="AQ49" s="181" t="s">
        <v>1530</v>
      </c>
      <c r="AR49" s="168" t="str">
        <f t="shared" si="0"/>
        <v>2-4</v>
      </c>
      <c r="AS49" s="169" t="str">
        <f t="shared" si="1"/>
        <v/>
      </c>
      <c r="AT49" s="170" t="str">
        <f t="shared" si="2"/>
        <v/>
      </c>
      <c r="AU49" s="182" t="str">
        <f t="shared" si="3"/>
        <v/>
      </c>
      <c r="AV49" s="183" t="str">
        <f t="shared" si="4"/>
        <v/>
      </c>
      <c r="AW49" s="163" t="str">
        <f t="shared" si="5"/>
        <v/>
      </c>
      <c r="AX49" s="92" t="str">
        <f>IFERROR(VLOOKUP(功能_33[[#This Row],[功能代號]],#REF!,1,FALSE),"")</f>
        <v/>
      </c>
      <c r="AY49" s="100">
        <v>44524</v>
      </c>
      <c r="AZ49" s="100">
        <v>44524</v>
      </c>
      <c r="BA49" s="100">
        <v>44524</v>
      </c>
      <c r="BB49" s="92" t="s">
        <v>1531</v>
      </c>
      <c r="BD49" s="92" t="s">
        <v>1584</v>
      </c>
      <c r="BE49" s="92" t="s">
        <v>1533</v>
      </c>
      <c r="BF49" s="184"/>
      <c r="BG49" s="92" t="str">
        <f>IFERROR(VLOOKUP(功能_33[[#This Row],[功能代號]],#REF!,1,FALSE),"")</f>
        <v/>
      </c>
      <c r="BH49" s="92" t="str">
        <f>IFERROR(VLOOKUP(功能_33[[#This Row],[QC對應測試案例即測試報告]],#REF!,1,FALSE),"")</f>
        <v/>
      </c>
      <c r="BI49" s="92" t="str">
        <f t="shared" si="6"/>
        <v/>
      </c>
    </row>
    <row r="50" spans="1:61" ht="13.5" x14ac:dyDescent="0.4">
      <c r="C50" s="92" t="s">
        <v>630</v>
      </c>
      <c r="D50" s="92" t="s">
        <v>809</v>
      </c>
      <c r="E50" s="91" t="s">
        <v>47</v>
      </c>
      <c r="F50" s="92" t="s">
        <v>824</v>
      </c>
      <c r="G50" s="92"/>
      <c r="H50" s="91" t="s">
        <v>761</v>
      </c>
      <c r="I50" s="91" t="s">
        <v>762</v>
      </c>
      <c r="J50" s="97" t="s">
        <v>1622</v>
      </c>
      <c r="K50" s="97" t="s">
        <v>1528</v>
      </c>
      <c r="L50" s="160">
        <v>44558</v>
      </c>
      <c r="M50" s="160">
        <v>44558</v>
      </c>
      <c r="N50" s="160">
        <v>44433</v>
      </c>
      <c r="O50" s="160">
        <v>44433</v>
      </c>
      <c r="P50" s="160">
        <v>44537</v>
      </c>
      <c r="Q50" s="91" t="s">
        <v>717</v>
      </c>
      <c r="R50" s="91" t="s">
        <v>718</v>
      </c>
      <c r="S50" s="92" t="s">
        <v>786</v>
      </c>
      <c r="W50" s="91"/>
      <c r="Y50" s="91"/>
      <c r="Z50" s="91"/>
      <c r="AA50" s="92" t="e">
        <f>VLOOKUP(功能_33[[#This Row],[User]],#REF!,7,FALSE)</f>
        <v>#REF!</v>
      </c>
      <c r="AB50" s="160">
        <v>44533</v>
      </c>
      <c r="AC50" s="160">
        <v>44477</v>
      </c>
      <c r="AD50" s="160">
        <v>44477</v>
      </c>
      <c r="AE50" s="160">
        <v>44477</v>
      </c>
      <c r="AF50" s="180" t="s">
        <v>1623</v>
      </c>
      <c r="AG50" s="160" t="s">
        <v>1561</v>
      </c>
      <c r="AH50" s="160"/>
      <c r="AI50" s="179"/>
      <c r="AJ50" s="160">
        <f>IFERROR(IF(VLOOKUP(功能_33[[#This Row],[功能代號]],E:T,11,FALSE)=0,"",VLOOKUP(功能_33[[#This Row],[功能代號]],E:T,11,FALSE)),"")</f>
        <v>44433</v>
      </c>
      <c r="AK50" s="160"/>
      <c r="AL50" s="160"/>
      <c r="AM50" s="92"/>
      <c r="AN50" s="100">
        <v>44498</v>
      </c>
      <c r="AO50" s="91" t="s">
        <v>759</v>
      </c>
      <c r="AP50" s="91" t="s">
        <v>759</v>
      </c>
      <c r="AQ50" s="181" t="s">
        <v>1566</v>
      </c>
      <c r="AR50" s="168" t="str">
        <f t="shared" si="0"/>
        <v>2-4</v>
      </c>
      <c r="AS50" s="169" t="str">
        <f t="shared" si="1"/>
        <v/>
      </c>
      <c r="AT50" s="170" t="str">
        <f t="shared" si="2"/>
        <v/>
      </c>
      <c r="AU50" s="182" t="str">
        <f t="shared" si="3"/>
        <v/>
      </c>
      <c r="AV50" s="183" t="str">
        <f t="shared" si="4"/>
        <v/>
      </c>
      <c r="AW50" s="163" t="str">
        <f t="shared" si="5"/>
        <v/>
      </c>
      <c r="AX50" s="92" t="str">
        <f>IFERROR(VLOOKUP(功能_33[[#This Row],[功能代號]],#REF!,1,FALSE),"")</f>
        <v/>
      </c>
      <c r="AY50" s="100">
        <v>44524</v>
      </c>
      <c r="AZ50" s="100">
        <v>44524</v>
      </c>
      <c r="BA50" s="100">
        <v>44524</v>
      </c>
      <c r="BB50" s="92" t="s">
        <v>1531</v>
      </c>
      <c r="BD50" s="92" t="s">
        <v>1584</v>
      </c>
      <c r="BE50" s="92" t="s">
        <v>1533</v>
      </c>
      <c r="BF50" s="184"/>
      <c r="BG50" s="92" t="str">
        <f>IFERROR(VLOOKUP(功能_33[[#This Row],[功能代號]],#REF!,1,FALSE),"")</f>
        <v/>
      </c>
      <c r="BH50" s="92" t="str">
        <f>IFERROR(VLOOKUP(功能_33[[#This Row],[QC對應測試案例即測試報告]],#REF!,1,FALSE),"")</f>
        <v/>
      </c>
      <c r="BI50" s="92" t="str">
        <f t="shared" si="6"/>
        <v/>
      </c>
    </row>
    <row r="51" spans="1:61" ht="13.5" x14ac:dyDescent="0.4">
      <c r="A51" s="188"/>
      <c r="C51" s="92" t="s">
        <v>630</v>
      </c>
      <c r="D51" s="189" t="s">
        <v>1624</v>
      </c>
      <c r="E51" s="91" t="s">
        <v>1625</v>
      </c>
      <c r="F51" s="106" t="s">
        <v>1626</v>
      </c>
      <c r="G51" s="106" t="s">
        <v>1627</v>
      </c>
      <c r="H51" s="91" t="s">
        <v>1526</v>
      </c>
      <c r="I51" s="91" t="s">
        <v>1526</v>
      </c>
      <c r="J51" s="97" t="s">
        <v>1628</v>
      </c>
      <c r="K51" s="180" t="s">
        <v>897</v>
      </c>
      <c r="L51" s="160">
        <v>44651</v>
      </c>
      <c r="M51" s="160">
        <v>44651</v>
      </c>
      <c r="N51" s="160">
        <v>44433</v>
      </c>
      <c r="O51" s="160">
        <v>44433</v>
      </c>
      <c r="P51" s="160">
        <v>44537</v>
      </c>
      <c r="Q51" s="91" t="s">
        <v>717</v>
      </c>
      <c r="R51" s="91" t="s">
        <v>1629</v>
      </c>
      <c r="W51" s="91"/>
      <c r="Y51" s="91"/>
      <c r="Z51" s="91"/>
      <c r="AA51" s="92" t="s">
        <v>1630</v>
      </c>
      <c r="AB51" s="160">
        <v>44533</v>
      </c>
      <c r="AC51" s="160">
        <v>44477</v>
      </c>
      <c r="AD51" s="190">
        <v>44477</v>
      </c>
      <c r="AE51" s="191">
        <v>44477</v>
      </c>
      <c r="AF51" s="192">
        <v>44659</v>
      </c>
      <c r="AG51" s="191" t="s">
        <v>1561</v>
      </c>
      <c r="AH51" s="191"/>
      <c r="AI51" s="191"/>
      <c r="AJ51" s="191">
        <v>44433</v>
      </c>
      <c r="AK51" s="191"/>
      <c r="AL51" s="191"/>
      <c r="AM51" s="92"/>
      <c r="AN51" s="100">
        <v>44498</v>
      </c>
      <c r="AO51" s="91" t="s">
        <v>759</v>
      </c>
      <c r="AP51" s="91" t="s">
        <v>759</v>
      </c>
      <c r="AQ51" s="181" t="s">
        <v>1631</v>
      </c>
      <c r="AR51" s="168" t="s">
        <v>1632</v>
      </c>
      <c r="AS51" s="169" t="s">
        <v>1533</v>
      </c>
      <c r="AT51" s="170" t="s">
        <v>1533</v>
      </c>
      <c r="AU51" s="182" t="s">
        <v>1533</v>
      </c>
      <c r="AV51" s="183" t="s">
        <v>1533</v>
      </c>
      <c r="AW51" s="163" t="s">
        <v>1533</v>
      </c>
      <c r="AY51" s="100">
        <v>44651</v>
      </c>
      <c r="AZ51" s="100">
        <v>44651</v>
      </c>
      <c r="BA51" s="100">
        <v>44657</v>
      </c>
      <c r="BB51" s="92" t="s">
        <v>1634</v>
      </c>
      <c r="BC51" s="92" t="s">
        <v>1635</v>
      </c>
      <c r="BD51" s="92" t="s">
        <v>1636</v>
      </c>
      <c r="BE51" s="92" t="s">
        <v>1533</v>
      </c>
      <c r="BF51" s="184"/>
      <c r="BG51" s="92" t="s">
        <v>1533</v>
      </c>
      <c r="BH51" s="92" t="s">
        <v>1584</v>
      </c>
    </row>
    <row r="52" spans="1:61" ht="13.5" x14ac:dyDescent="0.4">
      <c r="C52" s="92" t="s">
        <v>646</v>
      </c>
      <c r="D52" s="92" t="s">
        <v>791</v>
      </c>
      <c r="E52" s="91" t="s">
        <v>1637</v>
      </c>
      <c r="F52" s="92" t="s">
        <v>1638</v>
      </c>
      <c r="G52" s="97" t="s">
        <v>1639</v>
      </c>
      <c r="H52" s="91" t="s">
        <v>1526</v>
      </c>
      <c r="I52" s="91" t="s">
        <v>1640</v>
      </c>
      <c r="J52" s="97" t="s">
        <v>1641</v>
      </c>
      <c r="K52" s="97" t="s">
        <v>1642</v>
      </c>
      <c r="L52" s="160">
        <v>44612</v>
      </c>
      <c r="M52" s="160">
        <v>44612</v>
      </c>
      <c r="N52" s="160">
        <v>44433</v>
      </c>
      <c r="O52" s="160">
        <v>44433</v>
      </c>
      <c r="P52" s="160">
        <v>44539</v>
      </c>
      <c r="Q52" s="91" t="s">
        <v>719</v>
      </c>
      <c r="R52" s="91" t="s">
        <v>719</v>
      </c>
      <c r="W52" s="91"/>
      <c r="Y52" s="91"/>
      <c r="Z52" s="91"/>
      <c r="AA52" s="92" t="e">
        <f>VLOOKUP(功能_33[[#This Row],[User]],#REF!,7,FALSE)</f>
        <v>#REF!</v>
      </c>
      <c r="AB52" s="160">
        <v>44539</v>
      </c>
      <c r="AC52" s="160" t="s">
        <v>1643</v>
      </c>
      <c r="AD52" s="190">
        <v>44544</v>
      </c>
      <c r="AE52" s="191">
        <v>44544</v>
      </c>
      <c r="AF52" s="180" t="s">
        <v>1644</v>
      </c>
      <c r="AG52" s="191"/>
      <c r="AH52" s="191"/>
      <c r="AI52" s="191"/>
      <c r="AJ52" s="191">
        <f>IFERROR(IF(VLOOKUP(功能_33[[#This Row],[功能代號]],E$51:T$53,11,FALSE)=0,"",VLOOKUP(功能_33[[#This Row],[功能代號]],E$51:T$53,11,FALSE)),"")</f>
        <v>44433</v>
      </c>
      <c r="AK52" s="191"/>
      <c r="AL52" s="191"/>
      <c r="AM52" s="92"/>
      <c r="AO52" s="91" t="s">
        <v>759</v>
      </c>
      <c r="AP52" s="91" t="s">
        <v>759</v>
      </c>
      <c r="AQ52" s="181" t="s">
        <v>1530</v>
      </c>
      <c r="AR52" s="168" t="str">
        <f t="shared" ref="AR52:AR117" si="7">IF(COUNTA(AF52)=1,LEFT(D52,3),"")</f>
        <v>6-6</v>
      </c>
      <c r="AS52" s="169" t="str">
        <f t="shared" ref="AS52:AS117" si="8">IF(AND(COUNTA(O52)=1,COUNTA(P52)=1,COUNTA(AB52)=1,COUNTA(AE52)=1,COUNTA(AF52)=0),LEFT(D52,3),"")</f>
        <v/>
      </c>
      <c r="AT52" s="170" t="str">
        <f t="shared" ref="AT52:AT117" si="9">IF(AND(COUNTA(O52)=1,COUNTA(P52)=1,COUNTA(AB52)=1,COUNTA(AE52)=0,COUNTA(AF52)=0),LEFT(D52,3),"")</f>
        <v/>
      </c>
      <c r="AU52" s="182" t="str">
        <f t="shared" ref="AU52:AU117" si="10">IF(AND(COUNTA(P52)=0,COUNTA(AB52)=1),LEFT(D52,3),"")</f>
        <v/>
      </c>
      <c r="AV52" s="183" t="str">
        <f t="shared" ref="AV52:AV117" si="11">IF(AND(COUNTA(P52)=1,COUNTA(AB52)=0),LEFT(D52,3),"")</f>
        <v/>
      </c>
      <c r="AW52" s="163" t="str">
        <f t="shared" ref="AW52:AW117" si="12">IF(AND(COUNTA(P52)=0,COUNTA(AB52)=0),LEFT(D52,3),"")</f>
        <v/>
      </c>
      <c r="AX52" s="92" t="str">
        <f>IFERROR(VLOOKUP(功能_33[[#This Row],[功能代號]],#REF!,1,FALSE),"")</f>
        <v/>
      </c>
      <c r="AY52" s="100">
        <v>44651</v>
      </c>
      <c r="AZ52" s="100">
        <v>44638</v>
      </c>
      <c r="BA52" s="100">
        <v>44637</v>
      </c>
      <c r="BB52" s="92" t="s">
        <v>1645</v>
      </c>
      <c r="BC52" s="92" t="s">
        <v>1635</v>
      </c>
      <c r="BD52" s="92" t="s">
        <v>1646</v>
      </c>
      <c r="BE52" s="92" t="s">
        <v>1533</v>
      </c>
      <c r="BF52" s="184"/>
      <c r="BG52" s="92" t="str">
        <f>IFERROR(VLOOKUP(功能_33[[#This Row],[功能代號]],#REF!,1,FALSE),"")</f>
        <v/>
      </c>
      <c r="BH52" s="92" t="str">
        <f>IFERROR(VLOOKUP(功能_33[[#This Row],[QC對應測試案例即測試報告]],#REF!,1,FALSE),"")</f>
        <v/>
      </c>
      <c r="BI52" s="92" t="str">
        <f>BG52&amp;BH52</f>
        <v/>
      </c>
    </row>
    <row r="53" spans="1:61" ht="13.5" x14ac:dyDescent="0.4">
      <c r="C53" s="92" t="s">
        <v>646</v>
      </c>
      <c r="D53" s="92" t="s">
        <v>791</v>
      </c>
      <c r="E53" s="91" t="s">
        <v>1647</v>
      </c>
      <c r="F53" s="92" t="s">
        <v>1648</v>
      </c>
      <c r="G53" s="97" t="s">
        <v>1639</v>
      </c>
      <c r="H53" s="91" t="s">
        <v>1526</v>
      </c>
      <c r="I53" s="91" t="s">
        <v>1640</v>
      </c>
      <c r="J53" s="97" t="s">
        <v>1649</v>
      </c>
      <c r="K53" s="97" t="s">
        <v>1528</v>
      </c>
      <c r="L53" s="160">
        <v>44612</v>
      </c>
      <c r="M53" s="160">
        <v>44612</v>
      </c>
      <c r="N53" s="160">
        <v>44433</v>
      </c>
      <c r="O53" s="160">
        <v>44433</v>
      </c>
      <c r="P53" s="160">
        <v>44539</v>
      </c>
      <c r="Q53" s="91" t="s">
        <v>719</v>
      </c>
      <c r="R53" s="91" t="s">
        <v>719</v>
      </c>
      <c r="W53" s="91"/>
      <c r="Y53" s="91"/>
      <c r="Z53" s="91"/>
      <c r="AA53" s="92" t="e">
        <f>VLOOKUP(功能_33[[#This Row],[User]],#REF!,7,FALSE)</f>
        <v>#REF!</v>
      </c>
      <c r="AB53" s="160">
        <v>44539</v>
      </c>
      <c r="AC53" s="160" t="s">
        <v>1643</v>
      </c>
      <c r="AD53" s="190">
        <v>44544</v>
      </c>
      <c r="AE53" s="191">
        <v>44544</v>
      </c>
      <c r="AF53" s="180">
        <v>44621</v>
      </c>
      <c r="AG53" s="191"/>
      <c r="AH53" s="191"/>
      <c r="AI53" s="191"/>
      <c r="AJ53" s="191">
        <f>IFERROR(IF(VLOOKUP(功能_33[[#This Row],[功能代號]],E$51:T$53,11,FALSE)=0,"",VLOOKUP(功能_33[[#This Row],[功能代號]],E$51:T$53,11,FALSE)),"")</f>
        <v>44433</v>
      </c>
      <c r="AK53" s="191"/>
      <c r="AL53" s="191"/>
      <c r="AM53" s="92"/>
      <c r="AO53" s="91" t="s">
        <v>759</v>
      </c>
      <c r="AP53" s="91" t="s">
        <v>759</v>
      </c>
      <c r="AQ53" s="181" t="s">
        <v>1530</v>
      </c>
      <c r="AR53" s="168" t="str">
        <f t="shared" si="7"/>
        <v>6-6</v>
      </c>
      <c r="AS53" s="169" t="str">
        <f t="shared" si="8"/>
        <v/>
      </c>
      <c r="AT53" s="170" t="str">
        <f t="shared" si="9"/>
        <v/>
      </c>
      <c r="AU53" s="182" t="str">
        <f t="shared" si="10"/>
        <v/>
      </c>
      <c r="AV53" s="183" t="str">
        <f t="shared" si="11"/>
        <v/>
      </c>
      <c r="AW53" s="163" t="str">
        <f t="shared" si="12"/>
        <v/>
      </c>
      <c r="AX53" s="92" t="str">
        <f>IFERROR(VLOOKUP(功能_33[[#This Row],[功能代號]],#REF!,1,FALSE),"")</f>
        <v/>
      </c>
      <c r="AY53" s="100">
        <v>44651</v>
      </c>
      <c r="AZ53" s="100">
        <v>44638</v>
      </c>
      <c r="BA53" s="100">
        <v>44637</v>
      </c>
      <c r="BB53" s="92" t="s">
        <v>1645</v>
      </c>
      <c r="BC53" s="92" t="s">
        <v>1635</v>
      </c>
      <c r="BD53" s="92" t="s">
        <v>1646</v>
      </c>
      <c r="BE53" s="92" t="s">
        <v>1533</v>
      </c>
      <c r="BF53" s="184"/>
      <c r="BG53" s="92" t="str">
        <f>IFERROR(VLOOKUP(功能_33[[#This Row],[功能代號]],#REF!,1,FALSE),"")</f>
        <v/>
      </c>
      <c r="BH53" s="92" t="str">
        <f>IFERROR(VLOOKUP(功能_33[[#This Row],[QC對應測試案例即測試報告]],#REF!,1,FALSE),"")</f>
        <v/>
      </c>
      <c r="BI53" s="92" t="str">
        <f>BG53&amp;BH53</f>
        <v/>
      </c>
    </row>
    <row r="54" spans="1:61" ht="13.5" x14ac:dyDescent="0.4">
      <c r="C54" s="92" t="s">
        <v>646</v>
      </c>
      <c r="D54" s="92" t="s">
        <v>791</v>
      </c>
      <c r="E54" s="91" t="s">
        <v>825</v>
      </c>
      <c r="F54" s="92" t="s">
        <v>826</v>
      </c>
      <c r="G54" s="92" t="s">
        <v>827</v>
      </c>
      <c r="H54" s="91" t="s">
        <v>761</v>
      </c>
      <c r="I54" s="91" t="s">
        <v>762</v>
      </c>
      <c r="J54" s="97" t="s">
        <v>793</v>
      </c>
      <c r="K54" s="97"/>
      <c r="L54" s="160">
        <v>44571</v>
      </c>
      <c r="M54" s="160">
        <v>44572</v>
      </c>
      <c r="N54" s="160">
        <v>44433</v>
      </c>
      <c r="O54" s="160">
        <v>44433</v>
      </c>
      <c r="P54" s="160">
        <v>44539</v>
      </c>
      <c r="Q54" s="91" t="s">
        <v>717</v>
      </c>
      <c r="R54" s="91" t="s">
        <v>735</v>
      </c>
      <c r="W54" s="91"/>
      <c r="Y54" s="91"/>
      <c r="Z54" s="91"/>
      <c r="AA54" s="92" t="e">
        <f>VLOOKUP(功能_33[[#This Row],[User]],#REF!,7,FALSE)</f>
        <v>#REF!</v>
      </c>
      <c r="AB54" s="160">
        <v>44539</v>
      </c>
      <c r="AC54" s="160" t="s">
        <v>1643</v>
      </c>
      <c r="AD54" s="190">
        <v>44544</v>
      </c>
      <c r="AE54" s="191">
        <v>44544</v>
      </c>
      <c r="AF54" s="180">
        <v>44550</v>
      </c>
      <c r="AG54" s="191"/>
      <c r="AH54" s="191"/>
      <c r="AI54" s="191"/>
      <c r="AJ54" s="191">
        <f>IFERROR(IF(VLOOKUP(功能_33[[#This Row],[功能代號]],E:T,11,FALSE)=0,"",VLOOKUP(功能_33[[#This Row],[功能代號]],E:T,11,FALSE)),"")</f>
        <v>44433</v>
      </c>
      <c r="AK54" s="191"/>
      <c r="AL54" s="191"/>
      <c r="AM54" s="92"/>
      <c r="AO54" s="91" t="s">
        <v>759</v>
      </c>
      <c r="AP54" s="91" t="s">
        <v>759</v>
      </c>
      <c r="AQ54" s="181" t="s">
        <v>1530</v>
      </c>
      <c r="AR54" s="168" t="str">
        <f t="shared" si="7"/>
        <v>6-6</v>
      </c>
      <c r="AS54" s="169" t="str">
        <f t="shared" si="8"/>
        <v/>
      </c>
      <c r="AT54" s="170" t="str">
        <f t="shared" si="9"/>
        <v/>
      </c>
      <c r="AU54" s="182" t="str">
        <f t="shared" si="10"/>
        <v/>
      </c>
      <c r="AV54" s="183" t="str">
        <f t="shared" si="11"/>
        <v/>
      </c>
      <c r="AW54" s="163" t="str">
        <f t="shared" si="12"/>
        <v/>
      </c>
      <c r="AX54" s="92" t="str">
        <f>IFERROR(VLOOKUP(功能_33[[#This Row],[功能代號]],#REF!,1,FALSE),"")</f>
        <v/>
      </c>
      <c r="AY54" s="100">
        <v>44552</v>
      </c>
      <c r="AZ54" s="100">
        <v>44552</v>
      </c>
      <c r="BA54" s="100">
        <v>44552</v>
      </c>
      <c r="BB54" s="92" t="s">
        <v>1650</v>
      </c>
      <c r="BD54" s="92" t="s">
        <v>1651</v>
      </c>
      <c r="BE54" s="92" t="s">
        <v>1533</v>
      </c>
      <c r="BF54" s="184"/>
      <c r="BG54" s="92" t="str">
        <f>IFERROR(VLOOKUP(功能_33[[#This Row],[功能代號]],#REF!,1,FALSE),"")</f>
        <v/>
      </c>
      <c r="BH54" s="92" t="str">
        <f>IFERROR(VLOOKUP(功能_33[[#This Row],[QC對應測試案例即測試報告]],#REF!,1,FALSE),"")</f>
        <v/>
      </c>
      <c r="BI54" s="92" t="str">
        <f t="shared" si="6"/>
        <v/>
      </c>
    </row>
    <row r="55" spans="1:61" ht="13.5" x14ac:dyDescent="0.4">
      <c r="C55" s="92" t="s">
        <v>646</v>
      </c>
      <c r="D55" s="92" t="s">
        <v>791</v>
      </c>
      <c r="E55" s="91" t="s">
        <v>828</v>
      </c>
      <c r="F55" s="92" t="s">
        <v>829</v>
      </c>
      <c r="G55" s="92" t="s">
        <v>827</v>
      </c>
      <c r="H55" s="91" t="s">
        <v>761</v>
      </c>
      <c r="I55" s="91" t="s">
        <v>762</v>
      </c>
      <c r="J55" s="97" t="s">
        <v>793</v>
      </c>
      <c r="K55" s="97"/>
      <c r="L55" s="160">
        <v>44571</v>
      </c>
      <c r="M55" s="160">
        <v>44572</v>
      </c>
      <c r="N55" s="160">
        <v>44433</v>
      </c>
      <c r="O55" s="160">
        <v>44433</v>
      </c>
      <c r="P55" s="160">
        <v>44539</v>
      </c>
      <c r="Q55" s="91" t="s">
        <v>717</v>
      </c>
      <c r="R55" s="91" t="s">
        <v>735</v>
      </c>
      <c r="W55" s="91"/>
      <c r="Y55" s="91"/>
      <c r="Z55" s="91"/>
      <c r="AA55" s="92" t="e">
        <f>VLOOKUP(功能_33[[#This Row],[User]],#REF!,7,FALSE)</f>
        <v>#REF!</v>
      </c>
      <c r="AB55" s="160">
        <v>44539</v>
      </c>
      <c r="AC55" s="160" t="s">
        <v>1643</v>
      </c>
      <c r="AD55" s="190">
        <v>44544</v>
      </c>
      <c r="AE55" s="191">
        <v>44544</v>
      </c>
      <c r="AF55" s="180">
        <v>44550</v>
      </c>
      <c r="AG55" s="191"/>
      <c r="AH55" s="191"/>
      <c r="AI55" s="191"/>
      <c r="AJ55" s="191">
        <f>IFERROR(IF(VLOOKUP(功能_33[[#This Row],[功能代號]],E:T,11,FALSE)=0,"",VLOOKUP(功能_33[[#This Row],[功能代號]],E:T,11,FALSE)),"")</f>
        <v>44433</v>
      </c>
      <c r="AK55" s="191"/>
      <c r="AL55" s="191"/>
      <c r="AM55" s="92"/>
      <c r="AO55" s="91" t="s">
        <v>759</v>
      </c>
      <c r="AP55" s="91" t="s">
        <v>759</v>
      </c>
      <c r="AQ55" s="181" t="s">
        <v>1530</v>
      </c>
      <c r="AR55" s="168" t="str">
        <f t="shared" si="7"/>
        <v>6-6</v>
      </c>
      <c r="AS55" s="169" t="str">
        <f t="shared" si="8"/>
        <v/>
      </c>
      <c r="AT55" s="170" t="str">
        <f t="shared" si="9"/>
        <v/>
      </c>
      <c r="AU55" s="182" t="str">
        <f t="shared" si="10"/>
        <v/>
      </c>
      <c r="AV55" s="183" t="str">
        <f t="shared" si="11"/>
        <v/>
      </c>
      <c r="AW55" s="163" t="str">
        <f t="shared" si="12"/>
        <v/>
      </c>
      <c r="AX55" s="92" t="str">
        <f>IFERROR(VLOOKUP(功能_33[[#This Row],[功能代號]],#REF!,1,FALSE),"")</f>
        <v/>
      </c>
      <c r="AY55" s="100">
        <v>44552</v>
      </c>
      <c r="AZ55" s="100">
        <v>44552</v>
      </c>
      <c r="BA55" s="100">
        <v>44552</v>
      </c>
      <c r="BB55" s="92" t="s">
        <v>1650</v>
      </c>
      <c r="BD55" s="92" t="s">
        <v>1651</v>
      </c>
      <c r="BE55" s="92" t="s">
        <v>1533</v>
      </c>
      <c r="BF55" s="184"/>
      <c r="BG55" s="92" t="str">
        <f>IFERROR(VLOOKUP(功能_33[[#This Row],[功能代號]],#REF!,1,FALSE),"")</f>
        <v/>
      </c>
      <c r="BH55" s="92" t="str">
        <f>IFERROR(VLOOKUP(功能_33[[#This Row],[QC對應測試案例即測試報告]],#REF!,1,FALSE),"")</f>
        <v/>
      </c>
      <c r="BI55" s="92" t="str">
        <f t="shared" si="6"/>
        <v/>
      </c>
    </row>
    <row r="56" spans="1:61" ht="13.5" x14ac:dyDescent="0.4">
      <c r="C56" s="92" t="s">
        <v>630</v>
      </c>
      <c r="D56" s="92" t="s">
        <v>809</v>
      </c>
      <c r="E56" s="91" t="s">
        <v>19</v>
      </c>
      <c r="F56" s="92" t="s">
        <v>830</v>
      </c>
      <c r="G56" s="92"/>
      <c r="H56" s="91" t="s">
        <v>761</v>
      </c>
      <c r="I56" s="91" t="s">
        <v>769</v>
      </c>
      <c r="J56" s="97" t="s">
        <v>770</v>
      </c>
      <c r="K56" s="97"/>
      <c r="L56" s="160">
        <v>44558</v>
      </c>
      <c r="M56" s="160">
        <v>44558</v>
      </c>
      <c r="N56" s="160">
        <v>44433</v>
      </c>
      <c r="O56" s="160">
        <v>44432</v>
      </c>
      <c r="P56" s="160">
        <v>44536</v>
      </c>
      <c r="Q56" s="91" t="s">
        <v>717</v>
      </c>
      <c r="R56" s="91" t="s">
        <v>718</v>
      </c>
      <c r="S56" s="92" t="s">
        <v>786</v>
      </c>
      <c r="W56" s="91"/>
      <c r="Y56" s="91"/>
      <c r="Z56" s="91"/>
      <c r="AA56" s="92" t="e">
        <v>#REF!</v>
      </c>
      <c r="AB56" s="160">
        <v>44533</v>
      </c>
      <c r="AC56" s="160">
        <v>44533</v>
      </c>
      <c r="AD56" s="160">
        <v>44543</v>
      </c>
      <c r="AE56" s="160">
        <v>44543</v>
      </c>
      <c r="AF56" s="180">
        <v>44544</v>
      </c>
      <c r="AG56" s="160"/>
      <c r="AH56" s="160"/>
      <c r="AI56" s="179"/>
      <c r="AJ56" s="160" t="s">
        <v>1533</v>
      </c>
      <c r="AK56" s="160"/>
      <c r="AL56" s="160"/>
      <c r="AM56" s="92"/>
      <c r="AN56" s="100">
        <v>44494</v>
      </c>
      <c r="AO56" s="91" t="s">
        <v>759</v>
      </c>
      <c r="AP56" s="91" t="s">
        <v>759</v>
      </c>
      <c r="AQ56" s="181" t="s">
        <v>1530</v>
      </c>
      <c r="AR56" s="168" t="str">
        <f t="shared" si="7"/>
        <v>2-4</v>
      </c>
      <c r="AS56" s="169" t="str">
        <f t="shared" si="8"/>
        <v/>
      </c>
      <c r="AT56" s="170" t="str">
        <f t="shared" si="9"/>
        <v/>
      </c>
      <c r="AU56" s="182" t="str">
        <f t="shared" si="10"/>
        <v/>
      </c>
      <c r="AV56" s="183" t="str">
        <f t="shared" si="11"/>
        <v/>
      </c>
      <c r="AW56" s="163" t="str">
        <f t="shared" si="12"/>
        <v/>
      </c>
      <c r="AX56" s="92" t="str">
        <f>IFERROR(VLOOKUP(功能_33[[#This Row],[功能代號]],#REF!,1,FALSE),"")</f>
        <v/>
      </c>
      <c r="AY56" s="100">
        <v>44554</v>
      </c>
      <c r="AZ56" s="100">
        <v>44554</v>
      </c>
      <c r="BA56" s="100">
        <v>44554</v>
      </c>
      <c r="BB56" s="92" t="s">
        <v>1531</v>
      </c>
      <c r="BD56" s="92" t="s">
        <v>1587</v>
      </c>
      <c r="BE56" s="92" t="s">
        <v>1533</v>
      </c>
      <c r="BF56" s="184"/>
      <c r="BG56" s="92" t="str">
        <f>IFERROR(VLOOKUP(功能_33[[#This Row],[功能代號]],#REF!,1,FALSE),"")</f>
        <v/>
      </c>
      <c r="BH56" s="92" t="str">
        <f>IFERROR(VLOOKUP(功能_33[[#This Row],[QC對應測試案例即測試報告]],#REF!,1,FALSE),"")</f>
        <v/>
      </c>
      <c r="BI56" s="92" t="str">
        <f t="shared" si="6"/>
        <v/>
      </c>
    </row>
    <row r="57" spans="1:61" ht="13.5" x14ac:dyDescent="0.4">
      <c r="C57" s="92" t="s">
        <v>630</v>
      </c>
      <c r="D57" s="92" t="s">
        <v>809</v>
      </c>
      <c r="E57" s="91" t="s">
        <v>46</v>
      </c>
      <c r="F57" s="92" t="s">
        <v>831</v>
      </c>
      <c r="G57" s="92"/>
      <c r="H57" s="91" t="s">
        <v>761</v>
      </c>
      <c r="I57" s="91" t="s">
        <v>769</v>
      </c>
      <c r="J57" s="97" t="s">
        <v>1588</v>
      </c>
      <c r="K57" s="97" t="s">
        <v>1528</v>
      </c>
      <c r="L57" s="160">
        <v>44558</v>
      </c>
      <c r="M57" s="160">
        <v>44558</v>
      </c>
      <c r="N57" s="160">
        <v>44433</v>
      </c>
      <c r="O57" s="160">
        <v>44432</v>
      </c>
      <c r="P57" s="160">
        <v>44536</v>
      </c>
      <c r="Q57" s="91" t="s">
        <v>717</v>
      </c>
      <c r="R57" s="91" t="s">
        <v>718</v>
      </c>
      <c r="S57" s="92" t="s">
        <v>786</v>
      </c>
      <c r="W57" s="91"/>
      <c r="Y57" s="91"/>
      <c r="Z57" s="91"/>
      <c r="AA57" s="92" t="e">
        <v>#REF!</v>
      </c>
      <c r="AB57" s="160">
        <v>44533</v>
      </c>
      <c r="AC57" s="160">
        <v>44477</v>
      </c>
      <c r="AD57" s="160">
        <v>44477</v>
      </c>
      <c r="AE57" s="160">
        <v>44477</v>
      </c>
      <c r="AF57" s="180" t="s">
        <v>1598</v>
      </c>
      <c r="AG57" s="160" t="s">
        <v>1561</v>
      </c>
      <c r="AH57" s="160"/>
      <c r="AI57" s="179"/>
      <c r="AJ57" s="160" t="s">
        <v>1533</v>
      </c>
      <c r="AK57" s="160"/>
      <c r="AL57" s="160"/>
      <c r="AM57" s="92"/>
      <c r="AO57" s="91" t="s">
        <v>759</v>
      </c>
      <c r="AP57" s="91" t="s">
        <v>759</v>
      </c>
      <c r="AQ57" s="181" t="s">
        <v>1652</v>
      </c>
      <c r="AR57" s="168" t="str">
        <f t="shared" si="7"/>
        <v>2-4</v>
      </c>
      <c r="AS57" s="169" t="str">
        <f t="shared" si="8"/>
        <v/>
      </c>
      <c r="AT57" s="170" t="str">
        <f t="shared" si="9"/>
        <v/>
      </c>
      <c r="AU57" s="182" t="str">
        <f t="shared" si="10"/>
        <v/>
      </c>
      <c r="AV57" s="183" t="str">
        <f t="shared" si="11"/>
        <v/>
      </c>
      <c r="AW57" s="163" t="str">
        <f t="shared" si="12"/>
        <v/>
      </c>
      <c r="AX57" s="92" t="str">
        <f>IFERROR(VLOOKUP(功能_33[[#This Row],[功能代號]],#REF!,1,FALSE),"")</f>
        <v/>
      </c>
      <c r="AY57" s="100">
        <v>44554</v>
      </c>
      <c r="AZ57" s="100">
        <v>44554</v>
      </c>
      <c r="BA57" s="100">
        <v>44554</v>
      </c>
      <c r="BB57" s="92" t="s">
        <v>1531</v>
      </c>
      <c r="BD57" s="92" t="s">
        <v>1587</v>
      </c>
      <c r="BE57" s="92" t="s">
        <v>1533</v>
      </c>
      <c r="BF57" s="184"/>
      <c r="BG57" s="92" t="str">
        <f>IFERROR(VLOOKUP(功能_33[[#This Row],[功能代號]],#REF!,1,FALSE),"")</f>
        <v/>
      </c>
      <c r="BH57" s="92" t="str">
        <f>IFERROR(VLOOKUP(功能_33[[#This Row],[QC對應測試案例即測試報告]],#REF!,1,FALSE),"")</f>
        <v/>
      </c>
      <c r="BI57" s="92" t="str">
        <f t="shared" si="6"/>
        <v/>
      </c>
    </row>
    <row r="58" spans="1:61" ht="13.5" x14ac:dyDescent="0.4">
      <c r="C58" s="92" t="s">
        <v>630</v>
      </c>
      <c r="D58" s="92" t="s">
        <v>809</v>
      </c>
      <c r="E58" s="91" t="s">
        <v>41</v>
      </c>
      <c r="F58" s="92" t="s">
        <v>832</v>
      </c>
      <c r="G58" s="92"/>
      <c r="H58" s="91" t="s">
        <v>761</v>
      </c>
      <c r="I58" s="91" t="s">
        <v>769</v>
      </c>
      <c r="J58" s="97" t="s">
        <v>770</v>
      </c>
      <c r="K58" s="97"/>
      <c r="L58" s="160">
        <v>44558</v>
      </c>
      <c r="M58" s="160">
        <v>44558</v>
      </c>
      <c r="N58" s="160">
        <v>44434</v>
      </c>
      <c r="O58" s="160">
        <v>44433</v>
      </c>
      <c r="P58" s="160" t="str">
        <f>IFERROR(IF(VLOOKUP(功能_33[[#This Row],[功能代號]],#REF!,8,FALSE)=0,"",VLOOKUP(功能_33[[#This Row],[功能代號]],#REF!,8,FALSE)),"")</f>
        <v/>
      </c>
      <c r="Q58" s="91" t="s">
        <v>717</v>
      </c>
      <c r="R58" s="91" t="s">
        <v>718</v>
      </c>
      <c r="S58" s="92" t="s">
        <v>786</v>
      </c>
      <c r="W58" s="91"/>
      <c r="Y58" s="91"/>
      <c r="Z58" s="91"/>
      <c r="AA58" s="92" t="e">
        <f>VLOOKUP(功能_33[[#This Row],[User]],#REF!,7,FALSE)</f>
        <v>#REF!</v>
      </c>
      <c r="AB58" s="160">
        <v>44533</v>
      </c>
      <c r="AC58" s="160">
        <v>44533</v>
      </c>
      <c r="AD58" s="160">
        <v>44543</v>
      </c>
      <c r="AE58" s="160">
        <v>44543</v>
      </c>
      <c r="AF58" s="180">
        <v>44544</v>
      </c>
      <c r="AG58" s="160"/>
      <c r="AH58" s="160"/>
      <c r="AI58" s="179"/>
      <c r="AJ58" s="160">
        <f>IFERROR(IF(VLOOKUP(功能_33[[#This Row],[功能代號]],E:T,11,FALSE)=0,"",VLOOKUP(功能_33[[#This Row],[功能代號]],E:T,11,FALSE)),"")</f>
        <v>44433</v>
      </c>
      <c r="AK58" s="160"/>
      <c r="AL58" s="160"/>
      <c r="AM58" s="92"/>
      <c r="AO58" s="91" t="s">
        <v>813</v>
      </c>
      <c r="AP58" s="92" t="s">
        <v>820</v>
      </c>
      <c r="AQ58" s="181" t="s">
        <v>1653</v>
      </c>
      <c r="AR58" s="168" t="str">
        <f t="shared" si="7"/>
        <v>2-4</v>
      </c>
      <c r="AS58" s="169" t="str">
        <f t="shared" si="8"/>
        <v/>
      </c>
      <c r="AT58" s="170" t="str">
        <f t="shared" si="9"/>
        <v/>
      </c>
      <c r="AU58" s="182" t="str">
        <f t="shared" si="10"/>
        <v/>
      </c>
      <c r="AV58" s="183" t="str">
        <f t="shared" si="11"/>
        <v/>
      </c>
      <c r="AW58" s="163" t="str">
        <f t="shared" si="12"/>
        <v/>
      </c>
      <c r="AX58" s="92" t="str">
        <f>IFERROR(VLOOKUP(功能_33[[#This Row],[功能代號]],#REF!,1,FALSE),"")</f>
        <v/>
      </c>
      <c r="AY58" s="100">
        <v>44524</v>
      </c>
      <c r="AZ58" s="100">
        <v>44524</v>
      </c>
      <c r="BA58" s="100">
        <v>44524</v>
      </c>
      <c r="BB58" s="92" t="s">
        <v>1531</v>
      </c>
      <c r="BD58" s="92" t="s">
        <v>1584</v>
      </c>
      <c r="BE58" s="92" t="s">
        <v>1533</v>
      </c>
      <c r="BF58" s="184"/>
      <c r="BG58" s="92" t="str">
        <f>IFERROR(VLOOKUP(功能_33[[#This Row],[功能代號]],#REF!,1,FALSE),"")</f>
        <v/>
      </c>
      <c r="BH58" s="92" t="str">
        <f>IFERROR(VLOOKUP(功能_33[[#This Row],[QC對應測試案例即測試報告]],#REF!,1,FALSE),"")</f>
        <v/>
      </c>
      <c r="BI58" s="92" t="str">
        <f t="shared" si="6"/>
        <v/>
      </c>
    </row>
    <row r="59" spans="1:61" ht="13.5" x14ac:dyDescent="0.4">
      <c r="C59" s="92" t="s">
        <v>630</v>
      </c>
      <c r="D59" s="92" t="s">
        <v>809</v>
      </c>
      <c r="E59" s="91" t="s">
        <v>64</v>
      </c>
      <c r="F59" s="92" t="s">
        <v>833</v>
      </c>
      <c r="G59" s="92"/>
      <c r="H59" s="91" t="s">
        <v>761</v>
      </c>
      <c r="I59" s="91" t="s">
        <v>769</v>
      </c>
      <c r="J59" s="97" t="s">
        <v>1588</v>
      </c>
      <c r="K59" s="97" t="s">
        <v>1528</v>
      </c>
      <c r="L59" s="160">
        <v>44558</v>
      </c>
      <c r="M59" s="160">
        <v>44558</v>
      </c>
      <c r="N59" s="160">
        <v>44434</v>
      </c>
      <c r="O59" s="160">
        <v>44433</v>
      </c>
      <c r="P59" s="160">
        <v>44536</v>
      </c>
      <c r="Q59" s="91" t="s">
        <v>717</v>
      </c>
      <c r="R59" s="91" t="s">
        <v>718</v>
      </c>
      <c r="S59" s="92" t="s">
        <v>786</v>
      </c>
      <c r="W59" s="91"/>
      <c r="Y59" s="91"/>
      <c r="Z59" s="91"/>
      <c r="AA59" s="92" t="e">
        <f>VLOOKUP(功能_33[[#This Row],[User]],#REF!,7,FALSE)</f>
        <v>#REF!</v>
      </c>
      <c r="AB59" s="160">
        <v>44533</v>
      </c>
      <c r="AC59" s="160">
        <v>44477</v>
      </c>
      <c r="AD59" s="160">
        <v>44477</v>
      </c>
      <c r="AE59" s="160">
        <v>44477</v>
      </c>
      <c r="AF59" s="180" t="s">
        <v>1598</v>
      </c>
      <c r="AG59" s="160" t="s">
        <v>1561</v>
      </c>
      <c r="AH59" s="160"/>
      <c r="AI59" s="179"/>
      <c r="AJ59" s="160">
        <f>IFERROR(IF(VLOOKUP(功能_33[[#This Row],[功能代號]],E:T,11,FALSE)=0,"",VLOOKUP(功能_33[[#This Row],[功能代號]],E:T,11,FALSE)),"")</f>
        <v>44433</v>
      </c>
      <c r="AK59" s="160"/>
      <c r="AL59" s="160"/>
      <c r="AM59" s="92"/>
      <c r="AO59" s="91" t="s">
        <v>759</v>
      </c>
      <c r="AP59" s="91" t="s">
        <v>759</v>
      </c>
      <c r="AQ59" s="181" t="s">
        <v>1530</v>
      </c>
      <c r="AR59" s="168" t="str">
        <f t="shared" si="7"/>
        <v>2-4</v>
      </c>
      <c r="AS59" s="169" t="str">
        <f t="shared" si="8"/>
        <v/>
      </c>
      <c r="AT59" s="170" t="str">
        <f t="shared" si="9"/>
        <v/>
      </c>
      <c r="AU59" s="182" t="str">
        <f t="shared" si="10"/>
        <v/>
      </c>
      <c r="AV59" s="183" t="str">
        <f t="shared" si="11"/>
        <v/>
      </c>
      <c r="AW59" s="163" t="str">
        <f t="shared" si="12"/>
        <v/>
      </c>
      <c r="AX59" s="92" t="str">
        <f>IFERROR(VLOOKUP(功能_33[[#This Row],[功能代號]],#REF!,1,FALSE),"")</f>
        <v/>
      </c>
      <c r="AY59" s="100">
        <v>44524</v>
      </c>
      <c r="AZ59" s="100">
        <v>44524</v>
      </c>
      <c r="BA59" s="100">
        <v>44524</v>
      </c>
      <c r="BB59" s="92" t="s">
        <v>1531</v>
      </c>
      <c r="BD59" s="92" t="s">
        <v>1584</v>
      </c>
      <c r="BE59" s="92" t="s">
        <v>1533</v>
      </c>
      <c r="BF59" s="184"/>
      <c r="BG59" s="92" t="str">
        <f>IFERROR(VLOOKUP(功能_33[[#This Row],[功能代號]],#REF!,1,FALSE),"")</f>
        <v/>
      </c>
      <c r="BH59" s="92" t="str">
        <f>IFERROR(VLOOKUP(功能_33[[#This Row],[QC對應測試案例即測試報告]],#REF!,1,FALSE),"")</f>
        <v/>
      </c>
      <c r="BI59" s="92" t="str">
        <f t="shared" si="6"/>
        <v/>
      </c>
    </row>
    <row r="60" spans="1:61" ht="13.5" x14ac:dyDescent="0.4">
      <c r="C60" s="92" t="s">
        <v>630</v>
      </c>
      <c r="D60" s="92" t="s">
        <v>809</v>
      </c>
      <c r="E60" s="91" t="s">
        <v>42</v>
      </c>
      <c r="F60" s="92" t="s">
        <v>834</v>
      </c>
      <c r="G60" s="92"/>
      <c r="H60" s="91" t="s">
        <v>761</v>
      </c>
      <c r="I60" s="91" t="s">
        <v>769</v>
      </c>
      <c r="J60" s="97" t="s">
        <v>770</v>
      </c>
      <c r="K60" s="97"/>
      <c r="L60" s="160">
        <v>44558</v>
      </c>
      <c r="M60" s="160">
        <v>44558</v>
      </c>
      <c r="N60" s="160">
        <v>44435</v>
      </c>
      <c r="O60" s="160">
        <v>44434</v>
      </c>
      <c r="P60" s="160" t="str">
        <f>IFERROR(IF(VLOOKUP(功能_33[[#This Row],[功能代號]],#REF!,8,FALSE)=0,"",VLOOKUP(功能_33[[#This Row],[功能代號]],#REF!,8,FALSE)),"")</f>
        <v/>
      </c>
      <c r="Q60" s="91" t="s">
        <v>717</v>
      </c>
      <c r="R60" s="91" t="s">
        <v>835</v>
      </c>
      <c r="S60" s="92" t="s">
        <v>786</v>
      </c>
      <c r="W60" s="91"/>
      <c r="Y60" s="91"/>
      <c r="Z60" s="91"/>
      <c r="AA60" s="92" t="e">
        <f>VLOOKUP(功能_33[[#This Row],[User]],#REF!,7,FALSE)</f>
        <v>#REF!</v>
      </c>
      <c r="AB60" s="160">
        <v>44533</v>
      </c>
      <c r="AC60" s="160" t="s">
        <v>1593</v>
      </c>
      <c r="AD60" s="160">
        <v>44543</v>
      </c>
      <c r="AE60" s="160">
        <v>44543</v>
      </c>
      <c r="AF60" s="180">
        <v>44544</v>
      </c>
      <c r="AG60" s="160"/>
      <c r="AH60" s="160"/>
      <c r="AI60" s="179"/>
      <c r="AJ60" s="160">
        <f>IFERROR(IF(VLOOKUP(功能_33[[#This Row],[功能代號]],E:T,11,FALSE)=0,"",VLOOKUP(功能_33[[#This Row],[功能代號]],E:T,11,FALSE)),"")</f>
        <v>44434</v>
      </c>
      <c r="AK60" s="160"/>
      <c r="AL60" s="160"/>
      <c r="AM60" s="92"/>
      <c r="AO60" s="91" t="s">
        <v>813</v>
      </c>
      <c r="AP60" s="92" t="s">
        <v>836</v>
      </c>
      <c r="AQ60" s="181" t="s">
        <v>1654</v>
      </c>
      <c r="AR60" s="168" t="str">
        <f t="shared" si="7"/>
        <v>2-4</v>
      </c>
      <c r="AS60" s="169" t="str">
        <f t="shared" si="8"/>
        <v/>
      </c>
      <c r="AT60" s="170" t="str">
        <f t="shared" si="9"/>
        <v/>
      </c>
      <c r="AU60" s="182" t="str">
        <f t="shared" si="10"/>
        <v/>
      </c>
      <c r="AV60" s="183" t="str">
        <f t="shared" si="11"/>
        <v/>
      </c>
      <c r="AW60" s="163" t="str">
        <f t="shared" si="12"/>
        <v/>
      </c>
      <c r="AX60" s="92" t="str">
        <f>IFERROR(VLOOKUP(功能_33[[#This Row],[功能代號]],#REF!,1,FALSE),"")</f>
        <v/>
      </c>
      <c r="AY60" s="100">
        <v>44524</v>
      </c>
      <c r="AZ60" s="100">
        <v>44524</v>
      </c>
      <c r="BA60" s="100">
        <v>44524</v>
      </c>
      <c r="BB60" s="92" t="s">
        <v>1531</v>
      </c>
      <c r="BD60" s="92" t="s">
        <v>1584</v>
      </c>
      <c r="BE60" s="92" t="s">
        <v>1533</v>
      </c>
      <c r="BF60" s="184"/>
      <c r="BG60" s="92" t="str">
        <f>IFERROR(VLOOKUP(功能_33[[#This Row],[功能代號]],#REF!,1,FALSE),"")</f>
        <v/>
      </c>
      <c r="BH60" s="92" t="str">
        <f>IFERROR(VLOOKUP(功能_33[[#This Row],[QC對應測試案例即測試報告]],#REF!,1,FALSE),"")</f>
        <v/>
      </c>
      <c r="BI60" s="92" t="str">
        <f t="shared" si="6"/>
        <v/>
      </c>
    </row>
    <row r="61" spans="1:61" ht="13.5" x14ac:dyDescent="0.4">
      <c r="C61" s="92" t="s">
        <v>630</v>
      </c>
      <c r="D61" s="92" t="s">
        <v>809</v>
      </c>
      <c r="E61" s="91" t="s">
        <v>65</v>
      </c>
      <c r="F61" s="92" t="s">
        <v>837</v>
      </c>
      <c r="G61" s="92"/>
      <c r="H61" s="91" t="s">
        <v>761</v>
      </c>
      <c r="I61" s="91" t="s">
        <v>769</v>
      </c>
      <c r="J61" s="97" t="s">
        <v>1588</v>
      </c>
      <c r="K61" s="97" t="s">
        <v>1528</v>
      </c>
      <c r="L61" s="160">
        <v>44558</v>
      </c>
      <c r="M61" s="160">
        <v>44558</v>
      </c>
      <c r="N61" s="160">
        <v>44435</v>
      </c>
      <c r="O61" s="160">
        <v>44434</v>
      </c>
      <c r="P61" s="160" t="str">
        <f>IFERROR(IF(VLOOKUP(功能_33[[#This Row],[功能代號]],#REF!,8,FALSE)=0,"",VLOOKUP(功能_33[[#This Row],[功能代號]],#REF!,8,FALSE)),"")</f>
        <v/>
      </c>
      <c r="Q61" s="91" t="s">
        <v>717</v>
      </c>
      <c r="R61" s="91" t="s">
        <v>835</v>
      </c>
      <c r="S61" s="92" t="s">
        <v>786</v>
      </c>
      <c r="W61" s="91"/>
      <c r="Y61" s="91"/>
      <c r="Z61" s="91"/>
      <c r="AA61" s="92" t="e">
        <f>VLOOKUP(功能_33[[#This Row],[User]],#REF!,7,FALSE)</f>
        <v>#REF!</v>
      </c>
      <c r="AB61" s="160">
        <v>44533</v>
      </c>
      <c r="AC61" s="160" t="s">
        <v>1593</v>
      </c>
      <c r="AD61" s="160">
        <v>44543</v>
      </c>
      <c r="AE61" s="160">
        <v>44543</v>
      </c>
      <c r="AF61" s="180" t="s">
        <v>1598</v>
      </c>
      <c r="AG61" s="160"/>
      <c r="AH61" s="160"/>
      <c r="AI61" s="179"/>
      <c r="AJ61" s="160">
        <f>IFERROR(IF(VLOOKUP(功能_33[[#This Row],[功能代號]],E:T,11,FALSE)=0,"",VLOOKUP(功能_33[[#This Row],[功能代號]],E:T,11,FALSE)),"")</f>
        <v>44434</v>
      </c>
      <c r="AK61" s="160"/>
      <c r="AL61" s="160"/>
      <c r="AM61" s="92"/>
      <c r="AO61" s="91" t="s">
        <v>759</v>
      </c>
      <c r="AP61" s="91" t="s">
        <v>759</v>
      </c>
      <c r="AQ61" s="181" t="s">
        <v>1530</v>
      </c>
      <c r="AR61" s="168" t="str">
        <f t="shared" si="7"/>
        <v>2-4</v>
      </c>
      <c r="AS61" s="169" t="str">
        <f t="shared" si="8"/>
        <v/>
      </c>
      <c r="AT61" s="170" t="str">
        <f t="shared" si="9"/>
        <v/>
      </c>
      <c r="AU61" s="182" t="str">
        <f t="shared" si="10"/>
        <v/>
      </c>
      <c r="AV61" s="183" t="str">
        <f t="shared" si="11"/>
        <v/>
      </c>
      <c r="AW61" s="163" t="str">
        <f t="shared" si="12"/>
        <v/>
      </c>
      <c r="AX61" s="92" t="str">
        <f>IFERROR(VLOOKUP(功能_33[[#This Row],[功能代號]],#REF!,1,FALSE),"")</f>
        <v/>
      </c>
      <c r="AY61" s="100">
        <v>44524</v>
      </c>
      <c r="AZ61" s="100">
        <v>44524</v>
      </c>
      <c r="BA61" s="100">
        <v>44524</v>
      </c>
      <c r="BB61" s="92" t="s">
        <v>1531</v>
      </c>
      <c r="BD61" s="92" t="s">
        <v>1584</v>
      </c>
      <c r="BE61" s="92" t="s">
        <v>1533</v>
      </c>
      <c r="BF61" s="184"/>
      <c r="BG61" s="92" t="str">
        <f>IFERROR(VLOOKUP(功能_33[[#This Row],[功能代號]],#REF!,1,FALSE),"")</f>
        <v/>
      </c>
      <c r="BH61" s="92" t="str">
        <f>IFERROR(VLOOKUP(功能_33[[#This Row],[QC對應測試案例即測試報告]],#REF!,1,FALSE),"")</f>
        <v/>
      </c>
      <c r="BI61" s="92" t="str">
        <f t="shared" si="6"/>
        <v/>
      </c>
    </row>
    <row r="62" spans="1:61" ht="13.5" x14ac:dyDescent="0.4">
      <c r="C62" s="92" t="s">
        <v>630</v>
      </c>
      <c r="D62" s="92" t="s">
        <v>809</v>
      </c>
      <c r="E62" s="91" t="s">
        <v>43</v>
      </c>
      <c r="F62" s="92" t="s">
        <v>838</v>
      </c>
      <c r="G62" s="92"/>
      <c r="H62" s="91" t="s">
        <v>761</v>
      </c>
      <c r="I62" s="91" t="s">
        <v>769</v>
      </c>
      <c r="J62" s="97" t="s">
        <v>1588</v>
      </c>
      <c r="K62" s="97" t="s">
        <v>1528</v>
      </c>
      <c r="L62" s="160">
        <v>44558</v>
      </c>
      <c r="M62" s="160">
        <v>44558</v>
      </c>
      <c r="N62" s="160">
        <v>44435</v>
      </c>
      <c r="O62" s="160">
        <v>44434</v>
      </c>
      <c r="P62" s="160" t="str">
        <f>IFERROR(IF(VLOOKUP(功能_33[[#This Row],[功能代號]],#REF!,8,FALSE)=0,"",VLOOKUP(功能_33[[#This Row],[功能代號]],#REF!,8,FALSE)),"")</f>
        <v/>
      </c>
      <c r="Q62" s="91" t="s">
        <v>717</v>
      </c>
      <c r="R62" s="91" t="s">
        <v>835</v>
      </c>
      <c r="S62" s="92" t="s">
        <v>786</v>
      </c>
      <c r="W62" s="91"/>
      <c r="Y62" s="91"/>
      <c r="Z62" s="91"/>
      <c r="AA62" s="92" t="e">
        <f>VLOOKUP(功能_33[[#This Row],[User]],#REF!,7,FALSE)</f>
        <v>#REF!</v>
      </c>
      <c r="AB62" s="160">
        <v>44533</v>
      </c>
      <c r="AC62" s="160" t="s">
        <v>1593</v>
      </c>
      <c r="AD62" s="160">
        <v>44543</v>
      </c>
      <c r="AE62" s="160">
        <v>44543</v>
      </c>
      <c r="AF62" s="180" t="s">
        <v>1598</v>
      </c>
      <c r="AG62" s="160"/>
      <c r="AH62" s="160"/>
      <c r="AI62" s="179"/>
      <c r="AJ62" s="160">
        <f>IFERROR(IF(VLOOKUP(功能_33[[#This Row],[功能代號]],E:T,11,FALSE)=0,"",VLOOKUP(功能_33[[#This Row],[功能代號]],E:T,11,FALSE)),"")</f>
        <v>44434</v>
      </c>
      <c r="AK62" s="160"/>
      <c r="AL62" s="160"/>
      <c r="AM62" s="92"/>
      <c r="AO62" s="91" t="s">
        <v>759</v>
      </c>
      <c r="AP62" s="91" t="s">
        <v>759</v>
      </c>
      <c r="AQ62" s="181" t="s">
        <v>1655</v>
      </c>
      <c r="AR62" s="168" t="str">
        <f t="shared" si="7"/>
        <v>2-4</v>
      </c>
      <c r="AS62" s="169" t="str">
        <f t="shared" si="8"/>
        <v/>
      </c>
      <c r="AT62" s="170" t="str">
        <f t="shared" si="9"/>
        <v/>
      </c>
      <c r="AU62" s="182" t="str">
        <f t="shared" si="10"/>
        <v/>
      </c>
      <c r="AV62" s="183" t="str">
        <f t="shared" si="11"/>
        <v/>
      </c>
      <c r="AW62" s="163" t="str">
        <f t="shared" si="12"/>
        <v/>
      </c>
      <c r="AX62" s="92" t="str">
        <f>IFERROR(VLOOKUP(功能_33[[#This Row],[功能代號]],#REF!,1,FALSE),"")</f>
        <v/>
      </c>
      <c r="AY62" s="100">
        <v>44524</v>
      </c>
      <c r="AZ62" s="100">
        <v>44524</v>
      </c>
      <c r="BA62" s="100">
        <v>44524</v>
      </c>
      <c r="BB62" s="92" t="s">
        <v>1531</v>
      </c>
      <c r="BD62" s="92" t="s">
        <v>1584</v>
      </c>
      <c r="BE62" s="92" t="s">
        <v>1533</v>
      </c>
      <c r="BF62" s="184"/>
      <c r="BG62" s="92" t="str">
        <f>IFERROR(VLOOKUP(功能_33[[#This Row],[功能代號]],#REF!,1,FALSE),"")</f>
        <v/>
      </c>
      <c r="BH62" s="92" t="str">
        <f>IFERROR(VLOOKUP(功能_33[[#This Row],[QC對應測試案例即測試報告]],#REF!,1,FALSE),"")</f>
        <v/>
      </c>
      <c r="BI62" s="92" t="str">
        <f t="shared" si="6"/>
        <v/>
      </c>
    </row>
    <row r="63" spans="1:61" ht="13.5" x14ac:dyDescent="0.4">
      <c r="C63" s="92" t="s">
        <v>630</v>
      </c>
      <c r="D63" s="92" t="s">
        <v>809</v>
      </c>
      <c r="E63" s="91" t="s">
        <v>66</v>
      </c>
      <c r="F63" s="92" t="s">
        <v>839</v>
      </c>
      <c r="G63" s="92"/>
      <c r="H63" s="91" t="s">
        <v>761</v>
      </c>
      <c r="I63" s="91" t="s">
        <v>769</v>
      </c>
      <c r="J63" s="97" t="s">
        <v>1588</v>
      </c>
      <c r="K63" s="97" t="s">
        <v>1528</v>
      </c>
      <c r="L63" s="160">
        <v>44558</v>
      </c>
      <c r="M63" s="160">
        <v>44558</v>
      </c>
      <c r="N63" s="160">
        <v>44435</v>
      </c>
      <c r="O63" s="160">
        <v>44434</v>
      </c>
      <c r="P63" s="160">
        <v>44536</v>
      </c>
      <c r="Q63" s="91" t="s">
        <v>717</v>
      </c>
      <c r="R63" s="91" t="s">
        <v>835</v>
      </c>
      <c r="S63" s="92" t="s">
        <v>786</v>
      </c>
      <c r="W63" s="91"/>
      <c r="Y63" s="91"/>
      <c r="Z63" s="91"/>
      <c r="AA63" s="92" t="e">
        <f>VLOOKUP(功能_33[[#This Row],[User]],#REF!,7,FALSE)</f>
        <v>#REF!</v>
      </c>
      <c r="AB63" s="160">
        <v>44533</v>
      </c>
      <c r="AC63" s="160" t="s">
        <v>1559</v>
      </c>
      <c r="AD63" s="160">
        <v>44477</v>
      </c>
      <c r="AE63" s="160">
        <v>44477</v>
      </c>
      <c r="AF63" s="180" t="s">
        <v>1598</v>
      </c>
      <c r="AG63" s="160" t="s">
        <v>1561</v>
      </c>
      <c r="AH63" s="160"/>
      <c r="AI63" s="179"/>
      <c r="AJ63" s="160">
        <f>IFERROR(IF(VLOOKUP(功能_33[[#This Row],[功能代號]],E:T,11,FALSE)=0,"",VLOOKUP(功能_33[[#This Row],[功能代號]],E:T,11,FALSE)),"")</f>
        <v>44434</v>
      </c>
      <c r="AK63" s="160"/>
      <c r="AL63" s="160"/>
      <c r="AM63" s="92"/>
      <c r="AO63" s="91" t="s">
        <v>759</v>
      </c>
      <c r="AP63" s="91" t="s">
        <v>759</v>
      </c>
      <c r="AQ63" s="181" t="s">
        <v>1530</v>
      </c>
      <c r="AR63" s="168" t="str">
        <f t="shared" si="7"/>
        <v>2-4</v>
      </c>
      <c r="AS63" s="169" t="str">
        <f t="shared" si="8"/>
        <v/>
      </c>
      <c r="AT63" s="170" t="str">
        <f t="shared" si="9"/>
        <v/>
      </c>
      <c r="AU63" s="182" t="str">
        <f t="shared" si="10"/>
        <v/>
      </c>
      <c r="AV63" s="183" t="str">
        <f t="shared" si="11"/>
        <v/>
      </c>
      <c r="AW63" s="163" t="str">
        <f t="shared" si="12"/>
        <v/>
      </c>
      <c r="AX63" s="92" t="str">
        <f>IFERROR(VLOOKUP(功能_33[[#This Row],[功能代號]],#REF!,1,FALSE),"")</f>
        <v/>
      </c>
      <c r="AY63" s="100">
        <v>44524</v>
      </c>
      <c r="AZ63" s="100">
        <v>44524</v>
      </c>
      <c r="BA63" s="100">
        <v>44524</v>
      </c>
      <c r="BB63" s="92" t="s">
        <v>1531</v>
      </c>
      <c r="BD63" s="92" t="s">
        <v>1584</v>
      </c>
      <c r="BE63" s="92" t="s">
        <v>1533</v>
      </c>
      <c r="BF63" s="184"/>
      <c r="BG63" s="92" t="str">
        <f>IFERROR(VLOOKUP(功能_33[[#This Row],[功能代號]],#REF!,1,FALSE),"")</f>
        <v/>
      </c>
      <c r="BH63" s="92" t="str">
        <f>IFERROR(VLOOKUP(功能_33[[#This Row],[QC對應測試案例即測試報告]],#REF!,1,FALSE),"")</f>
        <v/>
      </c>
      <c r="BI63" s="92" t="str">
        <f t="shared" si="6"/>
        <v/>
      </c>
    </row>
    <row r="64" spans="1:61" ht="13.5" x14ac:dyDescent="0.4">
      <c r="C64" s="92" t="s">
        <v>630</v>
      </c>
      <c r="D64" s="92" t="s">
        <v>840</v>
      </c>
      <c r="E64" s="91" t="s">
        <v>58</v>
      </c>
      <c r="F64" s="92" t="s">
        <v>841</v>
      </c>
      <c r="G64" s="92"/>
      <c r="H64" s="91" t="s">
        <v>761</v>
      </c>
      <c r="I64" s="91" t="s">
        <v>769</v>
      </c>
      <c r="J64" s="97" t="s">
        <v>1588</v>
      </c>
      <c r="K64" s="97" t="s">
        <v>1528</v>
      </c>
      <c r="L64" s="160">
        <v>44558</v>
      </c>
      <c r="M64" s="160">
        <v>44558</v>
      </c>
      <c r="N64" s="160">
        <v>44434</v>
      </c>
      <c r="O64" s="160">
        <v>44434</v>
      </c>
      <c r="P64" s="160" t="str">
        <f>IFERROR(IF(VLOOKUP(功能_33[[#This Row],[功能代號]],#REF!,8,FALSE)=0,"",VLOOKUP(功能_33[[#This Row],[功能代號]],#REF!,8,FALSE)),"")</f>
        <v/>
      </c>
      <c r="Q64" s="91" t="s">
        <v>723</v>
      </c>
      <c r="R64" s="91" t="s">
        <v>745</v>
      </c>
      <c r="S64" s="92" t="s">
        <v>843</v>
      </c>
      <c r="W64" s="91"/>
      <c r="Y64" s="91"/>
      <c r="Z64" s="91"/>
      <c r="AA64" s="92" t="e">
        <f>VLOOKUP(功能_33[[#This Row],[User]],#REF!,7,FALSE)</f>
        <v>#REF!</v>
      </c>
      <c r="AB64" s="160">
        <v>44533</v>
      </c>
      <c r="AC64" s="160">
        <v>44470</v>
      </c>
      <c r="AD64" s="160">
        <f>IF(功能_33[[#This Row],[URS交二審]]=0,"",功能_33[[#This Row],[URS交二審]]+7)</f>
        <v>44477</v>
      </c>
      <c r="AE64" s="160">
        <f>IF(功能_33[[#This Row],[URS交二審]]=0,"",功能_33[[#This Row],[URS交二審]]+7)</f>
        <v>44477</v>
      </c>
      <c r="AF64" s="180" t="s">
        <v>1656</v>
      </c>
      <c r="AG64" s="160" t="s">
        <v>1561</v>
      </c>
      <c r="AH64" s="160"/>
      <c r="AI64" s="179"/>
      <c r="AJ64" s="160">
        <f>IFERROR(IF(VLOOKUP(功能_33[[#This Row],[功能代號]],E:T,11,FALSE)=0,"",VLOOKUP(功能_33[[#This Row],[功能代號]],E:T,11,FALSE)),"")</f>
        <v>44434</v>
      </c>
      <c r="AK64" s="160"/>
      <c r="AL64" s="160"/>
      <c r="AM64" s="92"/>
      <c r="AO64" s="91">
        <v>231</v>
      </c>
      <c r="AP64" s="92" t="s">
        <v>844</v>
      </c>
      <c r="AQ64" s="181" t="s">
        <v>1530</v>
      </c>
      <c r="AR64" s="168" t="str">
        <f t="shared" si="7"/>
        <v>2-9</v>
      </c>
      <c r="AS64" s="169" t="str">
        <f t="shared" si="8"/>
        <v/>
      </c>
      <c r="AT64" s="170" t="str">
        <f t="shared" si="9"/>
        <v/>
      </c>
      <c r="AU64" s="182" t="str">
        <f t="shared" si="10"/>
        <v/>
      </c>
      <c r="AV64" s="183" t="str">
        <f t="shared" si="11"/>
        <v/>
      </c>
      <c r="AW64" s="163" t="str">
        <f t="shared" si="12"/>
        <v/>
      </c>
      <c r="AX64" s="92" t="str">
        <f>IFERROR(VLOOKUP(功能_33[[#This Row],[功能代號]],#REF!,1,FALSE),"")</f>
        <v/>
      </c>
      <c r="AY64" s="100">
        <v>44516</v>
      </c>
      <c r="AZ64" s="100">
        <v>44516</v>
      </c>
      <c r="BA64" s="100">
        <v>44516</v>
      </c>
      <c r="BB64" s="92" t="s">
        <v>1531</v>
      </c>
      <c r="BD64" s="92" t="s">
        <v>1657</v>
      </c>
      <c r="BE64" s="92" t="s">
        <v>1533</v>
      </c>
      <c r="BF64" s="184"/>
      <c r="BG64" s="92" t="str">
        <f>IFERROR(VLOOKUP(功能_33[[#This Row],[功能代號]],#REF!,1,FALSE),"")</f>
        <v/>
      </c>
      <c r="BH64" s="92" t="str">
        <f>IFERROR(VLOOKUP(功能_33[[#This Row],[QC對應測試案例即測試報告]],#REF!,1,FALSE),"")</f>
        <v/>
      </c>
      <c r="BI64" s="92" t="str">
        <f t="shared" si="6"/>
        <v/>
      </c>
    </row>
    <row r="65" spans="2:61" ht="13.5" x14ac:dyDescent="0.4">
      <c r="C65" s="92" t="s">
        <v>630</v>
      </c>
      <c r="D65" s="92" t="s">
        <v>840</v>
      </c>
      <c r="E65" s="91" t="s">
        <v>26</v>
      </c>
      <c r="F65" s="92" t="s">
        <v>845</v>
      </c>
      <c r="G65" s="92"/>
      <c r="H65" s="91" t="s">
        <v>761</v>
      </c>
      <c r="I65" s="91" t="s">
        <v>769</v>
      </c>
      <c r="J65" s="97" t="s">
        <v>1588</v>
      </c>
      <c r="K65" s="97" t="s">
        <v>1528</v>
      </c>
      <c r="L65" s="160">
        <v>44558</v>
      </c>
      <c r="M65" s="160">
        <v>44558</v>
      </c>
      <c r="N65" s="160">
        <v>44434</v>
      </c>
      <c r="O65" s="160">
        <v>44434</v>
      </c>
      <c r="P65" s="160" t="str">
        <f>IFERROR(IF(VLOOKUP(功能_33[[#This Row],[功能代號]],#REF!,8,FALSE)=0,"",VLOOKUP(功能_33[[#This Row],[功能代號]],#REF!,8,FALSE)),"")</f>
        <v/>
      </c>
      <c r="Q65" s="91" t="s">
        <v>723</v>
      </c>
      <c r="R65" s="91" t="s">
        <v>745</v>
      </c>
      <c r="S65" s="92" t="s">
        <v>843</v>
      </c>
      <c r="W65" s="91"/>
      <c r="Y65" s="91"/>
      <c r="Z65" s="91"/>
      <c r="AA65" s="92" t="e">
        <f>VLOOKUP(功能_33[[#This Row],[User]],#REF!,7,FALSE)</f>
        <v>#REF!</v>
      </c>
      <c r="AB65" s="160">
        <v>44533</v>
      </c>
      <c r="AC65" s="160">
        <v>44470</v>
      </c>
      <c r="AD65" s="160">
        <f>IF(功能_33[[#This Row],[URS交二審]]=0,"",功能_33[[#This Row],[URS交二審]]+7)</f>
        <v>44477</v>
      </c>
      <c r="AE65" s="160">
        <f>IF(功能_33[[#This Row],[URS交二審]]=0,"",功能_33[[#This Row],[URS交二審]]+7)</f>
        <v>44477</v>
      </c>
      <c r="AF65" s="180" t="s">
        <v>1656</v>
      </c>
      <c r="AG65" s="160" t="s">
        <v>1561</v>
      </c>
      <c r="AH65" s="160"/>
      <c r="AI65" s="179"/>
      <c r="AJ65" s="160">
        <f>IFERROR(IF(VLOOKUP(功能_33[[#This Row],[功能代號]],E:T,11,FALSE)=0,"",VLOOKUP(功能_33[[#This Row],[功能代號]],E:T,11,FALSE)),"")</f>
        <v>44434</v>
      </c>
      <c r="AK65" s="160"/>
      <c r="AL65" s="160"/>
      <c r="AM65" s="92"/>
      <c r="AO65" s="91">
        <v>209</v>
      </c>
      <c r="AP65" s="92" t="s">
        <v>846</v>
      </c>
      <c r="AQ65" s="181" t="s">
        <v>1530</v>
      </c>
      <c r="AR65" s="168" t="str">
        <f t="shared" si="7"/>
        <v>2-9</v>
      </c>
      <c r="AS65" s="169" t="str">
        <f t="shared" si="8"/>
        <v/>
      </c>
      <c r="AT65" s="170" t="str">
        <f t="shared" si="9"/>
        <v/>
      </c>
      <c r="AU65" s="182" t="str">
        <f t="shared" si="10"/>
        <v/>
      </c>
      <c r="AV65" s="183" t="str">
        <f t="shared" si="11"/>
        <v/>
      </c>
      <c r="AW65" s="163" t="str">
        <f t="shared" si="12"/>
        <v/>
      </c>
      <c r="AX65" s="92" t="str">
        <f>IFERROR(VLOOKUP(功能_33[[#This Row],[功能代號]],#REF!,1,FALSE),"")</f>
        <v/>
      </c>
      <c r="AY65" s="100">
        <v>44516</v>
      </c>
      <c r="AZ65" s="100">
        <v>44516</v>
      </c>
      <c r="BA65" s="100">
        <v>44516</v>
      </c>
      <c r="BB65" s="92" t="s">
        <v>1531</v>
      </c>
      <c r="BD65" s="92" t="s">
        <v>1657</v>
      </c>
      <c r="BE65" s="92" t="s">
        <v>1533</v>
      </c>
      <c r="BF65" s="184"/>
      <c r="BG65" s="92" t="str">
        <f>IFERROR(VLOOKUP(功能_33[[#This Row],[功能代號]],#REF!,1,FALSE),"")</f>
        <v/>
      </c>
      <c r="BH65" s="92" t="str">
        <f>IFERROR(VLOOKUP(功能_33[[#This Row],[QC對應測試案例即測試報告]],#REF!,1,FALSE),"")</f>
        <v/>
      </c>
      <c r="BI65" s="92" t="str">
        <f t="shared" si="6"/>
        <v/>
      </c>
    </row>
    <row r="66" spans="2:61" ht="13.5" x14ac:dyDescent="0.4">
      <c r="B66" s="92">
        <v>1</v>
      </c>
      <c r="C66" s="92" t="s">
        <v>634</v>
      </c>
      <c r="D66" s="92" t="s">
        <v>847</v>
      </c>
      <c r="E66" s="91" t="s">
        <v>98</v>
      </c>
      <c r="F66" s="92" t="s">
        <v>848</v>
      </c>
      <c r="G66" s="92"/>
      <c r="H66" s="91" t="s">
        <v>761</v>
      </c>
      <c r="I66" s="91" t="s">
        <v>762</v>
      </c>
      <c r="J66" s="97" t="s">
        <v>1658</v>
      </c>
      <c r="K66" s="97" t="s">
        <v>1659</v>
      </c>
      <c r="L66" s="160">
        <v>44572</v>
      </c>
      <c r="M66" s="160">
        <v>44573</v>
      </c>
      <c r="N66" s="160">
        <v>44438</v>
      </c>
      <c r="O66" s="160">
        <v>44435</v>
      </c>
      <c r="P66" s="160">
        <v>44435</v>
      </c>
      <c r="Q66" s="91" t="s">
        <v>719</v>
      </c>
      <c r="R66" s="91" t="s">
        <v>745</v>
      </c>
      <c r="S66" s="92" t="s">
        <v>718</v>
      </c>
      <c r="W66" s="91"/>
      <c r="Y66" s="91"/>
      <c r="Z66" s="91"/>
      <c r="AA66" s="92" t="e">
        <f>VLOOKUP(功能_33[[#This Row],[User]],#REF!,7,FALSE)</f>
        <v>#REF!</v>
      </c>
      <c r="AB66" s="160">
        <v>44496</v>
      </c>
      <c r="AC66" s="160">
        <v>44488</v>
      </c>
      <c r="AD66" s="160">
        <v>44496</v>
      </c>
      <c r="AE66" s="160">
        <v>44496</v>
      </c>
      <c r="AF66" s="180" t="s">
        <v>1660</v>
      </c>
      <c r="AG66" s="160" t="s">
        <v>1561</v>
      </c>
      <c r="AH66" s="160"/>
      <c r="AI66" s="179"/>
      <c r="AJ66" s="160">
        <f>IFERROR(IF(VLOOKUP(功能_33[[#This Row],[功能代號]],E:T,11,FALSE)=0,"",VLOOKUP(功能_33[[#This Row],[功能代號]],E:T,11,FALSE)),"")</f>
        <v>44435</v>
      </c>
      <c r="AK66" s="160"/>
      <c r="AL66" s="160"/>
      <c r="AM66" s="92"/>
      <c r="AN66" s="92"/>
      <c r="AO66" s="91">
        <v>305</v>
      </c>
      <c r="AP66" s="92" t="s">
        <v>850</v>
      </c>
      <c r="AQ66" s="181" t="s">
        <v>1530</v>
      </c>
      <c r="AR66" s="168" t="str">
        <f t="shared" si="7"/>
        <v>3-1</v>
      </c>
      <c r="AS66" s="169" t="str">
        <f t="shared" si="8"/>
        <v/>
      </c>
      <c r="AT66" s="170" t="str">
        <f t="shared" si="9"/>
        <v/>
      </c>
      <c r="AU66" s="182" t="str">
        <f t="shared" si="10"/>
        <v/>
      </c>
      <c r="AV66" s="183" t="str">
        <f t="shared" si="11"/>
        <v/>
      </c>
      <c r="AW66" s="163" t="str">
        <f t="shared" si="12"/>
        <v/>
      </c>
      <c r="AX66" s="92" t="str">
        <f>IFERROR(VLOOKUP(功能_33[[#This Row],[功能代號]],#REF!,1,FALSE),"")</f>
        <v/>
      </c>
      <c r="AY66" s="100">
        <v>44547</v>
      </c>
      <c r="AZ66" s="100">
        <v>44547</v>
      </c>
      <c r="BA66" s="100">
        <v>44547</v>
      </c>
      <c r="BB66" s="92" t="s">
        <v>1531</v>
      </c>
      <c r="BD66" s="92" t="s">
        <v>1592</v>
      </c>
      <c r="BE66" s="92" t="s">
        <v>1533</v>
      </c>
      <c r="BF66" s="184"/>
      <c r="BG66" s="92" t="str">
        <f>IFERROR(VLOOKUP(功能_33[[#This Row],[功能代號]],#REF!,1,FALSE),"")</f>
        <v/>
      </c>
      <c r="BH66" s="92" t="str">
        <f>IFERROR(VLOOKUP(功能_33[[#This Row],[QC對應測試案例即測試報告]],#REF!,1,FALSE),"")</f>
        <v/>
      </c>
      <c r="BI66" s="92" t="str">
        <f t="shared" si="6"/>
        <v/>
      </c>
    </row>
    <row r="67" spans="2:61" ht="13.5" x14ac:dyDescent="0.4">
      <c r="C67" s="92" t="s">
        <v>644</v>
      </c>
      <c r="D67" s="92" t="s">
        <v>851</v>
      </c>
      <c r="E67" s="91" t="s">
        <v>218</v>
      </c>
      <c r="F67" s="92" t="s">
        <v>852</v>
      </c>
      <c r="G67" s="92"/>
      <c r="H67" s="91" t="s">
        <v>761</v>
      </c>
      <c r="I67" s="91" t="s">
        <v>853</v>
      </c>
      <c r="J67" s="180" t="s">
        <v>854</v>
      </c>
      <c r="K67" s="180"/>
      <c r="L67" s="160">
        <v>44575</v>
      </c>
      <c r="M67" s="160">
        <v>44572</v>
      </c>
      <c r="N67" s="160">
        <v>44504</v>
      </c>
      <c r="O67" s="160">
        <v>44505</v>
      </c>
      <c r="P67" s="160">
        <v>44505</v>
      </c>
      <c r="Q67" s="91" t="s">
        <v>719</v>
      </c>
      <c r="R67" s="91" t="s">
        <v>735</v>
      </c>
      <c r="W67" s="91"/>
      <c r="Y67" s="91"/>
      <c r="Z67" s="91"/>
      <c r="AA67" s="92" t="e">
        <f>VLOOKUP(功能_33[[#This Row],[User]],#REF!,7,FALSE)</f>
        <v>#REF!</v>
      </c>
      <c r="AB67" s="160">
        <v>44533</v>
      </c>
      <c r="AC67" s="160" t="s">
        <v>1559</v>
      </c>
      <c r="AD67" s="160">
        <v>44505</v>
      </c>
      <c r="AE67" s="160">
        <v>44505</v>
      </c>
      <c r="AF67" s="180">
        <v>44544</v>
      </c>
      <c r="AG67" s="160"/>
      <c r="AH67" s="160"/>
      <c r="AI67" s="179"/>
      <c r="AJ67" s="160">
        <f>IFERROR(IF(VLOOKUP(功能_33[[#This Row],[功能代號]],E:T,11,FALSE)=0,"",VLOOKUP(功能_33[[#This Row],[功能代號]],E:T,11,FALSE)),"")</f>
        <v>44505</v>
      </c>
      <c r="AK67" s="160"/>
      <c r="AL67" s="160"/>
      <c r="AM67" s="92"/>
      <c r="AN67" s="160"/>
      <c r="AO67" s="104" t="s">
        <v>855</v>
      </c>
      <c r="AP67" s="105" t="s">
        <v>856</v>
      </c>
      <c r="AQ67" s="181" t="s">
        <v>1530</v>
      </c>
      <c r="AR67" s="168" t="str">
        <f t="shared" si="7"/>
        <v>5-1</v>
      </c>
      <c r="AS67" s="169" t="str">
        <f t="shared" si="8"/>
        <v/>
      </c>
      <c r="AT67" s="170" t="str">
        <f t="shared" si="9"/>
        <v/>
      </c>
      <c r="AU67" s="182" t="str">
        <f t="shared" si="10"/>
        <v/>
      </c>
      <c r="AV67" s="183" t="str">
        <f t="shared" si="11"/>
        <v/>
      </c>
      <c r="AW67" s="163" t="str">
        <f t="shared" si="12"/>
        <v/>
      </c>
      <c r="AX67" s="92" t="str">
        <f>IFERROR(VLOOKUP(功能_33[[#This Row],[功能代號]],#REF!,1,FALSE),"")</f>
        <v/>
      </c>
      <c r="AY67" s="100">
        <v>44512</v>
      </c>
      <c r="AZ67" s="100">
        <v>44512</v>
      </c>
      <c r="BA67" s="100">
        <v>44512</v>
      </c>
      <c r="BB67" s="92" t="s">
        <v>1531</v>
      </c>
      <c r="BD67" s="92" t="s">
        <v>1661</v>
      </c>
      <c r="BE67" s="92" t="s">
        <v>1533</v>
      </c>
      <c r="BF67" s="184"/>
      <c r="BG67" s="92" t="str">
        <f>IFERROR(VLOOKUP(功能_33[[#This Row],[功能代號]],#REF!,1,FALSE),"")</f>
        <v/>
      </c>
      <c r="BH67" s="92" t="str">
        <f>IFERROR(VLOOKUP(功能_33[[#This Row],[QC對應測試案例即測試報告]],#REF!,1,FALSE),"")</f>
        <v/>
      </c>
      <c r="BI67" s="92" t="str">
        <f t="shared" si="6"/>
        <v/>
      </c>
    </row>
    <row r="68" spans="2:61" ht="13.5" x14ac:dyDescent="0.4">
      <c r="B68" s="92">
        <v>1</v>
      </c>
      <c r="C68" s="92" t="s">
        <v>634</v>
      </c>
      <c r="D68" s="92" t="s">
        <v>857</v>
      </c>
      <c r="E68" s="91" t="s">
        <v>77</v>
      </c>
      <c r="F68" s="92" t="s">
        <v>858</v>
      </c>
      <c r="G68" s="92"/>
      <c r="H68" s="91" t="s">
        <v>761</v>
      </c>
      <c r="I68" s="91" t="s">
        <v>762</v>
      </c>
      <c r="J68" s="97" t="s">
        <v>1658</v>
      </c>
      <c r="K68" s="97" t="s">
        <v>1659</v>
      </c>
      <c r="L68" s="160">
        <v>44581</v>
      </c>
      <c r="M68" s="160">
        <v>44574</v>
      </c>
      <c r="N68" s="160">
        <v>44439</v>
      </c>
      <c r="O68" s="160">
        <v>44439</v>
      </c>
      <c r="P68" s="160">
        <v>44439</v>
      </c>
      <c r="Q68" s="91" t="s">
        <v>723</v>
      </c>
      <c r="R68" s="91" t="s">
        <v>823</v>
      </c>
      <c r="W68" s="91"/>
      <c r="Y68" s="91"/>
      <c r="Z68" s="91"/>
      <c r="AA68" s="92" t="e">
        <f>VLOOKUP(功能_33[[#This Row],[User]],#REF!,7,FALSE)</f>
        <v>#REF!</v>
      </c>
      <c r="AB68" s="160">
        <v>44496</v>
      </c>
      <c r="AC68" s="160" t="s">
        <v>1559</v>
      </c>
      <c r="AD68" s="160">
        <v>44496</v>
      </c>
      <c r="AE68" s="160">
        <v>44496</v>
      </c>
      <c r="AF68" s="180" t="s">
        <v>1660</v>
      </c>
      <c r="AG68" s="160" t="s">
        <v>1561</v>
      </c>
      <c r="AH68" s="160"/>
      <c r="AI68" s="179"/>
      <c r="AJ68" s="160">
        <f>IFERROR(IF(VLOOKUP(功能_33[[#This Row],[功能代號]],E:T,11,FALSE)=0,"",VLOOKUP(功能_33[[#This Row],[功能代號]],E:T,11,FALSE)),"")</f>
        <v>44439</v>
      </c>
      <c r="AK68" s="160"/>
      <c r="AL68" s="160"/>
      <c r="AM68" s="92"/>
      <c r="AN68" s="92"/>
      <c r="AO68" s="91" t="s">
        <v>759</v>
      </c>
      <c r="AP68" s="91" t="s">
        <v>759</v>
      </c>
      <c r="AQ68" s="181" t="s">
        <v>1530</v>
      </c>
      <c r="AR68" s="168" t="str">
        <f t="shared" si="7"/>
        <v>3-2</v>
      </c>
      <c r="AS68" s="169" t="str">
        <f t="shared" si="8"/>
        <v/>
      </c>
      <c r="AT68" s="170" t="str">
        <f t="shared" si="9"/>
        <v/>
      </c>
      <c r="AU68" s="182" t="str">
        <f t="shared" si="10"/>
        <v/>
      </c>
      <c r="AV68" s="183" t="str">
        <f t="shared" si="11"/>
        <v/>
      </c>
      <c r="AW68" s="163" t="str">
        <f t="shared" si="12"/>
        <v/>
      </c>
      <c r="AX68" s="92" t="str">
        <f>IFERROR(VLOOKUP(功能_33[[#This Row],[功能代號]],#REF!,1,FALSE),"")</f>
        <v/>
      </c>
      <c r="AY68" s="100">
        <v>44560</v>
      </c>
      <c r="AZ68" s="100">
        <v>44560</v>
      </c>
      <c r="BA68" s="100">
        <v>44560</v>
      </c>
      <c r="BB68" s="92" t="s">
        <v>1531</v>
      </c>
      <c r="BD68" s="92" t="s">
        <v>1602</v>
      </c>
      <c r="BE68" s="92" t="s">
        <v>1662</v>
      </c>
      <c r="BF68" s="184"/>
      <c r="BG68" s="92" t="str">
        <f>IFERROR(VLOOKUP(功能_33[[#This Row],[功能代號]],#REF!,1,FALSE),"")</f>
        <v/>
      </c>
      <c r="BH68" s="92" t="str">
        <f>IFERROR(VLOOKUP(功能_33[[#This Row],[QC對應測試案例即測試報告]],#REF!,1,FALSE),"")</f>
        <v/>
      </c>
      <c r="BI68" s="92" t="str">
        <f t="shared" si="6"/>
        <v/>
      </c>
    </row>
    <row r="69" spans="2:61" ht="13.5" x14ac:dyDescent="0.4">
      <c r="B69" s="92">
        <v>1</v>
      </c>
      <c r="C69" s="92" t="s">
        <v>634</v>
      </c>
      <c r="D69" s="92" t="s">
        <v>857</v>
      </c>
      <c r="E69" s="91" t="s">
        <v>83</v>
      </c>
      <c r="F69" s="92" t="s">
        <v>859</v>
      </c>
      <c r="G69" s="92"/>
      <c r="H69" s="91" t="s">
        <v>761</v>
      </c>
      <c r="I69" s="91" t="s">
        <v>762</v>
      </c>
      <c r="J69" s="97" t="s">
        <v>1663</v>
      </c>
      <c r="K69" s="97" t="s">
        <v>1642</v>
      </c>
      <c r="L69" s="160">
        <v>44574</v>
      </c>
      <c r="M69" s="160">
        <v>44574</v>
      </c>
      <c r="N69" s="160">
        <v>44439</v>
      </c>
      <c r="O69" s="160">
        <v>44439</v>
      </c>
      <c r="P69" s="160" t="str">
        <f>IFERROR(IF(VLOOKUP(功能_33[[#This Row],[功能代號]],#REF!,8,FALSE)=0,"",VLOOKUP(功能_33[[#This Row],[功能代號]],#REF!,8,FALSE)),"")</f>
        <v/>
      </c>
      <c r="Q69" s="91" t="s">
        <v>723</v>
      </c>
      <c r="R69" s="91" t="s">
        <v>823</v>
      </c>
      <c r="W69" s="91"/>
      <c r="Y69" s="91"/>
      <c r="Z69" s="91"/>
      <c r="AA69" s="92" t="e">
        <f>VLOOKUP(功能_33[[#This Row],[User]],#REF!,7,FALSE)</f>
        <v>#REF!</v>
      </c>
      <c r="AB69" s="160">
        <v>44496</v>
      </c>
      <c r="AC69" s="160">
        <v>44512</v>
      </c>
      <c r="AD69" s="160">
        <v>44496</v>
      </c>
      <c r="AE69" s="160">
        <v>44496</v>
      </c>
      <c r="AF69" s="180" t="s">
        <v>1664</v>
      </c>
      <c r="AG69" s="160" t="s">
        <v>1561</v>
      </c>
      <c r="AH69" s="160"/>
      <c r="AI69" s="179"/>
      <c r="AJ69" s="160">
        <f>IFERROR(IF(VLOOKUP(功能_33[[#This Row],[功能代號]],E:T,11,FALSE)=0,"",VLOOKUP(功能_33[[#This Row],[功能代號]],E:T,11,FALSE)),"")</f>
        <v>44439</v>
      </c>
      <c r="AK69" s="160"/>
      <c r="AL69" s="160"/>
      <c r="AM69" s="92"/>
      <c r="AN69" s="92"/>
      <c r="AO69" s="91" t="s">
        <v>759</v>
      </c>
      <c r="AP69" s="91" t="s">
        <v>759</v>
      </c>
      <c r="AQ69" s="181" t="s">
        <v>1530</v>
      </c>
      <c r="AR69" s="168" t="str">
        <f t="shared" si="7"/>
        <v>3-2</v>
      </c>
      <c r="AS69" s="169" t="str">
        <f t="shared" si="8"/>
        <v/>
      </c>
      <c r="AT69" s="170" t="str">
        <f t="shared" si="9"/>
        <v/>
      </c>
      <c r="AU69" s="182" t="str">
        <f t="shared" si="10"/>
        <v/>
      </c>
      <c r="AV69" s="183" t="str">
        <f t="shared" si="11"/>
        <v/>
      </c>
      <c r="AW69" s="163" t="str">
        <f t="shared" si="12"/>
        <v/>
      </c>
      <c r="AX69" s="92" t="str">
        <f>IFERROR(VLOOKUP(功能_33[[#This Row],[功能代號]],#REF!,1,FALSE),"")</f>
        <v/>
      </c>
      <c r="AY69" s="100">
        <v>44560</v>
      </c>
      <c r="AZ69" s="100">
        <v>44560</v>
      </c>
      <c r="BA69" s="100">
        <v>44560</v>
      </c>
      <c r="BB69" s="92" t="s">
        <v>1531</v>
      </c>
      <c r="BD69" s="92" t="s">
        <v>1602</v>
      </c>
      <c r="BE69" s="92" t="s">
        <v>1533</v>
      </c>
      <c r="BF69" s="184"/>
      <c r="BG69" s="92" t="str">
        <f>IFERROR(VLOOKUP(功能_33[[#This Row],[功能代號]],#REF!,1,FALSE),"")</f>
        <v/>
      </c>
      <c r="BH69" s="92" t="str">
        <f>IFERROR(VLOOKUP(功能_33[[#This Row],[QC對應測試案例即測試報告]],#REF!,1,FALSE),"")</f>
        <v/>
      </c>
      <c r="BI69" s="92" t="str">
        <f t="shared" si="6"/>
        <v/>
      </c>
    </row>
    <row r="70" spans="2:61" ht="13.5" x14ac:dyDescent="0.4">
      <c r="B70" s="92">
        <v>1</v>
      </c>
      <c r="C70" s="92" t="s">
        <v>634</v>
      </c>
      <c r="D70" s="92" t="s">
        <v>857</v>
      </c>
      <c r="E70" s="91" t="s">
        <v>84</v>
      </c>
      <c r="F70" s="92" t="s">
        <v>1665</v>
      </c>
      <c r="G70" s="92" t="s">
        <v>1666</v>
      </c>
      <c r="H70" s="91" t="s">
        <v>761</v>
      </c>
      <c r="I70" s="91" t="s">
        <v>762</v>
      </c>
      <c r="J70" s="97" t="s">
        <v>1667</v>
      </c>
      <c r="K70" s="97" t="s">
        <v>1528</v>
      </c>
      <c r="L70" s="160">
        <v>44574</v>
      </c>
      <c r="M70" s="160">
        <v>44574</v>
      </c>
      <c r="N70" s="160">
        <v>44439</v>
      </c>
      <c r="O70" s="160">
        <v>44439</v>
      </c>
      <c r="P70" s="160">
        <v>44439</v>
      </c>
      <c r="Q70" s="91" t="s">
        <v>723</v>
      </c>
      <c r="R70" s="91" t="s">
        <v>823</v>
      </c>
      <c r="W70" s="91"/>
      <c r="Y70" s="91"/>
      <c r="Z70" s="91"/>
      <c r="AA70" s="92" t="e">
        <f>VLOOKUP(功能_33[[#This Row],[User]],#REF!,7,FALSE)</f>
        <v>#REF!</v>
      </c>
      <c r="AB70" s="160">
        <v>44496</v>
      </c>
      <c r="AC70" s="160" t="s">
        <v>1559</v>
      </c>
      <c r="AD70" s="160">
        <v>44496</v>
      </c>
      <c r="AE70" s="160">
        <v>44496</v>
      </c>
      <c r="AF70" s="180" t="s">
        <v>1668</v>
      </c>
      <c r="AG70" s="160" t="s">
        <v>1561</v>
      </c>
      <c r="AH70" s="160"/>
      <c r="AI70" s="179"/>
      <c r="AJ70" s="160">
        <f>IFERROR(IF(VLOOKUP(功能_33[[#This Row],[功能代號]],E:T,11,FALSE)=0,"",VLOOKUP(功能_33[[#This Row],[功能代號]],E:T,11,FALSE)),"")</f>
        <v>44439</v>
      </c>
      <c r="AK70" s="160"/>
      <c r="AL70" s="160"/>
      <c r="AM70" s="92"/>
      <c r="AN70" s="92"/>
      <c r="AO70" s="91" t="s">
        <v>759</v>
      </c>
      <c r="AP70" s="91" t="s">
        <v>759</v>
      </c>
      <c r="AQ70" s="181" t="s">
        <v>1530</v>
      </c>
      <c r="AR70" s="168" t="str">
        <f t="shared" si="7"/>
        <v>3-2</v>
      </c>
      <c r="AS70" s="169" t="str">
        <f t="shared" si="8"/>
        <v/>
      </c>
      <c r="AT70" s="170" t="str">
        <f t="shared" si="9"/>
        <v/>
      </c>
      <c r="AU70" s="182" t="str">
        <f t="shared" si="10"/>
        <v/>
      </c>
      <c r="AV70" s="183" t="str">
        <f t="shared" si="11"/>
        <v/>
      </c>
      <c r="AW70" s="163" t="str">
        <f t="shared" si="12"/>
        <v/>
      </c>
      <c r="AX70" s="92" t="str">
        <f>IFERROR(VLOOKUP(功能_33[[#This Row],[功能代號]],#REF!,1,FALSE),"")</f>
        <v/>
      </c>
      <c r="AY70" s="100">
        <v>44519</v>
      </c>
      <c r="AZ70" s="100">
        <v>44519</v>
      </c>
      <c r="BA70" s="100">
        <v>44519</v>
      </c>
      <c r="BB70" s="92" t="s">
        <v>1531</v>
      </c>
      <c r="BD70" s="92" t="s">
        <v>1669</v>
      </c>
      <c r="BE70" s="92" t="s">
        <v>1662</v>
      </c>
      <c r="BF70" s="184"/>
      <c r="BG70" s="92" t="str">
        <f>IFERROR(VLOOKUP(功能_33[[#This Row],[功能代號]],#REF!,1,FALSE),"")</f>
        <v/>
      </c>
      <c r="BH70" s="92" t="str">
        <f>IFERROR(VLOOKUP(功能_33[[#This Row],[QC對應測試案例即測試報告]],#REF!,1,FALSE),"")</f>
        <v/>
      </c>
      <c r="BI70" s="92" t="str">
        <f t="shared" ref="BI70:BI135" si="13">BG70&amp;BH70</f>
        <v/>
      </c>
    </row>
    <row r="71" spans="2:61" ht="13.5" x14ac:dyDescent="0.4">
      <c r="C71" s="92" t="s">
        <v>646</v>
      </c>
      <c r="D71" s="92" t="s">
        <v>861</v>
      </c>
      <c r="E71" s="91" t="s">
        <v>315</v>
      </c>
      <c r="F71" s="92" t="s">
        <v>862</v>
      </c>
      <c r="G71" s="92"/>
      <c r="H71" s="91" t="s">
        <v>761</v>
      </c>
      <c r="I71" s="91" t="s">
        <v>762</v>
      </c>
      <c r="J71" s="97" t="s">
        <v>1670</v>
      </c>
      <c r="K71" s="97" t="s">
        <v>1528</v>
      </c>
      <c r="L71" s="160">
        <v>44571</v>
      </c>
      <c r="M71" s="160">
        <v>44575</v>
      </c>
      <c r="N71" s="160">
        <v>44439</v>
      </c>
      <c r="O71" s="160">
        <v>44439</v>
      </c>
      <c r="P71" s="160">
        <v>44533</v>
      </c>
      <c r="Q71" s="91" t="s">
        <v>723</v>
      </c>
      <c r="R71" s="91" t="s">
        <v>823</v>
      </c>
      <c r="W71" s="91"/>
      <c r="Y71" s="91"/>
      <c r="Z71" s="91"/>
      <c r="AA71" s="92" t="e">
        <f>VLOOKUP(功能_33[[#This Row],[User]],#REF!,7,FALSE)</f>
        <v>#REF!</v>
      </c>
      <c r="AB71" s="160">
        <v>44533</v>
      </c>
      <c r="AC71" s="160">
        <v>44493</v>
      </c>
      <c r="AD71" s="160">
        <v>44523</v>
      </c>
      <c r="AE71" s="160">
        <v>44524</v>
      </c>
      <c r="AF71" s="180" t="s">
        <v>1671</v>
      </c>
      <c r="AG71" s="160"/>
      <c r="AH71" s="160"/>
      <c r="AI71" s="179"/>
      <c r="AJ71" s="160">
        <f>IFERROR(IF(VLOOKUP(功能_33[[#This Row],[功能代號]],E:T,11,FALSE)=0,"",VLOOKUP(功能_33[[#This Row],[功能代號]],E:T,11,FALSE)),"")</f>
        <v>44439</v>
      </c>
      <c r="AK71" s="160"/>
      <c r="AL71" s="160"/>
      <c r="AM71" s="92"/>
      <c r="AN71" s="92"/>
      <c r="AO71" s="91" t="s">
        <v>759</v>
      </c>
      <c r="AP71" s="91" t="s">
        <v>759</v>
      </c>
      <c r="AQ71" s="181" t="s">
        <v>1530</v>
      </c>
      <c r="AR71" s="168" t="str">
        <f t="shared" si="7"/>
        <v>6-8</v>
      </c>
      <c r="AS71" s="169" t="str">
        <f t="shared" si="8"/>
        <v/>
      </c>
      <c r="AT71" s="170" t="str">
        <f t="shared" si="9"/>
        <v/>
      </c>
      <c r="AU71" s="182" t="str">
        <f t="shared" si="10"/>
        <v/>
      </c>
      <c r="AV71" s="183" t="str">
        <f t="shared" si="11"/>
        <v/>
      </c>
      <c r="AW71" s="163" t="str">
        <f t="shared" si="12"/>
        <v/>
      </c>
      <c r="AX71" s="92" t="str">
        <f>IFERROR(VLOOKUP(功能_33[[#This Row],[功能代號]],#REF!,1,FALSE),"")</f>
        <v/>
      </c>
      <c r="AY71" s="100">
        <v>44560</v>
      </c>
      <c r="AZ71" s="100">
        <v>44560</v>
      </c>
      <c r="BA71" s="100">
        <v>44560</v>
      </c>
      <c r="BB71" s="92" t="s">
        <v>1531</v>
      </c>
      <c r="BD71" s="92" t="s">
        <v>1602</v>
      </c>
      <c r="BE71" s="92" t="s">
        <v>1662</v>
      </c>
      <c r="BF71" s="184"/>
      <c r="BG71" s="92" t="str">
        <f>IFERROR(VLOOKUP(功能_33[[#This Row],[功能代號]],#REF!,1,FALSE),"")</f>
        <v/>
      </c>
      <c r="BH71" s="92" t="str">
        <f>IFERROR(VLOOKUP(功能_33[[#This Row],[QC對應測試案例即測試報告]],#REF!,1,FALSE),"")</f>
        <v/>
      </c>
      <c r="BI71" s="92" t="str">
        <f t="shared" si="13"/>
        <v/>
      </c>
    </row>
    <row r="72" spans="2:61" ht="13.5" x14ac:dyDescent="0.4">
      <c r="B72" s="92">
        <v>1</v>
      </c>
      <c r="C72" s="92" t="s">
        <v>634</v>
      </c>
      <c r="D72" s="92" t="s">
        <v>857</v>
      </c>
      <c r="E72" s="91" t="s">
        <v>82</v>
      </c>
      <c r="F72" s="92" t="s">
        <v>863</v>
      </c>
      <c r="G72" s="92"/>
      <c r="H72" s="91" t="s">
        <v>761</v>
      </c>
      <c r="I72" s="91" t="s">
        <v>762</v>
      </c>
      <c r="J72" s="97" t="s">
        <v>1663</v>
      </c>
      <c r="K72" s="97" t="s">
        <v>1642</v>
      </c>
      <c r="L72" s="160">
        <v>44574</v>
      </c>
      <c r="M72" s="160">
        <v>44574</v>
      </c>
      <c r="N72" s="160">
        <v>44440</v>
      </c>
      <c r="O72" s="160">
        <v>44438</v>
      </c>
      <c r="P72" s="160" t="str">
        <f>IFERROR(IF(VLOOKUP(功能_33[[#This Row],[功能代號]],#REF!,8,FALSE)=0,"",VLOOKUP(功能_33[[#This Row],[功能代號]],#REF!,8,FALSE)),"")</f>
        <v/>
      </c>
      <c r="Q72" s="91" t="s">
        <v>723</v>
      </c>
      <c r="R72" s="91" t="s">
        <v>823</v>
      </c>
      <c r="W72" s="91"/>
      <c r="Y72" s="91"/>
      <c r="Z72" s="91"/>
      <c r="AA72" s="92" t="e">
        <f>VLOOKUP(功能_33[[#This Row],[User]],#REF!,7,FALSE)</f>
        <v>#REF!</v>
      </c>
      <c r="AB72" s="160">
        <v>44496</v>
      </c>
      <c r="AC72" s="160">
        <v>44488</v>
      </c>
      <c r="AD72" s="160">
        <v>44496</v>
      </c>
      <c r="AE72" s="160">
        <v>44496</v>
      </c>
      <c r="AF72" s="180" t="s">
        <v>1672</v>
      </c>
      <c r="AG72" s="160" t="s">
        <v>1561</v>
      </c>
      <c r="AH72" s="160"/>
      <c r="AI72" s="179"/>
      <c r="AJ72" s="160">
        <f>IFERROR(IF(VLOOKUP(功能_33[[#This Row],[功能代號]],E:T,11,FALSE)=0,"",VLOOKUP(功能_33[[#This Row],[功能代號]],E:T,11,FALSE)),"")</f>
        <v>44438</v>
      </c>
      <c r="AK72" s="160"/>
      <c r="AL72" s="160"/>
      <c r="AM72" s="92"/>
      <c r="AN72" s="100" t="s">
        <v>1673</v>
      </c>
      <c r="AO72" s="91">
        <v>325</v>
      </c>
      <c r="AP72" s="92" t="s">
        <v>864</v>
      </c>
      <c r="AQ72" s="181" t="s">
        <v>1530</v>
      </c>
      <c r="AR72" s="168" t="str">
        <f t="shared" si="7"/>
        <v>3-2</v>
      </c>
      <c r="AS72" s="169" t="str">
        <f t="shared" si="8"/>
        <v/>
      </c>
      <c r="AT72" s="170" t="str">
        <f t="shared" si="9"/>
        <v/>
      </c>
      <c r="AU72" s="182" t="str">
        <f t="shared" si="10"/>
        <v/>
      </c>
      <c r="AV72" s="183" t="str">
        <f t="shared" si="11"/>
        <v/>
      </c>
      <c r="AW72" s="163" t="str">
        <f t="shared" si="12"/>
        <v/>
      </c>
      <c r="AX72" s="92" t="str">
        <f>IFERROR(VLOOKUP(功能_33[[#This Row],[功能代號]],#REF!,1,FALSE),"")</f>
        <v/>
      </c>
      <c r="AY72" s="100">
        <v>44560</v>
      </c>
      <c r="AZ72" s="100">
        <v>44560</v>
      </c>
      <c r="BA72" s="100">
        <v>44560</v>
      </c>
      <c r="BB72" s="92" t="s">
        <v>1531</v>
      </c>
      <c r="BD72" s="92" t="s">
        <v>1602</v>
      </c>
      <c r="BE72" s="92" t="s">
        <v>1533</v>
      </c>
      <c r="BF72" s="184"/>
      <c r="BG72" s="92" t="str">
        <f>IFERROR(VLOOKUP(功能_33[[#This Row],[功能代號]],#REF!,1,FALSE),"")</f>
        <v/>
      </c>
      <c r="BH72" s="92" t="str">
        <f>IFERROR(VLOOKUP(功能_33[[#This Row],[QC對應測試案例即測試報告]],#REF!,1,FALSE),"")</f>
        <v/>
      </c>
      <c r="BI72" s="92" t="str">
        <f t="shared" si="13"/>
        <v/>
      </c>
    </row>
    <row r="73" spans="2:61" ht="13.5" x14ac:dyDescent="0.4">
      <c r="B73" s="92">
        <v>1</v>
      </c>
      <c r="C73" s="92" t="s">
        <v>634</v>
      </c>
      <c r="D73" s="92" t="s">
        <v>857</v>
      </c>
      <c r="E73" s="91" t="s">
        <v>76</v>
      </c>
      <c r="F73" s="92" t="s">
        <v>865</v>
      </c>
      <c r="G73" s="92"/>
      <c r="H73" s="91" t="s">
        <v>761</v>
      </c>
      <c r="I73" s="91" t="s">
        <v>762</v>
      </c>
      <c r="J73" s="97" t="s">
        <v>1674</v>
      </c>
      <c r="K73" s="97" t="s">
        <v>1659</v>
      </c>
      <c r="L73" s="160">
        <v>44581</v>
      </c>
      <c r="M73" s="160">
        <v>44581</v>
      </c>
      <c r="N73" s="160">
        <v>44440</v>
      </c>
      <c r="O73" s="160">
        <v>44438</v>
      </c>
      <c r="P73" s="160" t="str">
        <f>IFERROR(IF(VLOOKUP(功能_33[[#This Row],[功能代號]],#REF!,8,FALSE)=0,"",VLOOKUP(功能_33[[#This Row],[功能代號]],#REF!,8,FALSE)),"")</f>
        <v/>
      </c>
      <c r="Q73" s="91" t="s">
        <v>723</v>
      </c>
      <c r="R73" s="91" t="s">
        <v>735</v>
      </c>
      <c r="W73" s="91"/>
      <c r="Y73" s="91"/>
      <c r="Z73" s="91"/>
      <c r="AA73" s="92" t="e">
        <f>VLOOKUP(功能_33[[#This Row],[User]],#REF!,7,FALSE)</f>
        <v>#REF!</v>
      </c>
      <c r="AB73" s="160">
        <v>44496</v>
      </c>
      <c r="AC73" s="160">
        <v>44488</v>
      </c>
      <c r="AD73" s="160">
        <v>44496</v>
      </c>
      <c r="AE73" s="160">
        <v>44496</v>
      </c>
      <c r="AF73" s="180" t="s">
        <v>1675</v>
      </c>
      <c r="AG73" s="160" t="s">
        <v>1561</v>
      </c>
      <c r="AH73" s="160"/>
      <c r="AI73" s="179"/>
      <c r="AJ73" s="160">
        <f>IFERROR(IF(VLOOKUP(功能_33[[#This Row],[功能代號]],E:T,11,FALSE)=0,"",VLOOKUP(功能_33[[#This Row],[功能代號]],E:T,11,FALSE)),"")</f>
        <v>44438</v>
      </c>
      <c r="AK73" s="160"/>
      <c r="AL73" s="160"/>
      <c r="AM73" s="92"/>
      <c r="AN73" s="92"/>
      <c r="AO73" s="91">
        <v>320</v>
      </c>
      <c r="AP73" s="92" t="s">
        <v>866</v>
      </c>
      <c r="AQ73" s="181" t="s">
        <v>1530</v>
      </c>
      <c r="AR73" s="168" t="str">
        <f t="shared" si="7"/>
        <v>3-2</v>
      </c>
      <c r="AS73" s="169" t="str">
        <f t="shared" si="8"/>
        <v/>
      </c>
      <c r="AT73" s="170" t="str">
        <f t="shared" si="9"/>
        <v/>
      </c>
      <c r="AU73" s="182" t="str">
        <f t="shared" si="10"/>
        <v/>
      </c>
      <c r="AV73" s="183" t="str">
        <f t="shared" si="11"/>
        <v/>
      </c>
      <c r="AW73" s="163" t="str">
        <f t="shared" si="12"/>
        <v/>
      </c>
      <c r="AX73" s="92" t="str">
        <f>IFERROR(VLOOKUP(功能_33[[#This Row],[功能代號]],#REF!,1,FALSE),"")</f>
        <v/>
      </c>
      <c r="AY73" s="100">
        <v>44519</v>
      </c>
      <c r="AZ73" s="100">
        <v>44519</v>
      </c>
      <c r="BA73" s="100">
        <v>44519</v>
      </c>
      <c r="BB73" s="92" t="s">
        <v>1531</v>
      </c>
      <c r="BD73" s="92" t="s">
        <v>1669</v>
      </c>
      <c r="BE73" s="92" t="s">
        <v>1563</v>
      </c>
      <c r="BF73" s="184"/>
      <c r="BG73" s="92" t="str">
        <f>IFERROR(VLOOKUP(功能_33[[#This Row],[功能代號]],#REF!,1,FALSE),"")</f>
        <v/>
      </c>
      <c r="BH73" s="92" t="str">
        <f>IFERROR(VLOOKUP(功能_33[[#This Row],[QC對應測試案例即測試報告]],#REF!,1,FALSE),"")</f>
        <v/>
      </c>
      <c r="BI73" s="92" t="str">
        <f t="shared" si="13"/>
        <v/>
      </c>
    </row>
    <row r="74" spans="2:61" ht="13.5" x14ac:dyDescent="0.4">
      <c r="B74" s="92">
        <v>1</v>
      </c>
      <c r="C74" s="92" t="s">
        <v>634</v>
      </c>
      <c r="D74" s="92" t="s">
        <v>857</v>
      </c>
      <c r="E74" s="91" t="s">
        <v>101</v>
      </c>
      <c r="F74" s="92" t="s">
        <v>867</v>
      </c>
      <c r="G74" s="92"/>
      <c r="H74" s="91" t="s">
        <v>761</v>
      </c>
      <c r="I74" s="91" t="s">
        <v>762</v>
      </c>
      <c r="J74" s="97" t="s">
        <v>1667</v>
      </c>
      <c r="K74" s="97" t="s">
        <v>1528</v>
      </c>
      <c r="L74" s="160">
        <v>44581</v>
      </c>
      <c r="M74" s="160">
        <v>44581</v>
      </c>
      <c r="N74" s="160">
        <v>44440</v>
      </c>
      <c r="O74" s="160">
        <v>44438</v>
      </c>
      <c r="P74" s="160" t="str">
        <f>IFERROR(IF(VLOOKUP(功能_33[[#This Row],[功能代號]],#REF!,8,FALSE)=0,"",VLOOKUP(功能_33[[#This Row],[功能代號]],#REF!,8,FALSE)),"")</f>
        <v/>
      </c>
      <c r="Q74" s="91" t="s">
        <v>723</v>
      </c>
      <c r="R74" s="91" t="s">
        <v>735</v>
      </c>
      <c r="W74" s="91"/>
      <c r="Y74" s="91"/>
      <c r="Z74" s="91"/>
      <c r="AA74" s="92" t="e">
        <f>VLOOKUP(功能_33[[#This Row],[User]],#REF!,7,FALSE)</f>
        <v>#REF!</v>
      </c>
      <c r="AB74" s="160">
        <v>44496</v>
      </c>
      <c r="AC74" s="160">
        <v>44488</v>
      </c>
      <c r="AD74" s="160">
        <v>44496</v>
      </c>
      <c r="AE74" s="160">
        <v>44496</v>
      </c>
      <c r="AF74" s="180" t="s">
        <v>1668</v>
      </c>
      <c r="AG74" s="160" t="s">
        <v>1561</v>
      </c>
      <c r="AH74" s="160"/>
      <c r="AI74" s="179"/>
      <c r="AJ74" s="160">
        <f>IFERROR(IF(VLOOKUP(功能_33[[#This Row],[功能代號]],E:T,11,FALSE)=0,"",VLOOKUP(功能_33[[#This Row],[功能代號]],E:T,11,FALSE)),"")</f>
        <v>44438</v>
      </c>
      <c r="AK74" s="160"/>
      <c r="AL74" s="160"/>
      <c r="AM74" s="92"/>
      <c r="AN74" s="92"/>
      <c r="AO74" s="91">
        <v>320</v>
      </c>
      <c r="AP74" s="92" t="s">
        <v>866</v>
      </c>
      <c r="AQ74" s="181" t="s">
        <v>1530</v>
      </c>
      <c r="AR74" s="168" t="str">
        <f t="shared" si="7"/>
        <v>3-2</v>
      </c>
      <c r="AS74" s="169" t="str">
        <f t="shared" si="8"/>
        <v/>
      </c>
      <c r="AT74" s="170" t="str">
        <f t="shared" si="9"/>
        <v/>
      </c>
      <c r="AU74" s="182" t="str">
        <f t="shared" si="10"/>
        <v/>
      </c>
      <c r="AV74" s="183" t="str">
        <f t="shared" si="11"/>
        <v/>
      </c>
      <c r="AW74" s="163" t="str">
        <f t="shared" si="12"/>
        <v/>
      </c>
      <c r="AX74" s="92" t="str">
        <f>IFERROR(VLOOKUP(功能_33[[#This Row],[功能代號]],#REF!,1,FALSE),"")</f>
        <v/>
      </c>
      <c r="AY74" s="100">
        <v>44519</v>
      </c>
      <c r="AZ74" s="100">
        <v>44519</v>
      </c>
      <c r="BA74" s="100">
        <v>44519</v>
      </c>
      <c r="BB74" s="92" t="s">
        <v>1531</v>
      </c>
      <c r="BD74" s="92" t="s">
        <v>1669</v>
      </c>
      <c r="BE74" s="92" t="s">
        <v>1563</v>
      </c>
      <c r="BF74" s="184"/>
      <c r="BG74" s="92" t="str">
        <f>IFERROR(VLOOKUP(功能_33[[#This Row],[功能代號]],#REF!,1,FALSE),"")</f>
        <v/>
      </c>
      <c r="BH74" s="92" t="str">
        <f>IFERROR(VLOOKUP(功能_33[[#This Row],[QC對應測試案例即測試報告]],#REF!,1,FALSE),"")</f>
        <v/>
      </c>
      <c r="BI74" s="92" t="str">
        <f t="shared" si="13"/>
        <v/>
      </c>
    </row>
    <row r="75" spans="2:61" ht="13.5" x14ac:dyDescent="0.4">
      <c r="B75" s="92">
        <v>1</v>
      </c>
      <c r="C75" s="92" t="s">
        <v>634</v>
      </c>
      <c r="D75" s="92" t="s">
        <v>857</v>
      </c>
      <c r="E75" s="91" t="s">
        <v>75</v>
      </c>
      <c r="F75" s="92" t="s">
        <v>868</v>
      </c>
      <c r="G75" s="92"/>
      <c r="H75" s="91" t="s">
        <v>761</v>
      </c>
      <c r="I75" s="91" t="s">
        <v>762</v>
      </c>
      <c r="J75" s="97" t="s">
        <v>1658</v>
      </c>
      <c r="K75" s="97" t="s">
        <v>1659</v>
      </c>
      <c r="L75" s="160">
        <v>44581</v>
      </c>
      <c r="M75" s="160">
        <v>44581</v>
      </c>
      <c r="N75" s="160">
        <v>44441</v>
      </c>
      <c r="O75" s="160">
        <v>44438</v>
      </c>
      <c r="P75" s="160">
        <v>44438</v>
      </c>
      <c r="Q75" s="91" t="s">
        <v>723</v>
      </c>
      <c r="R75" s="91" t="s">
        <v>735</v>
      </c>
      <c r="W75" s="91"/>
      <c r="Y75" s="91"/>
      <c r="Z75" s="91"/>
      <c r="AA75" s="92" t="e">
        <f>VLOOKUP(功能_33[[#This Row],[User]],#REF!,7,FALSE)</f>
        <v>#REF!</v>
      </c>
      <c r="AB75" s="160">
        <v>44496</v>
      </c>
      <c r="AC75" s="160" t="s">
        <v>1559</v>
      </c>
      <c r="AD75" s="160">
        <v>44496</v>
      </c>
      <c r="AE75" s="160">
        <v>44496</v>
      </c>
      <c r="AF75" s="180" t="s">
        <v>1660</v>
      </c>
      <c r="AG75" s="160" t="s">
        <v>1561</v>
      </c>
      <c r="AH75" s="160"/>
      <c r="AI75" s="179"/>
      <c r="AJ75" s="160">
        <f>IFERROR(IF(VLOOKUP(功能_33[[#This Row],[功能代號]],E:T,11,FALSE)=0,"",VLOOKUP(功能_33[[#This Row],[功能代號]],E:T,11,FALSE)),"")</f>
        <v>44438</v>
      </c>
      <c r="AK75" s="160"/>
      <c r="AL75" s="160"/>
      <c r="AM75" s="92"/>
      <c r="AN75" s="92"/>
      <c r="AO75" s="91">
        <v>320</v>
      </c>
      <c r="AP75" s="92" t="s">
        <v>866</v>
      </c>
      <c r="AQ75" s="181" t="s">
        <v>1530</v>
      </c>
      <c r="AR75" s="168" t="str">
        <f t="shared" si="7"/>
        <v>3-2</v>
      </c>
      <c r="AS75" s="169" t="str">
        <f t="shared" si="8"/>
        <v/>
      </c>
      <c r="AT75" s="170" t="str">
        <f t="shared" si="9"/>
        <v/>
      </c>
      <c r="AU75" s="182" t="str">
        <f t="shared" si="10"/>
        <v/>
      </c>
      <c r="AV75" s="183" t="str">
        <f t="shared" si="11"/>
        <v/>
      </c>
      <c r="AW75" s="163" t="str">
        <f t="shared" si="12"/>
        <v/>
      </c>
      <c r="AX75" s="92" t="str">
        <f>IFERROR(VLOOKUP(功能_33[[#This Row],[功能代號]],#REF!,1,FALSE),"")</f>
        <v/>
      </c>
      <c r="AY75" s="100">
        <v>44560</v>
      </c>
      <c r="AZ75" s="100">
        <v>44560</v>
      </c>
      <c r="BA75" s="100">
        <v>44560</v>
      </c>
      <c r="BB75" s="92" t="s">
        <v>1531</v>
      </c>
      <c r="BD75" s="92" t="s">
        <v>1602</v>
      </c>
      <c r="BE75" s="92" t="s">
        <v>1676</v>
      </c>
      <c r="BF75" s="184"/>
      <c r="BG75" s="92" t="str">
        <f>IFERROR(VLOOKUP(功能_33[[#This Row],[功能代號]],#REF!,1,FALSE),"")</f>
        <v/>
      </c>
      <c r="BH75" s="92" t="str">
        <f>IFERROR(VLOOKUP(功能_33[[#This Row],[QC對應測試案例即測試報告]],#REF!,1,FALSE),"")</f>
        <v/>
      </c>
      <c r="BI75" s="92" t="str">
        <f t="shared" si="13"/>
        <v/>
      </c>
    </row>
    <row r="76" spans="2:61" ht="13.5" x14ac:dyDescent="0.4">
      <c r="C76" s="92" t="s">
        <v>630</v>
      </c>
      <c r="D76" s="92" t="s">
        <v>840</v>
      </c>
      <c r="E76" s="91" t="s">
        <v>578</v>
      </c>
      <c r="F76" s="92" t="s">
        <v>869</v>
      </c>
      <c r="G76" s="92" t="s">
        <v>870</v>
      </c>
      <c r="H76" s="91" t="s">
        <v>761</v>
      </c>
      <c r="I76" s="91" t="s">
        <v>762</v>
      </c>
      <c r="J76" s="97" t="s">
        <v>1582</v>
      </c>
      <c r="K76" s="97" t="s">
        <v>1528</v>
      </c>
      <c r="L76" s="160">
        <v>44558</v>
      </c>
      <c r="M76" s="160">
        <v>44558</v>
      </c>
      <c r="N76" s="160">
        <v>44441</v>
      </c>
      <c r="O76" s="160">
        <v>44439</v>
      </c>
      <c r="P76" s="160" t="str">
        <f>IFERROR(IF(VLOOKUP(功能_33[[#This Row],[功能代號]],#REF!,8,FALSE)=0,"",VLOOKUP(功能_33[[#This Row],[功能代號]],#REF!,8,FALSE)),"")</f>
        <v/>
      </c>
      <c r="Q76" s="91" t="s">
        <v>717</v>
      </c>
      <c r="R76" s="185" t="s">
        <v>727</v>
      </c>
      <c r="S76" s="92" t="s">
        <v>1677</v>
      </c>
      <c r="W76" s="91"/>
      <c r="Y76" s="91"/>
      <c r="Z76" s="91"/>
      <c r="AA76" s="92" t="e">
        <f>VLOOKUP(功能_33[[#This Row],[User]],#REF!,7,FALSE)</f>
        <v>#REF!</v>
      </c>
      <c r="AB76" s="160">
        <v>44533</v>
      </c>
      <c r="AC76" s="160">
        <v>44470</v>
      </c>
      <c r="AD76" s="160">
        <f>IF(功能_33[[#This Row],[URS交二審]]=0,"",功能_33[[#This Row],[URS交二審]]+7)</f>
        <v>44477</v>
      </c>
      <c r="AE76" s="160">
        <f>IF(功能_33[[#This Row],[URS交二審]]=0,"",功能_33[[#This Row],[URS交二審]]+7)</f>
        <v>44477</v>
      </c>
      <c r="AF76" s="180" t="s">
        <v>1678</v>
      </c>
      <c r="AG76" s="160" t="s">
        <v>1561</v>
      </c>
      <c r="AH76" s="160"/>
      <c r="AI76" s="179"/>
      <c r="AJ76" s="160">
        <f>IFERROR(IF(VLOOKUP(功能_33[[#This Row],[功能代號]],E:T,11,FALSE)=0,"",VLOOKUP(功能_33[[#This Row],[功能代號]],E:T,11,FALSE)),"")</f>
        <v>44439</v>
      </c>
      <c r="AK76" s="160"/>
      <c r="AL76" s="160"/>
      <c r="AM76" s="92"/>
      <c r="AO76" s="91" t="s">
        <v>759</v>
      </c>
      <c r="AP76" s="91" t="s">
        <v>759</v>
      </c>
      <c r="AQ76" s="181" t="s">
        <v>1530</v>
      </c>
      <c r="AR76" s="168" t="str">
        <f t="shared" si="7"/>
        <v>2-9</v>
      </c>
      <c r="AS76" s="169" t="str">
        <f t="shared" si="8"/>
        <v/>
      </c>
      <c r="AT76" s="170" t="str">
        <f t="shared" si="9"/>
        <v/>
      </c>
      <c r="AU76" s="182" t="str">
        <f t="shared" si="10"/>
        <v/>
      </c>
      <c r="AV76" s="183" t="str">
        <f t="shared" si="11"/>
        <v/>
      </c>
      <c r="AW76" s="163" t="str">
        <f t="shared" si="12"/>
        <v/>
      </c>
      <c r="AX76" s="92" t="str">
        <f>IFERROR(VLOOKUP(功能_33[[#This Row],[功能代號]],#REF!,1,FALSE),"")</f>
        <v/>
      </c>
      <c r="AY76" s="100">
        <v>44517</v>
      </c>
      <c r="AZ76" s="100">
        <v>44517</v>
      </c>
      <c r="BA76" s="100">
        <v>44517</v>
      </c>
      <c r="BB76" s="92" t="s">
        <v>1531</v>
      </c>
      <c r="BD76" s="92" t="s">
        <v>1567</v>
      </c>
      <c r="BE76" s="92" t="s">
        <v>1533</v>
      </c>
      <c r="BF76" s="184"/>
      <c r="BG76" s="92" t="str">
        <f>IFERROR(VLOOKUP(功能_33[[#This Row],[功能代號]],#REF!,1,FALSE),"")</f>
        <v/>
      </c>
      <c r="BH76" s="92" t="str">
        <f>IFERROR(VLOOKUP(功能_33[[#This Row],[QC對應測試案例即測試報告]],#REF!,1,FALSE),"")</f>
        <v/>
      </c>
      <c r="BI76" s="92" t="str">
        <f t="shared" si="13"/>
        <v/>
      </c>
    </row>
    <row r="77" spans="2:61" ht="13.5" x14ac:dyDescent="0.4">
      <c r="C77" s="92" t="s">
        <v>630</v>
      </c>
      <c r="D77" s="92" t="s">
        <v>840</v>
      </c>
      <c r="E77" s="91" t="s">
        <v>583</v>
      </c>
      <c r="F77" s="92" t="s">
        <v>872</v>
      </c>
      <c r="G77" s="92" t="s">
        <v>873</v>
      </c>
      <c r="H77" s="91" t="s">
        <v>761</v>
      </c>
      <c r="I77" s="91" t="s">
        <v>762</v>
      </c>
      <c r="J77" s="97" t="s">
        <v>1582</v>
      </c>
      <c r="K77" s="97" t="s">
        <v>1528</v>
      </c>
      <c r="L77" s="160">
        <v>44558</v>
      </c>
      <c r="M77" s="160">
        <v>44558</v>
      </c>
      <c r="N77" s="160">
        <v>44441</v>
      </c>
      <c r="O77" s="160">
        <v>44439</v>
      </c>
      <c r="P77" s="160" t="str">
        <f>IFERROR(IF(VLOOKUP(功能_33[[#This Row],[功能代號]],#REF!,8,FALSE)=0,"",VLOOKUP(功能_33[[#This Row],[功能代號]],#REF!,8,FALSE)),"")</f>
        <v/>
      </c>
      <c r="Q77" s="91" t="s">
        <v>717</v>
      </c>
      <c r="R77" s="185" t="s">
        <v>727</v>
      </c>
      <c r="S77" s="92" t="s">
        <v>1677</v>
      </c>
      <c r="W77" s="91"/>
      <c r="Y77" s="91"/>
      <c r="Z77" s="91"/>
      <c r="AA77" s="92" t="e">
        <f>VLOOKUP(功能_33[[#This Row],[User]],#REF!,7,FALSE)</f>
        <v>#REF!</v>
      </c>
      <c r="AB77" s="160">
        <v>44533</v>
      </c>
      <c r="AC77" s="160">
        <v>44470</v>
      </c>
      <c r="AD77" s="160">
        <f>IF(功能_33[[#This Row],[URS交二審]]=0,"",功能_33[[#This Row],[URS交二審]]+7)</f>
        <v>44477</v>
      </c>
      <c r="AE77" s="160">
        <f>IF(功能_33[[#This Row],[URS交二審]]=0,"",功能_33[[#This Row],[URS交二審]]+7)</f>
        <v>44477</v>
      </c>
      <c r="AF77" s="180" t="s">
        <v>1678</v>
      </c>
      <c r="AG77" s="160" t="s">
        <v>1561</v>
      </c>
      <c r="AH77" s="160"/>
      <c r="AI77" s="179"/>
      <c r="AJ77" s="160">
        <f>IFERROR(IF(VLOOKUP(功能_33[[#This Row],[功能代號]],E:T,11,FALSE)=0,"",VLOOKUP(功能_33[[#This Row],[功能代號]],E:T,11,FALSE)),"")</f>
        <v>44439</v>
      </c>
      <c r="AK77" s="160"/>
      <c r="AL77" s="160"/>
      <c r="AM77" s="92"/>
      <c r="AO77" s="91" t="s">
        <v>759</v>
      </c>
      <c r="AP77" s="91" t="s">
        <v>759</v>
      </c>
      <c r="AQ77" s="181" t="s">
        <v>1530</v>
      </c>
      <c r="AR77" s="168" t="str">
        <f t="shared" si="7"/>
        <v>2-9</v>
      </c>
      <c r="AS77" s="169" t="str">
        <f t="shared" si="8"/>
        <v/>
      </c>
      <c r="AT77" s="170" t="str">
        <f t="shared" si="9"/>
        <v/>
      </c>
      <c r="AU77" s="182" t="str">
        <f t="shared" si="10"/>
        <v/>
      </c>
      <c r="AV77" s="183" t="str">
        <f t="shared" si="11"/>
        <v/>
      </c>
      <c r="AW77" s="163" t="str">
        <f t="shared" si="12"/>
        <v/>
      </c>
      <c r="AX77" s="92" t="str">
        <f>IFERROR(VLOOKUP(功能_33[[#This Row],[功能代號]],#REF!,1,FALSE),"")</f>
        <v/>
      </c>
      <c r="AY77" s="100">
        <v>44517</v>
      </c>
      <c r="AZ77" s="100">
        <v>44517</v>
      </c>
      <c r="BA77" s="100">
        <v>44517</v>
      </c>
      <c r="BB77" s="92" t="s">
        <v>1531</v>
      </c>
      <c r="BD77" s="92" t="s">
        <v>1567</v>
      </c>
      <c r="BE77" s="92" t="s">
        <v>1533</v>
      </c>
      <c r="BF77" s="184"/>
      <c r="BG77" s="92" t="str">
        <f>IFERROR(VLOOKUP(功能_33[[#This Row],[功能代號]],#REF!,1,FALSE),"")</f>
        <v/>
      </c>
      <c r="BH77" s="92" t="str">
        <f>IFERROR(VLOOKUP(功能_33[[#This Row],[QC對應測試案例即測試報告]],#REF!,1,FALSE),"")</f>
        <v/>
      </c>
      <c r="BI77" s="92" t="str">
        <f t="shared" si="13"/>
        <v/>
      </c>
    </row>
    <row r="78" spans="2:61" ht="13.5" x14ac:dyDescent="0.3">
      <c r="C78" s="92" t="s">
        <v>630</v>
      </c>
      <c r="D78" s="92" t="s">
        <v>840</v>
      </c>
      <c r="E78" s="91" t="s">
        <v>605</v>
      </c>
      <c r="F78" s="106" t="s">
        <v>1679</v>
      </c>
      <c r="G78" s="92" t="s">
        <v>875</v>
      </c>
      <c r="H78" s="91" t="s">
        <v>761</v>
      </c>
      <c r="I78" s="91" t="s">
        <v>762</v>
      </c>
      <c r="J78" s="97" t="s">
        <v>1603</v>
      </c>
      <c r="K78" s="187" t="s">
        <v>1680</v>
      </c>
      <c r="L78" s="160">
        <v>44565</v>
      </c>
      <c r="M78" s="160">
        <v>44565</v>
      </c>
      <c r="N78" s="160">
        <v>44441</v>
      </c>
      <c r="O78" s="160">
        <v>44439</v>
      </c>
      <c r="P78" s="160">
        <v>44550</v>
      </c>
      <c r="Q78" s="91" t="s">
        <v>717</v>
      </c>
      <c r="R78" s="91" t="s">
        <v>871</v>
      </c>
      <c r="S78" s="92" t="s">
        <v>727</v>
      </c>
      <c r="W78" s="91"/>
      <c r="Y78" s="91"/>
      <c r="Z78" s="91"/>
      <c r="AA78" s="92" t="e">
        <f>VLOOKUP(功能_33[[#This Row],[User]],#REF!,7,FALSE)</f>
        <v>#REF!</v>
      </c>
      <c r="AB78" s="193">
        <v>44550</v>
      </c>
      <c r="AC78" s="160" t="s">
        <v>1643</v>
      </c>
      <c r="AD78" s="160">
        <v>44550</v>
      </c>
      <c r="AE78" s="191">
        <v>44550</v>
      </c>
      <c r="AF78" s="192" t="s">
        <v>1681</v>
      </c>
      <c r="AG78" s="191"/>
      <c r="AH78" s="191"/>
      <c r="AI78" s="191"/>
      <c r="AJ78" s="191">
        <f>IFERROR(IF(VLOOKUP(功能_33[[#This Row],[功能代號]],E:T,11,FALSE)=0,"",VLOOKUP(功能_33[[#This Row],[功能代號]],E:T,11,FALSE)),"")</f>
        <v>44439</v>
      </c>
      <c r="AK78" s="191"/>
      <c r="AL78" s="191"/>
      <c r="AM78" s="92"/>
      <c r="AO78" s="91" t="s">
        <v>759</v>
      </c>
      <c r="AP78" s="91" t="s">
        <v>759</v>
      </c>
      <c r="AQ78" s="181" t="s">
        <v>1530</v>
      </c>
      <c r="AR78" s="168" t="str">
        <f t="shared" si="7"/>
        <v>2-9</v>
      </c>
      <c r="AS78" s="169" t="str">
        <f t="shared" si="8"/>
        <v/>
      </c>
      <c r="AT78" s="170" t="str">
        <f t="shared" si="9"/>
        <v/>
      </c>
      <c r="AU78" s="182" t="str">
        <f t="shared" si="10"/>
        <v/>
      </c>
      <c r="AV78" s="183" t="str">
        <f t="shared" si="11"/>
        <v/>
      </c>
      <c r="AW78" s="163" t="str">
        <f t="shared" si="12"/>
        <v/>
      </c>
      <c r="AX78" s="92" t="str">
        <f>IFERROR(VLOOKUP(功能_33[[#This Row],[功能代號]],#REF!,1,FALSE),"")</f>
        <v/>
      </c>
      <c r="AY78" s="100">
        <v>44552</v>
      </c>
      <c r="AZ78" s="100">
        <v>44552</v>
      </c>
      <c r="BA78" s="100">
        <v>44552</v>
      </c>
      <c r="BB78" s="92" t="s">
        <v>1531</v>
      </c>
      <c r="BD78" s="92" t="s">
        <v>1682</v>
      </c>
      <c r="BE78" s="92" t="s">
        <v>1533</v>
      </c>
      <c r="BF78" s="184"/>
      <c r="BG78" s="92" t="str">
        <f>IFERROR(VLOOKUP(功能_33[[#This Row],[功能代號]],#REF!,1,FALSE),"")</f>
        <v/>
      </c>
      <c r="BH78" s="92" t="str">
        <f>IFERROR(VLOOKUP(功能_33[[#This Row],[QC對應測試案例即測試報告]],#REF!,1,FALSE),"")</f>
        <v/>
      </c>
      <c r="BI78" s="92" t="str">
        <f t="shared" si="13"/>
        <v/>
      </c>
    </row>
    <row r="79" spans="2:61" ht="13.5" x14ac:dyDescent="0.3">
      <c r="C79" s="92" t="s">
        <v>630</v>
      </c>
      <c r="D79" s="92" t="s">
        <v>840</v>
      </c>
      <c r="E79" s="91" t="s">
        <v>606</v>
      </c>
      <c r="F79" s="106" t="s">
        <v>1683</v>
      </c>
      <c r="G79" s="92" t="s">
        <v>875</v>
      </c>
      <c r="H79" s="91" t="s">
        <v>761</v>
      </c>
      <c r="I79" s="91" t="s">
        <v>762</v>
      </c>
      <c r="J79" s="97" t="s">
        <v>1603</v>
      </c>
      <c r="K79" s="187" t="s">
        <v>1680</v>
      </c>
      <c r="L79" s="160">
        <v>44565</v>
      </c>
      <c r="M79" s="160">
        <v>44565</v>
      </c>
      <c r="N79" s="160">
        <v>44441</v>
      </c>
      <c r="O79" s="160">
        <v>44439</v>
      </c>
      <c r="P79" s="160">
        <v>44550</v>
      </c>
      <c r="Q79" s="91" t="s">
        <v>717</v>
      </c>
      <c r="R79" s="185" t="s">
        <v>727</v>
      </c>
      <c r="S79" s="92" t="s">
        <v>1677</v>
      </c>
      <c r="W79" s="91"/>
      <c r="Y79" s="91"/>
      <c r="Z79" s="91"/>
      <c r="AA79" s="92" t="e">
        <f>VLOOKUP(功能_33[[#This Row],[User]],#REF!,7,FALSE)</f>
        <v>#REF!</v>
      </c>
      <c r="AB79" s="193">
        <v>44550</v>
      </c>
      <c r="AC79" s="160" t="s">
        <v>1643</v>
      </c>
      <c r="AD79" s="160">
        <v>44550</v>
      </c>
      <c r="AE79" s="191">
        <v>44550</v>
      </c>
      <c r="AF79" s="192" t="s">
        <v>1681</v>
      </c>
      <c r="AG79" s="191"/>
      <c r="AH79" s="191"/>
      <c r="AI79" s="191"/>
      <c r="AJ79" s="191">
        <f>IFERROR(IF(VLOOKUP(功能_33[[#This Row],[功能代號]],E:T,11,FALSE)=0,"",VLOOKUP(功能_33[[#This Row],[功能代號]],E:T,11,FALSE)),"")</f>
        <v>44439</v>
      </c>
      <c r="AK79" s="191"/>
      <c r="AL79" s="191"/>
      <c r="AM79" s="92"/>
      <c r="AO79" s="91" t="s">
        <v>759</v>
      </c>
      <c r="AP79" s="91" t="s">
        <v>759</v>
      </c>
      <c r="AQ79" s="181" t="s">
        <v>1530</v>
      </c>
      <c r="AR79" s="168" t="str">
        <f t="shared" si="7"/>
        <v>2-9</v>
      </c>
      <c r="AS79" s="169" t="str">
        <f t="shared" si="8"/>
        <v/>
      </c>
      <c r="AT79" s="170" t="str">
        <f t="shared" si="9"/>
        <v/>
      </c>
      <c r="AU79" s="182" t="str">
        <f t="shared" si="10"/>
        <v/>
      </c>
      <c r="AV79" s="183" t="str">
        <f t="shared" si="11"/>
        <v/>
      </c>
      <c r="AW79" s="163" t="str">
        <f t="shared" si="12"/>
        <v/>
      </c>
      <c r="AX79" s="92" t="str">
        <f>IFERROR(VLOOKUP(功能_33[[#This Row],[功能代號]],#REF!,1,FALSE),"")</f>
        <v/>
      </c>
      <c r="AY79" s="100">
        <v>44552</v>
      </c>
      <c r="AZ79" s="100">
        <v>44552</v>
      </c>
      <c r="BA79" s="100">
        <v>44552</v>
      </c>
      <c r="BB79" s="92" t="s">
        <v>1531</v>
      </c>
      <c r="BD79" s="92" t="s">
        <v>1682</v>
      </c>
      <c r="BE79" s="92" t="s">
        <v>1533</v>
      </c>
      <c r="BF79" s="184"/>
      <c r="BG79" s="92" t="str">
        <f>IFERROR(VLOOKUP(功能_33[[#This Row],[功能代號]],#REF!,1,FALSE),"")</f>
        <v/>
      </c>
      <c r="BH79" s="92" t="str">
        <f>IFERROR(VLOOKUP(功能_33[[#This Row],[QC對應測試案例即測試報告]],#REF!,1,FALSE),"")</f>
        <v/>
      </c>
      <c r="BI79" s="92" t="str">
        <f t="shared" si="13"/>
        <v/>
      </c>
    </row>
    <row r="80" spans="2:61" ht="13.5" x14ac:dyDescent="0.4">
      <c r="C80" s="92" t="s">
        <v>646</v>
      </c>
      <c r="D80" s="92" t="s">
        <v>791</v>
      </c>
      <c r="E80" s="91" t="s">
        <v>591</v>
      </c>
      <c r="F80" s="92" t="s">
        <v>1684</v>
      </c>
      <c r="G80" s="92" t="s">
        <v>879</v>
      </c>
      <c r="H80" s="91" t="s">
        <v>761</v>
      </c>
      <c r="I80" s="91" t="s">
        <v>762</v>
      </c>
      <c r="J80" s="97" t="s">
        <v>1641</v>
      </c>
      <c r="K80" s="97" t="s">
        <v>1642</v>
      </c>
      <c r="L80" s="160">
        <v>44571</v>
      </c>
      <c r="M80" s="160">
        <v>44572</v>
      </c>
      <c r="N80" s="160">
        <v>44441</v>
      </c>
      <c r="O80" s="160">
        <v>44439</v>
      </c>
      <c r="P80" s="160">
        <v>44550</v>
      </c>
      <c r="Q80" s="91" t="s">
        <v>717</v>
      </c>
      <c r="R80" s="91" t="s">
        <v>871</v>
      </c>
      <c r="S80" s="92" t="s">
        <v>727</v>
      </c>
      <c r="W80" s="91"/>
      <c r="Y80" s="91"/>
      <c r="Z80" s="91"/>
      <c r="AA80" s="92" t="e">
        <f>VLOOKUP(功能_33[[#This Row],[User]],#REF!,7,FALSE)</f>
        <v>#REF!</v>
      </c>
      <c r="AB80" s="160">
        <v>44547</v>
      </c>
      <c r="AC80" s="160" t="s">
        <v>1643</v>
      </c>
      <c r="AD80" s="190">
        <v>44550</v>
      </c>
      <c r="AE80" s="191">
        <v>44550</v>
      </c>
      <c r="AF80" s="180" t="s">
        <v>1685</v>
      </c>
      <c r="AG80" s="191"/>
      <c r="AH80" s="191"/>
      <c r="AI80" s="191"/>
      <c r="AJ80" s="191">
        <f>IFERROR(IF(VLOOKUP(功能_33[[#This Row],[功能代號]],E:T,11,FALSE)=0,"",VLOOKUP(功能_33[[#This Row],[功能代號]],E:T,11,FALSE)),"")</f>
        <v>44439</v>
      </c>
      <c r="AK80" s="191"/>
      <c r="AL80" s="191"/>
      <c r="AM80" s="92"/>
      <c r="AO80" s="91" t="s">
        <v>759</v>
      </c>
      <c r="AP80" s="91" t="s">
        <v>759</v>
      </c>
      <c r="AQ80" s="181" t="s">
        <v>1530</v>
      </c>
      <c r="AR80" s="168" t="str">
        <f t="shared" si="7"/>
        <v>6-6</v>
      </c>
      <c r="AS80" s="169" t="str">
        <f t="shared" si="8"/>
        <v/>
      </c>
      <c r="AT80" s="170" t="str">
        <f t="shared" si="9"/>
        <v/>
      </c>
      <c r="AU80" s="182" t="str">
        <f t="shared" si="10"/>
        <v/>
      </c>
      <c r="AV80" s="183" t="str">
        <f t="shared" si="11"/>
        <v/>
      </c>
      <c r="AW80" s="163" t="str">
        <f t="shared" si="12"/>
        <v/>
      </c>
      <c r="AX80" s="92" t="str">
        <f>IFERROR(VLOOKUP(功能_33[[#This Row],[功能代號]],#REF!,1,FALSE),"")</f>
        <v/>
      </c>
      <c r="AY80" s="100">
        <v>44519</v>
      </c>
      <c r="AZ80" s="100">
        <v>44519</v>
      </c>
      <c r="BA80" s="100">
        <v>44519</v>
      </c>
      <c r="BB80" s="92" t="s">
        <v>1531</v>
      </c>
      <c r="BD80" s="92" t="s">
        <v>1686</v>
      </c>
      <c r="BE80" s="92" t="s">
        <v>1533</v>
      </c>
      <c r="BF80" s="184"/>
      <c r="BG80" s="92" t="str">
        <f>IFERROR(VLOOKUP(功能_33[[#This Row],[功能代號]],#REF!,1,FALSE),"")</f>
        <v/>
      </c>
      <c r="BH80" s="92" t="str">
        <f>IFERROR(VLOOKUP(功能_33[[#This Row],[QC對應測試案例即測試報告]],#REF!,1,FALSE),"")</f>
        <v/>
      </c>
      <c r="BI80" s="92" t="str">
        <f t="shared" si="13"/>
        <v/>
      </c>
    </row>
    <row r="81" spans="2:61" ht="13.5" x14ac:dyDescent="0.3">
      <c r="C81" s="92" t="s">
        <v>646</v>
      </c>
      <c r="D81" s="92" t="s">
        <v>791</v>
      </c>
      <c r="E81" s="91" t="s">
        <v>594</v>
      </c>
      <c r="F81" s="92" t="s">
        <v>1687</v>
      </c>
      <c r="G81" s="92" t="s">
        <v>879</v>
      </c>
      <c r="H81" s="91" t="s">
        <v>761</v>
      </c>
      <c r="I81" s="91" t="s">
        <v>762</v>
      </c>
      <c r="J81" s="97" t="s">
        <v>1670</v>
      </c>
      <c r="K81" s="187" t="s">
        <v>1688</v>
      </c>
      <c r="L81" s="160">
        <v>44571</v>
      </c>
      <c r="M81" s="160">
        <v>44572</v>
      </c>
      <c r="N81" s="160">
        <v>44441</v>
      </c>
      <c r="O81" s="160">
        <v>44439</v>
      </c>
      <c r="P81" s="160">
        <v>44550</v>
      </c>
      <c r="Q81" s="91" t="s">
        <v>717</v>
      </c>
      <c r="R81" s="91" t="s">
        <v>871</v>
      </c>
      <c r="S81" s="92" t="s">
        <v>727</v>
      </c>
      <c r="W81" s="91"/>
      <c r="Y81" s="91"/>
      <c r="Z81" s="91"/>
      <c r="AA81" s="92" t="e">
        <f>VLOOKUP(功能_33[[#This Row],[User]],#REF!,7,FALSE)</f>
        <v>#REF!</v>
      </c>
      <c r="AB81" s="160">
        <v>44547</v>
      </c>
      <c r="AC81" s="160" t="s">
        <v>1643</v>
      </c>
      <c r="AD81" s="190">
        <v>44550</v>
      </c>
      <c r="AE81" s="191">
        <v>44550</v>
      </c>
      <c r="AF81" s="180" t="s">
        <v>1671</v>
      </c>
      <c r="AG81" s="191"/>
      <c r="AH81" s="191"/>
      <c r="AI81" s="191"/>
      <c r="AJ81" s="191">
        <f>IFERROR(IF(VLOOKUP(功能_33[[#This Row],[功能代號]],E:T,11,FALSE)=0,"",VLOOKUP(功能_33[[#This Row],[功能代號]],E:T,11,FALSE)),"")</f>
        <v>44439</v>
      </c>
      <c r="AK81" s="191"/>
      <c r="AL81" s="191"/>
      <c r="AM81" s="92"/>
      <c r="AO81" s="91" t="s">
        <v>759</v>
      </c>
      <c r="AP81" s="91" t="s">
        <v>759</v>
      </c>
      <c r="AQ81" s="181" t="s">
        <v>1530</v>
      </c>
      <c r="AR81" s="168" t="str">
        <f t="shared" si="7"/>
        <v>6-6</v>
      </c>
      <c r="AS81" s="169" t="str">
        <f t="shared" si="8"/>
        <v/>
      </c>
      <c r="AT81" s="170" t="str">
        <f t="shared" si="9"/>
        <v/>
      </c>
      <c r="AU81" s="182" t="str">
        <f t="shared" si="10"/>
        <v/>
      </c>
      <c r="AV81" s="183" t="str">
        <f t="shared" si="11"/>
        <v/>
      </c>
      <c r="AW81" s="163" t="str">
        <f t="shared" si="12"/>
        <v/>
      </c>
      <c r="AX81" s="92" t="str">
        <f>IFERROR(VLOOKUP(功能_33[[#This Row],[功能代號]],#REF!,1,FALSE),"")</f>
        <v/>
      </c>
      <c r="AY81" s="100">
        <v>44519</v>
      </c>
      <c r="AZ81" s="100">
        <v>44519</v>
      </c>
      <c r="BA81" s="100">
        <v>44519</v>
      </c>
      <c r="BB81" s="92" t="s">
        <v>1531</v>
      </c>
      <c r="BD81" s="92" t="s">
        <v>1686</v>
      </c>
      <c r="BE81" s="92" t="s">
        <v>1533</v>
      </c>
      <c r="BF81" s="184"/>
      <c r="BG81" s="92" t="str">
        <f>IFERROR(VLOOKUP(功能_33[[#This Row],[功能代號]],#REF!,1,FALSE),"")</f>
        <v/>
      </c>
      <c r="BH81" s="92" t="str">
        <f>IFERROR(VLOOKUP(功能_33[[#This Row],[QC對應測試案例即測試報告]],#REF!,1,FALSE),"")</f>
        <v/>
      </c>
      <c r="BI81" s="92" t="str">
        <f t="shared" si="13"/>
        <v/>
      </c>
    </row>
    <row r="82" spans="2:61" ht="13.5" x14ac:dyDescent="0.4">
      <c r="B82" s="92">
        <v>1</v>
      </c>
      <c r="C82" s="92" t="s">
        <v>634</v>
      </c>
      <c r="D82" s="92" t="s">
        <v>857</v>
      </c>
      <c r="E82" s="91" t="s">
        <v>100</v>
      </c>
      <c r="F82" s="92" t="s">
        <v>881</v>
      </c>
      <c r="G82" s="92"/>
      <c r="H82" s="91" t="s">
        <v>761</v>
      </c>
      <c r="I82" s="91" t="s">
        <v>762</v>
      </c>
      <c r="J82" s="97" t="s">
        <v>1674</v>
      </c>
      <c r="K82" s="97" t="s">
        <v>1659</v>
      </c>
      <c r="L82" s="160">
        <v>44581</v>
      </c>
      <c r="M82" s="160">
        <v>44581</v>
      </c>
      <c r="N82" s="160">
        <v>44442</v>
      </c>
      <c r="O82" s="160">
        <v>44439</v>
      </c>
      <c r="P82" s="160" t="str">
        <f>IFERROR(IF(VLOOKUP(功能_33[[#This Row],[功能代號]],#REF!,8,FALSE)=0,"",VLOOKUP(功能_33[[#This Row],[功能代號]],#REF!,8,FALSE)),"")</f>
        <v/>
      </c>
      <c r="Q82" s="91" t="s">
        <v>728</v>
      </c>
      <c r="R82" s="91" t="s">
        <v>735</v>
      </c>
      <c r="W82" s="91"/>
      <c r="Y82" s="91"/>
      <c r="Z82" s="91"/>
      <c r="AA82" s="92" t="e">
        <f>VLOOKUP(功能_33[[#This Row],[User]],#REF!,7,FALSE)</f>
        <v>#REF!</v>
      </c>
      <c r="AB82" s="160">
        <v>44496</v>
      </c>
      <c r="AC82" s="160">
        <v>44488</v>
      </c>
      <c r="AD82" s="160">
        <v>44496</v>
      </c>
      <c r="AE82" s="160">
        <v>44496</v>
      </c>
      <c r="AF82" s="180" t="s">
        <v>1675</v>
      </c>
      <c r="AG82" s="160" t="s">
        <v>1561</v>
      </c>
      <c r="AH82" s="160"/>
      <c r="AI82" s="179"/>
      <c r="AJ82" s="160">
        <f>IFERROR(IF(VLOOKUP(功能_33[[#This Row],[功能代號]],E:T,11,FALSE)=0,"",VLOOKUP(功能_33[[#This Row],[功能代號]],E:T,11,FALSE)),"")</f>
        <v>44439</v>
      </c>
      <c r="AK82" s="160"/>
      <c r="AL82" s="160"/>
      <c r="AM82" s="92"/>
      <c r="AN82" s="98">
        <v>44491</v>
      </c>
      <c r="AO82" s="91">
        <v>315</v>
      </c>
      <c r="AP82" s="92" t="s">
        <v>882</v>
      </c>
      <c r="AQ82" s="181" t="s">
        <v>1530</v>
      </c>
      <c r="AR82" s="168" t="str">
        <f t="shared" si="7"/>
        <v>3-2</v>
      </c>
      <c r="AS82" s="169" t="str">
        <f t="shared" si="8"/>
        <v/>
      </c>
      <c r="AT82" s="170" t="str">
        <f t="shared" si="9"/>
        <v/>
      </c>
      <c r="AU82" s="182" t="str">
        <f t="shared" si="10"/>
        <v/>
      </c>
      <c r="AV82" s="183" t="str">
        <f t="shared" si="11"/>
        <v/>
      </c>
      <c r="AW82" s="163" t="str">
        <f t="shared" si="12"/>
        <v/>
      </c>
      <c r="AX82" s="92" t="str">
        <f>IFERROR(VLOOKUP(功能_33[[#This Row],[功能代號]],#REF!,1,FALSE),"")</f>
        <v/>
      </c>
      <c r="AY82" s="100">
        <v>44519</v>
      </c>
      <c r="AZ82" s="100">
        <v>44519</v>
      </c>
      <c r="BA82" s="100">
        <v>44519</v>
      </c>
      <c r="BB82" s="92" t="s">
        <v>1531</v>
      </c>
      <c r="BD82" s="92" t="s">
        <v>1689</v>
      </c>
      <c r="BE82" s="92" t="s">
        <v>1690</v>
      </c>
      <c r="BF82" s="184"/>
      <c r="BG82" s="92" t="str">
        <f>IFERROR(VLOOKUP(功能_33[[#This Row],[功能代號]],#REF!,1,FALSE),"")</f>
        <v/>
      </c>
      <c r="BH82" s="92" t="str">
        <f>IFERROR(VLOOKUP(功能_33[[#This Row],[QC對應測試案例即測試報告]],#REF!,1,FALSE),"")</f>
        <v/>
      </c>
      <c r="BI82" s="92" t="str">
        <f t="shared" si="13"/>
        <v/>
      </c>
    </row>
    <row r="83" spans="2:61" ht="13.5" x14ac:dyDescent="0.4">
      <c r="B83" s="92">
        <v>1</v>
      </c>
      <c r="C83" s="92" t="s">
        <v>634</v>
      </c>
      <c r="D83" s="92" t="s">
        <v>857</v>
      </c>
      <c r="E83" s="91" t="s">
        <v>79</v>
      </c>
      <c r="F83" s="92" t="s">
        <v>883</v>
      </c>
      <c r="G83" s="92"/>
      <c r="H83" s="91" t="s">
        <v>761</v>
      </c>
      <c r="I83" s="91" t="s">
        <v>762</v>
      </c>
      <c r="J83" s="97" t="s">
        <v>1663</v>
      </c>
      <c r="K83" s="97" t="s">
        <v>1642</v>
      </c>
      <c r="L83" s="160">
        <v>44581</v>
      </c>
      <c r="M83" s="160">
        <v>44581</v>
      </c>
      <c r="N83" s="160">
        <v>44442</v>
      </c>
      <c r="O83" s="160">
        <v>44439</v>
      </c>
      <c r="P83" s="160" t="str">
        <f>IFERROR(IF(VLOOKUP(功能_33[[#This Row],[功能代號]],#REF!,8,FALSE)=0,"",VLOOKUP(功能_33[[#This Row],[功能代號]],#REF!,8,FALSE)),"")</f>
        <v/>
      </c>
      <c r="Q83" s="91" t="s">
        <v>728</v>
      </c>
      <c r="R83" s="91" t="s">
        <v>735</v>
      </c>
      <c r="S83" s="92" t="s">
        <v>884</v>
      </c>
      <c r="W83" s="91"/>
      <c r="Y83" s="91"/>
      <c r="Z83" s="91"/>
      <c r="AA83" s="92" t="e">
        <f>VLOOKUP(功能_33[[#This Row],[User]],#REF!,7,FALSE)</f>
        <v>#REF!</v>
      </c>
      <c r="AB83" s="160">
        <v>44496</v>
      </c>
      <c r="AC83" s="160">
        <v>44488</v>
      </c>
      <c r="AD83" s="160">
        <v>44496</v>
      </c>
      <c r="AE83" s="160">
        <v>44496</v>
      </c>
      <c r="AF83" s="180" t="s">
        <v>1691</v>
      </c>
      <c r="AG83" s="160" t="s">
        <v>1561</v>
      </c>
      <c r="AH83" s="160"/>
      <c r="AI83" s="179"/>
      <c r="AJ83" s="160">
        <f>IFERROR(IF(VLOOKUP(功能_33[[#This Row],[功能代號]],E:T,11,FALSE)=0,"",VLOOKUP(功能_33[[#This Row],[功能代號]],E:T,11,FALSE)),"")</f>
        <v>44439</v>
      </c>
      <c r="AK83" s="160"/>
      <c r="AL83" s="160"/>
      <c r="AM83" s="92"/>
      <c r="AN83" s="92"/>
      <c r="AO83" s="91">
        <v>315</v>
      </c>
      <c r="AP83" s="92" t="s">
        <v>882</v>
      </c>
      <c r="AQ83" s="181" t="s">
        <v>1530</v>
      </c>
      <c r="AR83" s="168" t="str">
        <f t="shared" si="7"/>
        <v>3-2</v>
      </c>
      <c r="AS83" s="169" t="str">
        <f t="shared" si="8"/>
        <v/>
      </c>
      <c r="AT83" s="170" t="str">
        <f t="shared" si="9"/>
        <v/>
      </c>
      <c r="AU83" s="182" t="str">
        <f t="shared" si="10"/>
        <v/>
      </c>
      <c r="AV83" s="183" t="str">
        <f t="shared" si="11"/>
        <v/>
      </c>
      <c r="AW83" s="163" t="str">
        <f t="shared" si="12"/>
        <v/>
      </c>
      <c r="AX83" s="92" t="str">
        <f>IFERROR(VLOOKUP(功能_33[[#This Row],[功能代號]],#REF!,1,FALSE),"")</f>
        <v/>
      </c>
      <c r="AY83" s="100">
        <v>44536</v>
      </c>
      <c r="AZ83" s="100">
        <v>44536</v>
      </c>
      <c r="BA83" s="100">
        <v>44536</v>
      </c>
      <c r="BB83" s="92" t="s">
        <v>1650</v>
      </c>
      <c r="BD83" s="92" t="s">
        <v>1692</v>
      </c>
      <c r="BE83" s="92" t="s">
        <v>1676</v>
      </c>
      <c r="BF83" s="184"/>
      <c r="BG83" s="92" t="str">
        <f>IFERROR(VLOOKUP(功能_33[[#This Row],[功能代號]],#REF!,1,FALSE),"")</f>
        <v/>
      </c>
      <c r="BH83" s="92" t="str">
        <f>IFERROR(VLOOKUP(功能_33[[#This Row],[QC對應測試案例即測試報告]],#REF!,1,FALSE),"")</f>
        <v/>
      </c>
      <c r="BI83" s="92" t="str">
        <f t="shared" si="13"/>
        <v/>
      </c>
    </row>
    <row r="84" spans="2:61" ht="13.5" x14ac:dyDescent="0.4">
      <c r="B84" s="92">
        <v>1</v>
      </c>
      <c r="C84" s="92" t="s">
        <v>634</v>
      </c>
      <c r="D84" s="92" t="s">
        <v>885</v>
      </c>
      <c r="E84" s="91" t="s">
        <v>108</v>
      </c>
      <c r="F84" s="92" t="s">
        <v>886</v>
      </c>
      <c r="G84" s="92"/>
      <c r="H84" s="91" t="s">
        <v>761</v>
      </c>
      <c r="I84" s="91" t="s">
        <v>762</v>
      </c>
      <c r="J84" s="97" t="s">
        <v>849</v>
      </c>
      <c r="K84" s="97"/>
      <c r="L84" s="160">
        <v>44581</v>
      </c>
      <c r="M84" s="160">
        <v>44581</v>
      </c>
      <c r="N84" s="160">
        <v>44442</v>
      </c>
      <c r="O84" s="160">
        <v>44439</v>
      </c>
      <c r="P84" s="160">
        <v>44439</v>
      </c>
      <c r="Q84" s="91" t="s">
        <v>728</v>
      </c>
      <c r="R84" s="91" t="s">
        <v>735</v>
      </c>
      <c r="W84" s="91"/>
      <c r="Y84" s="91"/>
      <c r="Z84" s="91"/>
      <c r="AA84" s="92" t="e">
        <f>VLOOKUP(功能_33[[#This Row],[User]],#REF!,7,FALSE)</f>
        <v>#REF!</v>
      </c>
      <c r="AB84" s="160">
        <v>44496</v>
      </c>
      <c r="AC84" s="160">
        <v>44488</v>
      </c>
      <c r="AD84" s="160">
        <v>44496</v>
      </c>
      <c r="AE84" s="160">
        <v>44496</v>
      </c>
      <c r="AF84" s="180">
        <v>44512</v>
      </c>
      <c r="AG84" s="160" t="s">
        <v>1561</v>
      </c>
      <c r="AH84" s="160"/>
      <c r="AI84" s="179"/>
      <c r="AJ84" s="160">
        <f>IFERROR(IF(VLOOKUP(功能_33[[#This Row],[功能代號]],E:T,11,FALSE)=0,"",VLOOKUP(功能_33[[#This Row],[功能代號]],E:T,11,FALSE)),"")</f>
        <v>44439</v>
      </c>
      <c r="AK84" s="160"/>
      <c r="AL84" s="160"/>
      <c r="AM84" s="92"/>
      <c r="AN84" s="92"/>
      <c r="AO84" s="91">
        <v>350</v>
      </c>
      <c r="AP84" s="92" t="s">
        <v>887</v>
      </c>
      <c r="AQ84" s="181" t="s">
        <v>1530</v>
      </c>
      <c r="AR84" s="168" t="str">
        <f t="shared" si="7"/>
        <v>3-5</v>
      </c>
      <c r="AS84" s="169" t="str">
        <f t="shared" si="8"/>
        <v/>
      </c>
      <c r="AT84" s="170" t="str">
        <f t="shared" si="9"/>
        <v/>
      </c>
      <c r="AU84" s="182" t="str">
        <f t="shared" si="10"/>
        <v/>
      </c>
      <c r="AV84" s="183" t="str">
        <f t="shared" si="11"/>
        <v/>
      </c>
      <c r="AW84" s="163" t="str">
        <f t="shared" si="12"/>
        <v/>
      </c>
      <c r="AX84" s="92" t="str">
        <f>IFERROR(VLOOKUP(功能_33[[#This Row],[功能代號]],#REF!,1,FALSE),"")</f>
        <v/>
      </c>
      <c r="AY84" s="100">
        <v>44550</v>
      </c>
      <c r="AZ84" s="100">
        <v>44550</v>
      </c>
      <c r="BA84" s="100">
        <v>44550</v>
      </c>
      <c r="BB84" s="92" t="s">
        <v>1650</v>
      </c>
      <c r="BD84" s="92" t="s">
        <v>1693</v>
      </c>
      <c r="BE84" s="92" t="s">
        <v>1694</v>
      </c>
      <c r="BF84" s="184"/>
      <c r="BG84" s="92" t="str">
        <f>IFERROR(VLOOKUP(功能_33[[#This Row],[功能代號]],#REF!,1,FALSE),"")</f>
        <v/>
      </c>
      <c r="BH84" s="92" t="str">
        <f>IFERROR(VLOOKUP(功能_33[[#This Row],[QC對應測試案例即測試報告]],#REF!,1,FALSE),"")</f>
        <v/>
      </c>
      <c r="BI84" s="92" t="str">
        <f t="shared" si="13"/>
        <v/>
      </c>
    </row>
    <row r="85" spans="2:61" ht="13.5" x14ac:dyDescent="0.4">
      <c r="B85" s="92">
        <v>1</v>
      </c>
      <c r="C85" s="92" t="s">
        <v>634</v>
      </c>
      <c r="D85" s="92" t="s">
        <v>885</v>
      </c>
      <c r="E85" s="91" t="s">
        <v>96</v>
      </c>
      <c r="F85" s="92" t="s">
        <v>888</v>
      </c>
      <c r="G85" s="92"/>
      <c r="H85" s="91" t="s">
        <v>761</v>
      </c>
      <c r="I85" s="91" t="s">
        <v>762</v>
      </c>
      <c r="J85" s="97" t="s">
        <v>849</v>
      </c>
      <c r="K85" s="97"/>
      <c r="L85" s="160">
        <v>44575</v>
      </c>
      <c r="M85" s="160">
        <v>44575</v>
      </c>
      <c r="N85" s="160">
        <v>44442</v>
      </c>
      <c r="O85" s="160">
        <v>44439</v>
      </c>
      <c r="P85" s="160" t="str">
        <f>IFERROR(IF(VLOOKUP(功能_33[[#This Row],[功能代號]],#REF!,8,FALSE)=0,"",VLOOKUP(功能_33[[#This Row],[功能代號]],#REF!,8,FALSE)),"")</f>
        <v/>
      </c>
      <c r="Q85" s="91" t="s">
        <v>728</v>
      </c>
      <c r="R85" s="91" t="s">
        <v>735</v>
      </c>
      <c r="W85" s="91"/>
      <c r="Y85" s="91"/>
      <c r="Z85" s="91"/>
      <c r="AA85" s="92" t="e">
        <f>VLOOKUP(功能_33[[#This Row],[User]],#REF!,7,FALSE)</f>
        <v>#REF!</v>
      </c>
      <c r="AB85" s="160">
        <v>44496</v>
      </c>
      <c r="AC85" s="160">
        <v>44488</v>
      </c>
      <c r="AD85" s="160">
        <v>44496</v>
      </c>
      <c r="AE85" s="160">
        <v>44496</v>
      </c>
      <c r="AF85" s="180">
        <v>44512</v>
      </c>
      <c r="AG85" s="160" t="s">
        <v>1561</v>
      </c>
      <c r="AH85" s="160"/>
      <c r="AI85" s="179"/>
      <c r="AJ85" s="160">
        <f>IFERROR(IF(VLOOKUP(功能_33[[#This Row],[功能代號]],E:T,11,FALSE)=0,"",VLOOKUP(功能_33[[#This Row],[功能代號]],E:T,11,FALSE)),"")</f>
        <v>44439</v>
      </c>
      <c r="AK85" s="160"/>
      <c r="AL85" s="160"/>
      <c r="AM85" s="92"/>
      <c r="AN85" s="92"/>
      <c r="AO85" s="91">
        <v>351</v>
      </c>
      <c r="AP85" s="92" t="s">
        <v>889</v>
      </c>
      <c r="AQ85" s="181" t="s">
        <v>1530</v>
      </c>
      <c r="AR85" s="168" t="str">
        <f t="shared" si="7"/>
        <v>3-5</v>
      </c>
      <c r="AS85" s="169" t="str">
        <f t="shared" si="8"/>
        <v/>
      </c>
      <c r="AT85" s="170" t="str">
        <f t="shared" si="9"/>
        <v/>
      </c>
      <c r="AU85" s="182" t="str">
        <f t="shared" si="10"/>
        <v/>
      </c>
      <c r="AV85" s="183" t="str">
        <f t="shared" si="11"/>
        <v/>
      </c>
      <c r="AW85" s="163" t="str">
        <f t="shared" si="12"/>
        <v/>
      </c>
      <c r="AX85" s="92" t="str">
        <f>IFERROR(VLOOKUP(功能_33[[#This Row],[功能代號]],#REF!,1,FALSE),"")</f>
        <v/>
      </c>
      <c r="AY85" s="100">
        <v>44545</v>
      </c>
      <c r="AZ85" s="100">
        <v>44545</v>
      </c>
      <c r="BA85" s="100">
        <v>44545</v>
      </c>
      <c r="BB85" s="92" t="s">
        <v>1650</v>
      </c>
      <c r="BD85" s="92" t="s">
        <v>1695</v>
      </c>
      <c r="BE85" s="92" t="s">
        <v>1696</v>
      </c>
      <c r="BF85" s="184"/>
      <c r="BG85" s="92" t="str">
        <f>IFERROR(VLOOKUP(功能_33[[#This Row],[功能代號]],#REF!,1,FALSE),"")</f>
        <v/>
      </c>
      <c r="BH85" s="92" t="str">
        <f>IFERROR(VLOOKUP(功能_33[[#This Row],[QC對應測試案例即測試報告]],#REF!,1,FALSE),"")</f>
        <v/>
      </c>
      <c r="BI85" s="92" t="str">
        <f t="shared" si="13"/>
        <v/>
      </c>
    </row>
    <row r="86" spans="2:61" ht="13.5" x14ac:dyDescent="0.4">
      <c r="B86" s="92">
        <v>1</v>
      </c>
      <c r="C86" s="92" t="s">
        <v>1697</v>
      </c>
      <c r="D86" s="92" t="s">
        <v>885</v>
      </c>
      <c r="E86" s="91" t="s">
        <v>93</v>
      </c>
      <c r="F86" s="92" t="s">
        <v>890</v>
      </c>
      <c r="G86" s="92"/>
      <c r="H86" s="91" t="s">
        <v>761</v>
      </c>
      <c r="I86" s="91" t="s">
        <v>762</v>
      </c>
      <c r="J86" s="97" t="s">
        <v>1658</v>
      </c>
      <c r="K86" s="97" t="s">
        <v>1659</v>
      </c>
      <c r="L86" s="160">
        <v>44575</v>
      </c>
      <c r="M86" s="160">
        <v>44575</v>
      </c>
      <c r="N86" s="160">
        <v>44442</v>
      </c>
      <c r="O86" s="160">
        <v>44439</v>
      </c>
      <c r="P86" s="160">
        <v>44439</v>
      </c>
      <c r="Q86" s="91" t="s">
        <v>723</v>
      </c>
      <c r="R86" s="91" t="s">
        <v>735</v>
      </c>
      <c r="W86" s="91"/>
      <c r="Y86" s="91"/>
      <c r="Z86" s="91"/>
      <c r="AA86" s="92" t="e">
        <f>VLOOKUP(功能_33[[#This Row],[User]],#REF!,7,FALSE)</f>
        <v>#REF!</v>
      </c>
      <c r="AB86" s="160">
        <v>44496</v>
      </c>
      <c r="AC86" s="160">
        <v>44488</v>
      </c>
      <c r="AD86" s="160">
        <v>44497</v>
      </c>
      <c r="AE86" s="160">
        <v>44497</v>
      </c>
      <c r="AF86" s="180" t="s">
        <v>1660</v>
      </c>
      <c r="AG86" s="160" t="s">
        <v>1561</v>
      </c>
      <c r="AH86" s="160"/>
      <c r="AI86" s="179"/>
      <c r="AJ86" s="160">
        <f>IFERROR(IF(VLOOKUP(功能_33[[#This Row],[功能代號]],E:T,11,FALSE)=0,"",VLOOKUP(功能_33[[#This Row],[功能代號]],E:T,11,FALSE)),"")</f>
        <v>44439</v>
      </c>
      <c r="AK86" s="160"/>
      <c r="AL86" s="160"/>
      <c r="AM86" s="92"/>
      <c r="AN86" s="92"/>
      <c r="AO86" s="91">
        <v>321</v>
      </c>
      <c r="AP86" s="92" t="s">
        <v>891</v>
      </c>
      <c r="AQ86" s="181" t="s">
        <v>1530</v>
      </c>
      <c r="AR86" s="168" t="str">
        <f t="shared" si="7"/>
        <v>3-5</v>
      </c>
      <c r="AS86" s="169" t="str">
        <f t="shared" si="8"/>
        <v/>
      </c>
      <c r="AT86" s="170" t="str">
        <f t="shared" si="9"/>
        <v/>
      </c>
      <c r="AU86" s="182" t="str">
        <f t="shared" si="10"/>
        <v/>
      </c>
      <c r="AV86" s="183" t="str">
        <f t="shared" si="11"/>
        <v/>
      </c>
      <c r="AW86" s="163" t="str">
        <f t="shared" si="12"/>
        <v/>
      </c>
      <c r="AX86" s="92" t="str">
        <f>IFERROR(VLOOKUP(功能_33[[#This Row],[功能代號]],#REF!,1,FALSE),"")</f>
        <v/>
      </c>
      <c r="AY86" s="100">
        <v>44559</v>
      </c>
      <c r="AZ86" s="100">
        <v>44559</v>
      </c>
      <c r="BA86" s="100">
        <v>44559</v>
      </c>
      <c r="BB86" s="92" t="s">
        <v>1531</v>
      </c>
      <c r="BD86" s="92" t="s">
        <v>1698</v>
      </c>
      <c r="BE86" s="92" t="s">
        <v>1533</v>
      </c>
      <c r="BF86" s="184"/>
      <c r="BG86" s="92" t="str">
        <f>IFERROR(VLOOKUP(功能_33[[#This Row],[功能代號]],#REF!,1,FALSE),"")</f>
        <v/>
      </c>
      <c r="BH86" s="92" t="str">
        <f>IFERROR(VLOOKUP(功能_33[[#This Row],[QC對應測試案例即測試報告]],#REF!,1,FALSE),"")</f>
        <v/>
      </c>
      <c r="BI86" s="92" t="str">
        <f t="shared" si="13"/>
        <v/>
      </c>
    </row>
    <row r="87" spans="2:61" ht="13.5" x14ac:dyDescent="0.4">
      <c r="C87" s="92" t="s">
        <v>634</v>
      </c>
      <c r="D87" s="92" t="s">
        <v>1699</v>
      </c>
      <c r="E87" s="91" t="s">
        <v>1700</v>
      </c>
      <c r="F87" s="92" t="s">
        <v>1701</v>
      </c>
      <c r="G87" s="92" t="s">
        <v>1702</v>
      </c>
      <c r="H87" s="91" t="s">
        <v>761</v>
      </c>
      <c r="I87" s="91" t="s">
        <v>1703</v>
      </c>
      <c r="J87" s="97" t="s">
        <v>1663</v>
      </c>
      <c r="K87" s="97" t="s">
        <v>1642</v>
      </c>
      <c r="L87" s="160"/>
      <c r="M87" s="160"/>
      <c r="N87" s="160">
        <v>44434</v>
      </c>
      <c r="O87" s="160">
        <v>44434</v>
      </c>
      <c r="P87" s="160" t="str">
        <f>IFERROR(IF(VLOOKUP(功能_33[[#This Row],[功能代號]],#REF!,8,FALSE)=0,"",VLOOKUP(功能_33[[#This Row],[功能代號]],#REF!,8,FALSE)),"")</f>
        <v/>
      </c>
      <c r="Q87" s="91" t="s">
        <v>723</v>
      </c>
      <c r="R87" s="91" t="s">
        <v>745</v>
      </c>
      <c r="S87" s="92" t="s">
        <v>843</v>
      </c>
      <c r="W87" s="91"/>
      <c r="Y87" s="91"/>
      <c r="Z87" s="91"/>
      <c r="AA87" s="92" t="e">
        <f>VLOOKUP(功能_33[[#This Row],[User]],#REF!,7,FALSE)</f>
        <v>#REF!</v>
      </c>
      <c r="AB87" s="160">
        <v>44533</v>
      </c>
      <c r="AC87" s="160">
        <v>44470</v>
      </c>
      <c r="AD87" s="160">
        <f>IF(功能_33[[#This Row],[URS交二審]]=0,"",功能_33[[#This Row],[URS交二審]]+7)</f>
        <v>44477</v>
      </c>
      <c r="AE87" s="160">
        <f>IF(功能_33[[#This Row],[URS交二審]]=0,"",功能_33[[#This Row],[URS交二審]]+7)</f>
        <v>44477</v>
      </c>
      <c r="AF87" s="180" t="s">
        <v>1704</v>
      </c>
      <c r="AG87" s="160" t="s">
        <v>1561</v>
      </c>
      <c r="AH87" s="160"/>
      <c r="AI87" s="179"/>
      <c r="AJ87" s="160">
        <f>IFERROR(IF(VLOOKUP(功能_33[[#This Row],[功能代號]],E:T,11,FALSE)=0,"",VLOOKUP(功能_33[[#This Row],[功能代號]],E:T,11,FALSE)),"")</f>
        <v>44434</v>
      </c>
      <c r="AK87" s="160"/>
      <c r="AL87" s="160"/>
      <c r="AM87" s="92"/>
      <c r="AO87" s="91">
        <v>231</v>
      </c>
      <c r="AP87" s="92" t="s">
        <v>844</v>
      </c>
      <c r="AQ87" s="181" t="s">
        <v>1631</v>
      </c>
      <c r="AR87" s="168" t="str">
        <f t="shared" si="7"/>
        <v>3-9</v>
      </c>
      <c r="AS87" s="169" t="str">
        <f t="shared" si="8"/>
        <v/>
      </c>
      <c r="AT87" s="170" t="str">
        <f t="shared" si="9"/>
        <v/>
      </c>
      <c r="AU87" s="182" t="str">
        <f t="shared" si="10"/>
        <v/>
      </c>
      <c r="AV87" s="183" t="str">
        <f t="shared" si="11"/>
        <v/>
      </c>
      <c r="AW87" s="163" t="str">
        <f t="shared" si="12"/>
        <v/>
      </c>
      <c r="AX87" s="92" t="str">
        <f>IFERROR(VLOOKUP(功能_33[[#This Row],[功能代號]],#REF!,1,FALSE),"")</f>
        <v/>
      </c>
      <c r="AZ87" s="100"/>
      <c r="BB87" s="92" t="s">
        <v>1634</v>
      </c>
      <c r="BE87" s="92" t="s">
        <v>1533</v>
      </c>
      <c r="BF87" s="184"/>
      <c r="BG87" s="92" t="str">
        <f>IFERROR(VLOOKUP(功能_33[[#This Row],[功能代號]],#REF!,1,FALSE),"")</f>
        <v/>
      </c>
      <c r="BH87" s="92" t="str">
        <f>IFERROR(VLOOKUP(功能_33[[#This Row],[QC對應測試案例即測試報告]],#REF!,1,FALSE),"")</f>
        <v/>
      </c>
      <c r="BI87" s="92" t="str">
        <f t="shared" si="13"/>
        <v/>
      </c>
    </row>
    <row r="88" spans="2:61" ht="13.5" x14ac:dyDescent="0.4">
      <c r="C88" s="92" t="s">
        <v>634</v>
      </c>
      <c r="D88" s="92" t="s">
        <v>1699</v>
      </c>
      <c r="E88" s="91" t="s">
        <v>1705</v>
      </c>
      <c r="F88" s="92" t="s">
        <v>1706</v>
      </c>
      <c r="G88" s="92" t="s">
        <v>1707</v>
      </c>
      <c r="H88" s="91" t="s">
        <v>761</v>
      </c>
      <c r="I88" s="91" t="s">
        <v>1703</v>
      </c>
      <c r="J88" s="97" t="s">
        <v>1663</v>
      </c>
      <c r="K88" s="97" t="s">
        <v>1642</v>
      </c>
      <c r="L88" s="160"/>
      <c r="M88" s="160"/>
      <c r="N88" s="160">
        <v>44434</v>
      </c>
      <c r="O88" s="160">
        <v>44434</v>
      </c>
      <c r="P88" s="160" t="str">
        <f>IFERROR(IF(VLOOKUP(功能_33[[#This Row],[功能代號]],#REF!,8,FALSE)=0,"",VLOOKUP(功能_33[[#This Row],[功能代號]],#REF!,8,FALSE)),"")</f>
        <v/>
      </c>
      <c r="Q88" s="91" t="s">
        <v>723</v>
      </c>
      <c r="R88" s="91" t="s">
        <v>745</v>
      </c>
      <c r="S88" s="92" t="s">
        <v>843</v>
      </c>
      <c r="W88" s="91"/>
      <c r="Y88" s="91"/>
      <c r="Z88" s="91"/>
      <c r="AA88" s="92" t="e">
        <f>VLOOKUP(功能_33[[#This Row],[User]],#REF!,7,FALSE)</f>
        <v>#REF!</v>
      </c>
      <c r="AB88" s="160">
        <v>44533</v>
      </c>
      <c r="AC88" s="160">
        <v>44470</v>
      </c>
      <c r="AD88" s="160">
        <f>IF(功能_33[[#This Row],[URS交二審]]=0,"",功能_33[[#This Row],[URS交二審]]+7)</f>
        <v>44477</v>
      </c>
      <c r="AE88" s="160">
        <f>IF(功能_33[[#This Row],[URS交二審]]=0,"",功能_33[[#This Row],[URS交二審]]+7)</f>
        <v>44477</v>
      </c>
      <c r="AF88" s="180" t="s">
        <v>1704</v>
      </c>
      <c r="AG88" s="160" t="s">
        <v>1561</v>
      </c>
      <c r="AH88" s="160"/>
      <c r="AI88" s="179"/>
      <c r="AJ88" s="160">
        <f>IFERROR(IF(VLOOKUP(功能_33[[#This Row],[功能代號]],E:T,11,FALSE)=0,"",VLOOKUP(功能_33[[#This Row],[功能代號]],E:T,11,FALSE)),"")</f>
        <v>44434</v>
      </c>
      <c r="AK88" s="160"/>
      <c r="AL88" s="160"/>
      <c r="AM88" s="92"/>
      <c r="AO88" s="91">
        <v>209</v>
      </c>
      <c r="AP88" s="92" t="s">
        <v>846</v>
      </c>
      <c r="AQ88" s="181" t="s">
        <v>1631</v>
      </c>
      <c r="AR88" s="168" t="str">
        <f t="shared" si="7"/>
        <v>3-9</v>
      </c>
      <c r="AS88" s="169" t="str">
        <f t="shared" si="8"/>
        <v/>
      </c>
      <c r="AT88" s="170" t="str">
        <f t="shared" si="9"/>
        <v/>
      </c>
      <c r="AU88" s="182" t="str">
        <f t="shared" si="10"/>
        <v/>
      </c>
      <c r="AV88" s="183" t="str">
        <f t="shared" si="11"/>
        <v/>
      </c>
      <c r="AW88" s="163" t="str">
        <f t="shared" si="12"/>
        <v/>
      </c>
      <c r="AX88" s="92" t="str">
        <f>IFERROR(VLOOKUP(功能_33[[#This Row],[功能代號]],#REF!,1,FALSE),"")</f>
        <v/>
      </c>
      <c r="AZ88" s="100"/>
      <c r="BB88" s="92" t="s">
        <v>1634</v>
      </c>
      <c r="BE88" s="92" t="s">
        <v>1533</v>
      </c>
      <c r="BF88" s="184"/>
      <c r="BG88" s="92" t="str">
        <f>IFERROR(VLOOKUP(功能_33[[#This Row],[功能代號]],#REF!,1,FALSE),"")</f>
        <v/>
      </c>
      <c r="BH88" s="92" t="str">
        <f>IFERROR(VLOOKUP(功能_33[[#This Row],[QC對應測試案例即測試報告]],#REF!,1,FALSE),"")</f>
        <v/>
      </c>
      <c r="BI88" s="92" t="str">
        <f t="shared" si="13"/>
        <v/>
      </c>
    </row>
    <row r="89" spans="2:61" ht="54" x14ac:dyDescent="0.4">
      <c r="C89" s="92" t="s">
        <v>635</v>
      </c>
      <c r="D89" s="92" t="s">
        <v>636</v>
      </c>
      <c r="E89" s="91" t="s">
        <v>119</v>
      </c>
      <c r="F89" s="92" t="s">
        <v>892</v>
      </c>
      <c r="G89" s="92"/>
      <c r="H89" s="91" t="s">
        <v>761</v>
      </c>
      <c r="I89" s="91" t="s">
        <v>1703</v>
      </c>
      <c r="J89" s="97" t="s">
        <v>893</v>
      </c>
      <c r="K89" s="97"/>
      <c r="L89" s="160">
        <v>44582</v>
      </c>
      <c r="M89" s="160">
        <v>44578</v>
      </c>
      <c r="N89" s="160">
        <v>44438</v>
      </c>
      <c r="O89" s="160">
        <v>44438</v>
      </c>
      <c r="P89" s="160">
        <v>44533</v>
      </c>
      <c r="Q89" s="91" t="s">
        <v>723</v>
      </c>
      <c r="R89" s="91" t="s">
        <v>823</v>
      </c>
      <c r="W89" s="91"/>
      <c r="Y89" s="91"/>
      <c r="Z89" s="91"/>
      <c r="AA89" s="92" t="e">
        <f>VLOOKUP(功能_33[[#This Row],[User]],#REF!,7,FALSE)</f>
        <v>#REF!</v>
      </c>
      <c r="AB89" s="160">
        <v>44533</v>
      </c>
      <c r="AC89" s="160">
        <v>44515</v>
      </c>
      <c r="AD89" s="160">
        <v>44523</v>
      </c>
      <c r="AE89" s="160">
        <v>44524</v>
      </c>
      <c r="AF89" s="180">
        <v>44539</v>
      </c>
      <c r="AG89" s="160"/>
      <c r="AH89" s="160"/>
      <c r="AI89" s="179"/>
      <c r="AJ89" s="160">
        <f>IFERROR(IF(VLOOKUP(功能_33[[#This Row],[功能代號]],E:T,11,FALSE)=0,"",VLOOKUP(功能_33[[#This Row],[功能代號]],E:T,11,FALSE)),"")</f>
        <v>44438</v>
      </c>
      <c r="AK89" s="160"/>
      <c r="AL89" s="160"/>
      <c r="AM89" s="92"/>
      <c r="AN89" s="92"/>
      <c r="AO89" s="107" t="s">
        <v>894</v>
      </c>
      <c r="AP89" s="95" t="s">
        <v>895</v>
      </c>
      <c r="AQ89" s="181" t="s">
        <v>1530</v>
      </c>
      <c r="AR89" s="168" t="str">
        <f t="shared" si="7"/>
        <v>4-1</v>
      </c>
      <c r="AS89" s="169" t="str">
        <f t="shared" si="8"/>
        <v/>
      </c>
      <c r="AT89" s="170" t="str">
        <f t="shared" si="9"/>
        <v/>
      </c>
      <c r="AU89" s="182" t="str">
        <f t="shared" si="10"/>
        <v/>
      </c>
      <c r="AV89" s="183" t="str">
        <f t="shared" si="11"/>
        <v/>
      </c>
      <c r="AW89" s="163" t="str">
        <f t="shared" si="12"/>
        <v/>
      </c>
      <c r="AX89" s="92" t="str">
        <f>IFERROR(VLOOKUP(功能_33[[#This Row],[功能代號]],#REF!,1,FALSE),"")</f>
        <v/>
      </c>
      <c r="AY89" s="100">
        <v>44519</v>
      </c>
      <c r="AZ89" s="100">
        <v>44519</v>
      </c>
      <c r="BA89" s="100">
        <v>44519</v>
      </c>
      <c r="BB89" s="92" t="s">
        <v>1531</v>
      </c>
      <c r="BD89" s="92" t="s">
        <v>1689</v>
      </c>
      <c r="BE89" s="92" t="s">
        <v>1690</v>
      </c>
      <c r="BF89" s="184"/>
      <c r="BG89" s="92" t="str">
        <f>IFERROR(VLOOKUP(功能_33[[#This Row],[功能代號]],#REF!,1,FALSE),"")</f>
        <v/>
      </c>
      <c r="BH89" s="92" t="str">
        <f>IFERROR(VLOOKUP(功能_33[[#This Row],[QC對應測試案例即測試報告]],#REF!,1,FALSE),"")</f>
        <v/>
      </c>
      <c r="BI89" s="92" t="str">
        <f t="shared" si="13"/>
        <v/>
      </c>
    </row>
    <row r="90" spans="2:61" ht="13.5" x14ac:dyDescent="0.4">
      <c r="C90" s="92" t="s">
        <v>635</v>
      </c>
      <c r="D90" s="92" t="s">
        <v>636</v>
      </c>
      <c r="E90" s="91" t="s">
        <v>110</v>
      </c>
      <c r="F90" s="92" t="s">
        <v>896</v>
      </c>
      <c r="G90" s="92"/>
      <c r="H90" s="91" t="s">
        <v>761</v>
      </c>
      <c r="I90" s="91" t="s">
        <v>762</v>
      </c>
      <c r="J90" s="97" t="s">
        <v>893</v>
      </c>
      <c r="K90" s="97"/>
      <c r="L90" s="160">
        <v>44582</v>
      </c>
      <c r="M90" s="160">
        <v>44578</v>
      </c>
      <c r="N90" s="160">
        <v>44438</v>
      </c>
      <c r="O90" s="160">
        <v>44438</v>
      </c>
      <c r="P90" s="160">
        <v>44523</v>
      </c>
      <c r="Q90" s="91" t="s">
        <v>723</v>
      </c>
      <c r="R90" s="91" t="s">
        <v>823</v>
      </c>
      <c r="W90" s="91"/>
      <c r="Y90" s="91"/>
      <c r="Z90" s="91"/>
      <c r="AA90" s="92" t="e">
        <f>VLOOKUP(功能_33[[#This Row],[User]],#REF!,7,FALSE)</f>
        <v>#REF!</v>
      </c>
      <c r="AB90" s="160">
        <v>44533</v>
      </c>
      <c r="AC90" s="160" t="s">
        <v>1559</v>
      </c>
      <c r="AD90" s="160">
        <v>44523</v>
      </c>
      <c r="AE90" s="160">
        <v>44524</v>
      </c>
      <c r="AF90" s="180">
        <v>44539</v>
      </c>
      <c r="AG90" s="160"/>
      <c r="AH90" s="160"/>
      <c r="AI90" s="179"/>
      <c r="AJ90" s="160">
        <f>IFERROR(IF(VLOOKUP(功能_33[[#This Row],[功能代號]],E:T,11,FALSE)=0,"",VLOOKUP(功能_33[[#This Row],[功能代號]],E:T,11,FALSE)),"")</f>
        <v>44438</v>
      </c>
      <c r="AK90" s="160"/>
      <c r="AL90" s="160"/>
      <c r="AM90" s="92"/>
      <c r="AN90" s="92"/>
      <c r="AO90" s="108" t="s">
        <v>897</v>
      </c>
      <c r="AP90" s="91" t="s">
        <v>759</v>
      </c>
      <c r="AQ90" s="181" t="s">
        <v>1530</v>
      </c>
      <c r="AR90" s="168" t="str">
        <f t="shared" si="7"/>
        <v>4-1</v>
      </c>
      <c r="AS90" s="169" t="str">
        <f t="shared" si="8"/>
        <v/>
      </c>
      <c r="AT90" s="170" t="str">
        <f t="shared" si="9"/>
        <v/>
      </c>
      <c r="AU90" s="182" t="str">
        <f t="shared" si="10"/>
        <v/>
      </c>
      <c r="AV90" s="183" t="str">
        <f t="shared" si="11"/>
        <v/>
      </c>
      <c r="AW90" s="163" t="str">
        <f t="shared" si="12"/>
        <v/>
      </c>
      <c r="AX90" s="92" t="str">
        <f>IFERROR(VLOOKUP(功能_33[[#This Row],[功能代號]],#REF!,1,FALSE),"")</f>
        <v/>
      </c>
      <c r="AY90" s="100">
        <v>44519</v>
      </c>
      <c r="AZ90" s="100">
        <v>44519</v>
      </c>
      <c r="BA90" s="100">
        <v>44519</v>
      </c>
      <c r="BB90" s="92" t="s">
        <v>1531</v>
      </c>
      <c r="BD90" s="92" t="s">
        <v>1689</v>
      </c>
      <c r="BE90" s="92" t="s">
        <v>1690</v>
      </c>
      <c r="BF90" s="184"/>
      <c r="BG90" s="92" t="str">
        <f>IFERROR(VLOOKUP(功能_33[[#This Row],[功能代號]],#REF!,1,FALSE),"")</f>
        <v/>
      </c>
      <c r="BH90" s="92" t="str">
        <f>IFERROR(VLOOKUP(功能_33[[#This Row],[QC對應測試案例即測試報告]],#REF!,1,FALSE),"")</f>
        <v/>
      </c>
      <c r="BI90" s="92" t="str">
        <f t="shared" si="13"/>
        <v/>
      </c>
    </row>
    <row r="91" spans="2:61" ht="13.5" x14ac:dyDescent="0.4">
      <c r="C91" s="92" t="s">
        <v>635</v>
      </c>
      <c r="D91" s="92" t="s">
        <v>636</v>
      </c>
      <c r="E91" s="91" t="s">
        <v>158</v>
      </c>
      <c r="F91" s="92" t="s">
        <v>898</v>
      </c>
      <c r="G91" s="92"/>
      <c r="H91" s="91" t="s">
        <v>761</v>
      </c>
      <c r="I91" s="91" t="s">
        <v>762</v>
      </c>
      <c r="J91" s="97" t="s">
        <v>1708</v>
      </c>
      <c r="K91" s="97" t="s">
        <v>1709</v>
      </c>
      <c r="L91" s="160">
        <v>44582</v>
      </c>
      <c r="M91" s="160">
        <v>44578</v>
      </c>
      <c r="N91" s="160">
        <v>44438</v>
      </c>
      <c r="O91" s="160">
        <v>44438</v>
      </c>
      <c r="P91" s="160">
        <v>44523</v>
      </c>
      <c r="Q91" s="91" t="s">
        <v>723</v>
      </c>
      <c r="R91" s="91" t="s">
        <v>823</v>
      </c>
      <c r="W91" s="91"/>
      <c r="Y91" s="91"/>
      <c r="Z91" s="91"/>
      <c r="AA91" s="92" t="e">
        <f>VLOOKUP(功能_33[[#This Row],[User]],#REF!,7,FALSE)</f>
        <v>#REF!</v>
      </c>
      <c r="AB91" s="160">
        <v>44533</v>
      </c>
      <c r="AC91" s="160" t="s">
        <v>1559</v>
      </c>
      <c r="AD91" s="160">
        <v>44523</v>
      </c>
      <c r="AE91" s="160">
        <v>44524</v>
      </c>
      <c r="AF91" s="180" t="s">
        <v>1589</v>
      </c>
      <c r="AG91" s="160"/>
      <c r="AH91" s="160"/>
      <c r="AI91" s="179"/>
      <c r="AJ91" s="160">
        <f>IFERROR(IF(VLOOKUP(功能_33[[#This Row],[功能代號]],E:T,11,FALSE)=0,"",VLOOKUP(功能_33[[#This Row],[功能代號]],E:T,11,FALSE)),"")</f>
        <v>44438</v>
      </c>
      <c r="AK91" s="160"/>
      <c r="AL91" s="160"/>
      <c r="AM91" s="92"/>
      <c r="AN91" s="92"/>
      <c r="AO91" s="108" t="s">
        <v>897</v>
      </c>
      <c r="AP91" s="91" t="s">
        <v>759</v>
      </c>
      <c r="AQ91" s="181" t="s">
        <v>1530</v>
      </c>
      <c r="AR91" s="168" t="str">
        <f t="shared" si="7"/>
        <v>4-1</v>
      </c>
      <c r="AS91" s="169" t="str">
        <f t="shared" si="8"/>
        <v/>
      </c>
      <c r="AT91" s="170" t="str">
        <f t="shared" si="9"/>
        <v/>
      </c>
      <c r="AU91" s="182" t="str">
        <f t="shared" si="10"/>
        <v/>
      </c>
      <c r="AV91" s="183" t="str">
        <f t="shared" si="11"/>
        <v/>
      </c>
      <c r="AW91" s="163" t="str">
        <f t="shared" si="12"/>
        <v/>
      </c>
      <c r="AX91" s="92" t="str">
        <f>IFERROR(VLOOKUP(功能_33[[#This Row],[功能代號]],#REF!,1,FALSE),"")</f>
        <v/>
      </c>
      <c r="AY91" s="100">
        <v>44519</v>
      </c>
      <c r="AZ91" s="100">
        <v>44519</v>
      </c>
      <c r="BA91" s="100">
        <v>44519</v>
      </c>
      <c r="BB91" s="92" t="s">
        <v>1531</v>
      </c>
      <c r="BD91" s="92" t="s">
        <v>1689</v>
      </c>
      <c r="BE91" s="92" t="s">
        <v>1690</v>
      </c>
      <c r="BF91" s="184"/>
      <c r="BG91" s="92" t="str">
        <f>IFERROR(VLOOKUP(功能_33[[#This Row],[功能代號]],#REF!,1,FALSE),"")</f>
        <v/>
      </c>
      <c r="BH91" s="92" t="str">
        <f>IFERROR(VLOOKUP(功能_33[[#This Row],[QC對應測試案例即測試報告]],#REF!,1,FALSE),"")</f>
        <v/>
      </c>
      <c r="BI91" s="92" t="str">
        <f t="shared" si="13"/>
        <v/>
      </c>
    </row>
    <row r="92" spans="2:61" ht="13.5" x14ac:dyDescent="0.4">
      <c r="C92" s="92" t="s">
        <v>646</v>
      </c>
      <c r="D92" s="92" t="s">
        <v>861</v>
      </c>
      <c r="E92" s="91" t="s">
        <v>240</v>
      </c>
      <c r="F92" s="92" t="s">
        <v>899</v>
      </c>
      <c r="G92" s="92"/>
      <c r="H92" s="91" t="s">
        <v>761</v>
      </c>
      <c r="I92" s="91" t="s">
        <v>762</v>
      </c>
      <c r="J92" s="97" t="s">
        <v>1670</v>
      </c>
      <c r="K92" s="97" t="s">
        <v>1528</v>
      </c>
      <c r="L92" s="160">
        <v>44581</v>
      </c>
      <c r="M92" s="160">
        <v>44581</v>
      </c>
      <c r="N92" s="160">
        <v>44447</v>
      </c>
      <c r="O92" s="160">
        <v>44447</v>
      </c>
      <c r="P92" s="160">
        <v>44547</v>
      </c>
      <c r="Q92" s="91" t="s">
        <v>719</v>
      </c>
      <c r="R92" s="91" t="s">
        <v>735</v>
      </c>
      <c r="S92" s="92" t="s">
        <v>884</v>
      </c>
      <c r="W92" s="91"/>
      <c r="Y92" s="91"/>
      <c r="Z92" s="91"/>
      <c r="AA92" s="92" t="e">
        <f>VLOOKUP(功能_33[[#This Row],[User]],#REF!,7,FALSE)</f>
        <v>#REF!</v>
      </c>
      <c r="AB92" s="160">
        <v>44533</v>
      </c>
      <c r="AC92" s="160" t="s">
        <v>1593</v>
      </c>
      <c r="AD92" s="160">
        <v>44546</v>
      </c>
      <c r="AE92" s="160">
        <v>44546</v>
      </c>
      <c r="AF92" s="180" t="s">
        <v>1671</v>
      </c>
      <c r="AG92" s="160"/>
      <c r="AH92" s="160"/>
      <c r="AI92" s="179"/>
      <c r="AJ92" s="160">
        <f>IFERROR(IF(VLOOKUP(功能_33[[#This Row],[功能代號]],E:T,11,FALSE)=0,"",VLOOKUP(功能_33[[#This Row],[功能代號]],E:T,11,FALSE)),"")</f>
        <v>44447</v>
      </c>
      <c r="AK92" s="160"/>
      <c r="AL92" s="160"/>
      <c r="AM92" s="92"/>
      <c r="AN92" s="100" t="s">
        <v>1710</v>
      </c>
      <c r="AO92" s="91" t="s">
        <v>759</v>
      </c>
      <c r="AP92" s="91" t="s">
        <v>759</v>
      </c>
      <c r="AQ92" s="181" t="s">
        <v>1530</v>
      </c>
      <c r="AR92" s="168" t="str">
        <f t="shared" si="7"/>
        <v>6-8</v>
      </c>
      <c r="AS92" s="169" t="str">
        <f t="shared" si="8"/>
        <v/>
      </c>
      <c r="AT92" s="170" t="str">
        <f t="shared" si="9"/>
        <v/>
      </c>
      <c r="AU92" s="182" t="str">
        <f t="shared" si="10"/>
        <v/>
      </c>
      <c r="AV92" s="183" t="str">
        <f t="shared" si="11"/>
        <v/>
      </c>
      <c r="AW92" s="163" t="str">
        <f t="shared" si="12"/>
        <v/>
      </c>
      <c r="AX92" s="92" t="str">
        <f>IFERROR(VLOOKUP(功能_33[[#This Row],[功能代號]],#REF!,1,FALSE),"")</f>
        <v/>
      </c>
      <c r="AY92" s="100">
        <v>44560</v>
      </c>
      <c r="AZ92" s="100">
        <v>44560</v>
      </c>
      <c r="BA92" s="100">
        <v>44560</v>
      </c>
      <c r="BB92" s="92" t="s">
        <v>1531</v>
      </c>
      <c r="BD92" s="92" t="s">
        <v>1602</v>
      </c>
      <c r="BE92" s="92" t="s">
        <v>1711</v>
      </c>
      <c r="BF92" s="184"/>
      <c r="BG92" s="92" t="str">
        <f>IFERROR(VLOOKUP(功能_33[[#This Row],[功能代號]],#REF!,1,FALSE),"")</f>
        <v/>
      </c>
      <c r="BH92" s="92" t="str">
        <f>IFERROR(VLOOKUP(功能_33[[#This Row],[QC對應測試案例即測試報告]],#REF!,1,FALSE),"")</f>
        <v/>
      </c>
      <c r="BI92" s="92" t="str">
        <f t="shared" si="13"/>
        <v/>
      </c>
    </row>
    <row r="93" spans="2:61" ht="13.5" x14ac:dyDescent="0.4">
      <c r="C93" s="92" t="s">
        <v>635</v>
      </c>
      <c r="D93" s="92" t="s">
        <v>639</v>
      </c>
      <c r="E93" s="91" t="s">
        <v>116</v>
      </c>
      <c r="F93" s="92" t="s">
        <v>900</v>
      </c>
      <c r="G93" s="92"/>
      <c r="H93" s="91" t="s">
        <v>761</v>
      </c>
      <c r="I93" s="91" t="s">
        <v>762</v>
      </c>
      <c r="J93" s="97" t="s">
        <v>1712</v>
      </c>
      <c r="K93" s="97" t="s">
        <v>1528</v>
      </c>
      <c r="L93" s="160">
        <v>44582</v>
      </c>
      <c r="M93" s="160">
        <v>44578</v>
      </c>
      <c r="N93" s="160">
        <v>44447</v>
      </c>
      <c r="O93" s="160">
        <v>44447</v>
      </c>
      <c r="P93" s="160">
        <v>44523</v>
      </c>
      <c r="Q93" s="91" t="s">
        <v>723</v>
      </c>
      <c r="R93" s="91" t="s">
        <v>871</v>
      </c>
      <c r="W93" s="91"/>
      <c r="Y93" s="91"/>
      <c r="Z93" s="91"/>
      <c r="AA93" s="92" t="e">
        <f>VLOOKUP(功能_33[[#This Row],[User]],#REF!,7,FALSE)</f>
        <v>#REF!</v>
      </c>
      <c r="AB93" s="160">
        <v>44533</v>
      </c>
      <c r="AC93" s="160">
        <v>44515</v>
      </c>
      <c r="AD93" s="160">
        <v>44516</v>
      </c>
      <c r="AE93" s="160">
        <v>44516</v>
      </c>
      <c r="AF93" s="180" t="s">
        <v>1713</v>
      </c>
      <c r="AG93" s="160"/>
      <c r="AH93" s="160"/>
      <c r="AI93" s="179"/>
      <c r="AJ93" s="160">
        <f>IFERROR(IF(VLOOKUP(功能_33[[#This Row],[功能代號]],E:T,11,FALSE)=0,"",VLOOKUP(功能_33[[#This Row],[功能代號]],E:T,11,FALSE)),"")</f>
        <v>44447</v>
      </c>
      <c r="AK93" s="160"/>
      <c r="AL93" s="160"/>
      <c r="AM93" s="92"/>
      <c r="AN93" s="160"/>
      <c r="AO93" s="108" t="s">
        <v>897</v>
      </c>
      <c r="AP93" s="91" t="s">
        <v>759</v>
      </c>
      <c r="AQ93" s="181" t="s">
        <v>1530</v>
      </c>
      <c r="AR93" s="168" t="str">
        <f t="shared" si="7"/>
        <v>4-4</v>
      </c>
      <c r="AS93" s="169" t="str">
        <f t="shared" si="8"/>
        <v/>
      </c>
      <c r="AT93" s="170" t="str">
        <f t="shared" si="9"/>
        <v/>
      </c>
      <c r="AU93" s="182" t="str">
        <f t="shared" si="10"/>
        <v/>
      </c>
      <c r="AV93" s="183" t="str">
        <f t="shared" si="11"/>
        <v/>
      </c>
      <c r="AW93" s="163" t="str">
        <f t="shared" si="12"/>
        <v/>
      </c>
      <c r="AX93" s="92" t="str">
        <f>IFERROR(VLOOKUP(功能_33[[#This Row],[功能代號]],#REF!,1,FALSE),"")</f>
        <v/>
      </c>
      <c r="AY93" s="100">
        <v>44519</v>
      </c>
      <c r="AZ93" s="100">
        <v>44519</v>
      </c>
      <c r="BA93" s="100">
        <v>44519</v>
      </c>
      <c r="BB93" s="92" t="s">
        <v>1650</v>
      </c>
      <c r="BD93" s="92" t="s">
        <v>1714</v>
      </c>
      <c r="BE93" s="92" t="s">
        <v>1533</v>
      </c>
      <c r="BF93" s="184"/>
      <c r="BG93" s="92" t="str">
        <f>IFERROR(VLOOKUP(功能_33[[#This Row],[功能代號]],#REF!,1,FALSE),"")</f>
        <v/>
      </c>
      <c r="BH93" s="92" t="str">
        <f>IFERROR(VLOOKUP(功能_33[[#This Row],[QC對應測試案例即測試報告]],#REF!,1,FALSE),"")</f>
        <v/>
      </c>
      <c r="BI93" s="92" t="str">
        <f t="shared" si="13"/>
        <v/>
      </c>
    </row>
    <row r="94" spans="2:61" ht="27" x14ac:dyDescent="0.4">
      <c r="C94" s="92" t="s">
        <v>635</v>
      </c>
      <c r="D94" s="92" t="s">
        <v>639</v>
      </c>
      <c r="E94" s="91" t="s">
        <v>132</v>
      </c>
      <c r="F94" s="92" t="s">
        <v>901</v>
      </c>
      <c r="G94" s="92"/>
      <c r="H94" s="91" t="s">
        <v>761</v>
      </c>
      <c r="I94" s="91" t="s">
        <v>762</v>
      </c>
      <c r="J94" s="97" t="s">
        <v>1715</v>
      </c>
      <c r="K94" s="97" t="s">
        <v>1528</v>
      </c>
      <c r="L94" s="160">
        <v>44585</v>
      </c>
      <c r="M94" s="160">
        <v>44578</v>
      </c>
      <c r="N94" s="160">
        <v>44447</v>
      </c>
      <c r="O94" s="160">
        <v>44447</v>
      </c>
      <c r="P94" s="160">
        <v>44523</v>
      </c>
      <c r="Q94" s="91" t="s">
        <v>723</v>
      </c>
      <c r="R94" s="91" t="s">
        <v>871</v>
      </c>
      <c r="W94" s="91"/>
      <c r="Y94" s="91"/>
      <c r="Z94" s="91"/>
      <c r="AA94" s="92" t="e">
        <f>VLOOKUP(功能_33[[#This Row],[User]],#REF!,7,FALSE)</f>
        <v>#REF!</v>
      </c>
      <c r="AB94" s="160">
        <v>44533</v>
      </c>
      <c r="AC94" s="160">
        <v>44515</v>
      </c>
      <c r="AD94" s="160">
        <v>44516</v>
      </c>
      <c r="AE94" s="160">
        <v>44516</v>
      </c>
      <c r="AF94" s="180" t="s">
        <v>1716</v>
      </c>
      <c r="AG94" s="160"/>
      <c r="AH94" s="160"/>
      <c r="AI94" s="179"/>
      <c r="AJ94" s="160">
        <f>IFERROR(IF(VLOOKUP(功能_33[[#This Row],[功能代號]],E:T,11,FALSE)=0,"",VLOOKUP(功能_33[[#This Row],[功能代號]],E:T,11,FALSE)),"")</f>
        <v>44447</v>
      </c>
      <c r="AK94" s="160"/>
      <c r="AL94" s="160"/>
      <c r="AM94" s="92"/>
      <c r="AN94" s="160"/>
      <c r="AO94" s="107" t="s">
        <v>902</v>
      </c>
      <c r="AP94" s="95" t="s">
        <v>903</v>
      </c>
      <c r="AQ94" s="181" t="s">
        <v>1530</v>
      </c>
      <c r="AR94" s="168" t="str">
        <f t="shared" si="7"/>
        <v>4-4</v>
      </c>
      <c r="AS94" s="169" t="str">
        <f t="shared" si="8"/>
        <v/>
      </c>
      <c r="AT94" s="170" t="str">
        <f t="shared" si="9"/>
        <v/>
      </c>
      <c r="AU94" s="182" t="str">
        <f t="shared" si="10"/>
        <v/>
      </c>
      <c r="AV94" s="183" t="str">
        <f t="shared" si="11"/>
        <v/>
      </c>
      <c r="AW94" s="163" t="str">
        <f t="shared" si="12"/>
        <v/>
      </c>
      <c r="AX94" s="92" t="str">
        <f>IFERROR(VLOOKUP(功能_33[[#This Row],[功能代號]],#REF!,1,FALSE),"")</f>
        <v/>
      </c>
      <c r="AY94" s="100">
        <v>44519</v>
      </c>
      <c r="AZ94" s="100">
        <v>44519</v>
      </c>
      <c r="BA94" s="100">
        <v>44519</v>
      </c>
      <c r="BB94" s="92" t="s">
        <v>1650</v>
      </c>
      <c r="BD94" s="92" t="s">
        <v>1714</v>
      </c>
      <c r="BE94" s="92" t="s">
        <v>1533</v>
      </c>
      <c r="BF94" s="184"/>
      <c r="BG94" s="92" t="str">
        <f>IFERROR(VLOOKUP(功能_33[[#This Row],[功能代號]],#REF!,1,FALSE),"")</f>
        <v/>
      </c>
      <c r="BH94" s="92" t="str">
        <f>IFERROR(VLOOKUP(功能_33[[#This Row],[QC對應測試案例即測試報告]],#REF!,1,FALSE),"")</f>
        <v/>
      </c>
      <c r="BI94" s="92" t="str">
        <f t="shared" si="13"/>
        <v/>
      </c>
    </row>
    <row r="95" spans="2:61" ht="40.5" x14ac:dyDescent="0.4">
      <c r="C95" s="92" t="s">
        <v>635</v>
      </c>
      <c r="D95" s="92" t="s">
        <v>639</v>
      </c>
      <c r="E95" s="91" t="s">
        <v>114</v>
      </c>
      <c r="F95" s="92" t="s">
        <v>904</v>
      </c>
      <c r="G95" s="92"/>
      <c r="H95" s="91" t="s">
        <v>761</v>
      </c>
      <c r="I95" s="91" t="s">
        <v>762</v>
      </c>
      <c r="J95" s="97" t="s">
        <v>1717</v>
      </c>
      <c r="K95" s="97" t="s">
        <v>1718</v>
      </c>
      <c r="L95" s="160">
        <v>44585</v>
      </c>
      <c r="M95" s="160">
        <v>44578</v>
      </c>
      <c r="N95" s="160">
        <v>44447</v>
      </c>
      <c r="O95" s="160">
        <v>44447</v>
      </c>
      <c r="P95" s="160">
        <v>44523</v>
      </c>
      <c r="Q95" s="91" t="s">
        <v>723</v>
      </c>
      <c r="R95" s="91" t="s">
        <v>871</v>
      </c>
      <c r="W95" s="91"/>
      <c r="Y95" s="91"/>
      <c r="Z95" s="91"/>
      <c r="AA95" s="92" t="e">
        <f>VLOOKUP(功能_33[[#This Row],[User]],#REF!,7,FALSE)</f>
        <v>#REF!</v>
      </c>
      <c r="AB95" s="160">
        <v>44533</v>
      </c>
      <c r="AC95" s="160" t="s">
        <v>1559</v>
      </c>
      <c r="AD95" s="160">
        <v>44516</v>
      </c>
      <c r="AE95" s="160">
        <v>44516</v>
      </c>
      <c r="AF95" s="180" t="s">
        <v>1719</v>
      </c>
      <c r="AG95" s="160"/>
      <c r="AH95" s="160"/>
      <c r="AI95" s="179"/>
      <c r="AJ95" s="160">
        <f>IFERROR(IF(VLOOKUP(功能_33[[#This Row],[功能代號]],E:T,11,FALSE)=0,"",VLOOKUP(功能_33[[#This Row],[功能代號]],E:T,11,FALSE)),"")</f>
        <v>44447</v>
      </c>
      <c r="AK95" s="160"/>
      <c r="AL95" s="160"/>
      <c r="AM95" s="92"/>
      <c r="AN95" s="160"/>
      <c r="AO95" s="107" t="s">
        <v>905</v>
      </c>
      <c r="AP95" s="95" t="s">
        <v>906</v>
      </c>
      <c r="AQ95" s="181" t="s">
        <v>1720</v>
      </c>
      <c r="AR95" s="168" t="str">
        <f t="shared" si="7"/>
        <v>4-4</v>
      </c>
      <c r="AS95" s="169" t="str">
        <f t="shared" si="8"/>
        <v/>
      </c>
      <c r="AT95" s="170" t="str">
        <f t="shared" si="9"/>
        <v/>
      </c>
      <c r="AU95" s="182" t="str">
        <f t="shared" si="10"/>
        <v/>
      </c>
      <c r="AV95" s="183" t="str">
        <f t="shared" si="11"/>
        <v/>
      </c>
      <c r="AW95" s="163" t="str">
        <f t="shared" si="12"/>
        <v/>
      </c>
      <c r="AX95" s="92" t="str">
        <f>IFERROR(VLOOKUP(功能_33[[#This Row],[功能代號]],#REF!,1,FALSE),"")</f>
        <v/>
      </c>
      <c r="AY95" s="100">
        <v>44519</v>
      </c>
      <c r="AZ95" s="100">
        <v>44519</v>
      </c>
      <c r="BA95" s="100">
        <v>44519</v>
      </c>
      <c r="BB95" s="92" t="s">
        <v>1650</v>
      </c>
      <c r="BD95" s="92" t="s">
        <v>1714</v>
      </c>
      <c r="BE95" s="92" t="s">
        <v>1533</v>
      </c>
      <c r="BF95" s="184"/>
      <c r="BG95" s="92" t="str">
        <f>IFERROR(VLOOKUP(功能_33[[#This Row],[功能代號]],#REF!,1,FALSE),"")</f>
        <v/>
      </c>
      <c r="BH95" s="92" t="str">
        <f>IFERROR(VLOOKUP(功能_33[[#This Row],[QC對應測試案例即測試報告]],#REF!,1,FALSE),"")</f>
        <v/>
      </c>
      <c r="BI95" s="92" t="str">
        <f t="shared" si="13"/>
        <v/>
      </c>
    </row>
    <row r="96" spans="2:61" ht="27" x14ac:dyDescent="0.4">
      <c r="C96" s="92" t="s">
        <v>635</v>
      </c>
      <c r="D96" s="92" t="s">
        <v>639</v>
      </c>
      <c r="E96" s="91" t="s">
        <v>134</v>
      </c>
      <c r="F96" s="92" t="s">
        <v>907</v>
      </c>
      <c r="G96" s="92"/>
      <c r="H96" s="91" t="s">
        <v>761</v>
      </c>
      <c r="I96" s="91" t="s">
        <v>762</v>
      </c>
      <c r="J96" s="97" t="s">
        <v>1717</v>
      </c>
      <c r="K96" s="97" t="s">
        <v>1721</v>
      </c>
      <c r="L96" s="160">
        <v>44585</v>
      </c>
      <c r="M96" s="160">
        <v>44578</v>
      </c>
      <c r="N96" s="160">
        <v>44447</v>
      </c>
      <c r="O96" s="160">
        <v>44447</v>
      </c>
      <c r="P96" s="160">
        <v>44523</v>
      </c>
      <c r="Q96" s="91" t="s">
        <v>723</v>
      </c>
      <c r="R96" s="185" t="s">
        <v>913</v>
      </c>
      <c r="S96" s="92" t="s">
        <v>871</v>
      </c>
      <c r="W96" s="91"/>
      <c r="Y96" s="91"/>
      <c r="Z96" s="91"/>
      <c r="AA96" s="92" t="e">
        <f>VLOOKUP(功能_33[[#This Row],[User]],#REF!,7,FALSE)</f>
        <v>#REF!</v>
      </c>
      <c r="AB96" s="160">
        <v>44533</v>
      </c>
      <c r="AC96" s="160" t="s">
        <v>1559</v>
      </c>
      <c r="AD96" s="160">
        <v>44516</v>
      </c>
      <c r="AE96" s="160">
        <v>44516</v>
      </c>
      <c r="AF96" s="180" t="s">
        <v>1722</v>
      </c>
      <c r="AG96" s="160"/>
      <c r="AH96" s="160"/>
      <c r="AI96" s="179"/>
      <c r="AJ96" s="160">
        <f>IFERROR(IF(VLOOKUP(功能_33[[#This Row],[功能代號]],E:T,11,FALSE)=0,"",VLOOKUP(功能_33[[#This Row],[功能代號]],E:T,11,FALSE)),"")</f>
        <v>44447</v>
      </c>
      <c r="AK96" s="160"/>
      <c r="AL96" s="160"/>
      <c r="AM96" s="92"/>
      <c r="AN96" s="160"/>
      <c r="AO96" s="107" t="s">
        <v>908</v>
      </c>
      <c r="AP96" s="95" t="s">
        <v>909</v>
      </c>
      <c r="AQ96" s="181" t="s">
        <v>1720</v>
      </c>
      <c r="AR96" s="168" t="str">
        <f t="shared" si="7"/>
        <v>4-4</v>
      </c>
      <c r="AS96" s="169" t="str">
        <f t="shared" si="8"/>
        <v/>
      </c>
      <c r="AT96" s="170" t="str">
        <f t="shared" si="9"/>
        <v/>
      </c>
      <c r="AU96" s="182" t="str">
        <f t="shared" si="10"/>
        <v/>
      </c>
      <c r="AV96" s="183" t="str">
        <f t="shared" si="11"/>
        <v/>
      </c>
      <c r="AW96" s="163" t="str">
        <f t="shared" si="12"/>
        <v/>
      </c>
      <c r="AX96" s="92" t="str">
        <f>IFERROR(VLOOKUP(功能_33[[#This Row],[功能代號]],#REF!,1,FALSE),"")</f>
        <v/>
      </c>
      <c r="AY96" s="100">
        <v>44529</v>
      </c>
      <c r="AZ96" s="100">
        <v>44529</v>
      </c>
      <c r="BA96" s="100">
        <v>44529</v>
      </c>
      <c r="BB96" s="92" t="s">
        <v>1650</v>
      </c>
      <c r="BD96" s="92" t="s">
        <v>1723</v>
      </c>
      <c r="BE96" s="92" t="s">
        <v>1533</v>
      </c>
      <c r="BF96" s="184"/>
      <c r="BG96" s="92" t="str">
        <f>IFERROR(VLOOKUP(功能_33[[#This Row],[功能代號]],#REF!,1,FALSE),"")</f>
        <v/>
      </c>
      <c r="BH96" s="92" t="str">
        <f>IFERROR(VLOOKUP(功能_33[[#This Row],[QC對應測試案例即測試報告]],#REF!,1,FALSE),"")</f>
        <v/>
      </c>
      <c r="BI96" s="92" t="str">
        <f t="shared" si="13"/>
        <v/>
      </c>
    </row>
    <row r="97" spans="1:61" ht="13.5" x14ac:dyDescent="0.4">
      <c r="C97" s="92" t="s">
        <v>635</v>
      </c>
      <c r="D97" s="92" t="s">
        <v>639</v>
      </c>
      <c r="E97" s="91" t="s">
        <v>165</v>
      </c>
      <c r="F97" s="92" t="s">
        <v>910</v>
      </c>
      <c r="G97" s="92"/>
      <c r="H97" s="91" t="s">
        <v>761</v>
      </c>
      <c r="I97" s="91" t="s">
        <v>762</v>
      </c>
      <c r="J97" s="97" t="s">
        <v>1724</v>
      </c>
      <c r="K97" s="97" t="s">
        <v>1528</v>
      </c>
      <c r="L97" s="160">
        <v>44585</v>
      </c>
      <c r="M97" s="160">
        <v>44578</v>
      </c>
      <c r="N97" s="160">
        <v>44447</v>
      </c>
      <c r="O97" s="160">
        <v>44447</v>
      </c>
      <c r="P97" s="160">
        <v>44523</v>
      </c>
      <c r="Q97" s="91" t="s">
        <v>723</v>
      </c>
      <c r="R97" s="91" t="s">
        <v>871</v>
      </c>
      <c r="W97" s="91"/>
      <c r="Y97" s="91"/>
      <c r="Z97" s="91"/>
      <c r="AA97" s="92" t="e">
        <f>VLOOKUP(功能_33[[#This Row],[User]],#REF!,7,FALSE)</f>
        <v>#REF!</v>
      </c>
      <c r="AB97" s="160">
        <v>44533</v>
      </c>
      <c r="AC97" s="160">
        <v>44515</v>
      </c>
      <c r="AD97" s="160">
        <v>44516</v>
      </c>
      <c r="AE97" s="160">
        <v>44516</v>
      </c>
      <c r="AF97" s="180" t="s">
        <v>1725</v>
      </c>
      <c r="AG97" s="160"/>
      <c r="AH97" s="160"/>
      <c r="AI97" s="179"/>
      <c r="AJ97" s="160">
        <f>IFERROR(IF(VLOOKUP(功能_33[[#This Row],[功能代號]],E:T,11,FALSE)=0,"",VLOOKUP(功能_33[[#This Row],[功能代號]],E:T,11,FALSE)),"")</f>
        <v>44447</v>
      </c>
      <c r="AK97" s="160"/>
      <c r="AL97" s="160"/>
      <c r="AM97" s="92"/>
      <c r="AN97" s="160"/>
      <c r="AO97" s="108" t="s">
        <v>897</v>
      </c>
      <c r="AP97" s="91" t="s">
        <v>759</v>
      </c>
      <c r="AQ97" s="181" t="s">
        <v>1530</v>
      </c>
      <c r="AR97" s="168" t="str">
        <f t="shared" si="7"/>
        <v>4-4</v>
      </c>
      <c r="AS97" s="169" t="str">
        <f t="shared" si="8"/>
        <v/>
      </c>
      <c r="AT97" s="170" t="str">
        <f t="shared" si="9"/>
        <v/>
      </c>
      <c r="AU97" s="182" t="str">
        <f t="shared" si="10"/>
        <v/>
      </c>
      <c r="AV97" s="183" t="str">
        <f t="shared" si="11"/>
        <v/>
      </c>
      <c r="AW97" s="163" t="str">
        <f t="shared" si="12"/>
        <v/>
      </c>
      <c r="AX97" s="92" t="str">
        <f>IFERROR(VLOOKUP(功能_33[[#This Row],[功能代號]],#REF!,1,FALSE),"")</f>
        <v/>
      </c>
      <c r="AY97" s="100">
        <v>44519</v>
      </c>
      <c r="AZ97" s="100">
        <v>44519</v>
      </c>
      <c r="BA97" s="100">
        <v>44519</v>
      </c>
      <c r="BB97" s="92" t="s">
        <v>1650</v>
      </c>
      <c r="BD97" s="92" t="s">
        <v>1714</v>
      </c>
      <c r="BE97" s="92" t="s">
        <v>1533</v>
      </c>
      <c r="BF97" s="184"/>
      <c r="BG97" s="92" t="str">
        <f>IFERROR(VLOOKUP(功能_33[[#This Row],[功能代號]],#REF!,1,FALSE),"")</f>
        <v/>
      </c>
      <c r="BH97" s="92" t="str">
        <f>IFERROR(VLOOKUP(功能_33[[#This Row],[QC對應測試案例即測試報告]],#REF!,1,FALSE),"")</f>
        <v/>
      </c>
      <c r="BI97" s="92" t="str">
        <f t="shared" si="13"/>
        <v/>
      </c>
    </row>
    <row r="98" spans="1:61" ht="13.5" x14ac:dyDescent="0.4">
      <c r="C98" s="92" t="s">
        <v>635</v>
      </c>
      <c r="D98" s="92" t="s">
        <v>639</v>
      </c>
      <c r="E98" s="91" t="s">
        <v>587</v>
      </c>
      <c r="F98" s="92" t="s">
        <v>911</v>
      </c>
      <c r="G98" s="92"/>
      <c r="H98" s="91" t="s">
        <v>761</v>
      </c>
      <c r="I98" s="91" t="s">
        <v>762</v>
      </c>
      <c r="J98" s="97" t="s">
        <v>893</v>
      </c>
      <c r="K98" s="97"/>
      <c r="L98" s="160">
        <v>44586</v>
      </c>
      <c r="M98" s="160">
        <v>44578</v>
      </c>
      <c r="N98" s="160">
        <v>44447</v>
      </c>
      <c r="O98" s="160">
        <v>44447</v>
      </c>
      <c r="P98" s="160">
        <v>44523</v>
      </c>
      <c r="Q98" s="91" t="s">
        <v>723</v>
      </c>
      <c r="R98" s="91" t="s">
        <v>871</v>
      </c>
      <c r="W98" s="91"/>
      <c r="Y98" s="91"/>
      <c r="Z98" s="91"/>
      <c r="AA98" s="92" t="e">
        <f>VLOOKUP(功能_33[[#This Row],[User]],#REF!,7,FALSE)</f>
        <v>#REF!</v>
      </c>
      <c r="AB98" s="160">
        <v>44533</v>
      </c>
      <c r="AC98" s="160">
        <v>44515</v>
      </c>
      <c r="AD98" s="160">
        <v>44516</v>
      </c>
      <c r="AE98" s="160">
        <v>44516</v>
      </c>
      <c r="AF98" s="180">
        <v>44539</v>
      </c>
      <c r="AG98" s="160"/>
      <c r="AH98" s="160"/>
      <c r="AI98" s="179"/>
      <c r="AJ98" s="160">
        <f>IFERROR(IF(VLOOKUP(功能_33[[#This Row],[功能代號]],E:T,11,FALSE)=0,"",VLOOKUP(功能_33[[#This Row],[功能代號]],E:T,11,FALSE)),"")</f>
        <v>44447</v>
      </c>
      <c r="AK98" s="160"/>
      <c r="AL98" s="160"/>
      <c r="AM98" s="92"/>
      <c r="AN98" s="160"/>
      <c r="AO98" s="108" t="s">
        <v>897</v>
      </c>
      <c r="AP98" s="91" t="s">
        <v>759</v>
      </c>
      <c r="AQ98" s="181" t="s">
        <v>1530</v>
      </c>
      <c r="AR98" s="168" t="str">
        <f t="shared" si="7"/>
        <v>4-4</v>
      </c>
      <c r="AS98" s="169" t="str">
        <f t="shared" si="8"/>
        <v/>
      </c>
      <c r="AT98" s="170" t="str">
        <f t="shared" si="9"/>
        <v/>
      </c>
      <c r="AU98" s="182" t="str">
        <f t="shared" si="10"/>
        <v/>
      </c>
      <c r="AV98" s="183" t="str">
        <f t="shared" si="11"/>
        <v/>
      </c>
      <c r="AW98" s="163" t="str">
        <f t="shared" si="12"/>
        <v/>
      </c>
      <c r="AX98" s="92" t="str">
        <f>IFERROR(VLOOKUP(功能_33[[#This Row],[功能代號]],#REF!,1,FALSE),"")</f>
        <v/>
      </c>
      <c r="AY98" s="100">
        <v>44519</v>
      </c>
      <c r="AZ98" s="100">
        <v>44519</v>
      </c>
      <c r="BA98" s="100">
        <v>44519</v>
      </c>
      <c r="BB98" s="92" t="s">
        <v>1650</v>
      </c>
      <c r="BD98" s="92" t="s">
        <v>1714</v>
      </c>
      <c r="BE98" s="92" t="s">
        <v>1533</v>
      </c>
      <c r="BF98" s="184"/>
      <c r="BG98" s="92" t="str">
        <f>IFERROR(VLOOKUP(功能_33[[#This Row],[功能代號]],#REF!,1,FALSE),"")</f>
        <v/>
      </c>
      <c r="BH98" s="92" t="str">
        <f>IFERROR(VLOOKUP(功能_33[[#This Row],[QC對應測試案例即測試報告]],#REF!,1,FALSE),"")</f>
        <v/>
      </c>
      <c r="BI98" s="92" t="str">
        <f t="shared" si="13"/>
        <v/>
      </c>
    </row>
    <row r="99" spans="1:61" ht="13.5" x14ac:dyDescent="0.4">
      <c r="C99" s="92" t="s">
        <v>635</v>
      </c>
      <c r="D99" s="92" t="s">
        <v>639</v>
      </c>
      <c r="E99" s="91" t="s">
        <v>117</v>
      </c>
      <c r="F99" s="92" t="s">
        <v>912</v>
      </c>
      <c r="G99" s="92"/>
      <c r="H99" s="91" t="s">
        <v>761</v>
      </c>
      <c r="I99" s="91" t="s">
        <v>762</v>
      </c>
      <c r="J99" s="97" t="s">
        <v>1712</v>
      </c>
      <c r="K99" s="97" t="s">
        <v>1528</v>
      </c>
      <c r="L99" s="160">
        <v>44586</v>
      </c>
      <c r="M99" s="160">
        <v>44578</v>
      </c>
      <c r="N99" s="160">
        <v>44448</v>
      </c>
      <c r="O99" s="160">
        <v>44448</v>
      </c>
      <c r="P99" s="160">
        <v>44523</v>
      </c>
      <c r="Q99" s="91" t="s">
        <v>723</v>
      </c>
      <c r="R99" s="91" t="s">
        <v>913</v>
      </c>
      <c r="W99" s="91"/>
      <c r="Y99" s="91"/>
      <c r="Z99" s="91"/>
      <c r="AA99" s="92" t="e">
        <f>VLOOKUP(功能_33[[#This Row],[User]],#REF!,7,FALSE)</f>
        <v>#REF!</v>
      </c>
      <c r="AB99" s="160">
        <v>44533</v>
      </c>
      <c r="AC99" s="160">
        <v>44515</v>
      </c>
      <c r="AD99" s="160">
        <v>44516</v>
      </c>
      <c r="AE99" s="160">
        <v>44516</v>
      </c>
      <c r="AF99" s="180" t="s">
        <v>1713</v>
      </c>
      <c r="AG99" s="160"/>
      <c r="AH99" s="160"/>
      <c r="AI99" s="179"/>
      <c r="AJ99" s="160">
        <f>IFERROR(IF(VLOOKUP(功能_33[[#This Row],[功能代號]],E:T,11,FALSE)=0,"",VLOOKUP(功能_33[[#This Row],[功能代號]],E:T,11,FALSE)),"")</f>
        <v>44448</v>
      </c>
      <c r="AK99" s="160"/>
      <c r="AL99" s="160"/>
      <c r="AM99" s="92"/>
      <c r="AN99" s="160"/>
      <c r="AO99" s="108" t="s">
        <v>897</v>
      </c>
      <c r="AP99" s="91" t="s">
        <v>759</v>
      </c>
      <c r="AQ99" s="181" t="s">
        <v>1530</v>
      </c>
      <c r="AR99" s="168" t="str">
        <f t="shared" si="7"/>
        <v>4-4</v>
      </c>
      <c r="AS99" s="169" t="str">
        <f t="shared" si="8"/>
        <v/>
      </c>
      <c r="AT99" s="170" t="str">
        <f t="shared" si="9"/>
        <v/>
      </c>
      <c r="AU99" s="182" t="str">
        <f t="shared" si="10"/>
        <v/>
      </c>
      <c r="AV99" s="183" t="str">
        <f t="shared" si="11"/>
        <v/>
      </c>
      <c r="AW99" s="163" t="str">
        <f t="shared" si="12"/>
        <v/>
      </c>
      <c r="AX99" s="92" t="str">
        <f>IFERROR(VLOOKUP(功能_33[[#This Row],[功能代號]],#REF!,1,FALSE),"")</f>
        <v/>
      </c>
      <c r="AY99" s="100">
        <v>44519</v>
      </c>
      <c r="AZ99" s="100">
        <v>44519</v>
      </c>
      <c r="BA99" s="100">
        <v>44519</v>
      </c>
      <c r="BB99" s="92" t="s">
        <v>1650</v>
      </c>
      <c r="BD99" s="92" t="s">
        <v>1726</v>
      </c>
      <c r="BE99" s="92" t="s">
        <v>1533</v>
      </c>
      <c r="BF99" s="184"/>
      <c r="BG99" s="92" t="str">
        <f>IFERROR(VLOOKUP(功能_33[[#This Row],[功能代號]],#REF!,1,FALSE),"")</f>
        <v/>
      </c>
      <c r="BH99" s="92" t="str">
        <f>IFERROR(VLOOKUP(功能_33[[#This Row],[QC對應測試案例即測試報告]],#REF!,1,FALSE),"")</f>
        <v/>
      </c>
      <c r="BI99" s="92" t="str">
        <f t="shared" si="13"/>
        <v/>
      </c>
    </row>
    <row r="100" spans="1:61" ht="27" x14ac:dyDescent="0.4">
      <c r="C100" s="92" t="s">
        <v>635</v>
      </c>
      <c r="D100" s="92" t="s">
        <v>639</v>
      </c>
      <c r="E100" s="91" t="s">
        <v>133</v>
      </c>
      <c r="F100" s="92" t="s">
        <v>914</v>
      </c>
      <c r="G100" s="92"/>
      <c r="H100" s="91" t="s">
        <v>761</v>
      </c>
      <c r="I100" s="91" t="s">
        <v>762</v>
      </c>
      <c r="J100" s="97" t="s">
        <v>1727</v>
      </c>
      <c r="K100" s="97" t="s">
        <v>1728</v>
      </c>
      <c r="L100" s="160">
        <v>44586</v>
      </c>
      <c r="M100" s="160">
        <v>44578</v>
      </c>
      <c r="N100" s="160">
        <v>44448</v>
      </c>
      <c r="O100" s="160">
        <v>44448</v>
      </c>
      <c r="P100" s="160">
        <v>44523</v>
      </c>
      <c r="Q100" s="91" t="s">
        <v>723</v>
      </c>
      <c r="R100" s="91" t="s">
        <v>913</v>
      </c>
      <c r="W100" s="91"/>
      <c r="Y100" s="91"/>
      <c r="Z100" s="91"/>
      <c r="AA100" s="92" t="e">
        <f>VLOOKUP(功能_33[[#This Row],[User]],#REF!,7,FALSE)</f>
        <v>#REF!</v>
      </c>
      <c r="AB100" s="160">
        <v>44533</v>
      </c>
      <c r="AC100" s="160">
        <v>44515</v>
      </c>
      <c r="AD100" s="160">
        <v>44516</v>
      </c>
      <c r="AE100" s="160">
        <v>44516</v>
      </c>
      <c r="AF100" s="180" t="s">
        <v>1729</v>
      </c>
      <c r="AG100" s="160"/>
      <c r="AH100" s="160"/>
      <c r="AI100" s="179"/>
      <c r="AJ100" s="160">
        <f>IFERROR(IF(VLOOKUP(功能_33[[#This Row],[功能代號]],E:T,11,FALSE)=0,"",VLOOKUP(功能_33[[#This Row],[功能代號]],E:T,11,FALSE)),"")</f>
        <v>44448</v>
      </c>
      <c r="AK100" s="160"/>
      <c r="AL100" s="160"/>
      <c r="AM100" s="92"/>
      <c r="AN100" s="160"/>
      <c r="AO100" s="107" t="s">
        <v>915</v>
      </c>
      <c r="AP100" s="95" t="s">
        <v>903</v>
      </c>
      <c r="AQ100" s="181" t="s">
        <v>1530</v>
      </c>
      <c r="AR100" s="168" t="str">
        <f t="shared" si="7"/>
        <v>4-4</v>
      </c>
      <c r="AS100" s="169" t="str">
        <f t="shared" si="8"/>
        <v/>
      </c>
      <c r="AT100" s="170" t="str">
        <f t="shared" si="9"/>
        <v/>
      </c>
      <c r="AU100" s="182" t="str">
        <f t="shared" si="10"/>
        <v/>
      </c>
      <c r="AV100" s="183" t="str">
        <f t="shared" si="11"/>
        <v/>
      </c>
      <c r="AW100" s="163" t="str">
        <f t="shared" si="12"/>
        <v/>
      </c>
      <c r="AX100" s="92" t="str">
        <f>IFERROR(VLOOKUP(功能_33[[#This Row],[功能代號]],#REF!,1,FALSE),"")</f>
        <v/>
      </c>
      <c r="AY100" s="100">
        <v>44519</v>
      </c>
      <c r="AZ100" s="100">
        <v>44519</v>
      </c>
      <c r="BA100" s="100">
        <v>44519</v>
      </c>
      <c r="BB100" s="92" t="s">
        <v>1650</v>
      </c>
      <c r="BD100" s="92" t="s">
        <v>1726</v>
      </c>
      <c r="BE100" s="92" t="s">
        <v>1533</v>
      </c>
      <c r="BF100" s="184"/>
      <c r="BG100" s="92" t="str">
        <f>IFERROR(VLOOKUP(功能_33[[#This Row],[功能代號]],#REF!,1,FALSE),"")</f>
        <v/>
      </c>
      <c r="BH100" s="92" t="str">
        <f>IFERROR(VLOOKUP(功能_33[[#This Row],[QC對應測試案例即測試報告]],#REF!,1,FALSE),"")</f>
        <v/>
      </c>
      <c r="BI100" s="92" t="str">
        <f t="shared" si="13"/>
        <v/>
      </c>
    </row>
    <row r="101" spans="1:61" ht="40.5" x14ac:dyDescent="0.4">
      <c r="C101" s="92" t="s">
        <v>635</v>
      </c>
      <c r="D101" s="92" t="s">
        <v>639</v>
      </c>
      <c r="E101" s="91" t="s">
        <v>115</v>
      </c>
      <c r="F101" s="92" t="s">
        <v>916</v>
      </c>
      <c r="G101" s="92"/>
      <c r="H101" s="91" t="s">
        <v>761</v>
      </c>
      <c r="I101" s="91" t="s">
        <v>762</v>
      </c>
      <c r="J101" s="97" t="s">
        <v>1717</v>
      </c>
      <c r="K101" s="97" t="s">
        <v>1730</v>
      </c>
      <c r="L101" s="160">
        <v>44586</v>
      </c>
      <c r="M101" s="160">
        <v>44579</v>
      </c>
      <c r="N101" s="160">
        <v>44448</v>
      </c>
      <c r="O101" s="160">
        <v>44448</v>
      </c>
      <c r="P101" s="160">
        <v>44523</v>
      </c>
      <c r="Q101" s="91" t="s">
        <v>723</v>
      </c>
      <c r="R101" s="91" t="s">
        <v>913</v>
      </c>
      <c r="W101" s="91"/>
      <c r="Y101" s="91"/>
      <c r="Z101" s="91"/>
      <c r="AA101" s="92" t="e">
        <f>VLOOKUP(功能_33[[#This Row],[User]],#REF!,7,FALSE)</f>
        <v>#REF!</v>
      </c>
      <c r="AB101" s="160">
        <v>44533</v>
      </c>
      <c r="AC101" s="160" t="s">
        <v>1559</v>
      </c>
      <c r="AD101" s="160">
        <v>44516</v>
      </c>
      <c r="AE101" s="160">
        <v>44516</v>
      </c>
      <c r="AF101" s="180" t="s">
        <v>1722</v>
      </c>
      <c r="AG101" s="160"/>
      <c r="AH101" s="160"/>
      <c r="AI101" s="179"/>
      <c r="AJ101" s="160">
        <f>IFERROR(IF(VLOOKUP(功能_33[[#This Row],[功能代號]],E:T,11,FALSE)=0,"",VLOOKUP(功能_33[[#This Row],[功能代號]],E:T,11,FALSE)),"")</f>
        <v>44448</v>
      </c>
      <c r="AK101" s="160"/>
      <c r="AL101" s="160"/>
      <c r="AM101" s="92"/>
      <c r="AN101" s="160"/>
      <c r="AO101" s="107" t="s">
        <v>917</v>
      </c>
      <c r="AP101" s="95" t="s">
        <v>906</v>
      </c>
      <c r="AQ101" s="181" t="s">
        <v>1720</v>
      </c>
      <c r="AR101" s="168" t="str">
        <f t="shared" si="7"/>
        <v>4-4</v>
      </c>
      <c r="AS101" s="169" t="str">
        <f t="shared" si="8"/>
        <v/>
      </c>
      <c r="AT101" s="170" t="str">
        <f t="shared" si="9"/>
        <v/>
      </c>
      <c r="AU101" s="182" t="str">
        <f t="shared" si="10"/>
        <v/>
      </c>
      <c r="AV101" s="183" t="str">
        <f t="shared" si="11"/>
        <v/>
      </c>
      <c r="AW101" s="163" t="str">
        <f t="shared" si="12"/>
        <v/>
      </c>
      <c r="AX101" s="92" t="str">
        <f>IFERROR(VLOOKUP(功能_33[[#This Row],[功能代號]],#REF!,1,FALSE),"")</f>
        <v/>
      </c>
      <c r="AY101" s="100">
        <v>44519</v>
      </c>
      <c r="AZ101" s="100">
        <v>44519</v>
      </c>
      <c r="BA101" s="100">
        <v>44519</v>
      </c>
      <c r="BB101" s="92" t="s">
        <v>1650</v>
      </c>
      <c r="BD101" s="92" t="s">
        <v>1726</v>
      </c>
      <c r="BE101" s="92" t="s">
        <v>1533</v>
      </c>
      <c r="BF101" s="184"/>
      <c r="BG101" s="92" t="str">
        <f>IFERROR(VLOOKUP(功能_33[[#This Row],[功能代號]],#REF!,1,FALSE),"")</f>
        <v/>
      </c>
      <c r="BH101" s="92" t="str">
        <f>IFERROR(VLOOKUP(功能_33[[#This Row],[QC對應測試案例即測試報告]],#REF!,1,FALSE),"")</f>
        <v/>
      </c>
      <c r="BI101" s="92" t="str">
        <f t="shared" si="13"/>
        <v/>
      </c>
    </row>
    <row r="102" spans="1:61" ht="13.5" x14ac:dyDescent="0.4">
      <c r="C102" s="92" t="s">
        <v>635</v>
      </c>
      <c r="D102" s="92" t="s">
        <v>639</v>
      </c>
      <c r="E102" s="91" t="s">
        <v>588</v>
      </c>
      <c r="F102" s="92" t="s">
        <v>918</v>
      </c>
      <c r="G102" s="92"/>
      <c r="H102" s="91" t="s">
        <v>761</v>
      </c>
      <c r="I102" s="91" t="s">
        <v>762</v>
      </c>
      <c r="J102" s="97" t="s">
        <v>1731</v>
      </c>
      <c r="K102" s="97"/>
      <c r="L102" s="160">
        <v>44587</v>
      </c>
      <c r="M102" s="160">
        <v>44579</v>
      </c>
      <c r="N102" s="160">
        <v>44448</v>
      </c>
      <c r="O102" s="160">
        <v>44448</v>
      </c>
      <c r="P102" s="160">
        <v>44523</v>
      </c>
      <c r="Q102" s="91" t="s">
        <v>723</v>
      </c>
      <c r="R102" s="91" t="s">
        <v>913</v>
      </c>
      <c r="W102" s="91"/>
      <c r="Y102" s="91"/>
      <c r="Z102" s="91"/>
      <c r="AA102" s="92" t="e">
        <f>VLOOKUP(功能_33[[#This Row],[User]],#REF!,7,FALSE)</f>
        <v>#REF!</v>
      </c>
      <c r="AB102" s="160">
        <v>44533</v>
      </c>
      <c r="AC102" s="160" t="s">
        <v>1559</v>
      </c>
      <c r="AD102" s="160">
        <v>44516</v>
      </c>
      <c r="AE102" s="160">
        <v>44516</v>
      </c>
      <c r="AF102" s="180" t="s">
        <v>1732</v>
      </c>
      <c r="AG102" s="160"/>
      <c r="AH102" s="160"/>
      <c r="AI102" s="179"/>
      <c r="AJ102" s="160">
        <f>IFERROR(IF(VLOOKUP(功能_33[[#This Row],[功能代號]],E:T,11,FALSE)=0,"",VLOOKUP(功能_33[[#This Row],[功能代號]],E:T,11,FALSE)),"")</f>
        <v>44448</v>
      </c>
      <c r="AK102" s="160"/>
      <c r="AL102" s="160"/>
      <c r="AM102" s="92"/>
      <c r="AN102" s="160"/>
      <c r="AO102" s="108" t="s">
        <v>897</v>
      </c>
      <c r="AP102" s="91" t="s">
        <v>759</v>
      </c>
      <c r="AQ102" s="181" t="s">
        <v>1530</v>
      </c>
      <c r="AR102" s="168" t="str">
        <f t="shared" si="7"/>
        <v>4-4</v>
      </c>
      <c r="AS102" s="169" t="str">
        <f t="shared" si="8"/>
        <v/>
      </c>
      <c r="AT102" s="170" t="str">
        <f t="shared" si="9"/>
        <v/>
      </c>
      <c r="AU102" s="182" t="str">
        <f t="shared" si="10"/>
        <v/>
      </c>
      <c r="AV102" s="183" t="str">
        <f t="shared" si="11"/>
        <v/>
      </c>
      <c r="AW102" s="163" t="str">
        <f t="shared" si="12"/>
        <v/>
      </c>
      <c r="AX102" s="92" t="str">
        <f>IFERROR(VLOOKUP(功能_33[[#This Row],[功能代號]],#REF!,1,FALSE),"")</f>
        <v/>
      </c>
      <c r="AY102" s="100">
        <v>44519</v>
      </c>
      <c r="AZ102" s="100">
        <v>44519</v>
      </c>
      <c r="BA102" s="100">
        <v>44519</v>
      </c>
      <c r="BB102" s="92" t="s">
        <v>1650</v>
      </c>
      <c r="BD102" s="92" t="s">
        <v>1726</v>
      </c>
      <c r="BE102" s="92" t="s">
        <v>1533</v>
      </c>
      <c r="BF102" s="184"/>
      <c r="BG102" s="92" t="str">
        <f>IFERROR(VLOOKUP(功能_33[[#This Row],[功能代號]],#REF!,1,FALSE),"")</f>
        <v/>
      </c>
      <c r="BH102" s="92" t="str">
        <f>IFERROR(VLOOKUP(功能_33[[#This Row],[QC對應測試案例即測試報告]],#REF!,1,FALSE),"")</f>
        <v/>
      </c>
      <c r="BI102" s="92" t="str">
        <f t="shared" si="13"/>
        <v/>
      </c>
    </row>
    <row r="103" spans="1:61" ht="13.5" x14ac:dyDescent="0.4">
      <c r="B103" s="92">
        <v>1</v>
      </c>
      <c r="C103" s="92" t="s">
        <v>634</v>
      </c>
      <c r="D103" s="98" t="s">
        <v>919</v>
      </c>
      <c r="E103" s="91" t="s">
        <v>87</v>
      </c>
      <c r="F103" s="92" t="s">
        <v>920</v>
      </c>
      <c r="G103" s="92"/>
      <c r="H103" s="91" t="s">
        <v>761</v>
      </c>
      <c r="I103" s="91" t="s">
        <v>762</v>
      </c>
      <c r="J103" s="97" t="s">
        <v>1674</v>
      </c>
      <c r="K103" s="97" t="s">
        <v>1659</v>
      </c>
      <c r="L103" s="160">
        <v>44575</v>
      </c>
      <c r="M103" s="160">
        <v>44575</v>
      </c>
      <c r="N103" s="160">
        <v>44452</v>
      </c>
      <c r="O103" s="160">
        <v>44452</v>
      </c>
      <c r="P103" s="160">
        <v>44452</v>
      </c>
      <c r="Q103" s="91" t="s">
        <v>719</v>
      </c>
      <c r="R103" s="91" t="s">
        <v>921</v>
      </c>
      <c r="W103" s="91"/>
      <c r="Y103" s="91"/>
      <c r="Z103" s="91"/>
      <c r="AA103" s="92" t="e">
        <f>VLOOKUP(功能_33[[#This Row],[User]],#REF!,7,FALSE)</f>
        <v>#REF!</v>
      </c>
      <c r="AB103" s="160">
        <v>44496</v>
      </c>
      <c r="AC103" s="160">
        <v>44488</v>
      </c>
      <c r="AD103" s="160">
        <v>44496</v>
      </c>
      <c r="AE103" s="160">
        <v>44496</v>
      </c>
      <c r="AF103" s="180" t="s">
        <v>1675</v>
      </c>
      <c r="AG103" s="160" t="s">
        <v>1561</v>
      </c>
      <c r="AH103" s="160"/>
      <c r="AI103" s="179"/>
      <c r="AJ103" s="160">
        <f>IFERROR(IF(VLOOKUP(功能_33[[#This Row],[功能代號]],E:T,11,FALSE)=0,"",VLOOKUP(功能_33[[#This Row],[功能代號]],E:T,11,FALSE)),"")</f>
        <v>44452</v>
      </c>
      <c r="AK103" s="160"/>
      <c r="AL103" s="160"/>
      <c r="AM103" s="92"/>
      <c r="AN103" s="160"/>
      <c r="AO103" s="91">
        <v>336</v>
      </c>
      <c r="AP103" s="92" t="s">
        <v>922</v>
      </c>
      <c r="AQ103" s="181" t="s">
        <v>1530</v>
      </c>
      <c r="AR103" s="168" t="str">
        <f t="shared" si="7"/>
        <v>3-3</v>
      </c>
      <c r="AS103" s="169" t="str">
        <f t="shared" si="8"/>
        <v/>
      </c>
      <c r="AT103" s="170" t="str">
        <f t="shared" si="9"/>
        <v/>
      </c>
      <c r="AU103" s="182" t="str">
        <f t="shared" si="10"/>
        <v/>
      </c>
      <c r="AV103" s="183" t="str">
        <f t="shared" si="11"/>
        <v/>
      </c>
      <c r="AW103" s="163" t="str">
        <f t="shared" si="12"/>
        <v/>
      </c>
      <c r="AX103" s="92" t="str">
        <f>IFERROR(VLOOKUP(功能_33[[#This Row],[功能代號]],#REF!,1,FALSE),"")</f>
        <v/>
      </c>
      <c r="AY103" s="100">
        <v>44532</v>
      </c>
      <c r="AZ103" s="100">
        <v>44532</v>
      </c>
      <c r="BA103" s="100">
        <v>44532</v>
      </c>
      <c r="BB103" s="92" t="s">
        <v>1650</v>
      </c>
      <c r="BD103" s="92" t="s">
        <v>1733</v>
      </c>
      <c r="BE103" s="92" t="s">
        <v>1533</v>
      </c>
      <c r="BF103" s="184"/>
      <c r="BG103" s="92" t="str">
        <f>IFERROR(VLOOKUP(功能_33[[#This Row],[功能代號]],#REF!,1,FALSE),"")</f>
        <v/>
      </c>
      <c r="BH103" s="92" t="str">
        <f>IFERROR(VLOOKUP(功能_33[[#This Row],[QC對應測試案例即測試報告]],#REF!,1,FALSE),"")</f>
        <v/>
      </c>
      <c r="BI103" s="92" t="str">
        <f t="shared" si="13"/>
        <v/>
      </c>
    </row>
    <row r="104" spans="1:61" ht="13.5" x14ac:dyDescent="0.4">
      <c r="B104" s="92">
        <v>1</v>
      </c>
      <c r="C104" s="92" t="s">
        <v>634</v>
      </c>
      <c r="D104" s="98" t="s">
        <v>919</v>
      </c>
      <c r="E104" s="91" t="s">
        <v>88</v>
      </c>
      <c r="F104" s="92" t="s">
        <v>923</v>
      </c>
      <c r="G104" s="92"/>
      <c r="H104" s="91" t="s">
        <v>761</v>
      </c>
      <c r="I104" s="91" t="s">
        <v>762</v>
      </c>
      <c r="J104" s="97" t="s">
        <v>1674</v>
      </c>
      <c r="K104" s="97" t="s">
        <v>1659</v>
      </c>
      <c r="L104" s="160">
        <v>44575</v>
      </c>
      <c r="M104" s="160">
        <v>44575</v>
      </c>
      <c r="N104" s="160">
        <v>44452</v>
      </c>
      <c r="O104" s="160">
        <v>44452</v>
      </c>
      <c r="P104" s="160" t="str">
        <f>IFERROR(IF(VLOOKUP(功能_33[[#This Row],[功能代號]],#REF!,8,FALSE)=0,"",VLOOKUP(功能_33[[#This Row],[功能代號]],#REF!,8,FALSE)),"")</f>
        <v/>
      </c>
      <c r="Q104" s="91" t="s">
        <v>719</v>
      </c>
      <c r="R104" s="91" t="s">
        <v>921</v>
      </c>
      <c r="W104" s="91"/>
      <c r="Y104" s="91"/>
      <c r="Z104" s="91"/>
      <c r="AA104" s="92" t="e">
        <f>VLOOKUP(功能_33[[#This Row],[User]],#REF!,7,FALSE)</f>
        <v>#REF!</v>
      </c>
      <c r="AB104" s="160">
        <v>44496</v>
      </c>
      <c r="AC104" s="160">
        <v>44488</v>
      </c>
      <c r="AD104" s="160">
        <v>44497</v>
      </c>
      <c r="AE104" s="160">
        <v>44497</v>
      </c>
      <c r="AF104" s="180" t="s">
        <v>1734</v>
      </c>
      <c r="AG104" s="160" t="s">
        <v>1561</v>
      </c>
      <c r="AH104" s="160"/>
      <c r="AI104" s="179"/>
      <c r="AJ104" s="160">
        <f>IFERROR(IF(VLOOKUP(功能_33[[#This Row],[功能代號]],E:T,11,FALSE)=0,"",VLOOKUP(功能_33[[#This Row],[功能代號]],E:T,11,FALSE)),"")</f>
        <v>44452</v>
      </c>
      <c r="AK104" s="160"/>
      <c r="AL104" s="160"/>
      <c r="AM104" s="92"/>
      <c r="AN104" s="160"/>
      <c r="AO104" s="91" t="s">
        <v>1735</v>
      </c>
      <c r="AP104" s="92" t="s">
        <v>925</v>
      </c>
      <c r="AQ104" s="181" t="s">
        <v>1530</v>
      </c>
      <c r="AR104" s="168" t="str">
        <f t="shared" si="7"/>
        <v>3-3</v>
      </c>
      <c r="AS104" s="169" t="str">
        <f t="shared" si="8"/>
        <v/>
      </c>
      <c r="AT104" s="170" t="str">
        <f t="shared" si="9"/>
        <v/>
      </c>
      <c r="AU104" s="182" t="str">
        <f t="shared" si="10"/>
        <v/>
      </c>
      <c r="AV104" s="183" t="str">
        <f t="shared" si="11"/>
        <v/>
      </c>
      <c r="AW104" s="163" t="str">
        <f t="shared" si="12"/>
        <v/>
      </c>
      <c r="AX104" s="92" t="str">
        <f>IFERROR(VLOOKUP(功能_33[[#This Row],[功能代號]],#REF!,1,FALSE),"")</f>
        <v/>
      </c>
      <c r="AY104" s="100">
        <v>44539</v>
      </c>
      <c r="AZ104" s="100">
        <v>44539</v>
      </c>
      <c r="BA104" s="100">
        <v>44539</v>
      </c>
      <c r="BB104" s="92" t="s">
        <v>1650</v>
      </c>
      <c r="BD104" s="92" t="s">
        <v>1736</v>
      </c>
      <c r="BE104" s="92" t="s">
        <v>1533</v>
      </c>
      <c r="BF104" s="184"/>
      <c r="BG104" s="92" t="str">
        <f>IFERROR(VLOOKUP(功能_33[[#This Row],[功能代號]],#REF!,1,FALSE),"")</f>
        <v/>
      </c>
      <c r="BH104" s="92" t="str">
        <f>IFERROR(VLOOKUP(功能_33[[#This Row],[QC對應測試案例即測試報告]],#REF!,1,FALSE),"")</f>
        <v/>
      </c>
      <c r="BI104" s="92" t="str">
        <f t="shared" si="13"/>
        <v/>
      </c>
    </row>
    <row r="105" spans="1:61" ht="13.5" x14ac:dyDescent="0.4">
      <c r="C105" s="92" t="s">
        <v>635</v>
      </c>
      <c r="D105" s="101" t="s">
        <v>636</v>
      </c>
      <c r="E105" s="91" t="s">
        <v>607</v>
      </c>
      <c r="F105" s="92" t="s">
        <v>926</v>
      </c>
      <c r="G105" s="92" t="s">
        <v>927</v>
      </c>
      <c r="H105" s="91" t="s">
        <v>761</v>
      </c>
      <c r="I105" s="91" t="s">
        <v>769</v>
      </c>
      <c r="J105" s="97" t="s">
        <v>893</v>
      </c>
      <c r="K105" s="97"/>
      <c r="L105" s="160">
        <v>44572</v>
      </c>
      <c r="M105" s="160">
        <v>44571</v>
      </c>
      <c r="N105" s="160">
        <v>44481</v>
      </c>
      <c r="O105" s="160">
        <v>44484</v>
      </c>
      <c r="P105" s="160">
        <v>44533</v>
      </c>
      <c r="Q105" s="91" t="s">
        <v>723</v>
      </c>
      <c r="R105" s="91" t="s">
        <v>823</v>
      </c>
      <c r="W105" s="91"/>
      <c r="Y105" s="91"/>
      <c r="Z105" s="91"/>
      <c r="AA105" s="92" t="e">
        <f>VLOOKUP(功能_33[[#This Row],[User]],#REF!,7,FALSE)</f>
        <v>#REF!</v>
      </c>
      <c r="AB105" s="160">
        <v>44533</v>
      </c>
      <c r="AC105" s="160">
        <v>44515</v>
      </c>
      <c r="AD105" s="160">
        <v>44523</v>
      </c>
      <c r="AE105" s="160">
        <v>44524</v>
      </c>
      <c r="AF105" s="180">
        <v>44539</v>
      </c>
      <c r="AG105" s="160"/>
      <c r="AH105" s="160"/>
      <c r="AI105" s="160"/>
      <c r="AJ105" s="160">
        <f>IFERROR(IF(VLOOKUP(功能_33[[#This Row],[功能代號]],E:T,11,FALSE)=0,"",VLOOKUP(功能_33[[#This Row],[功能代號]],E:T,11,FALSE)),"")</f>
        <v>44484</v>
      </c>
      <c r="AK105" s="160"/>
      <c r="AL105" s="160"/>
      <c r="AM105" s="92"/>
      <c r="AO105" s="108" t="s">
        <v>897</v>
      </c>
      <c r="AP105" s="91" t="s">
        <v>759</v>
      </c>
      <c r="AQ105" s="181" t="s">
        <v>1530</v>
      </c>
      <c r="AR105" s="168" t="str">
        <f t="shared" si="7"/>
        <v>4-1</v>
      </c>
      <c r="AS105" s="169" t="str">
        <f t="shared" si="8"/>
        <v/>
      </c>
      <c r="AT105" s="170" t="str">
        <f t="shared" si="9"/>
        <v/>
      </c>
      <c r="AU105" s="182" t="str">
        <f t="shared" si="10"/>
        <v/>
      </c>
      <c r="AV105" s="183" t="str">
        <f t="shared" si="11"/>
        <v/>
      </c>
      <c r="AW105" s="163" t="str">
        <f t="shared" si="12"/>
        <v/>
      </c>
      <c r="AX105" s="92" t="str">
        <f>IFERROR(VLOOKUP(功能_33[[#This Row],[功能代號]],#REF!,1,FALSE),"")</f>
        <v/>
      </c>
      <c r="AY105" s="100">
        <v>44519</v>
      </c>
      <c r="AZ105" s="100">
        <v>44519</v>
      </c>
      <c r="BA105" s="100">
        <v>44519</v>
      </c>
      <c r="BB105" s="92" t="s">
        <v>1531</v>
      </c>
      <c r="BD105" s="92" t="s">
        <v>1689</v>
      </c>
      <c r="BE105" s="92" t="s">
        <v>1533</v>
      </c>
      <c r="BF105" s="184"/>
      <c r="BG105" s="92" t="str">
        <f>IFERROR(VLOOKUP(功能_33[[#This Row],[功能代號]],#REF!,1,FALSE),"")</f>
        <v/>
      </c>
      <c r="BH105" s="92" t="str">
        <f>IFERROR(VLOOKUP(功能_33[[#This Row],[QC對應測試案例即測試報告]],#REF!,1,FALSE),"")</f>
        <v/>
      </c>
      <c r="BI105" s="92" t="str">
        <f t="shared" si="13"/>
        <v/>
      </c>
    </row>
    <row r="106" spans="1:61" ht="13.5" x14ac:dyDescent="0.4">
      <c r="C106" s="92" t="s">
        <v>635</v>
      </c>
      <c r="D106" s="101" t="s">
        <v>636</v>
      </c>
      <c r="E106" s="91" t="s">
        <v>608</v>
      </c>
      <c r="F106" s="92" t="s">
        <v>928</v>
      </c>
      <c r="G106" s="92" t="s">
        <v>927</v>
      </c>
      <c r="H106" s="91" t="s">
        <v>761</v>
      </c>
      <c r="I106" s="91" t="s">
        <v>769</v>
      </c>
      <c r="J106" s="97" t="s">
        <v>893</v>
      </c>
      <c r="K106" s="97"/>
      <c r="L106" s="160">
        <v>44572</v>
      </c>
      <c r="M106" s="160">
        <v>44571</v>
      </c>
      <c r="N106" s="160">
        <v>44481</v>
      </c>
      <c r="O106" s="160">
        <v>44484</v>
      </c>
      <c r="P106" s="160">
        <v>44523</v>
      </c>
      <c r="Q106" s="91" t="s">
        <v>723</v>
      </c>
      <c r="R106" s="91" t="s">
        <v>823</v>
      </c>
      <c r="W106" s="91"/>
      <c r="Y106" s="91"/>
      <c r="Z106" s="91"/>
      <c r="AA106" s="92" t="e">
        <f>VLOOKUP(功能_33[[#This Row],[User]],#REF!,7,FALSE)</f>
        <v>#REF!</v>
      </c>
      <c r="AB106" s="160">
        <v>44533</v>
      </c>
      <c r="AC106" s="160">
        <v>44515</v>
      </c>
      <c r="AD106" s="160">
        <v>44523</v>
      </c>
      <c r="AE106" s="160">
        <v>44524</v>
      </c>
      <c r="AF106" s="180">
        <v>44539</v>
      </c>
      <c r="AG106" s="160"/>
      <c r="AH106" s="160"/>
      <c r="AI106" s="160"/>
      <c r="AJ106" s="160">
        <f>IFERROR(IF(VLOOKUP(功能_33[[#This Row],[功能代號]],E:T,11,FALSE)=0,"",VLOOKUP(功能_33[[#This Row],[功能代號]],E:T,11,FALSE)),"")</f>
        <v>44484</v>
      </c>
      <c r="AK106" s="160"/>
      <c r="AL106" s="160"/>
      <c r="AM106" s="92"/>
      <c r="AO106" s="108" t="s">
        <v>897</v>
      </c>
      <c r="AP106" s="91" t="s">
        <v>759</v>
      </c>
      <c r="AQ106" s="181" t="s">
        <v>1530</v>
      </c>
      <c r="AR106" s="168" t="str">
        <f t="shared" si="7"/>
        <v>4-1</v>
      </c>
      <c r="AS106" s="169" t="str">
        <f t="shared" si="8"/>
        <v/>
      </c>
      <c r="AT106" s="170" t="str">
        <f t="shared" si="9"/>
        <v/>
      </c>
      <c r="AU106" s="182" t="str">
        <f t="shared" si="10"/>
        <v/>
      </c>
      <c r="AV106" s="183" t="str">
        <f t="shared" si="11"/>
        <v/>
      </c>
      <c r="AW106" s="163" t="str">
        <f t="shared" si="12"/>
        <v/>
      </c>
      <c r="AX106" s="92" t="str">
        <f>IFERROR(VLOOKUP(功能_33[[#This Row],[功能代號]],#REF!,1,FALSE),"")</f>
        <v/>
      </c>
      <c r="AY106" s="100">
        <v>44539</v>
      </c>
      <c r="AZ106" s="100">
        <v>44539</v>
      </c>
      <c r="BA106" s="100">
        <v>44539</v>
      </c>
      <c r="BB106" s="92" t="s">
        <v>1650</v>
      </c>
      <c r="BD106" s="92" t="s">
        <v>1736</v>
      </c>
      <c r="BE106" s="92" t="s">
        <v>1533</v>
      </c>
      <c r="BF106" s="184"/>
      <c r="BG106" s="92" t="str">
        <f>IFERROR(VLOOKUP(功能_33[[#This Row],[功能代號]],#REF!,1,FALSE),"")</f>
        <v/>
      </c>
      <c r="BH106" s="92" t="str">
        <f>IFERROR(VLOOKUP(功能_33[[#This Row],[QC對應測試案例即測試報告]],#REF!,1,FALSE),"")</f>
        <v/>
      </c>
      <c r="BI106" s="92" t="str">
        <f t="shared" si="13"/>
        <v/>
      </c>
    </row>
    <row r="107" spans="1:61" ht="13.5" x14ac:dyDescent="0.4">
      <c r="A107" s="188"/>
      <c r="C107" s="92" t="s">
        <v>635</v>
      </c>
      <c r="D107" s="101" t="s">
        <v>636</v>
      </c>
      <c r="E107" s="91" t="s">
        <v>1737</v>
      </c>
      <c r="F107" s="92" t="s">
        <v>1738</v>
      </c>
      <c r="G107" s="92" t="s">
        <v>1739</v>
      </c>
      <c r="H107" s="91" t="s">
        <v>761</v>
      </c>
      <c r="I107" s="91" t="s">
        <v>762</v>
      </c>
      <c r="J107" s="97" t="s">
        <v>1740</v>
      </c>
      <c r="K107" s="97" t="s">
        <v>1741</v>
      </c>
      <c r="L107" s="160">
        <v>44578</v>
      </c>
      <c r="M107" s="160">
        <v>44579</v>
      </c>
      <c r="N107" s="160">
        <v>44481</v>
      </c>
      <c r="O107" s="160">
        <v>44484</v>
      </c>
      <c r="P107" s="160">
        <v>44523</v>
      </c>
      <c r="Q107" s="91" t="s">
        <v>723</v>
      </c>
      <c r="R107" s="194" t="s">
        <v>823</v>
      </c>
      <c r="W107" s="91"/>
      <c r="Y107" s="91"/>
      <c r="Z107" s="91"/>
      <c r="AA107" s="92" t="e">
        <f>VLOOKUP(功能_33[[#This Row],[User]],#REF!,7,FALSE)</f>
        <v>#REF!</v>
      </c>
      <c r="AB107" s="160">
        <v>44533</v>
      </c>
      <c r="AC107" s="160">
        <v>44515</v>
      </c>
      <c r="AD107" s="160">
        <v>44523</v>
      </c>
      <c r="AE107" s="160">
        <v>44524</v>
      </c>
      <c r="AF107" s="180">
        <v>44568</v>
      </c>
      <c r="AG107" s="160"/>
      <c r="AH107" s="160"/>
      <c r="AI107" s="160"/>
      <c r="AJ107" s="160">
        <f>IFERROR(IF(VLOOKUP(功能_33[[#This Row],[功能代號]],E:T,11,FALSE)=0,"",VLOOKUP(功能_33[[#This Row],[功能代號]],E:T,11,FALSE)),"")</f>
        <v>44484</v>
      </c>
      <c r="AK107" s="160"/>
      <c r="AL107" s="160"/>
      <c r="AM107" s="92"/>
      <c r="AO107" s="108" t="s">
        <v>897</v>
      </c>
      <c r="AP107" s="91" t="s">
        <v>759</v>
      </c>
      <c r="AQ107" s="181" t="s">
        <v>1530</v>
      </c>
      <c r="AR107" s="168" t="str">
        <f t="shared" si="7"/>
        <v>4-1</v>
      </c>
      <c r="AS107" s="169" t="str">
        <f t="shared" si="8"/>
        <v/>
      </c>
      <c r="AT107" s="170" t="str">
        <f t="shared" si="9"/>
        <v/>
      </c>
      <c r="AU107" s="182" t="str">
        <f t="shared" si="10"/>
        <v/>
      </c>
      <c r="AV107" s="183" t="str">
        <f t="shared" si="11"/>
        <v/>
      </c>
      <c r="AW107" s="163" t="str">
        <f t="shared" si="12"/>
        <v/>
      </c>
      <c r="AX107" s="92" t="str">
        <f>IFERROR(VLOOKUP(功能_33[[#This Row],[功能代號]],#REF!,1,FALSE),"")</f>
        <v/>
      </c>
      <c r="AY107" s="100">
        <v>44610</v>
      </c>
      <c r="AZ107" s="100">
        <v>44610</v>
      </c>
      <c r="BA107" s="100">
        <v>44589</v>
      </c>
      <c r="BB107" s="92" t="s">
        <v>1742</v>
      </c>
      <c r="BD107" s="92" t="s">
        <v>1743</v>
      </c>
      <c r="BE107" s="92" t="s">
        <v>1533</v>
      </c>
      <c r="BF107" s="184"/>
      <c r="BG107" s="92" t="str">
        <f>IFERROR(VLOOKUP(功能_33[[#This Row],[功能代號]],#REF!,1,FALSE),"")</f>
        <v/>
      </c>
      <c r="BH107" s="92" t="str">
        <f>IFERROR(VLOOKUP(功能_33[[#This Row],[QC對應測試案例即測試報告]],#REF!,1,FALSE),"")</f>
        <v/>
      </c>
      <c r="BI107" s="92" t="str">
        <f t="shared" si="13"/>
        <v/>
      </c>
    </row>
    <row r="108" spans="1:61" ht="13.5" x14ac:dyDescent="0.4">
      <c r="C108" s="92" t="s">
        <v>635</v>
      </c>
      <c r="D108" s="101" t="s">
        <v>637</v>
      </c>
      <c r="E108" s="91" t="s">
        <v>609</v>
      </c>
      <c r="F108" s="92" t="s">
        <v>929</v>
      </c>
      <c r="G108" s="92" t="s">
        <v>927</v>
      </c>
      <c r="H108" s="91" t="s">
        <v>761</v>
      </c>
      <c r="I108" s="91" t="s">
        <v>769</v>
      </c>
      <c r="J108" s="97" t="s">
        <v>893</v>
      </c>
      <c r="K108" s="97"/>
      <c r="L108" s="160">
        <v>44572</v>
      </c>
      <c r="M108" s="160">
        <v>44571</v>
      </c>
      <c r="N108" s="160">
        <v>44481</v>
      </c>
      <c r="O108" s="160">
        <v>44484</v>
      </c>
      <c r="P108" s="160">
        <v>44523</v>
      </c>
      <c r="Q108" s="91" t="s">
        <v>723</v>
      </c>
      <c r="R108" s="91" t="s">
        <v>871</v>
      </c>
      <c r="W108" s="91"/>
      <c r="Y108" s="91"/>
      <c r="Z108" s="91"/>
      <c r="AA108" s="92" t="e">
        <f>VLOOKUP(功能_33[[#This Row],[User]],#REF!,7,FALSE)</f>
        <v>#REF!</v>
      </c>
      <c r="AB108" s="160">
        <v>44533</v>
      </c>
      <c r="AC108" s="160">
        <v>44523</v>
      </c>
      <c r="AD108" s="160">
        <v>44523</v>
      </c>
      <c r="AE108" s="160">
        <v>44525</v>
      </c>
      <c r="AF108" s="180">
        <v>44539</v>
      </c>
      <c r="AG108" s="160"/>
      <c r="AH108" s="160"/>
      <c r="AI108" s="160"/>
      <c r="AJ108" s="160">
        <f>IFERROR(IF(VLOOKUP(功能_33[[#This Row],[功能代號]],E:T,11,FALSE)=0,"",VLOOKUP(功能_33[[#This Row],[功能代號]],E:T,11,FALSE)),"")</f>
        <v>44484</v>
      </c>
      <c r="AK108" s="160"/>
      <c r="AL108" s="160"/>
      <c r="AM108" s="92"/>
      <c r="AO108" s="91" t="s">
        <v>897</v>
      </c>
      <c r="AP108" s="91" t="s">
        <v>759</v>
      </c>
      <c r="AQ108" s="181" t="s">
        <v>1530</v>
      </c>
      <c r="AR108" s="168" t="str">
        <f t="shared" si="7"/>
        <v>4-2</v>
      </c>
      <c r="AS108" s="169" t="str">
        <f t="shared" si="8"/>
        <v/>
      </c>
      <c r="AT108" s="170" t="str">
        <f t="shared" si="9"/>
        <v/>
      </c>
      <c r="AU108" s="182" t="str">
        <f t="shared" si="10"/>
        <v/>
      </c>
      <c r="AV108" s="183" t="str">
        <f t="shared" si="11"/>
        <v/>
      </c>
      <c r="AW108" s="163" t="str">
        <f t="shared" si="12"/>
        <v/>
      </c>
      <c r="AX108" s="92" t="str">
        <f>IFERROR(VLOOKUP(功能_33[[#This Row],[功能代號]],#REF!,1,FALSE),"")</f>
        <v/>
      </c>
      <c r="AY108" s="100">
        <v>44546</v>
      </c>
      <c r="AZ108" s="100">
        <v>44546</v>
      </c>
      <c r="BA108" s="100">
        <v>44546</v>
      </c>
      <c r="BB108" s="92" t="s">
        <v>1650</v>
      </c>
      <c r="BD108" s="92" t="s">
        <v>1744</v>
      </c>
      <c r="BE108" s="92" t="s">
        <v>1533</v>
      </c>
      <c r="BF108" s="184"/>
      <c r="BG108" s="92" t="str">
        <f>IFERROR(VLOOKUP(功能_33[[#This Row],[功能代號]],#REF!,1,FALSE),"")</f>
        <v/>
      </c>
      <c r="BH108" s="92" t="str">
        <f>IFERROR(VLOOKUP(功能_33[[#This Row],[QC對應測試案例即測試報告]],#REF!,1,FALSE),"")</f>
        <v/>
      </c>
      <c r="BI108" s="92" t="str">
        <f t="shared" si="13"/>
        <v/>
      </c>
    </row>
    <row r="109" spans="1:61" ht="13.5" x14ac:dyDescent="0.4">
      <c r="C109" s="92" t="s">
        <v>635</v>
      </c>
      <c r="D109" s="101" t="s">
        <v>637</v>
      </c>
      <c r="E109" s="91" t="s">
        <v>610</v>
      </c>
      <c r="F109" s="92" t="s">
        <v>930</v>
      </c>
      <c r="G109" s="92" t="s">
        <v>927</v>
      </c>
      <c r="H109" s="91" t="s">
        <v>761</v>
      </c>
      <c r="I109" s="91" t="s">
        <v>769</v>
      </c>
      <c r="J109" s="97" t="s">
        <v>893</v>
      </c>
      <c r="K109" s="97"/>
      <c r="L109" s="160">
        <v>44572</v>
      </c>
      <c r="M109" s="160">
        <v>44571</v>
      </c>
      <c r="N109" s="160">
        <v>44481</v>
      </c>
      <c r="O109" s="160">
        <v>44484</v>
      </c>
      <c r="P109" s="160">
        <v>44523</v>
      </c>
      <c r="Q109" s="91" t="s">
        <v>723</v>
      </c>
      <c r="R109" s="91" t="s">
        <v>871</v>
      </c>
      <c r="W109" s="91"/>
      <c r="Y109" s="91"/>
      <c r="Z109" s="91"/>
      <c r="AA109" s="92" t="e">
        <f>VLOOKUP(功能_33[[#This Row],[User]],#REF!,7,FALSE)</f>
        <v>#REF!</v>
      </c>
      <c r="AB109" s="160">
        <v>44533</v>
      </c>
      <c r="AC109" s="160">
        <v>44523</v>
      </c>
      <c r="AD109" s="160">
        <v>44523</v>
      </c>
      <c r="AE109" s="160">
        <v>44525</v>
      </c>
      <c r="AF109" s="180">
        <v>44539</v>
      </c>
      <c r="AG109" s="160"/>
      <c r="AH109" s="160"/>
      <c r="AI109" s="160"/>
      <c r="AJ109" s="160">
        <f>IFERROR(IF(VLOOKUP(功能_33[[#This Row],[功能代號]],E:T,11,FALSE)=0,"",VLOOKUP(功能_33[[#This Row],[功能代號]],E:T,11,FALSE)),"")</f>
        <v>44484</v>
      </c>
      <c r="AK109" s="160"/>
      <c r="AL109" s="160"/>
      <c r="AM109" s="92"/>
      <c r="AO109" s="91" t="s">
        <v>897</v>
      </c>
      <c r="AP109" s="91" t="s">
        <v>759</v>
      </c>
      <c r="AQ109" s="181" t="s">
        <v>1530</v>
      </c>
      <c r="AR109" s="168" t="str">
        <f t="shared" si="7"/>
        <v>4-2</v>
      </c>
      <c r="AS109" s="169" t="str">
        <f t="shared" si="8"/>
        <v/>
      </c>
      <c r="AT109" s="170" t="str">
        <f t="shared" si="9"/>
        <v/>
      </c>
      <c r="AU109" s="182" t="str">
        <f t="shared" si="10"/>
        <v/>
      </c>
      <c r="AV109" s="183" t="str">
        <f t="shared" si="11"/>
        <v/>
      </c>
      <c r="AW109" s="163" t="str">
        <f t="shared" si="12"/>
        <v/>
      </c>
      <c r="AX109" s="92" t="str">
        <f>IFERROR(VLOOKUP(功能_33[[#This Row],[功能代號]],#REF!,1,FALSE),"")</f>
        <v/>
      </c>
      <c r="AY109" s="100">
        <v>44546</v>
      </c>
      <c r="AZ109" s="100">
        <v>44546</v>
      </c>
      <c r="BA109" s="100">
        <v>44546</v>
      </c>
      <c r="BB109" s="92" t="s">
        <v>1650</v>
      </c>
      <c r="BD109" s="92" t="s">
        <v>1744</v>
      </c>
      <c r="BE109" s="92" t="s">
        <v>1533</v>
      </c>
      <c r="BF109" s="184"/>
      <c r="BG109" s="92" t="str">
        <f>IFERROR(VLOOKUP(功能_33[[#This Row],[功能代號]],#REF!,1,FALSE),"")</f>
        <v/>
      </c>
      <c r="BH109" s="92" t="str">
        <f>IFERROR(VLOOKUP(功能_33[[#This Row],[QC對應測試案例即測試報告]],#REF!,1,FALSE),"")</f>
        <v/>
      </c>
      <c r="BI109" s="92" t="str">
        <f t="shared" si="13"/>
        <v/>
      </c>
    </row>
    <row r="110" spans="1:61" ht="13.5" x14ac:dyDescent="0.4">
      <c r="C110" s="92" t="s">
        <v>644</v>
      </c>
      <c r="D110" s="92" t="s">
        <v>851</v>
      </c>
      <c r="E110" s="91" t="s">
        <v>186</v>
      </c>
      <c r="F110" s="92" t="s">
        <v>931</v>
      </c>
      <c r="G110" s="92"/>
      <c r="H110" s="91" t="s">
        <v>761</v>
      </c>
      <c r="I110" s="91" t="s">
        <v>853</v>
      </c>
      <c r="J110" s="180" t="s">
        <v>854</v>
      </c>
      <c r="K110" s="180"/>
      <c r="L110" s="160">
        <v>44575</v>
      </c>
      <c r="M110" s="160">
        <v>44572</v>
      </c>
      <c r="N110" s="160">
        <v>44504</v>
      </c>
      <c r="O110" s="160">
        <v>44505</v>
      </c>
      <c r="P110" s="160">
        <v>44513</v>
      </c>
      <c r="Q110" s="91" t="s">
        <v>719</v>
      </c>
      <c r="R110" s="91" t="s">
        <v>735</v>
      </c>
      <c r="W110" s="91"/>
      <c r="Y110" s="91"/>
      <c r="Z110" s="91"/>
      <c r="AA110" s="92" t="e">
        <f>VLOOKUP(功能_33[[#This Row],[User]],#REF!,7,FALSE)</f>
        <v>#REF!</v>
      </c>
      <c r="AB110" s="160">
        <v>44513</v>
      </c>
      <c r="AC110" s="160" t="s">
        <v>1745</v>
      </c>
      <c r="AD110" s="160">
        <v>44543</v>
      </c>
      <c r="AE110" s="160">
        <v>44543</v>
      </c>
      <c r="AF110" s="180">
        <v>44544</v>
      </c>
      <c r="AG110" s="160"/>
      <c r="AH110" s="160"/>
      <c r="AI110" s="179"/>
      <c r="AJ110" s="160">
        <f>IFERROR(IF(VLOOKUP(功能_33[[#This Row],[功能代號]],E:T,11,FALSE)=0,"",VLOOKUP(功能_33[[#This Row],[功能代號]],E:T,11,FALSE)),"")</f>
        <v>44505</v>
      </c>
      <c r="AK110" s="160"/>
      <c r="AL110" s="160"/>
      <c r="AM110" s="92"/>
      <c r="AN110" s="160"/>
      <c r="AO110" s="104" t="s">
        <v>855</v>
      </c>
      <c r="AP110" s="105" t="s">
        <v>932</v>
      </c>
      <c r="AQ110" s="181" t="s">
        <v>1530</v>
      </c>
      <c r="AR110" s="168" t="str">
        <f t="shared" si="7"/>
        <v>5-1</v>
      </c>
      <c r="AS110" s="169" t="str">
        <f t="shared" si="8"/>
        <v/>
      </c>
      <c r="AT110" s="170" t="str">
        <f t="shared" si="9"/>
        <v/>
      </c>
      <c r="AU110" s="182" t="str">
        <f t="shared" si="10"/>
        <v/>
      </c>
      <c r="AV110" s="183" t="str">
        <f t="shared" si="11"/>
        <v/>
      </c>
      <c r="AW110" s="163" t="str">
        <f t="shared" si="12"/>
        <v/>
      </c>
      <c r="AX110" s="92" t="str">
        <f>IFERROR(VLOOKUP(功能_33[[#This Row],[功能代號]],#REF!,1,FALSE),"")</f>
        <v/>
      </c>
      <c r="AY110" s="100">
        <v>44512</v>
      </c>
      <c r="AZ110" s="100">
        <v>44512</v>
      </c>
      <c r="BA110" s="100">
        <v>44512</v>
      </c>
      <c r="BB110" s="92" t="s">
        <v>1531</v>
      </c>
      <c r="BD110" s="92" t="s">
        <v>1661</v>
      </c>
      <c r="BE110" s="92" t="s">
        <v>1533</v>
      </c>
      <c r="BF110" s="184"/>
      <c r="BG110" s="92" t="str">
        <f>IFERROR(VLOOKUP(功能_33[[#This Row],[功能代號]],#REF!,1,FALSE),"")</f>
        <v/>
      </c>
      <c r="BH110" s="92" t="str">
        <f>IFERROR(VLOOKUP(功能_33[[#This Row],[QC對應測試案例即測試報告]],#REF!,1,FALSE),"")</f>
        <v/>
      </c>
      <c r="BI110" s="92" t="str">
        <f t="shared" si="13"/>
        <v/>
      </c>
    </row>
    <row r="111" spans="1:61" ht="27" x14ac:dyDescent="0.4">
      <c r="C111" s="92" t="s">
        <v>635</v>
      </c>
      <c r="D111" s="92" t="s">
        <v>643</v>
      </c>
      <c r="E111" s="91" t="s">
        <v>154</v>
      </c>
      <c r="F111" s="92" t="s">
        <v>933</v>
      </c>
      <c r="G111" s="92"/>
      <c r="H111" s="91" t="s">
        <v>761</v>
      </c>
      <c r="I111" s="91" t="s">
        <v>762</v>
      </c>
      <c r="J111" s="97" t="s">
        <v>893</v>
      </c>
      <c r="K111" s="97"/>
      <c r="L111" s="160">
        <v>44587</v>
      </c>
      <c r="M111" s="160">
        <v>44579</v>
      </c>
      <c r="N111" s="160">
        <v>44452</v>
      </c>
      <c r="O111" s="160">
        <v>44452</v>
      </c>
      <c r="P111" s="160">
        <v>44372</v>
      </c>
      <c r="Q111" s="91" t="s">
        <v>719</v>
      </c>
      <c r="R111" s="91" t="s">
        <v>921</v>
      </c>
      <c r="W111" s="91"/>
      <c r="Y111" s="91"/>
      <c r="Z111" s="91"/>
      <c r="AA111" s="92" t="e">
        <f>VLOOKUP(功能_33[[#This Row],[User]],#REF!,7,FALSE)</f>
        <v>#REF!</v>
      </c>
      <c r="AB111" s="160">
        <v>44496</v>
      </c>
      <c r="AC111" s="160" t="s">
        <v>1559</v>
      </c>
      <c r="AD111" s="160">
        <v>44525</v>
      </c>
      <c r="AE111" s="160">
        <v>44524</v>
      </c>
      <c r="AF111" s="180">
        <v>44539</v>
      </c>
      <c r="AG111" s="160"/>
      <c r="AH111" s="160"/>
      <c r="AI111" s="179"/>
      <c r="AJ111" s="160">
        <f>IFERROR(IF(VLOOKUP(功能_33[[#This Row],[功能代號]],E:T,11,FALSE)=0,"",VLOOKUP(功能_33[[#This Row],[功能代號]],E:T,11,FALSE)),"")</f>
        <v>44452</v>
      </c>
      <c r="AK111" s="160"/>
      <c r="AL111" s="160"/>
      <c r="AM111" s="92"/>
      <c r="AN111" s="160"/>
      <c r="AO111" s="93" t="s">
        <v>934</v>
      </c>
      <c r="AP111" s="95" t="s">
        <v>935</v>
      </c>
      <c r="AQ111" s="181" t="s">
        <v>1720</v>
      </c>
      <c r="AR111" s="168" t="str">
        <f t="shared" si="7"/>
        <v>4-7</v>
      </c>
      <c r="AS111" s="169" t="str">
        <f t="shared" si="8"/>
        <v/>
      </c>
      <c r="AT111" s="170" t="str">
        <f t="shared" si="9"/>
        <v/>
      </c>
      <c r="AU111" s="182" t="str">
        <f t="shared" si="10"/>
        <v/>
      </c>
      <c r="AV111" s="183" t="str">
        <f t="shared" si="11"/>
        <v/>
      </c>
      <c r="AW111" s="163" t="str">
        <f t="shared" si="12"/>
        <v/>
      </c>
      <c r="AX111" s="92" t="str">
        <f>IFERROR(VLOOKUP(功能_33[[#This Row],[功能代號]],#REF!,1,FALSE),"")</f>
        <v/>
      </c>
      <c r="AY111" s="100">
        <v>44532</v>
      </c>
      <c r="AZ111" s="100">
        <v>44532</v>
      </c>
      <c r="BA111" s="100">
        <v>44532</v>
      </c>
      <c r="BB111" s="92" t="s">
        <v>1650</v>
      </c>
      <c r="BD111" s="92" t="s">
        <v>1733</v>
      </c>
      <c r="BE111" s="92" t="s">
        <v>1533</v>
      </c>
      <c r="BF111" s="184"/>
      <c r="BG111" s="92" t="str">
        <f>IFERROR(VLOOKUP(功能_33[[#This Row],[功能代號]],#REF!,1,FALSE),"")</f>
        <v/>
      </c>
      <c r="BH111" s="92" t="str">
        <f>IFERROR(VLOOKUP(功能_33[[#This Row],[QC對應測試案例即測試報告]],#REF!,1,FALSE),"")</f>
        <v/>
      </c>
      <c r="BI111" s="92" t="str">
        <f t="shared" si="13"/>
        <v/>
      </c>
    </row>
    <row r="112" spans="1:61" ht="13.5" x14ac:dyDescent="0.4">
      <c r="B112" s="92">
        <v>1</v>
      </c>
      <c r="C112" s="92" t="s">
        <v>634</v>
      </c>
      <c r="D112" s="98" t="s">
        <v>919</v>
      </c>
      <c r="E112" s="91" t="s">
        <v>80</v>
      </c>
      <c r="F112" s="92" t="s">
        <v>936</v>
      </c>
      <c r="G112" s="92"/>
      <c r="H112" s="91" t="s">
        <v>761</v>
      </c>
      <c r="I112" s="91" t="s">
        <v>762</v>
      </c>
      <c r="J112" s="97" t="s">
        <v>1674</v>
      </c>
      <c r="K112" s="97" t="s">
        <v>1528</v>
      </c>
      <c r="L112" s="160">
        <v>44581</v>
      </c>
      <c r="M112" s="160">
        <v>44581</v>
      </c>
      <c r="N112" s="160">
        <v>44452</v>
      </c>
      <c r="O112" s="160">
        <v>44452</v>
      </c>
      <c r="P112" s="160" t="str">
        <f>IFERROR(IF(VLOOKUP(功能_33[[#This Row],[功能代號]],#REF!,8,FALSE)=0,"",VLOOKUP(功能_33[[#This Row],[功能代號]],#REF!,8,FALSE)),"")</f>
        <v/>
      </c>
      <c r="Q112" s="91" t="s">
        <v>719</v>
      </c>
      <c r="R112" s="91" t="s">
        <v>921</v>
      </c>
      <c r="W112" s="91"/>
      <c r="Y112" s="91"/>
      <c r="Z112" s="91"/>
      <c r="AA112" s="92" t="e">
        <f>VLOOKUP(功能_33[[#This Row],[User]],#REF!,7,FALSE)</f>
        <v>#REF!</v>
      </c>
      <c r="AB112" s="160">
        <v>44496</v>
      </c>
      <c r="AC112" s="160">
        <v>44488</v>
      </c>
      <c r="AD112" s="160">
        <v>44496</v>
      </c>
      <c r="AE112" s="160">
        <v>44496</v>
      </c>
      <c r="AF112" s="180" t="s">
        <v>1746</v>
      </c>
      <c r="AG112" s="160" t="s">
        <v>1561</v>
      </c>
      <c r="AH112" s="160"/>
      <c r="AI112" s="179"/>
      <c r="AJ112" s="160">
        <f>IFERROR(IF(VLOOKUP(功能_33[[#This Row],[功能代號]],E:T,11,FALSE)=0,"",VLOOKUP(功能_33[[#This Row],[功能代號]],E:T,11,FALSE)),"")</f>
        <v>44452</v>
      </c>
      <c r="AK112" s="160"/>
      <c r="AL112" s="160"/>
      <c r="AM112" s="92"/>
      <c r="AN112" s="160"/>
      <c r="AO112" s="91">
        <v>338</v>
      </c>
      <c r="AP112" s="92" t="s">
        <v>937</v>
      </c>
      <c r="AQ112" s="181" t="s">
        <v>1530</v>
      </c>
      <c r="AR112" s="168" t="str">
        <f t="shared" si="7"/>
        <v>3-3</v>
      </c>
      <c r="AS112" s="169" t="str">
        <f t="shared" si="8"/>
        <v/>
      </c>
      <c r="AT112" s="170" t="str">
        <f t="shared" si="9"/>
        <v/>
      </c>
      <c r="AU112" s="182" t="str">
        <f t="shared" si="10"/>
        <v/>
      </c>
      <c r="AV112" s="183" t="str">
        <f t="shared" si="11"/>
        <v/>
      </c>
      <c r="AW112" s="163" t="str">
        <f t="shared" si="12"/>
        <v/>
      </c>
      <c r="AX112" s="92" t="str">
        <f>IFERROR(VLOOKUP(功能_33[[#This Row],[功能代號]],#REF!,1,FALSE),"")</f>
        <v/>
      </c>
      <c r="AY112" s="100">
        <v>44532</v>
      </c>
      <c r="AZ112" s="100">
        <v>44532</v>
      </c>
      <c r="BA112" s="100">
        <v>44532</v>
      </c>
      <c r="BB112" s="92" t="s">
        <v>1650</v>
      </c>
      <c r="BD112" s="92" t="s">
        <v>1733</v>
      </c>
      <c r="BE112" s="92" t="s">
        <v>1533</v>
      </c>
      <c r="BF112" s="184"/>
      <c r="BG112" s="92" t="str">
        <f>IFERROR(VLOOKUP(功能_33[[#This Row],[功能代號]],#REF!,1,FALSE),"")</f>
        <v/>
      </c>
      <c r="BH112" s="92" t="str">
        <f>IFERROR(VLOOKUP(功能_33[[#This Row],[QC對應測試案例即測試報告]],#REF!,1,FALSE),"")</f>
        <v/>
      </c>
      <c r="BI112" s="92" t="str">
        <f t="shared" si="13"/>
        <v/>
      </c>
    </row>
    <row r="113" spans="2:61" ht="40.5" x14ac:dyDescent="0.4">
      <c r="B113" s="92">
        <v>1</v>
      </c>
      <c r="C113" s="92" t="s">
        <v>634</v>
      </c>
      <c r="D113" s="98" t="s">
        <v>919</v>
      </c>
      <c r="E113" s="91" t="s">
        <v>81</v>
      </c>
      <c r="F113" s="92" t="s">
        <v>938</v>
      </c>
      <c r="G113" s="92"/>
      <c r="H113" s="91" t="s">
        <v>761</v>
      </c>
      <c r="I113" s="91" t="s">
        <v>762</v>
      </c>
      <c r="J113" s="97" t="s">
        <v>849</v>
      </c>
      <c r="K113" s="97"/>
      <c r="L113" s="160">
        <v>44580</v>
      </c>
      <c r="M113" s="160">
        <v>44581</v>
      </c>
      <c r="N113" s="160">
        <v>44452</v>
      </c>
      <c r="O113" s="160">
        <v>44452</v>
      </c>
      <c r="P113" s="160" t="str">
        <f>IFERROR(IF(VLOOKUP(功能_33[[#This Row],[功能代號]],#REF!,8,FALSE)=0,"",VLOOKUP(功能_33[[#This Row],[功能代號]],#REF!,8,FALSE)),"")</f>
        <v/>
      </c>
      <c r="Q113" s="91" t="s">
        <v>719</v>
      </c>
      <c r="R113" s="91" t="s">
        <v>921</v>
      </c>
      <c r="W113" s="91"/>
      <c r="Y113" s="91"/>
      <c r="Z113" s="91"/>
      <c r="AA113" s="92" t="e">
        <f>VLOOKUP(功能_33[[#This Row],[User]],#REF!,7,FALSE)</f>
        <v>#REF!</v>
      </c>
      <c r="AB113" s="160">
        <v>44496</v>
      </c>
      <c r="AC113" s="160">
        <v>44488</v>
      </c>
      <c r="AD113" s="160">
        <v>44496</v>
      </c>
      <c r="AE113" s="160">
        <v>44496</v>
      </c>
      <c r="AF113" s="180">
        <v>44512</v>
      </c>
      <c r="AG113" s="160" t="s">
        <v>1561</v>
      </c>
      <c r="AH113" s="160"/>
      <c r="AI113" s="179"/>
      <c r="AJ113" s="160">
        <f>IFERROR(IF(VLOOKUP(功能_33[[#This Row],[功能代號]],E:T,11,FALSE)=0,"",VLOOKUP(功能_33[[#This Row],[功能代號]],E:T,11,FALSE)),"")</f>
        <v>44452</v>
      </c>
      <c r="AK113" s="160"/>
      <c r="AL113" s="160"/>
      <c r="AM113" s="92"/>
      <c r="AN113" s="160"/>
      <c r="AO113" s="93" t="s">
        <v>939</v>
      </c>
      <c r="AP113" s="95" t="s">
        <v>940</v>
      </c>
      <c r="AQ113" s="181" t="s">
        <v>1530</v>
      </c>
      <c r="AR113" s="168" t="str">
        <f t="shared" si="7"/>
        <v>3-3</v>
      </c>
      <c r="AS113" s="169" t="str">
        <f t="shared" si="8"/>
        <v/>
      </c>
      <c r="AT113" s="170" t="str">
        <f t="shared" si="9"/>
        <v/>
      </c>
      <c r="AU113" s="182" t="str">
        <f t="shared" si="10"/>
        <v/>
      </c>
      <c r="AV113" s="183" t="str">
        <f t="shared" si="11"/>
        <v/>
      </c>
      <c r="AW113" s="163" t="str">
        <f t="shared" si="12"/>
        <v/>
      </c>
      <c r="AX113" s="92" t="str">
        <f>IFERROR(VLOOKUP(功能_33[[#This Row],[功能代號]],#REF!,1,FALSE),"")</f>
        <v/>
      </c>
      <c r="AY113" s="100">
        <v>44532</v>
      </c>
      <c r="AZ113" s="100">
        <v>44532</v>
      </c>
      <c r="BA113" s="100">
        <v>44532</v>
      </c>
      <c r="BB113" s="92" t="s">
        <v>1650</v>
      </c>
      <c r="BD113" s="92" t="s">
        <v>1733</v>
      </c>
      <c r="BE113" s="92" t="s">
        <v>1747</v>
      </c>
      <c r="BF113" s="184"/>
      <c r="BG113" s="92" t="str">
        <f>IFERROR(VLOOKUP(功能_33[[#This Row],[功能代號]],#REF!,1,FALSE),"")</f>
        <v/>
      </c>
      <c r="BH113" s="92" t="str">
        <f>IFERROR(VLOOKUP(功能_33[[#This Row],[QC對應測試案例即測試報告]],#REF!,1,FALSE),"")</f>
        <v/>
      </c>
      <c r="BI113" s="92" t="str">
        <f t="shared" si="13"/>
        <v/>
      </c>
    </row>
    <row r="114" spans="2:61" ht="13.5" x14ac:dyDescent="0.4">
      <c r="B114" s="92">
        <v>1</v>
      </c>
      <c r="C114" s="92" t="s">
        <v>634</v>
      </c>
      <c r="D114" s="98" t="s">
        <v>919</v>
      </c>
      <c r="E114" s="91" t="s">
        <v>109</v>
      </c>
      <c r="F114" s="92" t="s">
        <v>941</v>
      </c>
      <c r="G114" s="92"/>
      <c r="H114" s="91" t="s">
        <v>761</v>
      </c>
      <c r="I114" s="91" t="s">
        <v>762</v>
      </c>
      <c r="J114" s="97" t="s">
        <v>1667</v>
      </c>
      <c r="K114" s="97" t="s">
        <v>1528</v>
      </c>
      <c r="L114" s="160">
        <v>44580</v>
      </c>
      <c r="M114" s="160">
        <v>44581</v>
      </c>
      <c r="N114" s="160">
        <v>44452</v>
      </c>
      <c r="O114" s="160">
        <v>44452</v>
      </c>
      <c r="P114" s="160" t="str">
        <f>IFERROR(IF(VLOOKUP(功能_33[[#This Row],[功能代號]],#REF!,8,FALSE)=0,"",VLOOKUP(功能_33[[#This Row],[功能代號]],#REF!,8,FALSE)),"")</f>
        <v/>
      </c>
      <c r="Q114" s="91" t="s">
        <v>719</v>
      </c>
      <c r="R114" s="91" t="s">
        <v>921</v>
      </c>
      <c r="W114" s="91"/>
      <c r="Y114" s="91"/>
      <c r="Z114" s="91"/>
      <c r="AA114" s="92" t="e">
        <f>VLOOKUP(功能_33[[#This Row],[User]],#REF!,7,FALSE)</f>
        <v>#REF!</v>
      </c>
      <c r="AB114" s="160">
        <v>44496</v>
      </c>
      <c r="AC114" s="160">
        <v>44488</v>
      </c>
      <c r="AD114" s="160">
        <v>44496</v>
      </c>
      <c r="AE114" s="160">
        <v>44496</v>
      </c>
      <c r="AF114" s="180" t="s">
        <v>1668</v>
      </c>
      <c r="AG114" s="160" t="s">
        <v>1561</v>
      </c>
      <c r="AH114" s="160"/>
      <c r="AI114" s="179"/>
      <c r="AJ114" s="160">
        <f>IFERROR(IF(VLOOKUP(功能_33[[#This Row],[功能代號]],E:T,11,FALSE)=0,"",VLOOKUP(功能_33[[#This Row],[功能代號]],E:T,11,FALSE)),"")</f>
        <v>44452</v>
      </c>
      <c r="AK114" s="160"/>
      <c r="AL114" s="160"/>
      <c r="AM114" s="92"/>
      <c r="AN114" s="160"/>
      <c r="AO114" s="91" t="s">
        <v>759</v>
      </c>
      <c r="AP114" s="91" t="s">
        <v>759</v>
      </c>
      <c r="AQ114" s="181" t="s">
        <v>1530</v>
      </c>
      <c r="AR114" s="168" t="str">
        <f t="shared" si="7"/>
        <v>3-3</v>
      </c>
      <c r="AS114" s="169" t="str">
        <f t="shared" si="8"/>
        <v/>
      </c>
      <c r="AT114" s="170" t="str">
        <f t="shared" si="9"/>
        <v/>
      </c>
      <c r="AU114" s="182" t="str">
        <f t="shared" si="10"/>
        <v/>
      </c>
      <c r="AV114" s="183" t="str">
        <f t="shared" si="11"/>
        <v/>
      </c>
      <c r="AW114" s="163" t="str">
        <f t="shared" si="12"/>
        <v/>
      </c>
      <c r="AX114" s="92" t="str">
        <f>IFERROR(VLOOKUP(功能_33[[#This Row],[功能代號]],#REF!,1,FALSE),"")</f>
        <v/>
      </c>
      <c r="AY114" s="100">
        <v>44532</v>
      </c>
      <c r="AZ114" s="100">
        <v>44532</v>
      </c>
      <c r="BA114" s="100">
        <v>44532</v>
      </c>
      <c r="BB114" s="92" t="s">
        <v>1650</v>
      </c>
      <c r="BD114" s="92" t="s">
        <v>1733</v>
      </c>
      <c r="BE114" s="92" t="s">
        <v>1533</v>
      </c>
      <c r="BF114" s="184"/>
      <c r="BG114" s="92" t="str">
        <f>IFERROR(VLOOKUP(功能_33[[#This Row],[功能代號]],#REF!,1,FALSE),"")</f>
        <v/>
      </c>
      <c r="BH114" s="92" t="str">
        <f>IFERROR(VLOOKUP(功能_33[[#This Row],[QC對應測試案例即測試報告]],#REF!,1,FALSE),"")</f>
        <v/>
      </c>
      <c r="BI114" s="92" t="str">
        <f t="shared" si="13"/>
        <v/>
      </c>
    </row>
    <row r="115" spans="2:61" ht="13.5" x14ac:dyDescent="0.4">
      <c r="C115" s="92" t="s">
        <v>630</v>
      </c>
      <c r="D115" s="92" t="s">
        <v>840</v>
      </c>
      <c r="E115" s="91" t="s">
        <v>24</v>
      </c>
      <c r="F115" s="92" t="s">
        <v>942</v>
      </c>
      <c r="G115" s="92"/>
      <c r="H115" s="91" t="s">
        <v>761</v>
      </c>
      <c r="I115" s="91" t="s">
        <v>769</v>
      </c>
      <c r="J115" s="97" t="s">
        <v>1576</v>
      </c>
      <c r="K115" s="97" t="s">
        <v>1585</v>
      </c>
      <c r="L115" s="160">
        <v>44558</v>
      </c>
      <c r="M115" s="160">
        <v>44558</v>
      </c>
      <c r="N115" s="160">
        <v>44453</v>
      </c>
      <c r="O115" s="160">
        <v>44453</v>
      </c>
      <c r="P115" s="160" t="str">
        <f>IFERROR(IF(VLOOKUP(功能_33[[#This Row],[功能代號]],#REF!,8,FALSE)=0,"",VLOOKUP(功能_33[[#This Row],[功能代號]],#REF!,8,FALSE)),"")</f>
        <v/>
      </c>
      <c r="Q115" s="91" t="s">
        <v>723</v>
      </c>
      <c r="R115" s="91" t="s">
        <v>735</v>
      </c>
      <c r="W115" s="91"/>
      <c r="Y115" s="91"/>
      <c r="Z115" s="91"/>
      <c r="AA115" s="92" t="e">
        <f>VLOOKUP(功能_33[[#This Row],[User]],#REF!,7,FALSE)</f>
        <v>#REF!</v>
      </c>
      <c r="AB115" s="160">
        <v>44533</v>
      </c>
      <c r="AC115" s="160">
        <v>44470</v>
      </c>
      <c r="AD115" s="160">
        <f>IF(功能_33[[#This Row],[URS交二審]]=0,"",功能_33[[#This Row],[URS交二審]]+7)</f>
        <v>44477</v>
      </c>
      <c r="AE115" s="160">
        <f>IF(功能_33[[#This Row],[URS交二審]]=0,"",功能_33[[#This Row],[URS交二審]]+7)</f>
        <v>44477</v>
      </c>
      <c r="AF115" s="180" t="s">
        <v>1748</v>
      </c>
      <c r="AG115" s="160" t="s">
        <v>1561</v>
      </c>
      <c r="AH115" s="160"/>
      <c r="AI115" s="179"/>
      <c r="AJ115" s="160">
        <f>IFERROR(IF(VLOOKUP(功能_33[[#This Row],[功能代號]],E:T,11,FALSE)=0,"",VLOOKUP(功能_33[[#This Row],[功能代號]],E:T,11,FALSE)),"")</f>
        <v>44453</v>
      </c>
      <c r="AK115" s="160"/>
      <c r="AL115" s="160"/>
      <c r="AM115" s="92"/>
      <c r="AN115" s="160"/>
      <c r="AO115" s="91" t="s">
        <v>943</v>
      </c>
      <c r="AP115" s="92" t="s">
        <v>944</v>
      </c>
      <c r="AQ115" s="181" t="s">
        <v>1530</v>
      </c>
      <c r="AR115" s="168" t="str">
        <f t="shared" si="7"/>
        <v>2-9</v>
      </c>
      <c r="AS115" s="169" t="str">
        <f t="shared" si="8"/>
        <v/>
      </c>
      <c r="AT115" s="170" t="str">
        <f t="shared" si="9"/>
        <v/>
      </c>
      <c r="AU115" s="182" t="str">
        <f t="shared" si="10"/>
        <v/>
      </c>
      <c r="AV115" s="183" t="str">
        <f t="shared" si="11"/>
        <v/>
      </c>
      <c r="AW115" s="163" t="str">
        <f t="shared" si="12"/>
        <v/>
      </c>
      <c r="AX115" s="92" t="str">
        <f>IFERROR(VLOOKUP(功能_33[[#This Row],[功能代號]],#REF!,1,FALSE),"")</f>
        <v/>
      </c>
      <c r="AY115" s="100">
        <v>44559</v>
      </c>
      <c r="AZ115" s="100">
        <v>44559</v>
      </c>
      <c r="BA115" s="100">
        <v>44559</v>
      </c>
      <c r="BB115" s="92" t="s">
        <v>1531</v>
      </c>
      <c r="BD115" s="92" t="s">
        <v>1698</v>
      </c>
      <c r="BE115" s="92" t="s">
        <v>1533</v>
      </c>
      <c r="BF115" s="184"/>
      <c r="BG115" s="92" t="str">
        <f>IFERROR(VLOOKUP(功能_33[[#This Row],[功能代號]],#REF!,1,FALSE),"")</f>
        <v/>
      </c>
      <c r="BH115" s="92" t="str">
        <f>IFERROR(VLOOKUP(功能_33[[#This Row],[QC對應測試案例即測試報告]],#REF!,1,FALSE),"")</f>
        <v/>
      </c>
      <c r="BI115" s="92" t="str">
        <f t="shared" si="13"/>
        <v/>
      </c>
    </row>
    <row r="116" spans="2:61" ht="13.5" x14ac:dyDescent="0.4">
      <c r="C116" s="92" t="s">
        <v>630</v>
      </c>
      <c r="D116" s="92" t="s">
        <v>840</v>
      </c>
      <c r="E116" s="91" t="s">
        <v>57</v>
      </c>
      <c r="F116" s="92" t="s">
        <v>945</v>
      </c>
      <c r="G116" s="92"/>
      <c r="H116" s="91" t="s">
        <v>761</v>
      </c>
      <c r="I116" s="91" t="s">
        <v>769</v>
      </c>
      <c r="J116" s="97" t="s">
        <v>842</v>
      </c>
      <c r="K116" s="97"/>
      <c r="L116" s="160">
        <v>44558</v>
      </c>
      <c r="M116" s="160">
        <v>44558</v>
      </c>
      <c r="N116" s="160">
        <v>44453</v>
      </c>
      <c r="O116" s="160">
        <v>44453</v>
      </c>
      <c r="P116" s="160" t="str">
        <f>IFERROR(IF(VLOOKUP(功能_33[[#This Row],[功能代號]],#REF!,8,FALSE)=0,"",VLOOKUP(功能_33[[#This Row],[功能代號]],#REF!,8,FALSE)),"")</f>
        <v/>
      </c>
      <c r="Q116" s="91" t="s">
        <v>723</v>
      </c>
      <c r="R116" s="91" t="s">
        <v>735</v>
      </c>
      <c r="W116" s="91"/>
      <c r="Y116" s="91"/>
      <c r="Z116" s="91"/>
      <c r="AA116" s="92" t="e">
        <f>VLOOKUP(功能_33[[#This Row],[User]],#REF!,7,FALSE)</f>
        <v>#REF!</v>
      </c>
      <c r="AB116" s="160">
        <v>44533</v>
      </c>
      <c r="AC116" s="160">
        <v>44470</v>
      </c>
      <c r="AD116" s="160">
        <f>IF(功能_33[[#This Row],[URS交二審]]=0,"",功能_33[[#This Row],[URS交二審]]+7)</f>
        <v>44477</v>
      </c>
      <c r="AE116" s="160">
        <f>IF(功能_33[[#This Row],[URS交二審]]=0,"",功能_33[[#This Row],[URS交二審]]+7)</f>
        <v>44477</v>
      </c>
      <c r="AF116" s="180">
        <v>44546</v>
      </c>
      <c r="AG116" s="160" t="s">
        <v>1561</v>
      </c>
      <c r="AH116" s="160"/>
      <c r="AI116" s="179"/>
      <c r="AJ116" s="160">
        <f>IFERROR(IF(VLOOKUP(功能_33[[#This Row],[功能代號]],E:T,11,FALSE)=0,"",VLOOKUP(功能_33[[#This Row],[功能代號]],E:T,11,FALSE)),"")</f>
        <v>44453</v>
      </c>
      <c r="AK116" s="160"/>
      <c r="AL116" s="160"/>
      <c r="AM116" s="92"/>
      <c r="AN116" s="160"/>
      <c r="AO116" s="91" t="s">
        <v>943</v>
      </c>
      <c r="AP116" s="92" t="s">
        <v>946</v>
      </c>
      <c r="AQ116" s="181" t="s">
        <v>1530</v>
      </c>
      <c r="AR116" s="168" t="str">
        <f t="shared" si="7"/>
        <v>2-9</v>
      </c>
      <c r="AS116" s="169" t="str">
        <f t="shared" si="8"/>
        <v/>
      </c>
      <c r="AT116" s="170" t="str">
        <f t="shared" si="9"/>
        <v/>
      </c>
      <c r="AU116" s="182" t="str">
        <f t="shared" si="10"/>
        <v/>
      </c>
      <c r="AV116" s="183" t="str">
        <f t="shared" si="11"/>
        <v/>
      </c>
      <c r="AW116" s="163" t="str">
        <f t="shared" si="12"/>
        <v/>
      </c>
      <c r="AX116" s="92" t="str">
        <f>IFERROR(VLOOKUP(功能_33[[#This Row],[功能代號]],#REF!,1,FALSE),"")</f>
        <v/>
      </c>
      <c r="AY116" s="100">
        <v>44559</v>
      </c>
      <c r="AZ116" s="100">
        <v>44559</v>
      </c>
      <c r="BA116" s="100">
        <v>44559</v>
      </c>
      <c r="BB116" s="92" t="s">
        <v>1531</v>
      </c>
      <c r="BD116" s="92" t="s">
        <v>1698</v>
      </c>
      <c r="BE116" s="92" t="s">
        <v>1533</v>
      </c>
      <c r="BF116" s="184"/>
      <c r="BG116" s="92" t="str">
        <f>IFERROR(VLOOKUP(功能_33[[#This Row],[功能代號]],#REF!,1,FALSE),"")</f>
        <v/>
      </c>
      <c r="BH116" s="92" t="str">
        <f>IFERROR(VLOOKUP(功能_33[[#This Row],[QC對應測試案例即測試報告]],#REF!,1,FALSE),"")</f>
        <v/>
      </c>
      <c r="BI116" s="92" t="str">
        <f t="shared" si="13"/>
        <v/>
      </c>
    </row>
    <row r="117" spans="2:61" ht="13.5" x14ac:dyDescent="0.4">
      <c r="C117" s="92" t="s">
        <v>630</v>
      </c>
      <c r="D117" s="92" t="s">
        <v>840</v>
      </c>
      <c r="E117" s="91" t="s">
        <v>25</v>
      </c>
      <c r="F117" s="92" t="s">
        <v>947</v>
      </c>
      <c r="G117" s="92"/>
      <c r="H117" s="91" t="s">
        <v>761</v>
      </c>
      <c r="I117" s="91" t="s">
        <v>769</v>
      </c>
      <c r="J117" s="97" t="s">
        <v>1576</v>
      </c>
      <c r="K117" s="97" t="s">
        <v>1585</v>
      </c>
      <c r="L117" s="160">
        <v>44558</v>
      </c>
      <c r="M117" s="160">
        <v>44558</v>
      </c>
      <c r="N117" s="160">
        <v>44453</v>
      </c>
      <c r="O117" s="160">
        <v>44453</v>
      </c>
      <c r="P117" s="160" t="str">
        <f>IFERROR(IF(VLOOKUP(功能_33[[#This Row],[功能代號]],#REF!,8,FALSE)=0,"",VLOOKUP(功能_33[[#This Row],[功能代號]],#REF!,8,FALSE)),"")</f>
        <v/>
      </c>
      <c r="Q117" s="91" t="s">
        <v>723</v>
      </c>
      <c r="R117" s="91" t="s">
        <v>735</v>
      </c>
      <c r="W117" s="91"/>
      <c r="Y117" s="91"/>
      <c r="Z117" s="91"/>
      <c r="AA117" s="92" t="e">
        <f>VLOOKUP(功能_33[[#This Row],[User]],#REF!,7,FALSE)</f>
        <v>#REF!</v>
      </c>
      <c r="AB117" s="160">
        <v>44533</v>
      </c>
      <c r="AC117" s="160">
        <v>44470</v>
      </c>
      <c r="AD117" s="160">
        <f>IF(功能_33[[#This Row],[URS交二審]]=0,"",功能_33[[#This Row],[URS交二審]]+7)</f>
        <v>44477</v>
      </c>
      <c r="AE117" s="160">
        <f>IF(功能_33[[#This Row],[URS交二審]]=0,"",功能_33[[#This Row],[URS交二審]]+7)</f>
        <v>44477</v>
      </c>
      <c r="AF117" s="180" t="s">
        <v>1748</v>
      </c>
      <c r="AG117" s="160" t="s">
        <v>1561</v>
      </c>
      <c r="AH117" s="160"/>
      <c r="AI117" s="179"/>
      <c r="AJ117" s="160">
        <f>IFERROR(IF(VLOOKUP(功能_33[[#This Row],[功能代號]],E:T,11,FALSE)=0,"",VLOOKUP(功能_33[[#This Row],[功能代號]],E:T,11,FALSE)),"")</f>
        <v>44453</v>
      </c>
      <c r="AK117" s="160"/>
      <c r="AL117" s="160"/>
      <c r="AM117" s="92"/>
      <c r="AN117" s="160"/>
      <c r="AO117" s="91" t="s">
        <v>948</v>
      </c>
      <c r="AP117" s="92" t="s">
        <v>944</v>
      </c>
      <c r="AQ117" s="181" t="s">
        <v>1530</v>
      </c>
      <c r="AR117" s="168" t="str">
        <f t="shared" si="7"/>
        <v>2-9</v>
      </c>
      <c r="AS117" s="169" t="str">
        <f t="shared" si="8"/>
        <v/>
      </c>
      <c r="AT117" s="170" t="str">
        <f t="shared" si="9"/>
        <v/>
      </c>
      <c r="AU117" s="182" t="str">
        <f t="shared" si="10"/>
        <v/>
      </c>
      <c r="AV117" s="183" t="str">
        <f t="shared" si="11"/>
        <v/>
      </c>
      <c r="AW117" s="163" t="str">
        <f t="shared" si="12"/>
        <v/>
      </c>
      <c r="AX117" s="92" t="str">
        <f>IFERROR(VLOOKUP(功能_33[[#This Row],[功能代號]],#REF!,1,FALSE),"")</f>
        <v/>
      </c>
      <c r="AY117" s="100">
        <v>44559</v>
      </c>
      <c r="AZ117" s="100">
        <v>44559</v>
      </c>
      <c r="BA117" s="100">
        <v>44559</v>
      </c>
      <c r="BB117" s="92" t="s">
        <v>1531</v>
      </c>
      <c r="BD117" s="92" t="s">
        <v>1698</v>
      </c>
      <c r="BE117" s="92" t="s">
        <v>1533</v>
      </c>
      <c r="BF117" s="184"/>
      <c r="BG117" s="92" t="str">
        <f>IFERROR(VLOOKUP(功能_33[[#This Row],[功能代號]],#REF!,1,FALSE),"")</f>
        <v/>
      </c>
      <c r="BH117" s="92" t="str">
        <f>IFERROR(VLOOKUP(功能_33[[#This Row],[QC對應測試案例即測試報告]],#REF!,1,FALSE),"")</f>
        <v/>
      </c>
      <c r="BI117" s="92" t="str">
        <f t="shared" si="13"/>
        <v/>
      </c>
    </row>
    <row r="118" spans="2:61" ht="13.5" x14ac:dyDescent="0.4">
      <c r="C118" s="92" t="s">
        <v>635</v>
      </c>
      <c r="D118" s="92" t="s">
        <v>642</v>
      </c>
      <c r="E118" s="91" t="s">
        <v>118</v>
      </c>
      <c r="F118" s="92" t="s">
        <v>949</v>
      </c>
      <c r="G118" s="92"/>
      <c r="H118" s="91" t="s">
        <v>761</v>
      </c>
      <c r="I118" s="91" t="s">
        <v>950</v>
      </c>
      <c r="J118" s="97" t="s">
        <v>893</v>
      </c>
      <c r="K118" s="97"/>
      <c r="L118" s="160">
        <v>44572</v>
      </c>
      <c r="M118" s="160">
        <v>44571</v>
      </c>
      <c r="N118" s="160">
        <v>44455</v>
      </c>
      <c r="O118" s="160">
        <v>44455</v>
      </c>
      <c r="P118" s="160">
        <v>44523</v>
      </c>
      <c r="Q118" s="91" t="s">
        <v>717</v>
      </c>
      <c r="R118" s="91" t="s">
        <v>921</v>
      </c>
      <c r="W118" s="91"/>
      <c r="Y118" s="91"/>
      <c r="Z118" s="91"/>
      <c r="AA118" s="92" t="e">
        <f>VLOOKUP(功能_33[[#This Row],[User]],#REF!,7,FALSE)</f>
        <v>#REF!</v>
      </c>
      <c r="AB118" s="160">
        <v>44533</v>
      </c>
      <c r="AC118" s="160" t="s">
        <v>1559</v>
      </c>
      <c r="AD118" s="160">
        <v>44524</v>
      </c>
      <c r="AE118" s="160">
        <v>44524</v>
      </c>
      <c r="AF118" s="180">
        <v>44539</v>
      </c>
      <c r="AG118" s="160"/>
      <c r="AH118" s="160"/>
      <c r="AI118" s="179"/>
      <c r="AJ118" s="160">
        <f>IFERROR(IF(VLOOKUP(功能_33[[#This Row],[功能代號]],E:T,11,FALSE)=0,"",VLOOKUP(功能_33[[#This Row],[功能代號]],E:T,11,FALSE)),"")</f>
        <v>44455</v>
      </c>
      <c r="AK118" s="160"/>
      <c r="AL118" s="160"/>
      <c r="AM118" s="92"/>
      <c r="AN118" s="160"/>
      <c r="AO118" s="91" t="s">
        <v>897</v>
      </c>
      <c r="AP118" s="91" t="s">
        <v>759</v>
      </c>
      <c r="AQ118" s="181" t="s">
        <v>1530</v>
      </c>
      <c r="AR118" s="168" t="str">
        <f t="shared" ref="AR118:AR181" si="14">IF(COUNTA(AF118)=1,LEFT(D118,3),"")</f>
        <v>4-6</v>
      </c>
      <c r="AS118" s="169" t="str">
        <f t="shared" ref="AS118:AS181" si="15">IF(AND(COUNTA(O118)=1,COUNTA(P118)=1,COUNTA(AB118)=1,COUNTA(AE118)=1,COUNTA(AF118)=0),LEFT(D118,3),"")</f>
        <v/>
      </c>
      <c r="AT118" s="170" t="str">
        <f t="shared" ref="AT118:AT181" si="16">IF(AND(COUNTA(O118)=1,COUNTA(P118)=1,COUNTA(AB118)=1,COUNTA(AE118)=0,COUNTA(AF118)=0),LEFT(D118,3),"")</f>
        <v/>
      </c>
      <c r="AU118" s="182" t="str">
        <f t="shared" ref="AU118:AU181" si="17">IF(AND(COUNTA(P118)=0,COUNTA(AB118)=1),LEFT(D118,3),"")</f>
        <v/>
      </c>
      <c r="AV118" s="183" t="str">
        <f t="shared" ref="AV118:AV181" si="18">IF(AND(COUNTA(P118)=1,COUNTA(AB118)=0),LEFT(D118,3),"")</f>
        <v/>
      </c>
      <c r="AW118" s="163" t="str">
        <f t="shared" ref="AW118:AW181" si="19">IF(AND(COUNTA(P118)=0,COUNTA(AB118)=0),LEFT(D118,3),"")</f>
        <v/>
      </c>
      <c r="AX118" s="92" t="str">
        <f>IFERROR(VLOOKUP(功能_33[[#This Row],[功能代號]],#REF!,1,FALSE),"")</f>
        <v/>
      </c>
      <c r="AY118" s="100">
        <v>44524</v>
      </c>
      <c r="AZ118" s="100">
        <v>44524</v>
      </c>
      <c r="BA118" s="100">
        <v>44524</v>
      </c>
      <c r="BB118" s="92" t="s">
        <v>1531</v>
      </c>
      <c r="BD118" s="92" t="s">
        <v>1584</v>
      </c>
      <c r="BE118" s="92" t="s">
        <v>1533</v>
      </c>
      <c r="BF118" s="184"/>
      <c r="BG118" s="92" t="str">
        <f>IFERROR(VLOOKUP(功能_33[[#This Row],[功能代號]],#REF!,1,FALSE),"")</f>
        <v/>
      </c>
      <c r="BH118" s="92" t="str">
        <f>IFERROR(VLOOKUP(功能_33[[#This Row],[QC對應測試案例即測試報告]],#REF!,1,FALSE),"")</f>
        <v/>
      </c>
      <c r="BI118" s="92" t="str">
        <f t="shared" si="13"/>
        <v/>
      </c>
    </row>
    <row r="119" spans="2:61" ht="13.5" x14ac:dyDescent="0.4">
      <c r="C119" s="92" t="s">
        <v>635</v>
      </c>
      <c r="D119" s="92" t="s">
        <v>642</v>
      </c>
      <c r="E119" s="91" t="s">
        <v>152</v>
      </c>
      <c r="F119" s="92" t="s">
        <v>951</v>
      </c>
      <c r="G119" s="92"/>
      <c r="H119" s="91" t="s">
        <v>761</v>
      </c>
      <c r="I119" s="91" t="s">
        <v>950</v>
      </c>
      <c r="J119" s="97" t="s">
        <v>1749</v>
      </c>
      <c r="K119" s="97" t="s">
        <v>1615</v>
      </c>
      <c r="L119" s="160">
        <v>44572</v>
      </c>
      <c r="M119" s="160">
        <v>44571</v>
      </c>
      <c r="N119" s="160">
        <v>44455</v>
      </c>
      <c r="O119" s="160">
        <v>44455</v>
      </c>
      <c r="P119" s="160">
        <v>44533</v>
      </c>
      <c r="Q119" s="91" t="s">
        <v>717</v>
      </c>
      <c r="R119" s="91" t="s">
        <v>921</v>
      </c>
      <c r="W119" s="91"/>
      <c r="Y119" s="91"/>
      <c r="Z119" s="91"/>
      <c r="AA119" s="92" t="e">
        <f>VLOOKUP(功能_33[[#This Row],[User]],#REF!,7,FALSE)</f>
        <v>#REF!</v>
      </c>
      <c r="AB119" s="160">
        <v>44533</v>
      </c>
      <c r="AC119" s="160" t="s">
        <v>1745</v>
      </c>
      <c r="AD119" s="160">
        <v>44524</v>
      </c>
      <c r="AE119" s="160">
        <v>44524</v>
      </c>
      <c r="AF119" s="180" t="s">
        <v>1750</v>
      </c>
      <c r="AG119" s="160"/>
      <c r="AH119" s="160"/>
      <c r="AI119" s="179"/>
      <c r="AJ119" s="160">
        <f>IFERROR(IF(VLOOKUP(功能_33[[#This Row],[功能代號]],E:T,11,FALSE)=0,"",VLOOKUP(功能_33[[#This Row],[功能代號]],E:T,11,FALSE)),"")</f>
        <v>44455</v>
      </c>
      <c r="AK119" s="160"/>
      <c r="AL119" s="160"/>
      <c r="AM119" s="92"/>
      <c r="AN119" s="100">
        <f>功能_33[[#This Row],[實際展示]]</f>
        <v>44455</v>
      </c>
      <c r="AO119" s="91" t="s">
        <v>952</v>
      </c>
      <c r="AP119" s="92" t="s">
        <v>953</v>
      </c>
      <c r="AQ119" s="181" t="s">
        <v>1751</v>
      </c>
      <c r="AR119" s="168" t="str">
        <f t="shared" si="14"/>
        <v>4-6</v>
      </c>
      <c r="AS119" s="169" t="str">
        <f t="shared" si="15"/>
        <v/>
      </c>
      <c r="AT119" s="170" t="str">
        <f t="shared" si="16"/>
        <v/>
      </c>
      <c r="AU119" s="182" t="str">
        <f t="shared" si="17"/>
        <v/>
      </c>
      <c r="AV119" s="183" t="str">
        <f t="shared" si="18"/>
        <v/>
      </c>
      <c r="AW119" s="163" t="str">
        <f t="shared" si="19"/>
        <v/>
      </c>
      <c r="AX119" s="92" t="str">
        <f>IFERROR(VLOOKUP(功能_33[[#This Row],[功能代號]],#REF!,1,FALSE),"")</f>
        <v/>
      </c>
      <c r="AY119" s="100">
        <v>44536</v>
      </c>
      <c r="AZ119" s="100">
        <v>44536</v>
      </c>
      <c r="BA119" s="100">
        <v>44536</v>
      </c>
      <c r="BB119" s="92" t="s">
        <v>1650</v>
      </c>
      <c r="BD119" s="92" t="s">
        <v>1752</v>
      </c>
      <c r="BE119" s="92" t="s">
        <v>1533</v>
      </c>
      <c r="BF119" s="184"/>
      <c r="BG119" s="92" t="str">
        <f>IFERROR(VLOOKUP(功能_33[[#This Row],[功能代號]],#REF!,1,FALSE),"")</f>
        <v/>
      </c>
      <c r="BH119" s="92" t="str">
        <f>IFERROR(VLOOKUP(功能_33[[#This Row],[QC對應測試案例即測試報告]],#REF!,1,FALSE),"")</f>
        <v/>
      </c>
      <c r="BI119" s="92" t="str">
        <f t="shared" si="13"/>
        <v/>
      </c>
    </row>
    <row r="120" spans="2:61" ht="13.5" x14ac:dyDescent="0.4">
      <c r="C120" s="92" t="s">
        <v>635</v>
      </c>
      <c r="D120" s="92" t="s">
        <v>642</v>
      </c>
      <c r="E120" s="91" t="s">
        <v>145</v>
      </c>
      <c r="F120" s="92" t="s">
        <v>954</v>
      </c>
      <c r="G120" s="92"/>
      <c r="H120" s="91" t="s">
        <v>761</v>
      </c>
      <c r="I120" s="91" t="s">
        <v>950</v>
      </c>
      <c r="J120" s="97" t="s">
        <v>1708</v>
      </c>
      <c r="K120" s="97" t="s">
        <v>1753</v>
      </c>
      <c r="L120" s="160">
        <v>44578</v>
      </c>
      <c r="M120" s="160">
        <v>44578</v>
      </c>
      <c r="N120" s="160">
        <v>44455</v>
      </c>
      <c r="O120" s="160">
        <v>44455</v>
      </c>
      <c r="P120" s="160">
        <v>44523</v>
      </c>
      <c r="Q120" s="91" t="s">
        <v>717</v>
      </c>
      <c r="R120" s="91" t="s">
        <v>921</v>
      </c>
      <c r="W120" s="91"/>
      <c r="Y120" s="91"/>
      <c r="Z120" s="91"/>
      <c r="AA120" s="92" t="e">
        <f>VLOOKUP(功能_33[[#This Row],[User]],#REF!,7,FALSE)</f>
        <v>#REF!</v>
      </c>
      <c r="AB120" s="160">
        <v>44533</v>
      </c>
      <c r="AC120" s="160" t="s">
        <v>1593</v>
      </c>
      <c r="AD120" s="160">
        <v>44524</v>
      </c>
      <c r="AE120" s="160">
        <v>44524</v>
      </c>
      <c r="AF120" s="180" t="s">
        <v>1589</v>
      </c>
      <c r="AG120" s="160"/>
      <c r="AH120" s="160"/>
      <c r="AI120" s="179"/>
      <c r="AJ120" s="160">
        <f>IFERROR(IF(VLOOKUP(功能_33[[#This Row],[功能代號]],E:T,11,FALSE)=0,"",VLOOKUP(功能_33[[#This Row],[功能代號]],E:T,11,FALSE)),"")</f>
        <v>44455</v>
      </c>
      <c r="AK120" s="160"/>
      <c r="AL120" s="160"/>
      <c r="AM120" s="92"/>
      <c r="AN120" s="160"/>
      <c r="AO120" s="91" t="s">
        <v>955</v>
      </c>
      <c r="AP120" s="92" t="s">
        <v>956</v>
      </c>
      <c r="AQ120" s="181" t="s">
        <v>1720</v>
      </c>
      <c r="AR120" s="168" t="str">
        <f t="shared" si="14"/>
        <v>4-6</v>
      </c>
      <c r="AS120" s="169" t="str">
        <f t="shared" si="15"/>
        <v/>
      </c>
      <c r="AT120" s="170" t="str">
        <f t="shared" si="16"/>
        <v/>
      </c>
      <c r="AU120" s="182" t="str">
        <f t="shared" si="17"/>
        <v/>
      </c>
      <c r="AV120" s="183" t="str">
        <f t="shared" si="18"/>
        <v/>
      </c>
      <c r="AW120" s="163" t="str">
        <f t="shared" si="19"/>
        <v/>
      </c>
      <c r="AX120" s="92" t="str">
        <f>IFERROR(VLOOKUP(功能_33[[#This Row],[功能代號]],#REF!,1,FALSE),"")</f>
        <v/>
      </c>
      <c r="AY120" s="100">
        <v>44536</v>
      </c>
      <c r="AZ120" s="100">
        <v>44536</v>
      </c>
      <c r="BA120" s="100">
        <v>44536</v>
      </c>
      <c r="BB120" s="92" t="s">
        <v>1650</v>
      </c>
      <c r="BD120" s="92" t="s">
        <v>1752</v>
      </c>
      <c r="BE120" s="92" t="s">
        <v>1533</v>
      </c>
      <c r="BF120" s="184"/>
      <c r="BG120" s="92" t="str">
        <f>IFERROR(VLOOKUP(功能_33[[#This Row],[功能代號]],#REF!,1,FALSE),"")</f>
        <v/>
      </c>
      <c r="BH120" s="92" t="str">
        <f>IFERROR(VLOOKUP(功能_33[[#This Row],[QC對應測試案例即測試報告]],#REF!,1,FALSE),"")</f>
        <v/>
      </c>
      <c r="BI120" s="92" t="str">
        <f t="shared" si="13"/>
        <v/>
      </c>
    </row>
    <row r="121" spans="2:61" ht="40.5" x14ac:dyDescent="0.4">
      <c r="C121" s="92" t="s">
        <v>635</v>
      </c>
      <c r="D121" s="92" t="s">
        <v>642</v>
      </c>
      <c r="E121" s="91" t="s">
        <v>146</v>
      </c>
      <c r="F121" s="92" t="s">
        <v>957</v>
      </c>
      <c r="G121" s="92"/>
      <c r="H121" s="91" t="s">
        <v>761</v>
      </c>
      <c r="I121" s="91" t="s">
        <v>950</v>
      </c>
      <c r="J121" s="97" t="s">
        <v>893</v>
      </c>
      <c r="K121" s="97"/>
      <c r="L121" s="160">
        <v>44578</v>
      </c>
      <c r="M121" s="160">
        <v>44579</v>
      </c>
      <c r="N121" s="160">
        <v>44455</v>
      </c>
      <c r="O121" s="160">
        <v>44455</v>
      </c>
      <c r="P121" s="160">
        <v>44523</v>
      </c>
      <c r="Q121" s="91" t="s">
        <v>717</v>
      </c>
      <c r="R121" s="91" t="s">
        <v>921</v>
      </c>
      <c r="W121" s="91"/>
      <c r="Y121" s="91"/>
      <c r="Z121" s="91"/>
      <c r="AA121" s="92" t="e">
        <f>VLOOKUP(功能_33[[#This Row],[User]],#REF!,7,FALSE)</f>
        <v>#REF!</v>
      </c>
      <c r="AB121" s="160">
        <v>44533</v>
      </c>
      <c r="AC121" s="160" t="s">
        <v>1593</v>
      </c>
      <c r="AD121" s="160">
        <v>44524</v>
      </c>
      <c r="AE121" s="160">
        <v>44524</v>
      </c>
      <c r="AF121" s="180">
        <v>44539</v>
      </c>
      <c r="AG121" s="160"/>
      <c r="AH121" s="160"/>
      <c r="AI121" s="179"/>
      <c r="AJ121" s="160">
        <f>IFERROR(IF(VLOOKUP(功能_33[[#This Row],[功能代號]],E:T,11,FALSE)=0,"",VLOOKUP(功能_33[[#This Row],[功能代號]],E:T,11,FALSE)),"")</f>
        <v>44455</v>
      </c>
      <c r="AK121" s="160"/>
      <c r="AL121" s="160"/>
      <c r="AM121" s="92"/>
      <c r="AN121" s="160"/>
      <c r="AO121" s="93" t="s">
        <v>958</v>
      </c>
      <c r="AP121" s="95" t="s">
        <v>959</v>
      </c>
      <c r="AQ121" s="181" t="s">
        <v>1720</v>
      </c>
      <c r="AR121" s="168" t="str">
        <f t="shared" si="14"/>
        <v>4-6</v>
      </c>
      <c r="AS121" s="169" t="str">
        <f t="shared" si="15"/>
        <v/>
      </c>
      <c r="AT121" s="170" t="str">
        <f t="shared" si="16"/>
        <v/>
      </c>
      <c r="AU121" s="182" t="str">
        <f t="shared" si="17"/>
        <v/>
      </c>
      <c r="AV121" s="183" t="str">
        <f t="shared" si="18"/>
        <v/>
      </c>
      <c r="AW121" s="163" t="str">
        <f t="shared" si="19"/>
        <v/>
      </c>
      <c r="AX121" s="92" t="str">
        <f>IFERROR(VLOOKUP(功能_33[[#This Row],[功能代號]],#REF!,1,FALSE),"")</f>
        <v/>
      </c>
      <c r="AY121" s="100">
        <v>44546</v>
      </c>
      <c r="AZ121" s="100">
        <v>44546</v>
      </c>
      <c r="BA121" s="100">
        <v>44546</v>
      </c>
      <c r="BB121" s="92" t="s">
        <v>1650</v>
      </c>
      <c r="BD121" s="92" t="s">
        <v>1754</v>
      </c>
      <c r="BE121" s="92" t="s">
        <v>1533</v>
      </c>
      <c r="BF121" s="184"/>
      <c r="BG121" s="92" t="str">
        <f>IFERROR(VLOOKUP(功能_33[[#This Row],[功能代號]],#REF!,1,FALSE),"")</f>
        <v/>
      </c>
      <c r="BH121" s="92" t="str">
        <f>IFERROR(VLOOKUP(功能_33[[#This Row],[QC對應測試案例即測試報告]],#REF!,1,FALSE),"")</f>
        <v/>
      </c>
      <c r="BI121" s="92" t="str">
        <f t="shared" si="13"/>
        <v/>
      </c>
    </row>
    <row r="122" spans="2:61" ht="13.5" x14ac:dyDescent="0.4">
      <c r="C122" s="92" t="s">
        <v>635</v>
      </c>
      <c r="D122" s="92" t="s">
        <v>642</v>
      </c>
      <c r="E122" s="91" t="s">
        <v>153</v>
      </c>
      <c r="F122" s="92" t="s">
        <v>960</v>
      </c>
      <c r="G122" s="92"/>
      <c r="H122" s="91" t="s">
        <v>761</v>
      </c>
      <c r="I122" s="91" t="s">
        <v>950</v>
      </c>
      <c r="J122" s="97" t="s">
        <v>1731</v>
      </c>
      <c r="K122" s="97"/>
      <c r="L122" s="160">
        <v>44573</v>
      </c>
      <c r="M122" s="160">
        <v>44571</v>
      </c>
      <c r="N122" s="160">
        <v>44455</v>
      </c>
      <c r="O122" s="160">
        <v>44455</v>
      </c>
      <c r="P122" s="160">
        <v>44533</v>
      </c>
      <c r="Q122" s="91" t="s">
        <v>717</v>
      </c>
      <c r="R122" s="91" t="s">
        <v>921</v>
      </c>
      <c r="W122" s="91"/>
      <c r="Y122" s="91"/>
      <c r="Z122" s="91"/>
      <c r="AA122" s="92" t="e">
        <f>VLOOKUP(功能_33[[#This Row],[User]],#REF!,7,FALSE)</f>
        <v>#REF!</v>
      </c>
      <c r="AB122" s="160">
        <v>44533</v>
      </c>
      <c r="AC122" s="160" t="s">
        <v>1593</v>
      </c>
      <c r="AD122" s="160">
        <v>44524</v>
      </c>
      <c r="AE122" s="160">
        <v>44524</v>
      </c>
      <c r="AF122" s="180" t="s">
        <v>1732</v>
      </c>
      <c r="AG122" s="160"/>
      <c r="AH122" s="160"/>
      <c r="AI122" s="179"/>
      <c r="AJ122" s="160">
        <f>IFERROR(IF(VLOOKUP(功能_33[[#This Row],[功能代號]],E:T,11,FALSE)=0,"",VLOOKUP(功能_33[[#This Row],[功能代號]],E:T,11,FALSE)),"")</f>
        <v>44455</v>
      </c>
      <c r="AK122" s="160"/>
      <c r="AL122" s="160"/>
      <c r="AM122" s="92"/>
      <c r="AN122" s="100">
        <f>功能_33[[#This Row],[實際展示]]</f>
        <v>44455</v>
      </c>
      <c r="AO122" s="91" t="s">
        <v>961</v>
      </c>
      <c r="AP122" s="92" t="s">
        <v>953</v>
      </c>
      <c r="AQ122" s="181" t="s">
        <v>1530</v>
      </c>
      <c r="AR122" s="168" t="str">
        <f t="shared" si="14"/>
        <v>4-6</v>
      </c>
      <c r="AS122" s="169" t="str">
        <f t="shared" si="15"/>
        <v/>
      </c>
      <c r="AT122" s="170" t="str">
        <f t="shared" si="16"/>
        <v/>
      </c>
      <c r="AU122" s="182" t="str">
        <f t="shared" si="17"/>
        <v/>
      </c>
      <c r="AV122" s="183" t="str">
        <f t="shared" si="18"/>
        <v/>
      </c>
      <c r="AW122" s="163" t="str">
        <f t="shared" si="19"/>
        <v/>
      </c>
      <c r="AX122" s="92" t="str">
        <f>IFERROR(VLOOKUP(功能_33[[#This Row],[功能代號]],#REF!,1,FALSE),"")</f>
        <v/>
      </c>
      <c r="AY122" s="100">
        <v>44536</v>
      </c>
      <c r="AZ122" s="100">
        <v>44536</v>
      </c>
      <c r="BA122" s="100">
        <v>44536</v>
      </c>
      <c r="BB122" s="92" t="s">
        <v>1650</v>
      </c>
      <c r="BD122" s="92" t="s">
        <v>1752</v>
      </c>
      <c r="BE122" s="92" t="s">
        <v>1533</v>
      </c>
      <c r="BF122" s="184"/>
      <c r="BG122" s="92" t="str">
        <f>IFERROR(VLOOKUP(功能_33[[#This Row],[功能代號]],#REF!,1,FALSE),"")</f>
        <v/>
      </c>
      <c r="BH122" s="92" t="str">
        <f>IFERROR(VLOOKUP(功能_33[[#This Row],[QC對應測試案例即測試報告]],#REF!,1,FALSE),"")</f>
        <v/>
      </c>
      <c r="BI122" s="92" t="str">
        <f t="shared" si="13"/>
        <v/>
      </c>
    </row>
    <row r="123" spans="2:61" ht="13.5" x14ac:dyDescent="0.4">
      <c r="C123" s="92" t="s">
        <v>635</v>
      </c>
      <c r="D123" s="92" t="s">
        <v>642</v>
      </c>
      <c r="E123" s="91" t="s">
        <v>147</v>
      </c>
      <c r="F123" s="92" t="s">
        <v>962</v>
      </c>
      <c r="G123" s="92"/>
      <c r="H123" s="91" t="s">
        <v>761</v>
      </c>
      <c r="I123" s="91" t="s">
        <v>950</v>
      </c>
      <c r="J123" s="97" t="s">
        <v>893</v>
      </c>
      <c r="K123" s="97"/>
      <c r="L123" s="160">
        <v>44573</v>
      </c>
      <c r="M123" s="160">
        <v>44572</v>
      </c>
      <c r="N123" s="160">
        <v>44455</v>
      </c>
      <c r="O123" s="160">
        <v>44455</v>
      </c>
      <c r="P123" s="160">
        <v>44523</v>
      </c>
      <c r="Q123" s="91" t="s">
        <v>717</v>
      </c>
      <c r="R123" s="91" t="s">
        <v>921</v>
      </c>
      <c r="W123" s="91"/>
      <c r="Y123" s="91"/>
      <c r="Z123" s="91"/>
      <c r="AA123" s="92" t="e">
        <f>VLOOKUP(功能_33[[#This Row],[User]],#REF!,7,FALSE)</f>
        <v>#REF!</v>
      </c>
      <c r="AB123" s="160">
        <v>44533</v>
      </c>
      <c r="AC123" s="160" t="s">
        <v>1559</v>
      </c>
      <c r="AD123" s="160">
        <v>44524</v>
      </c>
      <c r="AE123" s="160">
        <v>44524</v>
      </c>
      <c r="AF123" s="180">
        <v>44539</v>
      </c>
      <c r="AG123" s="160"/>
      <c r="AH123" s="160"/>
      <c r="AI123" s="179"/>
      <c r="AJ123" s="160">
        <f>IFERROR(IF(VLOOKUP(功能_33[[#This Row],[功能代號]],E:T,11,FALSE)=0,"",VLOOKUP(功能_33[[#This Row],[功能代號]],E:T,11,FALSE)),"")</f>
        <v>44455</v>
      </c>
      <c r="AK123" s="160"/>
      <c r="AL123" s="160"/>
      <c r="AM123" s="92"/>
      <c r="AN123" s="160"/>
      <c r="AO123" s="91" t="s">
        <v>963</v>
      </c>
      <c r="AP123" s="92" t="s">
        <v>964</v>
      </c>
      <c r="AQ123" s="181" t="s">
        <v>1530</v>
      </c>
      <c r="AR123" s="168" t="str">
        <f t="shared" si="14"/>
        <v>4-6</v>
      </c>
      <c r="AS123" s="169" t="str">
        <f t="shared" si="15"/>
        <v/>
      </c>
      <c r="AT123" s="170" t="str">
        <f t="shared" si="16"/>
        <v/>
      </c>
      <c r="AU123" s="182" t="str">
        <f t="shared" si="17"/>
        <v/>
      </c>
      <c r="AV123" s="183" t="str">
        <f t="shared" si="18"/>
        <v/>
      </c>
      <c r="AW123" s="163" t="str">
        <f t="shared" si="19"/>
        <v/>
      </c>
      <c r="AX123" s="92" t="str">
        <f>IFERROR(VLOOKUP(功能_33[[#This Row],[功能代號]],#REF!,1,FALSE),"")</f>
        <v/>
      </c>
      <c r="AY123" s="100">
        <v>44546</v>
      </c>
      <c r="AZ123" s="100">
        <v>44546</v>
      </c>
      <c r="BA123" s="100">
        <v>44546</v>
      </c>
      <c r="BB123" s="92" t="s">
        <v>1650</v>
      </c>
      <c r="BD123" s="92" t="s">
        <v>1754</v>
      </c>
      <c r="BE123" s="92" t="s">
        <v>1533</v>
      </c>
      <c r="BF123" s="184"/>
      <c r="BG123" s="92" t="str">
        <f>IFERROR(VLOOKUP(功能_33[[#This Row],[功能代號]],#REF!,1,FALSE),"")</f>
        <v/>
      </c>
      <c r="BH123" s="92" t="str">
        <f>IFERROR(VLOOKUP(功能_33[[#This Row],[QC對應測試案例即測試報告]],#REF!,1,FALSE),"")</f>
        <v/>
      </c>
      <c r="BI123" s="92" t="str">
        <f t="shared" si="13"/>
        <v/>
      </c>
    </row>
    <row r="124" spans="2:61" ht="27" x14ac:dyDescent="0.4">
      <c r="C124" s="92" t="s">
        <v>635</v>
      </c>
      <c r="D124" s="92" t="s">
        <v>642</v>
      </c>
      <c r="E124" s="91" t="s">
        <v>148</v>
      </c>
      <c r="F124" s="92" t="s">
        <v>965</v>
      </c>
      <c r="G124" s="92"/>
      <c r="H124" s="91" t="s">
        <v>761</v>
      </c>
      <c r="I124" s="91" t="s">
        <v>950</v>
      </c>
      <c r="J124" s="97" t="s">
        <v>1731</v>
      </c>
      <c r="K124" s="195" t="s">
        <v>1755</v>
      </c>
      <c r="L124" s="160">
        <v>44573</v>
      </c>
      <c r="M124" s="160">
        <v>44572</v>
      </c>
      <c r="N124" s="160">
        <v>44455</v>
      </c>
      <c r="O124" s="160">
        <v>44455</v>
      </c>
      <c r="P124" s="193">
        <v>44550</v>
      </c>
      <c r="Q124" s="91" t="s">
        <v>717</v>
      </c>
      <c r="R124" s="91" t="s">
        <v>921</v>
      </c>
      <c r="W124" s="91"/>
      <c r="Y124" s="91"/>
      <c r="Z124" s="91"/>
      <c r="AA124" s="92" t="e">
        <f>VLOOKUP(功能_33[[#This Row],[User]],#REF!,7,FALSE)</f>
        <v>#REF!</v>
      </c>
      <c r="AB124" s="193">
        <v>44550</v>
      </c>
      <c r="AC124" s="160" t="s">
        <v>1593</v>
      </c>
      <c r="AD124" s="160">
        <v>44524</v>
      </c>
      <c r="AE124" s="160">
        <v>44524</v>
      </c>
      <c r="AF124" s="180" t="s">
        <v>1756</v>
      </c>
      <c r="AG124" s="160"/>
      <c r="AH124" s="160"/>
      <c r="AI124" s="179"/>
      <c r="AJ124" s="160">
        <f>IFERROR(IF(VLOOKUP(功能_33[[#This Row],[功能代號]],E:T,11,FALSE)=0,"",VLOOKUP(功能_33[[#This Row],[功能代號]],E:T,11,FALSE)),"")</f>
        <v>44455</v>
      </c>
      <c r="AK124" s="160"/>
      <c r="AL124" s="160"/>
      <c r="AM124" s="92"/>
      <c r="AN124" s="160"/>
      <c r="AO124" s="91" t="s">
        <v>967</v>
      </c>
      <c r="AP124" s="92" t="s">
        <v>968</v>
      </c>
      <c r="AQ124" s="181" t="s">
        <v>1720</v>
      </c>
      <c r="AR124" s="168" t="str">
        <f t="shared" si="14"/>
        <v>4-6</v>
      </c>
      <c r="AS124" s="169" t="str">
        <f t="shared" si="15"/>
        <v/>
      </c>
      <c r="AT124" s="170" t="str">
        <f t="shared" si="16"/>
        <v/>
      </c>
      <c r="AU124" s="182" t="str">
        <f t="shared" si="17"/>
        <v/>
      </c>
      <c r="AV124" s="183" t="str">
        <f t="shared" si="18"/>
        <v/>
      </c>
      <c r="AW124" s="163" t="str">
        <f t="shared" si="19"/>
        <v/>
      </c>
      <c r="AX124" s="92" t="str">
        <f>IFERROR(VLOOKUP(功能_33[[#This Row],[功能代號]],#REF!,1,FALSE),"")</f>
        <v/>
      </c>
      <c r="AY124" s="100">
        <v>44546</v>
      </c>
      <c r="AZ124" s="100">
        <v>44546</v>
      </c>
      <c r="BA124" s="100">
        <v>44546</v>
      </c>
      <c r="BB124" s="92" t="s">
        <v>1650</v>
      </c>
      <c r="BD124" s="92" t="s">
        <v>1754</v>
      </c>
      <c r="BE124" s="92" t="s">
        <v>1533</v>
      </c>
      <c r="BF124" s="184"/>
      <c r="BG124" s="92" t="str">
        <f>IFERROR(VLOOKUP(功能_33[[#This Row],[功能代號]],#REF!,1,FALSE),"")</f>
        <v/>
      </c>
      <c r="BH124" s="92" t="str">
        <f>IFERROR(VLOOKUP(功能_33[[#This Row],[QC對應測試案例即測試報告]],#REF!,1,FALSE),"")</f>
        <v/>
      </c>
      <c r="BI124" s="92" t="str">
        <f t="shared" si="13"/>
        <v/>
      </c>
    </row>
    <row r="125" spans="2:61" ht="27" x14ac:dyDescent="0.4">
      <c r="C125" s="92" t="s">
        <v>635</v>
      </c>
      <c r="D125" s="92" t="s">
        <v>642</v>
      </c>
      <c r="E125" s="91" t="s">
        <v>171</v>
      </c>
      <c r="F125" s="92" t="s">
        <v>969</v>
      </c>
      <c r="G125" s="92"/>
      <c r="H125" s="91" t="s">
        <v>761</v>
      </c>
      <c r="I125" s="91" t="s">
        <v>950</v>
      </c>
      <c r="J125" s="97" t="s">
        <v>893</v>
      </c>
      <c r="K125" s="97"/>
      <c r="L125" s="160">
        <v>44573</v>
      </c>
      <c r="M125" s="160">
        <v>44572</v>
      </c>
      <c r="N125" s="160">
        <v>44455</v>
      </c>
      <c r="O125" s="160">
        <v>44455</v>
      </c>
      <c r="P125" s="160">
        <v>44533</v>
      </c>
      <c r="Q125" s="91" t="s">
        <v>717</v>
      </c>
      <c r="R125" s="91" t="s">
        <v>921</v>
      </c>
      <c r="W125" s="91"/>
      <c r="Y125" s="91"/>
      <c r="Z125" s="91"/>
      <c r="AA125" s="92" t="e">
        <f>VLOOKUP(功能_33[[#This Row],[User]],#REF!,7,FALSE)</f>
        <v>#REF!</v>
      </c>
      <c r="AB125" s="160">
        <v>44533</v>
      </c>
      <c r="AC125" s="160" t="s">
        <v>1593</v>
      </c>
      <c r="AD125" s="160">
        <v>44524</v>
      </c>
      <c r="AE125" s="160">
        <v>44524</v>
      </c>
      <c r="AF125" s="180">
        <v>44539</v>
      </c>
      <c r="AG125" s="160"/>
      <c r="AH125" s="160"/>
      <c r="AI125" s="179"/>
      <c r="AJ125" s="160">
        <f>IFERROR(IF(VLOOKUP(功能_33[[#This Row],[功能代號]],E:T,11,FALSE)=0,"",VLOOKUP(功能_33[[#This Row],[功能代號]],E:T,11,FALSE)),"")</f>
        <v>44455</v>
      </c>
      <c r="AK125" s="160"/>
      <c r="AL125" s="160"/>
      <c r="AM125" s="92"/>
      <c r="AN125" s="100" t="s">
        <v>1757</v>
      </c>
      <c r="AO125" s="93" t="s">
        <v>970</v>
      </c>
      <c r="AP125" s="95" t="s">
        <v>971</v>
      </c>
      <c r="AQ125" s="181" t="s">
        <v>1530</v>
      </c>
      <c r="AR125" s="168" t="str">
        <f t="shared" si="14"/>
        <v>4-6</v>
      </c>
      <c r="AS125" s="169" t="str">
        <f t="shared" si="15"/>
        <v/>
      </c>
      <c r="AT125" s="170" t="str">
        <f t="shared" si="16"/>
        <v/>
      </c>
      <c r="AU125" s="182" t="str">
        <f t="shared" si="17"/>
        <v/>
      </c>
      <c r="AV125" s="183" t="str">
        <f t="shared" si="18"/>
        <v/>
      </c>
      <c r="AW125" s="163" t="str">
        <f t="shared" si="19"/>
        <v/>
      </c>
      <c r="AX125" s="92" t="str">
        <f>IFERROR(VLOOKUP(功能_33[[#This Row],[功能代號]],#REF!,1,FALSE),"")</f>
        <v/>
      </c>
      <c r="AY125" s="100">
        <v>44546</v>
      </c>
      <c r="AZ125" s="100">
        <v>44546</v>
      </c>
      <c r="BA125" s="100">
        <v>44546</v>
      </c>
      <c r="BB125" s="92" t="s">
        <v>1650</v>
      </c>
      <c r="BD125" s="92" t="s">
        <v>1754</v>
      </c>
      <c r="BE125" s="92" t="s">
        <v>1533</v>
      </c>
      <c r="BF125" s="184"/>
      <c r="BG125" s="92" t="str">
        <f>IFERROR(VLOOKUP(功能_33[[#This Row],[功能代號]],#REF!,1,FALSE),"")</f>
        <v/>
      </c>
      <c r="BH125" s="92" t="str">
        <f>IFERROR(VLOOKUP(功能_33[[#This Row],[QC對應測試案例即測試報告]],#REF!,1,FALSE),"")</f>
        <v/>
      </c>
      <c r="BI125" s="92" t="str">
        <f t="shared" si="13"/>
        <v/>
      </c>
    </row>
    <row r="126" spans="2:61" ht="13.5" x14ac:dyDescent="0.4">
      <c r="C126" s="92" t="s">
        <v>635</v>
      </c>
      <c r="D126" s="92" t="s">
        <v>642</v>
      </c>
      <c r="E126" s="91" t="s">
        <v>169</v>
      </c>
      <c r="F126" s="92" t="s">
        <v>972</v>
      </c>
      <c r="G126" s="92"/>
      <c r="H126" s="91" t="s">
        <v>761</v>
      </c>
      <c r="I126" s="91" t="s">
        <v>950</v>
      </c>
      <c r="J126" s="97" t="s">
        <v>1758</v>
      </c>
      <c r="K126" s="97" t="s">
        <v>1759</v>
      </c>
      <c r="L126" s="160">
        <v>44573</v>
      </c>
      <c r="M126" s="160">
        <v>44572</v>
      </c>
      <c r="N126" s="160">
        <v>44455</v>
      </c>
      <c r="O126" s="160">
        <v>44455</v>
      </c>
      <c r="P126" s="160">
        <v>44523</v>
      </c>
      <c r="Q126" s="91" t="s">
        <v>717</v>
      </c>
      <c r="R126" s="91" t="s">
        <v>921</v>
      </c>
      <c r="W126" s="91"/>
      <c r="Y126" s="91"/>
      <c r="Z126" s="91"/>
      <c r="AA126" s="92" t="e">
        <f>VLOOKUP(功能_33[[#This Row],[User]],#REF!,7,FALSE)</f>
        <v>#REF!</v>
      </c>
      <c r="AB126" s="160">
        <v>44533</v>
      </c>
      <c r="AC126" s="160" t="s">
        <v>1559</v>
      </c>
      <c r="AD126" s="160">
        <v>44524</v>
      </c>
      <c r="AE126" s="160">
        <v>44524</v>
      </c>
      <c r="AF126" s="180" t="s">
        <v>1760</v>
      </c>
      <c r="AG126" s="160"/>
      <c r="AH126" s="160"/>
      <c r="AI126" s="179"/>
      <c r="AJ126" s="160">
        <f>IFERROR(IF(VLOOKUP(功能_33[[#This Row],[功能代號]],E:T,11,FALSE)=0,"",VLOOKUP(功能_33[[#This Row],[功能代號]],E:T,11,FALSE)),"")</f>
        <v>44455</v>
      </c>
      <c r="AK126" s="160"/>
      <c r="AL126" s="160"/>
      <c r="AM126" s="92"/>
      <c r="AN126" s="160"/>
      <c r="AO126" s="91" t="s">
        <v>897</v>
      </c>
      <c r="AP126" s="91" t="s">
        <v>759</v>
      </c>
      <c r="AQ126" s="181" t="s">
        <v>1530</v>
      </c>
      <c r="AR126" s="168" t="str">
        <f t="shared" si="14"/>
        <v>4-6</v>
      </c>
      <c r="AS126" s="169" t="str">
        <f t="shared" si="15"/>
        <v/>
      </c>
      <c r="AT126" s="170" t="str">
        <f t="shared" si="16"/>
        <v/>
      </c>
      <c r="AU126" s="182" t="str">
        <f t="shared" si="17"/>
        <v/>
      </c>
      <c r="AV126" s="183" t="str">
        <f t="shared" si="18"/>
        <v/>
      </c>
      <c r="AW126" s="163" t="str">
        <f t="shared" si="19"/>
        <v/>
      </c>
      <c r="AX126" s="92" t="str">
        <f>IFERROR(VLOOKUP(功能_33[[#This Row],[功能代號]],#REF!,1,FALSE),"")</f>
        <v/>
      </c>
      <c r="AY126" s="100">
        <v>44540</v>
      </c>
      <c r="AZ126" s="100">
        <v>44540</v>
      </c>
      <c r="BA126" s="100">
        <v>44540</v>
      </c>
      <c r="BB126" s="92" t="s">
        <v>1650</v>
      </c>
      <c r="BD126" s="92" t="s">
        <v>1761</v>
      </c>
      <c r="BE126" s="92" t="s">
        <v>1533</v>
      </c>
      <c r="BF126" s="184"/>
      <c r="BG126" s="92" t="str">
        <f>IFERROR(VLOOKUP(功能_33[[#This Row],[功能代號]],#REF!,1,FALSE),"")</f>
        <v/>
      </c>
      <c r="BH126" s="92" t="str">
        <f>IFERROR(VLOOKUP(功能_33[[#This Row],[QC對應測試案例即測試報告]],#REF!,1,FALSE),"")</f>
        <v/>
      </c>
      <c r="BI126" s="92" t="str">
        <f t="shared" si="13"/>
        <v/>
      </c>
    </row>
    <row r="127" spans="2:61" ht="13.5" x14ac:dyDescent="0.4">
      <c r="C127" s="92" t="s">
        <v>635</v>
      </c>
      <c r="D127" s="92" t="s">
        <v>642</v>
      </c>
      <c r="E127" s="91" t="s">
        <v>170</v>
      </c>
      <c r="F127" s="92" t="s">
        <v>973</v>
      </c>
      <c r="G127" s="92"/>
      <c r="H127" s="91" t="s">
        <v>761</v>
      </c>
      <c r="I127" s="91" t="s">
        <v>950</v>
      </c>
      <c r="J127" s="97" t="s">
        <v>1762</v>
      </c>
      <c r="K127" s="97"/>
      <c r="L127" s="160">
        <v>44574</v>
      </c>
      <c r="M127" s="160">
        <v>44572</v>
      </c>
      <c r="N127" s="160">
        <v>44455</v>
      </c>
      <c r="O127" s="160">
        <v>44455</v>
      </c>
      <c r="P127" s="160">
        <v>44523</v>
      </c>
      <c r="Q127" s="91" t="s">
        <v>717</v>
      </c>
      <c r="R127" s="91" t="s">
        <v>921</v>
      </c>
      <c r="W127" s="91"/>
      <c r="Y127" s="91"/>
      <c r="Z127" s="91"/>
      <c r="AA127" s="92" t="e">
        <f>VLOOKUP(功能_33[[#This Row],[User]],#REF!,7,FALSE)</f>
        <v>#REF!</v>
      </c>
      <c r="AB127" s="160">
        <v>44533</v>
      </c>
      <c r="AC127" s="160" t="s">
        <v>1559</v>
      </c>
      <c r="AD127" s="160">
        <v>44524</v>
      </c>
      <c r="AE127" s="160">
        <v>44524</v>
      </c>
      <c r="AF127" s="180" t="s">
        <v>1732</v>
      </c>
      <c r="AG127" s="160"/>
      <c r="AH127" s="160"/>
      <c r="AI127" s="179"/>
      <c r="AJ127" s="160">
        <f>IFERROR(IF(VLOOKUP(功能_33[[#This Row],[功能代號]],E:T,11,FALSE)=0,"",VLOOKUP(功能_33[[#This Row],[功能代號]],E:T,11,FALSE)),"")</f>
        <v>44455</v>
      </c>
      <c r="AK127" s="160"/>
      <c r="AL127" s="160"/>
      <c r="AM127" s="92"/>
      <c r="AN127" s="100" t="s">
        <v>1757</v>
      </c>
      <c r="AO127" s="91" t="s">
        <v>897</v>
      </c>
      <c r="AP127" s="91" t="s">
        <v>759</v>
      </c>
      <c r="AQ127" s="181" t="s">
        <v>1530</v>
      </c>
      <c r="AR127" s="168" t="str">
        <f t="shared" si="14"/>
        <v>4-6</v>
      </c>
      <c r="AS127" s="169" t="str">
        <f t="shared" si="15"/>
        <v/>
      </c>
      <c r="AT127" s="170" t="str">
        <f t="shared" si="16"/>
        <v/>
      </c>
      <c r="AU127" s="182" t="str">
        <f t="shared" si="17"/>
        <v/>
      </c>
      <c r="AV127" s="183" t="str">
        <f t="shared" si="18"/>
        <v/>
      </c>
      <c r="AW127" s="163" t="str">
        <f t="shared" si="19"/>
        <v/>
      </c>
      <c r="AX127" s="92" t="str">
        <f>IFERROR(VLOOKUP(功能_33[[#This Row],[功能代號]],#REF!,1,FALSE),"")</f>
        <v/>
      </c>
      <c r="AY127" s="100">
        <v>44540</v>
      </c>
      <c r="AZ127" s="100">
        <v>44540</v>
      </c>
      <c r="BA127" s="100">
        <v>44540</v>
      </c>
      <c r="BB127" s="92" t="s">
        <v>1650</v>
      </c>
      <c r="BD127" s="92" t="s">
        <v>1761</v>
      </c>
      <c r="BE127" s="92" t="s">
        <v>1763</v>
      </c>
      <c r="BF127" s="184"/>
      <c r="BG127" s="92" t="str">
        <f>IFERROR(VLOOKUP(功能_33[[#This Row],[功能代號]],#REF!,1,FALSE),"")</f>
        <v/>
      </c>
      <c r="BH127" s="92" t="str">
        <f>IFERROR(VLOOKUP(功能_33[[#This Row],[QC對應測試案例即測試報告]],#REF!,1,FALSE),"")</f>
        <v/>
      </c>
      <c r="BI127" s="92" t="str">
        <f t="shared" si="13"/>
        <v/>
      </c>
    </row>
    <row r="128" spans="2:61" ht="13.5" x14ac:dyDescent="0.4">
      <c r="C128" s="92" t="s">
        <v>635</v>
      </c>
      <c r="D128" s="92" t="s">
        <v>642</v>
      </c>
      <c r="E128" s="91" t="s">
        <v>172</v>
      </c>
      <c r="F128" s="92" t="s">
        <v>974</v>
      </c>
      <c r="G128" s="92"/>
      <c r="H128" s="91" t="s">
        <v>761</v>
      </c>
      <c r="I128" s="91" t="s">
        <v>950</v>
      </c>
      <c r="J128" s="97" t="s">
        <v>1758</v>
      </c>
      <c r="K128" s="97" t="s">
        <v>1764</v>
      </c>
      <c r="L128" s="160">
        <v>44574</v>
      </c>
      <c r="M128" s="160">
        <v>44572</v>
      </c>
      <c r="N128" s="160">
        <v>44455</v>
      </c>
      <c r="O128" s="160">
        <v>44455</v>
      </c>
      <c r="P128" s="160">
        <v>44523</v>
      </c>
      <c r="Q128" s="91" t="s">
        <v>717</v>
      </c>
      <c r="R128" s="91" t="s">
        <v>921</v>
      </c>
      <c r="W128" s="91"/>
      <c r="Y128" s="91"/>
      <c r="Z128" s="91"/>
      <c r="AA128" s="92" t="e">
        <f>VLOOKUP(功能_33[[#This Row],[User]],#REF!,7,FALSE)</f>
        <v>#REF!</v>
      </c>
      <c r="AB128" s="160">
        <v>44533</v>
      </c>
      <c r="AC128" s="160" t="s">
        <v>1559</v>
      </c>
      <c r="AD128" s="160">
        <v>44524</v>
      </c>
      <c r="AE128" s="160">
        <v>44524</v>
      </c>
      <c r="AF128" s="180" t="s">
        <v>1760</v>
      </c>
      <c r="AG128" s="160"/>
      <c r="AH128" s="160"/>
      <c r="AI128" s="179"/>
      <c r="AJ128" s="160">
        <f>IFERROR(IF(VLOOKUP(功能_33[[#This Row],[功能代號]],E:T,11,FALSE)=0,"",VLOOKUP(功能_33[[#This Row],[功能代號]],E:T,11,FALSE)),"")</f>
        <v>44455</v>
      </c>
      <c r="AK128" s="160"/>
      <c r="AL128" s="160"/>
      <c r="AM128" s="92"/>
      <c r="AN128" s="160"/>
      <c r="AO128" s="91" t="s">
        <v>975</v>
      </c>
      <c r="AP128" s="92" t="s">
        <v>976</v>
      </c>
      <c r="AQ128" s="181" t="s">
        <v>1530</v>
      </c>
      <c r="AR128" s="168" t="str">
        <f t="shared" si="14"/>
        <v>4-6</v>
      </c>
      <c r="AS128" s="169" t="str">
        <f t="shared" si="15"/>
        <v/>
      </c>
      <c r="AT128" s="170" t="str">
        <f t="shared" si="16"/>
        <v/>
      </c>
      <c r="AU128" s="182" t="str">
        <f t="shared" si="17"/>
        <v/>
      </c>
      <c r="AV128" s="183" t="str">
        <f t="shared" si="18"/>
        <v/>
      </c>
      <c r="AW128" s="163" t="str">
        <f t="shared" si="19"/>
        <v/>
      </c>
      <c r="AX128" s="92" t="str">
        <f>IFERROR(VLOOKUP(功能_33[[#This Row],[功能代號]],#REF!,1,FALSE),"")</f>
        <v/>
      </c>
      <c r="AY128" s="100">
        <v>44536</v>
      </c>
      <c r="AZ128" s="100">
        <v>44536</v>
      </c>
      <c r="BA128" s="100">
        <v>44536</v>
      </c>
      <c r="BB128" s="92" t="s">
        <v>1650</v>
      </c>
      <c r="BD128" s="92" t="s">
        <v>1752</v>
      </c>
      <c r="BE128" s="92" t="s">
        <v>1533</v>
      </c>
      <c r="BF128" s="184"/>
      <c r="BG128" s="92" t="str">
        <f>IFERROR(VLOOKUP(功能_33[[#This Row],[功能代號]],#REF!,1,FALSE),"")</f>
        <v/>
      </c>
      <c r="BH128" s="92" t="str">
        <f>IFERROR(VLOOKUP(功能_33[[#This Row],[QC對應測試案例即測試報告]],#REF!,1,FALSE),"")</f>
        <v/>
      </c>
      <c r="BI128" s="92" t="str">
        <f t="shared" si="13"/>
        <v/>
      </c>
    </row>
    <row r="129" spans="3:61" ht="13.5" x14ac:dyDescent="0.4">
      <c r="C129" s="92" t="s">
        <v>635</v>
      </c>
      <c r="D129" s="92" t="s">
        <v>642</v>
      </c>
      <c r="E129" s="91" t="s">
        <v>0</v>
      </c>
      <c r="F129" s="92" t="s">
        <v>977</v>
      </c>
      <c r="G129" s="92"/>
      <c r="H129" s="91" t="s">
        <v>761</v>
      </c>
      <c r="I129" s="91" t="s">
        <v>950</v>
      </c>
      <c r="J129" s="97" t="s">
        <v>893</v>
      </c>
      <c r="K129" s="97"/>
      <c r="L129" s="160">
        <v>44574</v>
      </c>
      <c r="M129" s="160">
        <v>44572</v>
      </c>
      <c r="N129" s="160">
        <v>44455</v>
      </c>
      <c r="O129" s="160">
        <v>44455</v>
      </c>
      <c r="P129" s="160">
        <v>44523</v>
      </c>
      <c r="Q129" s="91" t="s">
        <v>717</v>
      </c>
      <c r="R129" s="91" t="s">
        <v>921</v>
      </c>
      <c r="W129" s="91"/>
      <c r="Y129" s="91"/>
      <c r="Z129" s="91"/>
      <c r="AA129" s="92" t="e">
        <f>VLOOKUP(功能_33[[#This Row],[User]],#REF!,7,FALSE)</f>
        <v>#REF!</v>
      </c>
      <c r="AB129" s="160">
        <v>44533</v>
      </c>
      <c r="AC129" s="160" t="s">
        <v>1593</v>
      </c>
      <c r="AD129" s="160">
        <v>44524</v>
      </c>
      <c r="AE129" s="160">
        <v>44524</v>
      </c>
      <c r="AF129" s="180">
        <v>44539</v>
      </c>
      <c r="AG129" s="160"/>
      <c r="AH129" s="160"/>
      <c r="AI129" s="179"/>
      <c r="AJ129" s="160">
        <f>IFERROR(IF(VLOOKUP(功能_33[[#This Row],[功能代號]],E:T,11,FALSE)=0,"",VLOOKUP(功能_33[[#This Row],[功能代號]],E:T,11,FALSE)),"")</f>
        <v>44455</v>
      </c>
      <c r="AK129" s="160"/>
      <c r="AL129" s="160"/>
      <c r="AM129" s="92"/>
      <c r="AN129" s="100" t="s">
        <v>1757</v>
      </c>
      <c r="AO129" s="91" t="s">
        <v>975</v>
      </c>
      <c r="AP129" s="92" t="s">
        <v>978</v>
      </c>
      <c r="AQ129" s="181" t="s">
        <v>1530</v>
      </c>
      <c r="AR129" s="168" t="str">
        <f t="shared" si="14"/>
        <v>4-6</v>
      </c>
      <c r="AS129" s="169" t="str">
        <f t="shared" si="15"/>
        <v/>
      </c>
      <c r="AT129" s="170" t="str">
        <f t="shared" si="16"/>
        <v/>
      </c>
      <c r="AU129" s="182" t="str">
        <f t="shared" si="17"/>
        <v/>
      </c>
      <c r="AV129" s="183" t="str">
        <f t="shared" si="18"/>
        <v/>
      </c>
      <c r="AW129" s="163" t="str">
        <f t="shared" si="19"/>
        <v/>
      </c>
      <c r="AX129" s="92" t="str">
        <f>IFERROR(VLOOKUP(功能_33[[#This Row],[功能代號]],#REF!,1,FALSE),"")</f>
        <v/>
      </c>
      <c r="AY129" s="100">
        <v>44524</v>
      </c>
      <c r="AZ129" s="100">
        <v>44524</v>
      </c>
      <c r="BA129" s="100">
        <v>44524</v>
      </c>
      <c r="BB129" s="92" t="s">
        <v>1531</v>
      </c>
      <c r="BD129" s="92" t="s">
        <v>1584</v>
      </c>
      <c r="BE129" s="92" t="s">
        <v>1533</v>
      </c>
      <c r="BF129" s="184"/>
      <c r="BG129" s="92" t="str">
        <f>IFERROR(VLOOKUP(功能_33[[#This Row],[功能代號]],#REF!,1,FALSE),"")</f>
        <v/>
      </c>
      <c r="BH129" s="92" t="str">
        <f>IFERROR(VLOOKUP(功能_33[[#This Row],[QC對應測試案例即測試報告]],#REF!,1,FALSE),"")</f>
        <v/>
      </c>
      <c r="BI129" s="92" t="str">
        <f t="shared" si="13"/>
        <v/>
      </c>
    </row>
    <row r="130" spans="3:61" ht="67.5" x14ac:dyDescent="0.4">
      <c r="C130" s="92" t="s">
        <v>635</v>
      </c>
      <c r="D130" s="92" t="s">
        <v>638</v>
      </c>
      <c r="E130" s="91" t="s">
        <v>135</v>
      </c>
      <c r="F130" s="92" t="s">
        <v>979</v>
      </c>
      <c r="G130" s="92"/>
      <c r="H130" s="91" t="s">
        <v>761</v>
      </c>
      <c r="I130" s="91" t="s">
        <v>950</v>
      </c>
      <c r="J130" s="97" t="s">
        <v>893</v>
      </c>
      <c r="K130" s="97"/>
      <c r="L130" s="160">
        <v>44578</v>
      </c>
      <c r="M130" s="160">
        <v>44578</v>
      </c>
      <c r="N130" s="160">
        <v>44456</v>
      </c>
      <c r="O130" s="160">
        <v>44456</v>
      </c>
      <c r="P130" s="160">
        <v>44523</v>
      </c>
      <c r="Q130" s="91" t="s">
        <v>719</v>
      </c>
      <c r="R130" s="185" t="s">
        <v>913</v>
      </c>
      <c r="S130" s="92" t="s">
        <v>1765</v>
      </c>
      <c r="W130" s="91"/>
      <c r="Y130" s="91"/>
      <c r="Z130" s="91"/>
      <c r="AA130" s="92" t="e">
        <f>VLOOKUP(功能_33[[#This Row],[User]],#REF!,7,FALSE)</f>
        <v>#REF!</v>
      </c>
      <c r="AB130" s="160">
        <v>44533</v>
      </c>
      <c r="AC130" s="160" t="s">
        <v>1593</v>
      </c>
      <c r="AD130" s="160">
        <v>44523</v>
      </c>
      <c r="AE130" s="160">
        <v>44525</v>
      </c>
      <c r="AF130" s="180">
        <v>44539</v>
      </c>
      <c r="AG130" s="160"/>
      <c r="AH130" s="160"/>
      <c r="AI130" s="179"/>
      <c r="AJ130" s="160">
        <f>IFERROR(IF(VLOOKUP(功能_33[[#This Row],[功能代號]],E:T,11,FALSE)=0,"",VLOOKUP(功能_33[[#This Row],[功能代號]],E:T,11,FALSE)),"")</f>
        <v>44456</v>
      </c>
      <c r="AK130" s="160"/>
      <c r="AL130" s="160"/>
      <c r="AM130" s="92"/>
      <c r="AN130" s="160"/>
      <c r="AO130" s="93" t="s">
        <v>981</v>
      </c>
      <c r="AP130" s="95" t="s">
        <v>982</v>
      </c>
      <c r="AQ130" s="181" t="s">
        <v>1530</v>
      </c>
      <c r="AR130" s="168" t="str">
        <f t="shared" si="14"/>
        <v>4-4</v>
      </c>
      <c r="AS130" s="169" t="str">
        <f t="shared" si="15"/>
        <v/>
      </c>
      <c r="AT130" s="170" t="str">
        <f t="shared" si="16"/>
        <v/>
      </c>
      <c r="AU130" s="182" t="str">
        <f t="shared" si="17"/>
        <v/>
      </c>
      <c r="AV130" s="183" t="str">
        <f t="shared" si="18"/>
        <v/>
      </c>
      <c r="AW130" s="163" t="str">
        <f t="shared" si="19"/>
        <v/>
      </c>
      <c r="AX130" s="92" t="str">
        <f>IFERROR(VLOOKUP(功能_33[[#This Row],[功能代號]],#REF!,1,FALSE),"")</f>
        <v/>
      </c>
      <c r="AY130" s="100">
        <v>44540</v>
      </c>
      <c r="AZ130" s="100">
        <v>44540</v>
      </c>
      <c r="BA130" s="100">
        <v>44540</v>
      </c>
      <c r="BB130" s="92" t="s">
        <v>1650</v>
      </c>
      <c r="BD130" s="92" t="s">
        <v>1766</v>
      </c>
      <c r="BE130" s="92" t="s">
        <v>1533</v>
      </c>
      <c r="BF130" s="184"/>
      <c r="BG130" s="92" t="str">
        <f>IFERROR(VLOOKUP(功能_33[[#This Row],[功能代號]],#REF!,1,FALSE),"")</f>
        <v/>
      </c>
      <c r="BH130" s="92" t="str">
        <f>IFERROR(VLOOKUP(功能_33[[#This Row],[QC對應測試案例即測試報告]],#REF!,1,FALSE),"")</f>
        <v/>
      </c>
      <c r="BI130" s="92" t="str">
        <f t="shared" si="13"/>
        <v/>
      </c>
    </row>
    <row r="131" spans="3:61" ht="27" x14ac:dyDescent="0.4">
      <c r="C131" s="92" t="s">
        <v>635</v>
      </c>
      <c r="D131" s="92" t="s">
        <v>638</v>
      </c>
      <c r="E131" s="91" t="s">
        <v>166</v>
      </c>
      <c r="F131" s="92" t="s">
        <v>983</v>
      </c>
      <c r="G131" s="92"/>
      <c r="H131" s="91" t="s">
        <v>761</v>
      </c>
      <c r="I131" s="91" t="s">
        <v>950</v>
      </c>
      <c r="J131" s="97" t="s">
        <v>1758</v>
      </c>
      <c r="K131" s="97" t="s">
        <v>1767</v>
      </c>
      <c r="L131" s="160">
        <v>44574</v>
      </c>
      <c r="M131" s="160">
        <v>44572</v>
      </c>
      <c r="N131" s="160">
        <v>44456</v>
      </c>
      <c r="O131" s="160">
        <v>44456</v>
      </c>
      <c r="P131" s="160">
        <v>44523</v>
      </c>
      <c r="Q131" s="91" t="s">
        <v>719</v>
      </c>
      <c r="R131" s="185" t="s">
        <v>913</v>
      </c>
      <c r="S131" s="92" t="s">
        <v>1765</v>
      </c>
      <c r="W131" s="91"/>
      <c r="Y131" s="91"/>
      <c r="Z131" s="91"/>
      <c r="AA131" s="92" t="e">
        <f>VLOOKUP(功能_33[[#This Row],[User]],#REF!,7,FALSE)</f>
        <v>#REF!</v>
      </c>
      <c r="AB131" s="160">
        <v>44533</v>
      </c>
      <c r="AC131" s="160" t="s">
        <v>1593</v>
      </c>
      <c r="AD131" s="160">
        <v>44523</v>
      </c>
      <c r="AE131" s="160">
        <v>44525</v>
      </c>
      <c r="AF131" s="180" t="s">
        <v>1760</v>
      </c>
      <c r="AG131" s="160"/>
      <c r="AH131" s="160"/>
      <c r="AI131" s="179"/>
      <c r="AJ131" s="160">
        <f>IFERROR(IF(VLOOKUP(功能_33[[#This Row],[功能代號]],E:T,11,FALSE)=0,"",VLOOKUP(功能_33[[#This Row],[功能代號]],E:T,11,FALSE)),"")</f>
        <v>44456</v>
      </c>
      <c r="AK131" s="160"/>
      <c r="AL131" s="160"/>
      <c r="AM131" s="92"/>
      <c r="AN131" s="100" t="s">
        <v>1768</v>
      </c>
      <c r="AO131" s="93" t="s">
        <v>984</v>
      </c>
      <c r="AP131" s="95" t="s">
        <v>985</v>
      </c>
      <c r="AQ131" s="181" t="s">
        <v>1530</v>
      </c>
      <c r="AR131" s="168" t="str">
        <f t="shared" si="14"/>
        <v>4-4</v>
      </c>
      <c r="AS131" s="169" t="str">
        <f t="shared" si="15"/>
        <v/>
      </c>
      <c r="AT131" s="170" t="str">
        <f t="shared" si="16"/>
        <v/>
      </c>
      <c r="AU131" s="182" t="str">
        <f t="shared" si="17"/>
        <v/>
      </c>
      <c r="AV131" s="183" t="str">
        <f t="shared" si="18"/>
        <v/>
      </c>
      <c r="AW131" s="163" t="str">
        <f t="shared" si="19"/>
        <v/>
      </c>
      <c r="AX131" s="92" t="str">
        <f>IFERROR(VLOOKUP(功能_33[[#This Row],[功能代號]],#REF!,1,FALSE),"")</f>
        <v/>
      </c>
      <c r="AY131" s="100">
        <v>44540</v>
      </c>
      <c r="AZ131" s="100">
        <v>44540</v>
      </c>
      <c r="BA131" s="100">
        <v>44540</v>
      </c>
      <c r="BB131" s="92" t="s">
        <v>1650</v>
      </c>
      <c r="BD131" s="92" t="s">
        <v>1766</v>
      </c>
      <c r="BE131" s="92" t="s">
        <v>1533</v>
      </c>
      <c r="BF131" s="184"/>
      <c r="BG131" s="92" t="str">
        <f>IFERROR(VLOOKUP(功能_33[[#This Row],[功能代號]],#REF!,1,FALSE),"")</f>
        <v/>
      </c>
      <c r="BH131" s="92" t="str">
        <f>IFERROR(VLOOKUP(功能_33[[#This Row],[QC對應測試案例即測試報告]],#REF!,1,FALSE),"")</f>
        <v/>
      </c>
      <c r="BI131" s="92" t="str">
        <f t="shared" si="13"/>
        <v/>
      </c>
    </row>
    <row r="132" spans="3:61" ht="27" x14ac:dyDescent="0.4">
      <c r="C132" s="92" t="s">
        <v>635</v>
      </c>
      <c r="D132" s="92" t="s">
        <v>638</v>
      </c>
      <c r="E132" s="91" t="s">
        <v>136</v>
      </c>
      <c r="F132" s="92" t="s">
        <v>986</v>
      </c>
      <c r="G132" s="92"/>
      <c r="H132" s="91" t="s">
        <v>761</v>
      </c>
      <c r="I132" s="91" t="s">
        <v>950</v>
      </c>
      <c r="J132" s="97" t="s">
        <v>893</v>
      </c>
      <c r="K132" s="97"/>
      <c r="L132" s="160">
        <v>44574</v>
      </c>
      <c r="M132" s="160">
        <v>44572</v>
      </c>
      <c r="N132" s="160">
        <v>44456</v>
      </c>
      <c r="O132" s="160">
        <v>44456</v>
      </c>
      <c r="P132" s="160">
        <v>44523</v>
      </c>
      <c r="Q132" s="91" t="s">
        <v>719</v>
      </c>
      <c r="R132" s="185" t="s">
        <v>913</v>
      </c>
      <c r="S132" s="92" t="s">
        <v>1765</v>
      </c>
      <c r="W132" s="91"/>
      <c r="Y132" s="91"/>
      <c r="Z132" s="91"/>
      <c r="AA132" s="92" t="e">
        <f>VLOOKUP(功能_33[[#This Row],[User]],#REF!,7,FALSE)</f>
        <v>#REF!</v>
      </c>
      <c r="AB132" s="160">
        <v>44533</v>
      </c>
      <c r="AC132" s="160" t="s">
        <v>1593</v>
      </c>
      <c r="AD132" s="160">
        <v>44523</v>
      </c>
      <c r="AE132" s="160">
        <v>44525</v>
      </c>
      <c r="AF132" s="180">
        <v>44539</v>
      </c>
      <c r="AG132" s="160"/>
      <c r="AH132" s="160"/>
      <c r="AI132" s="179"/>
      <c r="AJ132" s="160">
        <f>IFERROR(IF(VLOOKUP(功能_33[[#This Row],[功能代號]],E:T,11,FALSE)=0,"",VLOOKUP(功能_33[[#This Row],[功能代號]],E:T,11,FALSE)),"")</f>
        <v>44456</v>
      </c>
      <c r="AK132" s="160"/>
      <c r="AL132" s="160"/>
      <c r="AM132" s="92"/>
      <c r="AN132" s="160"/>
      <c r="AO132" s="93" t="s">
        <v>987</v>
      </c>
      <c r="AP132" s="95" t="s">
        <v>988</v>
      </c>
      <c r="AQ132" s="181" t="s">
        <v>1530</v>
      </c>
      <c r="AR132" s="168" t="str">
        <f t="shared" si="14"/>
        <v>4-4</v>
      </c>
      <c r="AS132" s="169" t="str">
        <f t="shared" si="15"/>
        <v/>
      </c>
      <c r="AT132" s="170" t="str">
        <f t="shared" si="16"/>
        <v/>
      </c>
      <c r="AU132" s="182" t="str">
        <f t="shared" si="17"/>
        <v/>
      </c>
      <c r="AV132" s="183" t="str">
        <f t="shared" si="18"/>
        <v/>
      </c>
      <c r="AW132" s="163" t="str">
        <f t="shared" si="19"/>
        <v/>
      </c>
      <c r="AX132" s="92" t="str">
        <f>IFERROR(VLOOKUP(功能_33[[#This Row],[功能代號]],#REF!,1,FALSE),"")</f>
        <v/>
      </c>
      <c r="AY132" s="100">
        <v>44540</v>
      </c>
      <c r="AZ132" s="100">
        <v>44540</v>
      </c>
      <c r="BA132" s="100">
        <v>44540</v>
      </c>
      <c r="BB132" s="92" t="s">
        <v>1650</v>
      </c>
      <c r="BD132" s="92" t="s">
        <v>1766</v>
      </c>
      <c r="BE132" s="92" t="s">
        <v>1533</v>
      </c>
      <c r="BF132" s="184"/>
      <c r="BG132" s="92" t="str">
        <f>IFERROR(VLOOKUP(功能_33[[#This Row],[功能代號]],#REF!,1,FALSE),"")</f>
        <v/>
      </c>
      <c r="BH132" s="92" t="str">
        <f>IFERROR(VLOOKUP(功能_33[[#This Row],[QC對應測試案例即測試報告]],#REF!,1,FALSE),"")</f>
        <v/>
      </c>
      <c r="BI132" s="92" t="str">
        <f t="shared" si="13"/>
        <v/>
      </c>
    </row>
    <row r="133" spans="3:61" ht="40.5" x14ac:dyDescent="0.4">
      <c r="C133" s="92" t="s">
        <v>635</v>
      </c>
      <c r="D133" s="92" t="s">
        <v>638</v>
      </c>
      <c r="E133" s="91" t="s">
        <v>137</v>
      </c>
      <c r="F133" s="92" t="s">
        <v>989</v>
      </c>
      <c r="G133" s="92"/>
      <c r="H133" s="91" t="s">
        <v>761</v>
      </c>
      <c r="I133" s="91" t="s">
        <v>950</v>
      </c>
      <c r="J133" s="97" t="s">
        <v>893</v>
      </c>
      <c r="K133" s="97"/>
      <c r="L133" s="160">
        <v>44579</v>
      </c>
      <c r="M133" s="160">
        <v>44578</v>
      </c>
      <c r="N133" s="160">
        <v>44456</v>
      </c>
      <c r="O133" s="160">
        <v>44456</v>
      </c>
      <c r="P133" s="160">
        <v>44523</v>
      </c>
      <c r="Q133" s="91" t="s">
        <v>719</v>
      </c>
      <c r="R133" s="185" t="s">
        <v>913</v>
      </c>
      <c r="S133" s="92" t="s">
        <v>1765</v>
      </c>
      <c r="W133" s="91"/>
      <c r="Y133" s="91"/>
      <c r="Z133" s="91"/>
      <c r="AA133" s="92" t="e">
        <f>VLOOKUP(功能_33[[#This Row],[User]],#REF!,7,FALSE)</f>
        <v>#REF!</v>
      </c>
      <c r="AB133" s="160">
        <v>44533</v>
      </c>
      <c r="AC133" s="160" t="s">
        <v>1593</v>
      </c>
      <c r="AD133" s="160">
        <v>44523</v>
      </c>
      <c r="AE133" s="160">
        <v>44525</v>
      </c>
      <c r="AF133" s="180">
        <v>44539</v>
      </c>
      <c r="AG133" s="160"/>
      <c r="AH133" s="160"/>
      <c r="AI133" s="179"/>
      <c r="AJ133" s="160">
        <f>IFERROR(IF(VLOOKUP(功能_33[[#This Row],[功能代號]],E:T,11,FALSE)=0,"",VLOOKUP(功能_33[[#This Row],[功能代號]],E:T,11,FALSE)),"")</f>
        <v>44456</v>
      </c>
      <c r="AK133" s="160"/>
      <c r="AL133" s="160"/>
      <c r="AM133" s="92"/>
      <c r="AN133" s="160"/>
      <c r="AO133" s="93" t="s">
        <v>990</v>
      </c>
      <c r="AP133" s="95" t="s">
        <v>991</v>
      </c>
      <c r="AQ133" s="181" t="s">
        <v>1720</v>
      </c>
      <c r="AR133" s="168" t="str">
        <f t="shared" si="14"/>
        <v>4-4</v>
      </c>
      <c r="AS133" s="169" t="str">
        <f t="shared" si="15"/>
        <v/>
      </c>
      <c r="AT133" s="170" t="str">
        <f t="shared" si="16"/>
        <v/>
      </c>
      <c r="AU133" s="182" t="str">
        <f t="shared" si="17"/>
        <v/>
      </c>
      <c r="AV133" s="183" t="str">
        <f t="shared" si="18"/>
        <v/>
      </c>
      <c r="AW133" s="163" t="str">
        <f t="shared" si="19"/>
        <v/>
      </c>
      <c r="AX133" s="92" t="str">
        <f>IFERROR(VLOOKUP(功能_33[[#This Row],[功能代號]],#REF!,1,FALSE),"")</f>
        <v/>
      </c>
      <c r="AY133" s="100">
        <v>44540</v>
      </c>
      <c r="AZ133" s="100">
        <v>44540</v>
      </c>
      <c r="BA133" s="100">
        <v>44540</v>
      </c>
      <c r="BB133" s="92" t="s">
        <v>1650</v>
      </c>
      <c r="BD133" s="92" t="s">
        <v>1766</v>
      </c>
      <c r="BE133" s="92" t="s">
        <v>1533</v>
      </c>
      <c r="BF133" s="184"/>
      <c r="BG133" s="92" t="str">
        <f>IFERROR(VLOOKUP(功能_33[[#This Row],[功能代號]],#REF!,1,FALSE),"")</f>
        <v/>
      </c>
      <c r="BH133" s="92" t="str">
        <f>IFERROR(VLOOKUP(功能_33[[#This Row],[QC對應測試案例即測試報告]],#REF!,1,FALSE),"")</f>
        <v/>
      </c>
      <c r="BI133" s="92" t="str">
        <f t="shared" si="13"/>
        <v/>
      </c>
    </row>
    <row r="134" spans="3:61" ht="27" x14ac:dyDescent="0.4">
      <c r="C134" s="92" t="s">
        <v>635</v>
      </c>
      <c r="D134" s="92" t="s">
        <v>638</v>
      </c>
      <c r="E134" s="91" t="s">
        <v>138</v>
      </c>
      <c r="F134" s="92" t="s">
        <v>992</v>
      </c>
      <c r="G134" s="92"/>
      <c r="H134" s="91" t="s">
        <v>761</v>
      </c>
      <c r="I134" s="91" t="s">
        <v>950</v>
      </c>
      <c r="J134" s="97" t="s">
        <v>893</v>
      </c>
      <c r="K134" s="97"/>
      <c r="L134" s="160">
        <v>44579</v>
      </c>
      <c r="M134" s="160">
        <v>44578</v>
      </c>
      <c r="N134" s="160">
        <v>44456</v>
      </c>
      <c r="O134" s="160">
        <v>44456</v>
      </c>
      <c r="P134" s="160">
        <v>44523</v>
      </c>
      <c r="Q134" s="91" t="s">
        <v>719</v>
      </c>
      <c r="R134" s="185" t="s">
        <v>913</v>
      </c>
      <c r="S134" s="92" t="s">
        <v>1765</v>
      </c>
      <c r="W134" s="91"/>
      <c r="Y134" s="91"/>
      <c r="Z134" s="91"/>
      <c r="AA134" s="92" t="e">
        <f>VLOOKUP(功能_33[[#This Row],[User]],#REF!,7,FALSE)</f>
        <v>#REF!</v>
      </c>
      <c r="AB134" s="160">
        <v>44533</v>
      </c>
      <c r="AC134" s="160" t="s">
        <v>1593</v>
      </c>
      <c r="AD134" s="160">
        <v>44523</v>
      </c>
      <c r="AE134" s="160">
        <v>44525</v>
      </c>
      <c r="AF134" s="180">
        <v>44539</v>
      </c>
      <c r="AG134" s="160"/>
      <c r="AH134" s="160"/>
      <c r="AI134" s="179"/>
      <c r="AJ134" s="160">
        <f>IFERROR(IF(VLOOKUP(功能_33[[#This Row],[功能代號]],E:T,11,FALSE)=0,"",VLOOKUP(功能_33[[#This Row],[功能代號]],E:T,11,FALSE)),"")</f>
        <v>44456</v>
      </c>
      <c r="AK134" s="160"/>
      <c r="AL134" s="160"/>
      <c r="AM134" s="92"/>
      <c r="AN134" s="160"/>
      <c r="AO134" s="93" t="s">
        <v>993</v>
      </c>
      <c r="AP134" s="95" t="s">
        <v>994</v>
      </c>
      <c r="AQ134" s="181" t="s">
        <v>1720</v>
      </c>
      <c r="AR134" s="168" t="str">
        <f t="shared" si="14"/>
        <v>4-4</v>
      </c>
      <c r="AS134" s="169" t="str">
        <f t="shared" si="15"/>
        <v/>
      </c>
      <c r="AT134" s="170" t="str">
        <f t="shared" si="16"/>
        <v/>
      </c>
      <c r="AU134" s="182" t="str">
        <f t="shared" si="17"/>
        <v/>
      </c>
      <c r="AV134" s="183" t="str">
        <f t="shared" si="18"/>
        <v/>
      </c>
      <c r="AW134" s="163" t="str">
        <f t="shared" si="19"/>
        <v/>
      </c>
      <c r="AX134" s="92" t="str">
        <f>IFERROR(VLOOKUP(功能_33[[#This Row],[功能代號]],#REF!,1,FALSE),"")</f>
        <v/>
      </c>
      <c r="AY134" s="100">
        <v>44540</v>
      </c>
      <c r="AZ134" s="100">
        <v>44540</v>
      </c>
      <c r="BA134" s="100">
        <v>44540</v>
      </c>
      <c r="BB134" s="92" t="s">
        <v>1650</v>
      </c>
      <c r="BD134" s="92" t="s">
        <v>1766</v>
      </c>
      <c r="BE134" s="92" t="s">
        <v>1533</v>
      </c>
      <c r="BF134" s="184"/>
      <c r="BG134" s="92" t="str">
        <f>IFERROR(VLOOKUP(功能_33[[#This Row],[功能代號]],#REF!,1,FALSE),"")</f>
        <v/>
      </c>
      <c r="BH134" s="92" t="str">
        <f>IFERROR(VLOOKUP(功能_33[[#This Row],[QC對應測試案例即測試報告]],#REF!,1,FALSE),"")</f>
        <v/>
      </c>
      <c r="BI134" s="92" t="str">
        <f t="shared" si="13"/>
        <v/>
      </c>
    </row>
    <row r="135" spans="3:61" ht="13.5" x14ac:dyDescent="0.4">
      <c r="C135" s="92" t="s">
        <v>644</v>
      </c>
      <c r="D135" s="92" t="s">
        <v>1769</v>
      </c>
      <c r="E135" s="91" t="s">
        <v>212</v>
      </c>
      <c r="F135" s="92" t="s">
        <v>1770</v>
      </c>
      <c r="G135" s="92"/>
      <c r="H135" s="91" t="s">
        <v>1771</v>
      </c>
      <c r="I135" s="91" t="s">
        <v>1771</v>
      </c>
      <c r="J135" s="97" t="s">
        <v>1772</v>
      </c>
      <c r="K135" s="97"/>
      <c r="L135" s="160">
        <v>44568</v>
      </c>
      <c r="M135" s="160">
        <v>44568</v>
      </c>
      <c r="N135" s="160">
        <v>44462</v>
      </c>
      <c r="O135" s="160">
        <v>44462</v>
      </c>
      <c r="P135" s="160">
        <v>44462</v>
      </c>
      <c r="Q135" s="91" t="s">
        <v>728</v>
      </c>
      <c r="R135" s="91" t="s">
        <v>735</v>
      </c>
      <c r="S135" s="92" t="s">
        <v>995</v>
      </c>
      <c r="W135" s="91"/>
      <c r="Y135" s="91"/>
      <c r="Z135" s="91"/>
      <c r="AA135" s="92" t="e">
        <f>VLOOKUP(功能_33[[#This Row],[User]],#REF!,7,FALSE)</f>
        <v>#REF!</v>
      </c>
      <c r="AB135" s="160">
        <v>44489</v>
      </c>
      <c r="AC135" s="160">
        <v>44477</v>
      </c>
      <c r="AD135" s="160">
        <f>IF(功能_33[[#This Row],[URS交二審]]=0,"",功能_33[[#This Row],[URS交二審]]+7)</f>
        <v>44484</v>
      </c>
      <c r="AE135" s="160">
        <f>IF(功能_33[[#This Row],[URS交二審]]=0,"",功能_33[[#This Row],[URS交二審]]+7)</f>
        <v>44484</v>
      </c>
      <c r="AF135" s="180">
        <v>44489</v>
      </c>
      <c r="AG135" s="160"/>
      <c r="AJ135" s="160">
        <f>IFERROR(IF(VLOOKUP(功能_33[[#This Row],[功能代號]],E:T,11,FALSE)=0,"",VLOOKUP(功能_33[[#This Row],[功能代號]],E:T,11,FALSE)),"")</f>
        <v>44462</v>
      </c>
      <c r="AK135" s="160"/>
      <c r="AL135" s="160"/>
      <c r="AM135" s="92"/>
      <c r="AN135" s="160"/>
      <c r="AO135" s="91" t="s">
        <v>1773</v>
      </c>
      <c r="AP135" s="92" t="s">
        <v>1774</v>
      </c>
      <c r="AQ135" s="181" t="s">
        <v>1530</v>
      </c>
      <c r="AR135" s="168" t="str">
        <f t="shared" si="14"/>
        <v>5-5</v>
      </c>
      <c r="AS135" s="169" t="str">
        <f t="shared" si="15"/>
        <v/>
      </c>
      <c r="AT135" s="170" t="str">
        <f t="shared" si="16"/>
        <v/>
      </c>
      <c r="AU135" s="182" t="str">
        <f t="shared" si="17"/>
        <v/>
      </c>
      <c r="AV135" s="183" t="str">
        <f t="shared" si="18"/>
        <v/>
      </c>
      <c r="AW135" s="163" t="str">
        <f t="shared" si="19"/>
        <v/>
      </c>
      <c r="AX135" s="92" t="str">
        <f>IFERROR(VLOOKUP(功能_33[[#This Row],[功能代號]],#REF!,1,FALSE),"")</f>
        <v/>
      </c>
      <c r="AY135" s="100">
        <v>44587</v>
      </c>
      <c r="AZ135" s="100">
        <v>44587</v>
      </c>
      <c r="BA135" s="100">
        <v>44586</v>
      </c>
      <c r="BB135" s="92" t="s">
        <v>1775</v>
      </c>
      <c r="BD135" s="92" t="s">
        <v>1776</v>
      </c>
      <c r="BE135" s="92" t="s">
        <v>1533</v>
      </c>
      <c r="BF135" s="184"/>
      <c r="BG135" s="92" t="str">
        <f>IFERROR(VLOOKUP(功能_33[[#This Row],[功能代號]],#REF!,1,FALSE),"")</f>
        <v/>
      </c>
      <c r="BH135" s="92" t="str">
        <f>IFERROR(VLOOKUP(功能_33[[#This Row],[QC對應測試案例即測試報告]],#REF!,1,FALSE),"")</f>
        <v/>
      </c>
      <c r="BI135" s="92" t="str">
        <f t="shared" si="13"/>
        <v/>
      </c>
    </row>
    <row r="136" spans="3:61" ht="13.5" x14ac:dyDescent="0.4">
      <c r="C136" s="92" t="s">
        <v>644</v>
      </c>
      <c r="D136" s="92" t="s">
        <v>1769</v>
      </c>
      <c r="E136" s="91" t="s">
        <v>213</v>
      </c>
      <c r="F136" s="92" t="s">
        <v>1777</v>
      </c>
      <c r="G136" s="92"/>
      <c r="H136" s="91" t="s">
        <v>1771</v>
      </c>
      <c r="I136" s="91" t="s">
        <v>1771</v>
      </c>
      <c r="J136" s="97" t="s">
        <v>1772</v>
      </c>
      <c r="K136" s="97"/>
      <c r="L136" s="160">
        <v>44568</v>
      </c>
      <c r="M136" s="160">
        <v>44568</v>
      </c>
      <c r="N136" s="160">
        <v>44462</v>
      </c>
      <c r="O136" s="160">
        <v>44462</v>
      </c>
      <c r="P136" s="160">
        <v>44462</v>
      </c>
      <c r="Q136" s="91" t="s">
        <v>728</v>
      </c>
      <c r="R136" s="91" t="s">
        <v>735</v>
      </c>
      <c r="S136" s="92" t="s">
        <v>995</v>
      </c>
      <c r="W136" s="91"/>
      <c r="Y136" s="91"/>
      <c r="Z136" s="91"/>
      <c r="AA136" s="92" t="e">
        <f>VLOOKUP(功能_33[[#This Row],[User]],#REF!,7,FALSE)</f>
        <v>#REF!</v>
      </c>
      <c r="AB136" s="160">
        <v>44489</v>
      </c>
      <c r="AC136" s="160">
        <v>44477</v>
      </c>
      <c r="AD136" s="160">
        <f>IF(功能_33[[#This Row],[URS交二審]]=0,"",功能_33[[#This Row],[URS交二審]]+7)</f>
        <v>44484</v>
      </c>
      <c r="AE136" s="160">
        <f>IF(功能_33[[#This Row],[URS交二審]]=0,"",功能_33[[#This Row],[URS交二審]]+7)</f>
        <v>44484</v>
      </c>
      <c r="AF136" s="180">
        <v>44489</v>
      </c>
      <c r="AG136" s="160"/>
      <c r="AJ136" s="160">
        <f>IFERROR(IF(VLOOKUP(功能_33[[#This Row],[功能代號]],E:T,11,FALSE)=0,"",VLOOKUP(功能_33[[#This Row],[功能代號]],E:T,11,FALSE)),"")</f>
        <v>44462</v>
      </c>
      <c r="AK136" s="160"/>
      <c r="AL136" s="160"/>
      <c r="AM136" s="92"/>
      <c r="AN136" s="160"/>
      <c r="AO136" s="91" t="s">
        <v>1773</v>
      </c>
      <c r="AP136" s="92" t="s">
        <v>1774</v>
      </c>
      <c r="AQ136" s="181" t="s">
        <v>1530</v>
      </c>
      <c r="AR136" s="168" t="str">
        <f t="shared" si="14"/>
        <v>5-5</v>
      </c>
      <c r="AS136" s="169" t="str">
        <f t="shared" si="15"/>
        <v/>
      </c>
      <c r="AT136" s="170" t="str">
        <f t="shared" si="16"/>
        <v/>
      </c>
      <c r="AU136" s="182" t="str">
        <f t="shared" si="17"/>
        <v/>
      </c>
      <c r="AV136" s="183" t="str">
        <f t="shared" si="18"/>
        <v/>
      </c>
      <c r="AW136" s="163" t="str">
        <f t="shared" si="19"/>
        <v/>
      </c>
      <c r="AX136" s="92" t="str">
        <f>IFERROR(VLOOKUP(功能_33[[#This Row],[功能代號]],#REF!,1,FALSE),"")</f>
        <v/>
      </c>
      <c r="AY136" s="100">
        <v>44587</v>
      </c>
      <c r="AZ136" s="100">
        <v>44587</v>
      </c>
      <c r="BA136" s="100">
        <v>44586</v>
      </c>
      <c r="BB136" s="92" t="s">
        <v>1775</v>
      </c>
      <c r="BD136" s="92" t="s">
        <v>1776</v>
      </c>
      <c r="BE136" s="92" t="s">
        <v>1533</v>
      </c>
      <c r="BF136" s="184"/>
      <c r="BG136" s="92" t="str">
        <f>IFERROR(VLOOKUP(功能_33[[#This Row],[功能代號]],#REF!,1,FALSE),"")</f>
        <v/>
      </c>
      <c r="BH136" s="92" t="str">
        <f>IFERROR(VLOOKUP(功能_33[[#This Row],[QC對應測試案例即測試報告]],#REF!,1,FALSE),"")</f>
        <v/>
      </c>
      <c r="BI136" s="92" t="str">
        <f t="shared" ref="BI136:BI199" si="20">BG136&amp;BH136</f>
        <v/>
      </c>
    </row>
    <row r="137" spans="3:61" ht="13.5" x14ac:dyDescent="0.4">
      <c r="C137" s="92" t="s">
        <v>644</v>
      </c>
      <c r="D137" s="92" t="s">
        <v>1769</v>
      </c>
      <c r="E137" s="91" t="s">
        <v>183</v>
      </c>
      <c r="F137" s="92" t="s">
        <v>1778</v>
      </c>
      <c r="G137" s="92"/>
      <c r="H137" s="91" t="s">
        <v>1771</v>
      </c>
      <c r="I137" s="91" t="s">
        <v>1771</v>
      </c>
      <c r="J137" s="97" t="s">
        <v>1779</v>
      </c>
      <c r="K137" s="97" t="s">
        <v>1780</v>
      </c>
      <c r="L137" s="160">
        <v>44603</v>
      </c>
      <c r="M137" s="160">
        <v>44603</v>
      </c>
      <c r="N137" s="160">
        <v>44462</v>
      </c>
      <c r="O137" s="160">
        <v>44462</v>
      </c>
      <c r="P137" s="160" t="str">
        <f>IFERROR(IF(VLOOKUP(功能_33[[#This Row],[功能代號]],#REF!,8,FALSE)=0,"",VLOOKUP(功能_33[[#This Row],[功能代號]],#REF!,8,FALSE)),"")</f>
        <v/>
      </c>
      <c r="Q137" s="91" t="s">
        <v>728</v>
      </c>
      <c r="R137" s="91" t="s">
        <v>735</v>
      </c>
      <c r="S137" s="92" t="s">
        <v>995</v>
      </c>
      <c r="W137" s="91"/>
      <c r="Y137" s="91"/>
      <c r="Z137" s="91"/>
      <c r="AA137" s="92" t="e">
        <f>VLOOKUP(功能_33[[#This Row],[User]],#REF!,7,FALSE)</f>
        <v>#REF!</v>
      </c>
      <c r="AB137" s="160">
        <v>44489</v>
      </c>
      <c r="AC137" s="160">
        <v>44477</v>
      </c>
      <c r="AD137" s="160">
        <f>IF(功能_33[[#This Row],[URS交二審]]=0,"",功能_33[[#This Row],[URS交二審]]+7)</f>
        <v>44484</v>
      </c>
      <c r="AE137" s="160">
        <f>IF(功能_33[[#This Row],[URS交二審]]=0,"",功能_33[[#This Row],[URS交二審]]+7)</f>
        <v>44484</v>
      </c>
      <c r="AF137" s="180" t="s">
        <v>1781</v>
      </c>
      <c r="AG137" s="160"/>
      <c r="AJ137" s="160">
        <f>IFERROR(IF(VLOOKUP(功能_33[[#This Row],[功能代號]],E:T,11,FALSE)=0,"",VLOOKUP(功能_33[[#This Row],[功能代號]],E:T,11,FALSE)),"")</f>
        <v>44462</v>
      </c>
      <c r="AK137" s="160"/>
      <c r="AL137" s="160"/>
      <c r="AM137" s="92"/>
      <c r="AN137" s="160"/>
      <c r="AO137" s="91" t="s">
        <v>1773</v>
      </c>
      <c r="AP137" s="92" t="s">
        <v>1774</v>
      </c>
      <c r="AQ137" s="181" t="s">
        <v>1530</v>
      </c>
      <c r="AR137" s="168" t="str">
        <f t="shared" si="14"/>
        <v>5-5</v>
      </c>
      <c r="AS137" s="169" t="str">
        <f t="shared" si="15"/>
        <v/>
      </c>
      <c r="AT137" s="170" t="str">
        <f t="shared" si="16"/>
        <v/>
      </c>
      <c r="AU137" s="182" t="str">
        <f t="shared" si="17"/>
        <v/>
      </c>
      <c r="AV137" s="183" t="str">
        <f t="shared" si="18"/>
        <v/>
      </c>
      <c r="AW137" s="163" t="str">
        <f t="shared" si="19"/>
        <v/>
      </c>
      <c r="AX137" s="92" t="str">
        <f>IFERROR(VLOOKUP(功能_33[[#This Row],[功能代號]],#REF!,1,FALSE),"")</f>
        <v/>
      </c>
      <c r="AY137" s="100">
        <v>44587</v>
      </c>
      <c r="AZ137" s="100">
        <v>44587</v>
      </c>
      <c r="BA137" s="100">
        <v>44585</v>
      </c>
      <c r="BB137" s="92" t="s">
        <v>1775</v>
      </c>
      <c r="BD137" s="92" t="s">
        <v>1782</v>
      </c>
      <c r="BE137" s="92" t="s">
        <v>1783</v>
      </c>
      <c r="BF137" s="184"/>
      <c r="BG137" s="92" t="str">
        <f>IFERROR(VLOOKUP(功能_33[[#This Row],[功能代號]],#REF!,1,FALSE),"")</f>
        <v/>
      </c>
      <c r="BH137" s="92" t="str">
        <f>IFERROR(VLOOKUP(功能_33[[#This Row],[QC對應測試案例即測試報告]],#REF!,1,FALSE),"")</f>
        <v/>
      </c>
      <c r="BI137" s="92" t="str">
        <f t="shared" si="20"/>
        <v/>
      </c>
    </row>
    <row r="138" spans="3:61" ht="13.5" x14ac:dyDescent="0.4">
      <c r="C138" s="92" t="s">
        <v>644</v>
      </c>
      <c r="D138" s="92" t="s">
        <v>1769</v>
      </c>
      <c r="E138" s="91" t="s">
        <v>208</v>
      </c>
      <c r="F138" s="92" t="s">
        <v>1784</v>
      </c>
      <c r="G138" s="92"/>
      <c r="H138" s="91" t="s">
        <v>1771</v>
      </c>
      <c r="I138" s="91" t="s">
        <v>1771</v>
      </c>
      <c r="J138" s="97" t="s">
        <v>1785</v>
      </c>
      <c r="K138" s="97" t="s">
        <v>1786</v>
      </c>
      <c r="L138" s="160">
        <v>44568</v>
      </c>
      <c r="M138" s="160">
        <v>44568</v>
      </c>
      <c r="N138" s="160">
        <v>44462</v>
      </c>
      <c r="O138" s="160">
        <v>44462</v>
      </c>
      <c r="P138" s="160" t="str">
        <f>IFERROR(IF(VLOOKUP(功能_33[[#This Row],[功能代號]],#REF!,8,FALSE)=0,"",VLOOKUP(功能_33[[#This Row],[功能代號]],#REF!,8,FALSE)),"")</f>
        <v/>
      </c>
      <c r="Q138" s="91" t="s">
        <v>728</v>
      </c>
      <c r="R138" s="91" t="s">
        <v>735</v>
      </c>
      <c r="S138" s="92" t="s">
        <v>995</v>
      </c>
      <c r="W138" s="91"/>
      <c r="Y138" s="91"/>
      <c r="Z138" s="91"/>
      <c r="AA138" s="92" t="e">
        <f>VLOOKUP(功能_33[[#This Row],[User]],#REF!,7,FALSE)</f>
        <v>#REF!</v>
      </c>
      <c r="AB138" s="160">
        <v>44489</v>
      </c>
      <c r="AC138" s="160">
        <v>44477</v>
      </c>
      <c r="AD138" s="160">
        <f>IF(功能_33[[#This Row],[URS交二審]]=0,"",功能_33[[#This Row],[URS交二審]]+7)</f>
        <v>44484</v>
      </c>
      <c r="AE138" s="160">
        <f>IF(功能_33[[#This Row],[URS交二審]]=0,"",功能_33[[#This Row],[URS交二審]]+7)</f>
        <v>44484</v>
      </c>
      <c r="AF138" s="180" t="s">
        <v>1787</v>
      </c>
      <c r="AG138" s="160"/>
      <c r="AJ138" s="160">
        <f>IFERROR(IF(VLOOKUP(功能_33[[#This Row],[功能代號]],E:T,11,FALSE)=0,"",VLOOKUP(功能_33[[#This Row],[功能代號]],E:T,11,FALSE)),"")</f>
        <v>44462</v>
      </c>
      <c r="AK138" s="160"/>
      <c r="AL138" s="160"/>
      <c r="AM138" s="92"/>
      <c r="AN138" s="160"/>
      <c r="AO138" s="91" t="s">
        <v>1773</v>
      </c>
      <c r="AP138" s="92" t="s">
        <v>1774</v>
      </c>
      <c r="AQ138" s="181" t="s">
        <v>1530</v>
      </c>
      <c r="AR138" s="168" t="str">
        <f t="shared" si="14"/>
        <v>5-5</v>
      </c>
      <c r="AS138" s="169" t="str">
        <f t="shared" si="15"/>
        <v/>
      </c>
      <c r="AT138" s="170" t="str">
        <f t="shared" si="16"/>
        <v/>
      </c>
      <c r="AU138" s="182" t="str">
        <f t="shared" si="17"/>
        <v/>
      </c>
      <c r="AV138" s="183" t="str">
        <f t="shared" si="18"/>
        <v/>
      </c>
      <c r="AW138" s="163" t="str">
        <f t="shared" si="19"/>
        <v/>
      </c>
      <c r="AX138" s="92" t="str">
        <f>IFERROR(VLOOKUP(功能_33[[#This Row],[功能代號]],#REF!,1,FALSE),"")</f>
        <v/>
      </c>
      <c r="AY138" s="100">
        <v>44587</v>
      </c>
      <c r="AZ138" s="100">
        <v>44587</v>
      </c>
      <c r="BA138" s="100">
        <v>44585</v>
      </c>
      <c r="BB138" s="92" t="s">
        <v>1775</v>
      </c>
      <c r="BD138" s="92" t="s">
        <v>1782</v>
      </c>
      <c r="BE138" s="92" t="s">
        <v>1783</v>
      </c>
      <c r="BF138" s="184"/>
      <c r="BG138" s="92" t="str">
        <f>IFERROR(VLOOKUP(功能_33[[#This Row],[功能代號]],#REF!,1,FALSE),"")</f>
        <v/>
      </c>
      <c r="BH138" s="92" t="str">
        <f>IFERROR(VLOOKUP(功能_33[[#This Row],[QC對應測試案例即測試報告]],#REF!,1,FALSE),"")</f>
        <v/>
      </c>
      <c r="BI138" s="92" t="str">
        <f t="shared" si="20"/>
        <v/>
      </c>
    </row>
    <row r="139" spans="3:61" ht="13.5" x14ac:dyDescent="0.4">
      <c r="C139" s="92" t="s">
        <v>644</v>
      </c>
      <c r="D139" s="92" t="s">
        <v>1769</v>
      </c>
      <c r="E139" s="91" t="s">
        <v>1788</v>
      </c>
      <c r="F139" s="97" t="s">
        <v>1789</v>
      </c>
      <c r="G139" s="97"/>
      <c r="H139" s="91" t="s">
        <v>1771</v>
      </c>
      <c r="I139" s="91" t="s">
        <v>1771</v>
      </c>
      <c r="J139" s="97" t="s">
        <v>1772</v>
      </c>
      <c r="K139" s="97"/>
      <c r="L139" s="160">
        <v>44568</v>
      </c>
      <c r="M139" s="160">
        <v>44568</v>
      </c>
      <c r="N139" s="160">
        <v>44462</v>
      </c>
      <c r="O139" s="160">
        <v>44462</v>
      </c>
      <c r="P139" s="160">
        <v>44462</v>
      </c>
      <c r="Q139" s="91" t="s">
        <v>728</v>
      </c>
      <c r="R139" s="91" t="s">
        <v>735</v>
      </c>
      <c r="S139" s="92" t="s">
        <v>995</v>
      </c>
      <c r="W139" s="91"/>
      <c r="Y139" s="91"/>
      <c r="Z139" s="91"/>
      <c r="AA139" s="92" t="e">
        <f>VLOOKUP(功能_33[[#This Row],[User]],#REF!,7,FALSE)</f>
        <v>#REF!</v>
      </c>
      <c r="AB139" s="160">
        <v>44489</v>
      </c>
      <c r="AC139" s="160">
        <v>44477</v>
      </c>
      <c r="AD139" s="160">
        <f>IF(功能_33[[#This Row],[URS交二審]]=0,"",功能_33[[#This Row],[URS交二審]]+7)</f>
        <v>44484</v>
      </c>
      <c r="AE139" s="160">
        <f>IF(功能_33[[#This Row],[URS交二審]]=0,"",功能_33[[#This Row],[URS交二審]]+7)</f>
        <v>44484</v>
      </c>
      <c r="AF139" s="180">
        <v>44489</v>
      </c>
      <c r="AG139" s="160"/>
      <c r="AJ139" s="160">
        <f>IFERROR(IF(VLOOKUP(功能_33[[#This Row],[功能代號]],E:T,11,FALSE)=0,"",VLOOKUP(功能_33[[#This Row],[功能代號]],E:T,11,FALSE)),"")</f>
        <v>44462</v>
      </c>
      <c r="AK139" s="160"/>
      <c r="AL139" s="160"/>
      <c r="AM139" s="92"/>
      <c r="AN139" s="160"/>
      <c r="AO139" s="91" t="s">
        <v>1773</v>
      </c>
      <c r="AP139" s="92" t="s">
        <v>1774</v>
      </c>
      <c r="AQ139" s="181" t="s">
        <v>1530</v>
      </c>
      <c r="AR139" s="168" t="str">
        <f t="shared" si="14"/>
        <v>5-5</v>
      </c>
      <c r="AS139" s="169" t="str">
        <f t="shared" si="15"/>
        <v/>
      </c>
      <c r="AT139" s="170" t="str">
        <f t="shared" si="16"/>
        <v/>
      </c>
      <c r="AU139" s="182" t="str">
        <f t="shared" si="17"/>
        <v/>
      </c>
      <c r="AV139" s="183" t="str">
        <f t="shared" si="18"/>
        <v/>
      </c>
      <c r="AW139" s="163" t="str">
        <f t="shared" si="19"/>
        <v/>
      </c>
      <c r="AX139" s="92" t="str">
        <f>IFERROR(VLOOKUP(功能_33[[#This Row],[功能代號]],#REF!,1,FALSE),"")</f>
        <v/>
      </c>
      <c r="AY139" s="100">
        <v>44587</v>
      </c>
      <c r="AZ139" s="100">
        <v>44587</v>
      </c>
      <c r="BA139" s="100">
        <v>44586</v>
      </c>
      <c r="BB139" s="92" t="s">
        <v>1775</v>
      </c>
      <c r="BD139" s="92" t="s">
        <v>1776</v>
      </c>
      <c r="BE139" s="92" t="s">
        <v>1783</v>
      </c>
      <c r="BF139" s="184"/>
      <c r="BG139" s="92" t="str">
        <f>IFERROR(VLOOKUP(功能_33[[#This Row],[功能代號]],#REF!,1,FALSE),"")</f>
        <v/>
      </c>
      <c r="BH139" s="92" t="str">
        <f>IFERROR(VLOOKUP(功能_33[[#This Row],[QC對應測試案例即測試報告]],#REF!,1,FALSE),"")</f>
        <v/>
      </c>
      <c r="BI139" s="92" t="str">
        <f t="shared" si="20"/>
        <v/>
      </c>
    </row>
    <row r="140" spans="3:61" ht="13.5" x14ac:dyDescent="0.4">
      <c r="C140" s="92" t="s">
        <v>644</v>
      </c>
      <c r="D140" s="92" t="s">
        <v>1769</v>
      </c>
      <c r="E140" s="91" t="s">
        <v>185</v>
      </c>
      <c r="F140" s="92" t="s">
        <v>1790</v>
      </c>
      <c r="G140" s="92"/>
      <c r="H140" s="91" t="s">
        <v>1771</v>
      </c>
      <c r="I140" s="91" t="s">
        <v>1771</v>
      </c>
      <c r="J140" s="97" t="s">
        <v>1791</v>
      </c>
      <c r="K140" s="97" t="s">
        <v>1642</v>
      </c>
      <c r="L140" s="160">
        <v>44568</v>
      </c>
      <c r="M140" s="160">
        <v>44568</v>
      </c>
      <c r="N140" s="160">
        <v>44467</v>
      </c>
      <c r="O140" s="160">
        <v>44462</v>
      </c>
      <c r="P140" s="160" t="str">
        <f>IFERROR(IF(VLOOKUP(功能_33[[#This Row],[功能代號]],#REF!,8,FALSE)=0,"",VLOOKUP(功能_33[[#This Row],[功能代號]],#REF!,8,FALSE)),"")</f>
        <v/>
      </c>
      <c r="Q140" s="91" t="s">
        <v>728</v>
      </c>
      <c r="R140" s="91" t="s">
        <v>735</v>
      </c>
      <c r="S140" s="92" t="s">
        <v>995</v>
      </c>
      <c r="W140" s="91"/>
      <c r="Y140" s="91"/>
      <c r="Z140" s="91"/>
      <c r="AA140" s="92" t="e">
        <f>VLOOKUP(功能_33[[#This Row],[User]],#REF!,7,FALSE)</f>
        <v>#REF!</v>
      </c>
      <c r="AB140" s="160">
        <v>44489</v>
      </c>
      <c r="AC140" s="160">
        <v>44477</v>
      </c>
      <c r="AD140" s="160">
        <f>IF(功能_33[[#This Row],[URS交二審]]=0,"",功能_33[[#This Row],[URS交二審]]+7)</f>
        <v>44484</v>
      </c>
      <c r="AE140" s="160">
        <f>IF(功能_33[[#This Row],[URS交二審]]=0,"",功能_33[[#This Row],[URS交二審]]+7)</f>
        <v>44484</v>
      </c>
      <c r="AF140" s="180" t="s">
        <v>1792</v>
      </c>
      <c r="AG140" s="160"/>
      <c r="AJ140" s="160">
        <f>IFERROR(IF(VLOOKUP(功能_33[[#This Row],[功能代號]],E:T,11,FALSE)=0,"",VLOOKUP(功能_33[[#This Row],[功能代號]],E:T,11,FALSE)),"")</f>
        <v>44462</v>
      </c>
      <c r="AK140" s="160"/>
      <c r="AL140" s="160"/>
      <c r="AM140" s="92"/>
      <c r="AN140" s="160"/>
      <c r="AO140" s="91" t="s">
        <v>1773</v>
      </c>
      <c r="AP140" s="92" t="s">
        <v>1774</v>
      </c>
      <c r="AQ140" s="181" t="s">
        <v>1530</v>
      </c>
      <c r="AR140" s="168" t="str">
        <f t="shared" si="14"/>
        <v>5-5</v>
      </c>
      <c r="AS140" s="169" t="str">
        <f t="shared" si="15"/>
        <v/>
      </c>
      <c r="AT140" s="170" t="str">
        <f t="shared" si="16"/>
        <v/>
      </c>
      <c r="AU140" s="182" t="str">
        <f t="shared" si="17"/>
        <v/>
      </c>
      <c r="AV140" s="183" t="str">
        <f t="shared" si="18"/>
        <v/>
      </c>
      <c r="AW140" s="163" t="str">
        <f t="shared" si="19"/>
        <v/>
      </c>
      <c r="AX140" s="92" t="str">
        <f>IFERROR(VLOOKUP(功能_33[[#This Row],[功能代號]],#REF!,1,FALSE),"")</f>
        <v/>
      </c>
      <c r="AY140" s="100">
        <v>44587</v>
      </c>
      <c r="AZ140" s="100">
        <v>44587</v>
      </c>
      <c r="BA140" s="100">
        <v>44586</v>
      </c>
      <c r="BB140" s="92" t="s">
        <v>1775</v>
      </c>
      <c r="BD140" s="92" t="s">
        <v>1793</v>
      </c>
      <c r="BE140" s="92" t="s">
        <v>1533</v>
      </c>
      <c r="BF140" s="184"/>
      <c r="BG140" s="92" t="str">
        <f>IFERROR(VLOOKUP(功能_33[[#This Row],[功能代號]],#REF!,1,FALSE),"")</f>
        <v/>
      </c>
      <c r="BH140" s="92" t="str">
        <f>IFERROR(VLOOKUP(功能_33[[#This Row],[QC對應測試案例即測試報告]],#REF!,1,FALSE),"")</f>
        <v/>
      </c>
      <c r="BI140" s="92" t="str">
        <f t="shared" si="20"/>
        <v/>
      </c>
    </row>
    <row r="141" spans="3:61" ht="13.5" x14ac:dyDescent="0.4">
      <c r="C141" s="92" t="s">
        <v>644</v>
      </c>
      <c r="D141" s="92" t="s">
        <v>1769</v>
      </c>
      <c r="E141" s="91" t="s">
        <v>238</v>
      </c>
      <c r="F141" s="92" t="s">
        <v>1794</v>
      </c>
      <c r="G141" s="92"/>
      <c r="H141" s="91" t="s">
        <v>1771</v>
      </c>
      <c r="I141" s="91" t="s">
        <v>1771</v>
      </c>
      <c r="J141" s="97" t="s">
        <v>1772</v>
      </c>
      <c r="K141" s="97"/>
      <c r="L141" s="160">
        <v>44568</v>
      </c>
      <c r="M141" s="160">
        <v>44568</v>
      </c>
      <c r="N141" s="160">
        <v>44467</v>
      </c>
      <c r="O141" s="160">
        <v>44462</v>
      </c>
      <c r="P141" s="160">
        <v>44462</v>
      </c>
      <c r="Q141" s="91" t="s">
        <v>728</v>
      </c>
      <c r="R141" s="91" t="s">
        <v>735</v>
      </c>
      <c r="S141" s="92" t="s">
        <v>995</v>
      </c>
      <c r="W141" s="91"/>
      <c r="Y141" s="91"/>
      <c r="Z141" s="91"/>
      <c r="AA141" s="92" t="e">
        <f>VLOOKUP(功能_33[[#This Row],[User]],#REF!,7,FALSE)</f>
        <v>#REF!</v>
      </c>
      <c r="AB141" s="160">
        <v>44489</v>
      </c>
      <c r="AC141" s="160">
        <v>44477</v>
      </c>
      <c r="AD141" s="160">
        <f>IF(功能_33[[#This Row],[URS交二審]]=0,"",功能_33[[#This Row],[URS交二審]]+7)</f>
        <v>44484</v>
      </c>
      <c r="AE141" s="160">
        <f>IF(功能_33[[#This Row],[URS交二審]]=0,"",功能_33[[#This Row],[URS交二審]]+7)</f>
        <v>44484</v>
      </c>
      <c r="AF141" s="180">
        <v>44489</v>
      </c>
      <c r="AG141" s="160"/>
      <c r="AJ141" s="160">
        <f>IFERROR(IF(VLOOKUP(功能_33[[#This Row],[功能代號]],E:T,11,FALSE)=0,"",VLOOKUP(功能_33[[#This Row],[功能代號]],E:T,11,FALSE)),"")</f>
        <v>44462</v>
      </c>
      <c r="AK141" s="160"/>
      <c r="AL141" s="160"/>
      <c r="AM141" s="92"/>
      <c r="AN141" s="160"/>
      <c r="AO141" s="91" t="s">
        <v>1773</v>
      </c>
      <c r="AP141" s="92" t="s">
        <v>1774</v>
      </c>
      <c r="AQ141" s="181" t="s">
        <v>1530</v>
      </c>
      <c r="AR141" s="168" t="str">
        <f t="shared" si="14"/>
        <v>5-5</v>
      </c>
      <c r="AS141" s="169" t="str">
        <f t="shared" si="15"/>
        <v/>
      </c>
      <c r="AT141" s="170" t="str">
        <f t="shared" si="16"/>
        <v/>
      </c>
      <c r="AU141" s="182" t="str">
        <f t="shared" si="17"/>
        <v/>
      </c>
      <c r="AV141" s="183" t="str">
        <f t="shared" si="18"/>
        <v/>
      </c>
      <c r="AW141" s="163" t="str">
        <f t="shared" si="19"/>
        <v/>
      </c>
      <c r="AX141" s="92" t="str">
        <f>IFERROR(VLOOKUP(功能_33[[#This Row],[功能代號]],#REF!,1,FALSE),"")</f>
        <v/>
      </c>
      <c r="AY141" s="100">
        <v>44587</v>
      </c>
      <c r="AZ141" s="100">
        <v>44587</v>
      </c>
      <c r="BA141" s="100">
        <v>44586</v>
      </c>
      <c r="BB141" s="92" t="s">
        <v>1775</v>
      </c>
      <c r="BD141" s="92" t="s">
        <v>1795</v>
      </c>
      <c r="BE141" s="92" t="s">
        <v>1533</v>
      </c>
      <c r="BF141" s="184"/>
      <c r="BG141" s="92" t="str">
        <f>IFERROR(VLOOKUP(功能_33[[#This Row],[功能代號]],#REF!,1,FALSE),"")</f>
        <v/>
      </c>
      <c r="BH141" s="92" t="str">
        <f>IFERROR(VLOOKUP(功能_33[[#This Row],[QC對應測試案例即測試報告]],#REF!,1,FALSE),"")</f>
        <v/>
      </c>
      <c r="BI141" s="92" t="str">
        <f t="shared" si="20"/>
        <v/>
      </c>
    </row>
    <row r="142" spans="3:61" ht="13.5" x14ac:dyDescent="0.4">
      <c r="C142" s="92" t="s">
        <v>644</v>
      </c>
      <c r="D142" s="92" t="s">
        <v>1769</v>
      </c>
      <c r="E142" s="91" t="s">
        <v>1796</v>
      </c>
      <c r="F142" s="97" t="s">
        <v>1797</v>
      </c>
      <c r="G142" s="97"/>
      <c r="H142" s="91" t="s">
        <v>1771</v>
      </c>
      <c r="I142" s="91" t="s">
        <v>1771</v>
      </c>
      <c r="J142" s="97" t="s">
        <v>1772</v>
      </c>
      <c r="K142" s="97"/>
      <c r="L142" s="160">
        <v>44568</v>
      </c>
      <c r="M142" s="160">
        <v>44568</v>
      </c>
      <c r="N142" s="160">
        <v>44467</v>
      </c>
      <c r="O142" s="160">
        <v>44462</v>
      </c>
      <c r="P142" s="160">
        <v>44462</v>
      </c>
      <c r="Q142" s="91" t="s">
        <v>728</v>
      </c>
      <c r="R142" s="91" t="s">
        <v>735</v>
      </c>
      <c r="S142" s="92" t="s">
        <v>995</v>
      </c>
      <c r="W142" s="91"/>
      <c r="Y142" s="91"/>
      <c r="Z142" s="91"/>
      <c r="AA142" s="92" t="e">
        <f>VLOOKUP(功能_33[[#This Row],[User]],#REF!,7,FALSE)</f>
        <v>#REF!</v>
      </c>
      <c r="AB142" s="160">
        <v>44489</v>
      </c>
      <c r="AC142" s="160">
        <v>44477</v>
      </c>
      <c r="AD142" s="160">
        <f>IF(功能_33[[#This Row],[URS交二審]]=0,"",功能_33[[#This Row],[URS交二審]]+7)</f>
        <v>44484</v>
      </c>
      <c r="AE142" s="160">
        <f>IF(功能_33[[#This Row],[URS交二審]]=0,"",功能_33[[#This Row],[URS交二審]]+7)</f>
        <v>44484</v>
      </c>
      <c r="AF142" s="180">
        <v>44489</v>
      </c>
      <c r="AG142" s="160"/>
      <c r="AJ142" s="160">
        <f>IFERROR(IF(VLOOKUP(功能_33[[#This Row],[功能代號]],E:T,11,FALSE)=0,"",VLOOKUP(功能_33[[#This Row],[功能代號]],E:T,11,FALSE)),"")</f>
        <v>44462</v>
      </c>
      <c r="AK142" s="160"/>
      <c r="AL142" s="160"/>
      <c r="AM142" s="92"/>
      <c r="AN142" s="160"/>
      <c r="AO142" s="91" t="s">
        <v>1773</v>
      </c>
      <c r="AP142" s="92" t="s">
        <v>1774</v>
      </c>
      <c r="AQ142" s="181" t="s">
        <v>1530</v>
      </c>
      <c r="AR142" s="168" t="str">
        <f t="shared" si="14"/>
        <v>5-5</v>
      </c>
      <c r="AS142" s="169" t="str">
        <f t="shared" si="15"/>
        <v/>
      </c>
      <c r="AT142" s="170" t="str">
        <f t="shared" si="16"/>
        <v/>
      </c>
      <c r="AU142" s="182" t="str">
        <f t="shared" si="17"/>
        <v/>
      </c>
      <c r="AV142" s="183" t="str">
        <f t="shared" si="18"/>
        <v/>
      </c>
      <c r="AW142" s="163" t="str">
        <f t="shared" si="19"/>
        <v/>
      </c>
      <c r="AX142" s="92" t="str">
        <f>IFERROR(VLOOKUP(功能_33[[#This Row],[功能代號]],#REF!,1,FALSE),"")</f>
        <v/>
      </c>
      <c r="AY142" s="100">
        <v>44587</v>
      </c>
      <c r="AZ142" s="100">
        <v>44587</v>
      </c>
      <c r="BA142" s="100">
        <v>44585</v>
      </c>
      <c r="BB142" s="92" t="s">
        <v>1775</v>
      </c>
      <c r="BD142" s="92" t="s">
        <v>1798</v>
      </c>
      <c r="BE142" s="92" t="s">
        <v>1533</v>
      </c>
      <c r="BF142" s="184"/>
      <c r="BG142" s="92" t="str">
        <f>IFERROR(VLOOKUP(功能_33[[#This Row],[功能代號]],#REF!,1,FALSE),"")</f>
        <v/>
      </c>
      <c r="BH142" s="92" t="str">
        <f>IFERROR(VLOOKUP(功能_33[[#This Row],[QC對應測試案例即測試報告]],#REF!,1,FALSE),"")</f>
        <v/>
      </c>
      <c r="BI142" s="92" t="str">
        <f t="shared" si="20"/>
        <v/>
      </c>
    </row>
    <row r="143" spans="3:61" ht="13.5" x14ac:dyDescent="0.4">
      <c r="C143" s="92" t="s">
        <v>644</v>
      </c>
      <c r="D143" s="92" t="s">
        <v>1769</v>
      </c>
      <c r="E143" s="91" t="s">
        <v>234</v>
      </c>
      <c r="F143" s="92" t="s">
        <v>1799</v>
      </c>
      <c r="G143" s="92"/>
      <c r="H143" s="91" t="s">
        <v>1771</v>
      </c>
      <c r="I143" s="91" t="s">
        <v>1771</v>
      </c>
      <c r="J143" s="97" t="s">
        <v>1772</v>
      </c>
      <c r="K143" s="97"/>
      <c r="L143" s="160">
        <v>44568</v>
      </c>
      <c r="M143" s="160">
        <v>44568</v>
      </c>
      <c r="N143" s="160">
        <v>44467</v>
      </c>
      <c r="O143" s="160">
        <v>44462</v>
      </c>
      <c r="P143" s="160" t="str">
        <f>IFERROR(IF(VLOOKUP(功能_33[[#This Row],[功能代號]],#REF!,8,FALSE)=0,"",VLOOKUP(功能_33[[#This Row],[功能代號]],#REF!,8,FALSE)),"")</f>
        <v/>
      </c>
      <c r="Q143" s="91" t="s">
        <v>728</v>
      </c>
      <c r="R143" s="91" t="s">
        <v>735</v>
      </c>
      <c r="S143" s="92" t="s">
        <v>995</v>
      </c>
      <c r="W143" s="91"/>
      <c r="Y143" s="91"/>
      <c r="Z143" s="91"/>
      <c r="AA143" s="92" t="e">
        <f>VLOOKUP(功能_33[[#This Row],[User]],#REF!,7,FALSE)</f>
        <v>#REF!</v>
      </c>
      <c r="AB143" s="160">
        <v>44489</v>
      </c>
      <c r="AC143" s="160">
        <v>44477</v>
      </c>
      <c r="AD143" s="160">
        <f>IF(功能_33[[#This Row],[URS交二審]]=0,"",功能_33[[#This Row],[URS交二審]]+7)</f>
        <v>44484</v>
      </c>
      <c r="AE143" s="160">
        <f>IF(功能_33[[#This Row],[URS交二審]]=0,"",功能_33[[#This Row],[URS交二審]]+7)</f>
        <v>44484</v>
      </c>
      <c r="AF143" s="180">
        <v>44489</v>
      </c>
      <c r="AG143" s="160"/>
      <c r="AJ143" s="160">
        <f>IFERROR(IF(VLOOKUP(功能_33[[#This Row],[功能代號]],E:T,11,FALSE)=0,"",VLOOKUP(功能_33[[#This Row],[功能代號]],E:T,11,FALSE)),"")</f>
        <v>44462</v>
      </c>
      <c r="AK143" s="160"/>
      <c r="AL143" s="160"/>
      <c r="AM143" s="92"/>
      <c r="AN143" s="160"/>
      <c r="AO143" s="91" t="s">
        <v>1773</v>
      </c>
      <c r="AP143" s="92" t="s">
        <v>1774</v>
      </c>
      <c r="AQ143" s="181" t="s">
        <v>1530</v>
      </c>
      <c r="AR143" s="168" t="str">
        <f t="shared" si="14"/>
        <v>5-5</v>
      </c>
      <c r="AS143" s="169" t="str">
        <f t="shared" si="15"/>
        <v/>
      </c>
      <c r="AT143" s="170" t="str">
        <f t="shared" si="16"/>
        <v/>
      </c>
      <c r="AU143" s="182" t="str">
        <f t="shared" si="17"/>
        <v/>
      </c>
      <c r="AV143" s="183" t="str">
        <f t="shared" si="18"/>
        <v/>
      </c>
      <c r="AW143" s="163" t="str">
        <f t="shared" si="19"/>
        <v/>
      </c>
      <c r="AX143" s="92" t="str">
        <f>IFERROR(VLOOKUP(功能_33[[#This Row],[功能代號]],#REF!,1,FALSE),"")</f>
        <v/>
      </c>
      <c r="AY143" s="100">
        <v>44587</v>
      </c>
      <c r="AZ143" s="100">
        <v>44587</v>
      </c>
      <c r="BA143" s="100">
        <v>44585</v>
      </c>
      <c r="BB143" s="92" t="s">
        <v>1775</v>
      </c>
      <c r="BD143" s="92" t="s">
        <v>1782</v>
      </c>
      <c r="BE143" s="92" t="s">
        <v>1533</v>
      </c>
      <c r="BF143" s="184"/>
      <c r="BG143" s="92" t="str">
        <f>IFERROR(VLOOKUP(功能_33[[#This Row],[功能代號]],#REF!,1,FALSE),"")</f>
        <v/>
      </c>
      <c r="BH143" s="92" t="str">
        <f>IFERROR(VLOOKUP(功能_33[[#This Row],[QC對應測試案例即測試報告]],#REF!,1,FALSE),"")</f>
        <v/>
      </c>
      <c r="BI143" s="92" t="str">
        <f t="shared" si="20"/>
        <v/>
      </c>
    </row>
    <row r="144" spans="3:61" ht="13.5" x14ac:dyDescent="0.4">
      <c r="C144" s="92" t="s">
        <v>644</v>
      </c>
      <c r="D144" s="92" t="s">
        <v>1769</v>
      </c>
      <c r="E144" s="91" t="s">
        <v>184</v>
      </c>
      <c r="F144" s="92" t="s">
        <v>1800</v>
      </c>
      <c r="G144" s="92"/>
      <c r="H144" s="91" t="s">
        <v>1771</v>
      </c>
      <c r="I144" s="91" t="s">
        <v>1771</v>
      </c>
      <c r="J144" s="97" t="s">
        <v>1801</v>
      </c>
      <c r="K144" s="97" t="s">
        <v>1802</v>
      </c>
      <c r="L144" s="160">
        <v>44643</v>
      </c>
      <c r="M144" s="160">
        <v>44643</v>
      </c>
      <c r="N144" s="160">
        <v>44463</v>
      </c>
      <c r="O144" s="160">
        <v>44463</v>
      </c>
      <c r="P144" s="160">
        <v>44463</v>
      </c>
      <c r="Q144" s="91" t="s">
        <v>728</v>
      </c>
      <c r="R144" s="91" t="s">
        <v>735</v>
      </c>
      <c r="S144" s="92" t="s">
        <v>995</v>
      </c>
      <c r="W144" s="91"/>
      <c r="Y144" s="91"/>
      <c r="Z144" s="91"/>
      <c r="AA144" s="92" t="e">
        <f>VLOOKUP(功能_33[[#This Row],[User]],#REF!,7,FALSE)</f>
        <v>#REF!</v>
      </c>
      <c r="AB144" s="160">
        <v>44489</v>
      </c>
      <c r="AC144" s="160">
        <v>44477</v>
      </c>
      <c r="AD144" s="160">
        <f>IF(功能_33[[#This Row],[URS交二審]]=0,"",功能_33[[#This Row],[URS交二審]]+7)</f>
        <v>44484</v>
      </c>
      <c r="AE144" s="160">
        <f>IF(功能_33[[#This Row],[URS交二審]]=0,"",功能_33[[#This Row],[URS交二審]]+7)</f>
        <v>44484</v>
      </c>
      <c r="AF144" s="180" t="s">
        <v>1803</v>
      </c>
      <c r="AG144" s="160"/>
      <c r="AJ144" s="160">
        <f>IFERROR(IF(VLOOKUP(功能_33[[#This Row],[功能代號]],E:T,11,FALSE)=0,"",VLOOKUP(功能_33[[#This Row],[功能代號]],E:T,11,FALSE)),"")</f>
        <v>44463</v>
      </c>
      <c r="AK144" s="160"/>
      <c r="AL144" s="160"/>
      <c r="AM144" s="92"/>
      <c r="AN144" s="160"/>
      <c r="AO144" s="91" t="s">
        <v>1773</v>
      </c>
      <c r="AP144" s="92" t="s">
        <v>1774</v>
      </c>
      <c r="AQ144" s="181" t="s">
        <v>1530</v>
      </c>
      <c r="AR144" s="168" t="str">
        <f t="shared" si="14"/>
        <v>5-5</v>
      </c>
      <c r="AS144" s="169" t="str">
        <f t="shared" si="15"/>
        <v/>
      </c>
      <c r="AT144" s="170" t="str">
        <f t="shared" si="16"/>
        <v/>
      </c>
      <c r="AU144" s="182" t="str">
        <f t="shared" si="17"/>
        <v/>
      </c>
      <c r="AV144" s="183" t="str">
        <f t="shared" si="18"/>
        <v/>
      </c>
      <c r="AW144" s="163" t="str">
        <f t="shared" si="19"/>
        <v/>
      </c>
      <c r="AX144" s="92" t="str">
        <f>IFERROR(VLOOKUP(功能_33[[#This Row],[功能代號]],#REF!,1,FALSE),"")</f>
        <v/>
      </c>
      <c r="AY144" s="100">
        <v>44587</v>
      </c>
      <c r="AZ144" s="100">
        <v>44587</v>
      </c>
      <c r="BA144" s="100">
        <v>44586</v>
      </c>
      <c r="BB144" s="92" t="s">
        <v>1775</v>
      </c>
      <c r="BD144" s="92" t="s">
        <v>1793</v>
      </c>
      <c r="BE144" s="92" t="s">
        <v>1533</v>
      </c>
      <c r="BF144" s="184"/>
      <c r="BG144" s="92" t="str">
        <f>IFERROR(VLOOKUP(功能_33[[#This Row],[功能代號]],#REF!,1,FALSE),"")</f>
        <v/>
      </c>
      <c r="BH144" s="92" t="str">
        <f>IFERROR(VLOOKUP(功能_33[[#This Row],[QC對應測試案例即測試報告]],#REF!,1,FALSE),"")</f>
        <v/>
      </c>
      <c r="BI144" s="92" t="str">
        <f t="shared" si="20"/>
        <v/>
      </c>
    </row>
    <row r="145" spans="3:61" ht="13.5" x14ac:dyDescent="0.4">
      <c r="C145" s="92" t="s">
        <v>644</v>
      </c>
      <c r="D145" s="92" t="s">
        <v>1769</v>
      </c>
      <c r="E145" s="91" t="s">
        <v>239</v>
      </c>
      <c r="F145" s="92" t="s">
        <v>1804</v>
      </c>
      <c r="G145" s="92"/>
      <c r="H145" s="91" t="s">
        <v>1771</v>
      </c>
      <c r="I145" s="91" t="s">
        <v>1771</v>
      </c>
      <c r="J145" s="97" t="s">
        <v>1801</v>
      </c>
      <c r="K145" s="97" t="s">
        <v>1802</v>
      </c>
      <c r="L145" s="160">
        <v>44643</v>
      </c>
      <c r="M145" s="160">
        <v>44643</v>
      </c>
      <c r="N145" s="160">
        <v>44463</v>
      </c>
      <c r="O145" s="160">
        <v>44463</v>
      </c>
      <c r="P145" s="160" t="str">
        <f>IFERROR(IF(VLOOKUP(功能_33[[#This Row],[功能代號]],#REF!,8,FALSE)=0,"",VLOOKUP(功能_33[[#This Row],[功能代號]],#REF!,8,FALSE)),"")</f>
        <v/>
      </c>
      <c r="Q145" s="91" t="s">
        <v>728</v>
      </c>
      <c r="R145" s="91" t="s">
        <v>735</v>
      </c>
      <c r="S145" s="92" t="s">
        <v>995</v>
      </c>
      <c r="W145" s="91"/>
      <c r="Y145" s="91"/>
      <c r="Z145" s="91"/>
      <c r="AA145" s="92" t="e">
        <f>VLOOKUP(功能_33[[#This Row],[User]],#REF!,7,FALSE)</f>
        <v>#REF!</v>
      </c>
      <c r="AB145" s="160">
        <v>44489</v>
      </c>
      <c r="AC145" s="160">
        <v>44477</v>
      </c>
      <c r="AD145" s="160">
        <f>IF(功能_33[[#This Row],[URS交二審]]=0,"",功能_33[[#This Row],[URS交二審]]+7)</f>
        <v>44484</v>
      </c>
      <c r="AE145" s="160">
        <f>IF(功能_33[[#This Row],[URS交二審]]=0,"",功能_33[[#This Row],[URS交二審]]+7)</f>
        <v>44484</v>
      </c>
      <c r="AF145" s="180" t="s">
        <v>1803</v>
      </c>
      <c r="AG145" s="160"/>
      <c r="AJ145" s="160">
        <f>IFERROR(IF(VLOOKUP(功能_33[[#This Row],[功能代號]],E:T,11,FALSE)=0,"",VLOOKUP(功能_33[[#This Row],[功能代號]],E:T,11,FALSE)),"")</f>
        <v>44463</v>
      </c>
      <c r="AK145" s="160"/>
      <c r="AL145" s="160"/>
      <c r="AM145" s="92"/>
      <c r="AN145" s="160"/>
      <c r="AO145" s="91" t="s">
        <v>1773</v>
      </c>
      <c r="AP145" s="92" t="s">
        <v>1774</v>
      </c>
      <c r="AQ145" s="181" t="s">
        <v>1530</v>
      </c>
      <c r="AR145" s="168" t="str">
        <f t="shared" si="14"/>
        <v>5-5</v>
      </c>
      <c r="AS145" s="169" t="str">
        <f t="shared" si="15"/>
        <v/>
      </c>
      <c r="AT145" s="170" t="str">
        <f t="shared" si="16"/>
        <v/>
      </c>
      <c r="AU145" s="182" t="str">
        <f t="shared" si="17"/>
        <v/>
      </c>
      <c r="AV145" s="183" t="str">
        <f t="shared" si="18"/>
        <v/>
      </c>
      <c r="AW145" s="163" t="str">
        <f t="shared" si="19"/>
        <v/>
      </c>
      <c r="AX145" s="92" t="str">
        <f>IFERROR(VLOOKUP(功能_33[[#This Row],[功能代號]],#REF!,1,FALSE),"")</f>
        <v/>
      </c>
      <c r="AY145" s="100">
        <v>44587</v>
      </c>
      <c r="AZ145" s="100">
        <v>44587</v>
      </c>
      <c r="BA145" s="100">
        <v>44586</v>
      </c>
      <c r="BB145" s="92" t="s">
        <v>1775</v>
      </c>
      <c r="BD145" s="92" t="s">
        <v>1793</v>
      </c>
      <c r="BE145" s="92" t="s">
        <v>1533</v>
      </c>
      <c r="BF145" s="184"/>
      <c r="BG145" s="92" t="str">
        <f>IFERROR(VLOOKUP(功能_33[[#This Row],[功能代號]],#REF!,1,FALSE),"")</f>
        <v/>
      </c>
      <c r="BH145" s="92" t="str">
        <f>IFERROR(VLOOKUP(功能_33[[#This Row],[QC對應測試案例即測試報告]],#REF!,1,FALSE),"")</f>
        <v/>
      </c>
      <c r="BI145" s="92" t="str">
        <f t="shared" si="20"/>
        <v/>
      </c>
    </row>
    <row r="146" spans="3:61" ht="13.5" x14ac:dyDescent="0.4">
      <c r="C146" s="92" t="s">
        <v>644</v>
      </c>
      <c r="D146" s="92" t="s">
        <v>1769</v>
      </c>
      <c r="E146" s="91" t="s">
        <v>209</v>
      </c>
      <c r="F146" s="92" t="s">
        <v>1805</v>
      </c>
      <c r="G146" s="92"/>
      <c r="H146" s="91" t="s">
        <v>1771</v>
      </c>
      <c r="I146" s="91" t="s">
        <v>1771</v>
      </c>
      <c r="J146" s="97" t="s">
        <v>1772</v>
      </c>
      <c r="K146" s="97"/>
      <c r="L146" s="160">
        <v>44568</v>
      </c>
      <c r="M146" s="160">
        <v>44568</v>
      </c>
      <c r="N146" s="160">
        <v>44463</v>
      </c>
      <c r="O146" s="160">
        <v>44463</v>
      </c>
      <c r="P146" s="160">
        <v>44462</v>
      </c>
      <c r="Q146" s="91" t="s">
        <v>728</v>
      </c>
      <c r="R146" s="91" t="s">
        <v>735</v>
      </c>
      <c r="S146" s="92" t="s">
        <v>995</v>
      </c>
      <c r="W146" s="91"/>
      <c r="Y146" s="91"/>
      <c r="Z146" s="91"/>
      <c r="AA146" s="92" t="e">
        <f>VLOOKUP(功能_33[[#This Row],[User]],#REF!,7,FALSE)</f>
        <v>#REF!</v>
      </c>
      <c r="AB146" s="160">
        <v>44489</v>
      </c>
      <c r="AC146" s="160">
        <v>44477</v>
      </c>
      <c r="AD146" s="160">
        <f>IF(功能_33[[#This Row],[URS交二審]]=0,"",功能_33[[#This Row],[URS交二審]]+7)</f>
        <v>44484</v>
      </c>
      <c r="AE146" s="160">
        <f>IF(功能_33[[#This Row],[URS交二審]]=0,"",功能_33[[#This Row],[URS交二審]]+7)</f>
        <v>44484</v>
      </c>
      <c r="AF146" s="180">
        <v>44489</v>
      </c>
      <c r="AG146" s="160"/>
      <c r="AJ146" s="160">
        <f>IFERROR(IF(VLOOKUP(功能_33[[#This Row],[功能代號]],E:T,11,FALSE)=0,"",VLOOKUP(功能_33[[#This Row],[功能代號]],E:T,11,FALSE)),"")</f>
        <v>44463</v>
      </c>
      <c r="AK146" s="160"/>
      <c r="AL146" s="160"/>
      <c r="AM146" s="92"/>
      <c r="AN146" s="160"/>
      <c r="AO146" s="91" t="s">
        <v>1773</v>
      </c>
      <c r="AP146" s="92" t="s">
        <v>1774</v>
      </c>
      <c r="AQ146" s="181" t="s">
        <v>1530</v>
      </c>
      <c r="AR146" s="168" t="str">
        <f t="shared" si="14"/>
        <v>5-5</v>
      </c>
      <c r="AS146" s="169" t="str">
        <f t="shared" si="15"/>
        <v/>
      </c>
      <c r="AT146" s="170" t="str">
        <f t="shared" si="16"/>
        <v/>
      </c>
      <c r="AU146" s="182" t="str">
        <f t="shared" si="17"/>
        <v/>
      </c>
      <c r="AV146" s="183" t="str">
        <f t="shared" si="18"/>
        <v/>
      </c>
      <c r="AW146" s="163" t="str">
        <f t="shared" si="19"/>
        <v/>
      </c>
      <c r="AX146" s="92" t="str">
        <f>IFERROR(VLOOKUP(功能_33[[#This Row],[功能代號]],#REF!,1,FALSE),"")</f>
        <v/>
      </c>
      <c r="AY146" s="100">
        <v>44587</v>
      </c>
      <c r="AZ146" s="100">
        <v>44587</v>
      </c>
      <c r="BA146" s="100">
        <v>44586</v>
      </c>
      <c r="BB146" s="92" t="s">
        <v>1775</v>
      </c>
      <c r="BD146" s="92" t="s">
        <v>1793</v>
      </c>
      <c r="BE146" s="92" t="s">
        <v>1533</v>
      </c>
      <c r="BF146" s="184"/>
      <c r="BG146" s="92" t="str">
        <f>IFERROR(VLOOKUP(功能_33[[#This Row],[功能代號]],#REF!,1,FALSE),"")</f>
        <v/>
      </c>
      <c r="BH146" s="92" t="str">
        <f>IFERROR(VLOOKUP(功能_33[[#This Row],[QC對應測試案例即測試報告]],#REF!,1,FALSE),"")</f>
        <v/>
      </c>
      <c r="BI146" s="92" t="str">
        <f t="shared" si="20"/>
        <v/>
      </c>
    </row>
    <row r="147" spans="3:61" ht="13.5" x14ac:dyDescent="0.4">
      <c r="C147" s="92" t="s">
        <v>644</v>
      </c>
      <c r="D147" s="92" t="s">
        <v>1769</v>
      </c>
      <c r="E147" s="91" t="s">
        <v>235</v>
      </c>
      <c r="F147" s="92" t="s">
        <v>1806</v>
      </c>
      <c r="G147" s="92"/>
      <c r="H147" s="91" t="s">
        <v>1771</v>
      </c>
      <c r="I147" s="91" t="s">
        <v>1771</v>
      </c>
      <c r="J147" s="97" t="s">
        <v>1772</v>
      </c>
      <c r="K147" s="97"/>
      <c r="L147" s="160">
        <v>44568</v>
      </c>
      <c r="M147" s="160">
        <v>44568</v>
      </c>
      <c r="N147" s="160">
        <v>44463</v>
      </c>
      <c r="O147" s="160">
        <v>44463</v>
      </c>
      <c r="P147" s="160" t="str">
        <f>IFERROR(IF(VLOOKUP(功能_33[[#This Row],[功能代號]],#REF!,8,FALSE)=0,"",VLOOKUP(功能_33[[#This Row],[功能代號]],#REF!,8,FALSE)),"")</f>
        <v/>
      </c>
      <c r="Q147" s="91" t="s">
        <v>728</v>
      </c>
      <c r="R147" s="91" t="s">
        <v>735</v>
      </c>
      <c r="S147" s="92" t="s">
        <v>995</v>
      </c>
      <c r="W147" s="91"/>
      <c r="Y147" s="91"/>
      <c r="Z147" s="91"/>
      <c r="AA147" s="92" t="e">
        <f>VLOOKUP(功能_33[[#This Row],[User]],#REF!,7,FALSE)</f>
        <v>#REF!</v>
      </c>
      <c r="AB147" s="160">
        <v>44489</v>
      </c>
      <c r="AC147" s="160">
        <v>44477</v>
      </c>
      <c r="AD147" s="160">
        <f>IF(功能_33[[#This Row],[URS交二審]]=0,"",功能_33[[#This Row],[URS交二審]]+7)</f>
        <v>44484</v>
      </c>
      <c r="AE147" s="160">
        <f>IF(功能_33[[#This Row],[URS交二審]]=0,"",功能_33[[#This Row],[URS交二審]]+7)</f>
        <v>44484</v>
      </c>
      <c r="AF147" s="180">
        <v>44489</v>
      </c>
      <c r="AG147" s="160"/>
      <c r="AJ147" s="160">
        <f>IFERROR(IF(VLOOKUP(功能_33[[#This Row],[功能代號]],E:T,11,FALSE)=0,"",VLOOKUP(功能_33[[#This Row],[功能代號]],E:T,11,FALSE)),"")</f>
        <v>44463</v>
      </c>
      <c r="AK147" s="160"/>
      <c r="AL147" s="160"/>
      <c r="AM147" s="92"/>
      <c r="AN147" s="160"/>
      <c r="AO147" s="91" t="s">
        <v>1773</v>
      </c>
      <c r="AP147" s="92" t="s">
        <v>1774</v>
      </c>
      <c r="AQ147" s="181" t="s">
        <v>1530</v>
      </c>
      <c r="AR147" s="168" t="str">
        <f t="shared" si="14"/>
        <v>5-5</v>
      </c>
      <c r="AS147" s="169" t="str">
        <f t="shared" si="15"/>
        <v/>
      </c>
      <c r="AT147" s="170" t="str">
        <f t="shared" si="16"/>
        <v/>
      </c>
      <c r="AU147" s="182" t="str">
        <f t="shared" si="17"/>
        <v/>
      </c>
      <c r="AV147" s="183" t="str">
        <f t="shared" si="18"/>
        <v/>
      </c>
      <c r="AW147" s="163" t="str">
        <f t="shared" si="19"/>
        <v/>
      </c>
      <c r="AX147" s="92" t="str">
        <f>IFERROR(VLOOKUP(功能_33[[#This Row],[功能代號]],#REF!,1,FALSE),"")</f>
        <v/>
      </c>
      <c r="AY147" s="100">
        <v>44587</v>
      </c>
      <c r="AZ147" s="100">
        <v>44587</v>
      </c>
      <c r="BA147" s="100">
        <v>44586</v>
      </c>
      <c r="BB147" s="92" t="s">
        <v>1775</v>
      </c>
      <c r="BD147" s="92" t="s">
        <v>1793</v>
      </c>
      <c r="BE147" s="92" t="s">
        <v>1533</v>
      </c>
      <c r="BF147" s="184"/>
      <c r="BG147" s="92" t="str">
        <f>IFERROR(VLOOKUP(功能_33[[#This Row],[功能代號]],#REF!,1,FALSE),"")</f>
        <v/>
      </c>
      <c r="BH147" s="92" t="str">
        <f>IFERROR(VLOOKUP(功能_33[[#This Row],[QC對應測試案例即測試報告]],#REF!,1,FALSE),"")</f>
        <v/>
      </c>
      <c r="BI147" s="92" t="str">
        <f t="shared" si="20"/>
        <v/>
      </c>
    </row>
    <row r="148" spans="3:61" ht="13.5" x14ac:dyDescent="0.4">
      <c r="C148" s="92" t="s">
        <v>644</v>
      </c>
      <c r="D148" s="92" t="s">
        <v>1769</v>
      </c>
      <c r="E148" s="91" t="s">
        <v>236</v>
      </c>
      <c r="F148" s="92" t="s">
        <v>1807</v>
      </c>
      <c r="G148" s="92"/>
      <c r="H148" s="91" t="s">
        <v>1771</v>
      </c>
      <c r="I148" s="91" t="s">
        <v>1771</v>
      </c>
      <c r="J148" s="97" t="s">
        <v>1772</v>
      </c>
      <c r="K148" s="97"/>
      <c r="L148" s="160">
        <v>44568</v>
      </c>
      <c r="M148" s="160">
        <v>44568</v>
      </c>
      <c r="N148" s="160">
        <v>44463</v>
      </c>
      <c r="O148" s="160">
        <v>44463</v>
      </c>
      <c r="P148" s="160">
        <v>44463</v>
      </c>
      <c r="Q148" s="91" t="s">
        <v>728</v>
      </c>
      <c r="R148" s="91" t="s">
        <v>735</v>
      </c>
      <c r="S148" s="92" t="s">
        <v>995</v>
      </c>
      <c r="W148" s="91"/>
      <c r="Y148" s="91"/>
      <c r="Z148" s="91"/>
      <c r="AA148" s="92" t="e">
        <f>VLOOKUP(功能_33[[#This Row],[User]],#REF!,7,FALSE)</f>
        <v>#REF!</v>
      </c>
      <c r="AB148" s="160">
        <v>44489</v>
      </c>
      <c r="AC148" s="160">
        <v>44477</v>
      </c>
      <c r="AD148" s="160">
        <f>IF(功能_33[[#This Row],[URS交二審]]=0,"",功能_33[[#This Row],[URS交二審]]+7)</f>
        <v>44484</v>
      </c>
      <c r="AE148" s="160">
        <f>IF(功能_33[[#This Row],[URS交二審]]=0,"",功能_33[[#This Row],[URS交二審]]+7)</f>
        <v>44484</v>
      </c>
      <c r="AF148" s="180">
        <v>44489</v>
      </c>
      <c r="AG148" s="160"/>
      <c r="AJ148" s="160">
        <f>IFERROR(IF(VLOOKUP(功能_33[[#This Row],[功能代號]],E:T,11,FALSE)=0,"",VLOOKUP(功能_33[[#This Row],[功能代號]],E:T,11,FALSE)),"")</f>
        <v>44463</v>
      </c>
      <c r="AK148" s="160"/>
      <c r="AL148" s="160"/>
      <c r="AM148" s="92"/>
      <c r="AN148" s="160"/>
      <c r="AO148" s="91" t="s">
        <v>1773</v>
      </c>
      <c r="AP148" s="92" t="s">
        <v>1774</v>
      </c>
      <c r="AQ148" s="181" t="s">
        <v>1530</v>
      </c>
      <c r="AR148" s="168" t="str">
        <f t="shared" si="14"/>
        <v>5-5</v>
      </c>
      <c r="AS148" s="169" t="str">
        <f t="shared" si="15"/>
        <v/>
      </c>
      <c r="AT148" s="170" t="str">
        <f t="shared" si="16"/>
        <v/>
      </c>
      <c r="AU148" s="182" t="str">
        <f t="shared" si="17"/>
        <v/>
      </c>
      <c r="AV148" s="183" t="str">
        <f t="shared" si="18"/>
        <v/>
      </c>
      <c r="AW148" s="163" t="str">
        <f t="shared" si="19"/>
        <v/>
      </c>
      <c r="AX148" s="92" t="str">
        <f>IFERROR(VLOOKUP(功能_33[[#This Row],[功能代號]],#REF!,1,FALSE),"")</f>
        <v/>
      </c>
      <c r="AY148" s="100">
        <v>44587</v>
      </c>
      <c r="AZ148" s="100">
        <v>44587</v>
      </c>
      <c r="BA148" s="100">
        <v>44586</v>
      </c>
      <c r="BB148" s="92" t="s">
        <v>1775</v>
      </c>
      <c r="BD148" s="92" t="s">
        <v>1793</v>
      </c>
      <c r="BE148" s="92" t="s">
        <v>1533</v>
      </c>
      <c r="BF148" s="184"/>
      <c r="BG148" s="92" t="str">
        <f>IFERROR(VLOOKUP(功能_33[[#This Row],[功能代號]],#REF!,1,FALSE),"")</f>
        <v/>
      </c>
      <c r="BH148" s="92" t="str">
        <f>IFERROR(VLOOKUP(功能_33[[#This Row],[QC對應測試案例即測試報告]],#REF!,1,FALSE),"")</f>
        <v/>
      </c>
      <c r="BI148" s="92" t="str">
        <f t="shared" si="20"/>
        <v/>
      </c>
    </row>
    <row r="149" spans="3:61" ht="13.5" x14ac:dyDescent="0.4">
      <c r="C149" s="92" t="s">
        <v>644</v>
      </c>
      <c r="D149" s="92" t="s">
        <v>1769</v>
      </c>
      <c r="E149" s="91" t="s">
        <v>210</v>
      </c>
      <c r="F149" s="92" t="s">
        <v>1808</v>
      </c>
      <c r="G149" s="92"/>
      <c r="H149" s="91" t="s">
        <v>1771</v>
      </c>
      <c r="I149" s="91" t="s">
        <v>1771</v>
      </c>
      <c r="J149" s="97" t="s">
        <v>1772</v>
      </c>
      <c r="K149" s="97"/>
      <c r="L149" s="160">
        <v>44568</v>
      </c>
      <c r="M149" s="160">
        <v>44568</v>
      </c>
      <c r="N149" s="160">
        <v>44466</v>
      </c>
      <c r="O149" s="160">
        <v>44463</v>
      </c>
      <c r="P149" s="160">
        <v>44463</v>
      </c>
      <c r="Q149" s="91" t="s">
        <v>728</v>
      </c>
      <c r="R149" s="91" t="s">
        <v>735</v>
      </c>
      <c r="S149" s="92" t="s">
        <v>995</v>
      </c>
      <c r="W149" s="91"/>
      <c r="Y149" s="91"/>
      <c r="Z149" s="91"/>
      <c r="AA149" s="92" t="e">
        <f>VLOOKUP(功能_33[[#This Row],[User]],#REF!,7,FALSE)</f>
        <v>#REF!</v>
      </c>
      <c r="AB149" s="160">
        <v>44489</v>
      </c>
      <c r="AC149" s="160">
        <v>44477</v>
      </c>
      <c r="AD149" s="160">
        <f>IF(功能_33[[#This Row],[URS交二審]]=0,"",功能_33[[#This Row],[URS交二審]]+7)</f>
        <v>44484</v>
      </c>
      <c r="AE149" s="160">
        <f>IF(功能_33[[#This Row],[URS交二審]]=0,"",功能_33[[#This Row],[URS交二審]]+7)</f>
        <v>44484</v>
      </c>
      <c r="AF149" s="180">
        <v>44489</v>
      </c>
      <c r="AG149" s="160"/>
      <c r="AJ149" s="160">
        <f>IFERROR(IF(VLOOKUP(功能_33[[#This Row],[功能代號]],E:T,11,FALSE)=0,"",VLOOKUP(功能_33[[#This Row],[功能代號]],E:T,11,FALSE)),"")</f>
        <v>44463</v>
      </c>
      <c r="AK149" s="160"/>
      <c r="AL149" s="160"/>
      <c r="AM149" s="92"/>
      <c r="AN149" s="160"/>
      <c r="AO149" s="91" t="s">
        <v>1773</v>
      </c>
      <c r="AP149" s="92" t="s">
        <v>1774</v>
      </c>
      <c r="AQ149" s="181" t="s">
        <v>1530</v>
      </c>
      <c r="AR149" s="168" t="str">
        <f t="shared" si="14"/>
        <v>5-5</v>
      </c>
      <c r="AS149" s="169" t="str">
        <f t="shared" si="15"/>
        <v/>
      </c>
      <c r="AT149" s="170" t="str">
        <f t="shared" si="16"/>
        <v/>
      </c>
      <c r="AU149" s="182" t="str">
        <f t="shared" si="17"/>
        <v/>
      </c>
      <c r="AV149" s="183" t="str">
        <f t="shared" si="18"/>
        <v/>
      </c>
      <c r="AW149" s="163" t="str">
        <f t="shared" si="19"/>
        <v/>
      </c>
      <c r="AX149" s="92" t="str">
        <f>IFERROR(VLOOKUP(功能_33[[#This Row],[功能代號]],#REF!,1,FALSE),"")</f>
        <v/>
      </c>
      <c r="AY149" s="100">
        <v>44587</v>
      </c>
      <c r="AZ149" s="100">
        <v>44587</v>
      </c>
      <c r="BA149" s="100">
        <v>44586</v>
      </c>
      <c r="BB149" s="92" t="s">
        <v>1775</v>
      </c>
      <c r="BD149" s="92" t="s">
        <v>1795</v>
      </c>
      <c r="BE149" s="92" t="s">
        <v>1533</v>
      </c>
      <c r="BF149" s="184"/>
      <c r="BG149" s="92" t="str">
        <f>IFERROR(VLOOKUP(功能_33[[#This Row],[功能代號]],#REF!,1,FALSE),"")</f>
        <v/>
      </c>
      <c r="BH149" s="92" t="str">
        <f>IFERROR(VLOOKUP(功能_33[[#This Row],[QC對應測試案例即測試報告]],#REF!,1,FALSE),"")</f>
        <v/>
      </c>
      <c r="BI149" s="92" t="str">
        <f t="shared" si="20"/>
        <v/>
      </c>
    </row>
    <row r="150" spans="3:61" ht="13.5" x14ac:dyDescent="0.4">
      <c r="C150" s="92" t="s">
        <v>644</v>
      </c>
      <c r="D150" s="92" t="s">
        <v>1769</v>
      </c>
      <c r="E150" s="91" t="s">
        <v>211</v>
      </c>
      <c r="F150" s="92" t="s">
        <v>1809</v>
      </c>
      <c r="G150" s="92"/>
      <c r="H150" s="91" t="s">
        <v>1771</v>
      </c>
      <c r="I150" s="91" t="s">
        <v>1771</v>
      </c>
      <c r="J150" s="97" t="s">
        <v>1772</v>
      </c>
      <c r="K150" s="97"/>
      <c r="L150" s="160">
        <v>44568</v>
      </c>
      <c r="M150" s="160">
        <v>44568</v>
      </c>
      <c r="N150" s="160">
        <v>44466</v>
      </c>
      <c r="O150" s="160">
        <v>44463</v>
      </c>
      <c r="P150" s="160">
        <v>44463</v>
      </c>
      <c r="Q150" s="91" t="s">
        <v>728</v>
      </c>
      <c r="R150" s="91" t="s">
        <v>735</v>
      </c>
      <c r="S150" s="92" t="s">
        <v>995</v>
      </c>
      <c r="W150" s="91"/>
      <c r="Y150" s="91"/>
      <c r="Z150" s="91"/>
      <c r="AA150" s="92" t="e">
        <f>VLOOKUP(功能_33[[#This Row],[User]],#REF!,7,FALSE)</f>
        <v>#REF!</v>
      </c>
      <c r="AB150" s="160">
        <v>44489</v>
      </c>
      <c r="AC150" s="160">
        <v>44477</v>
      </c>
      <c r="AD150" s="160">
        <f>IF(功能_33[[#This Row],[URS交二審]]=0,"",功能_33[[#This Row],[URS交二審]]+7)</f>
        <v>44484</v>
      </c>
      <c r="AE150" s="160">
        <f>IF(功能_33[[#This Row],[URS交二審]]=0,"",功能_33[[#This Row],[URS交二審]]+7)</f>
        <v>44484</v>
      </c>
      <c r="AF150" s="180">
        <v>44489</v>
      </c>
      <c r="AG150" s="160"/>
      <c r="AJ150" s="160">
        <f>IFERROR(IF(VLOOKUP(功能_33[[#This Row],[功能代號]],E:T,11,FALSE)=0,"",VLOOKUP(功能_33[[#This Row],[功能代號]],E:T,11,FALSE)),"")</f>
        <v>44463</v>
      </c>
      <c r="AK150" s="160"/>
      <c r="AL150" s="160"/>
      <c r="AM150" s="92"/>
      <c r="AN150" s="160"/>
      <c r="AO150" s="91" t="s">
        <v>1773</v>
      </c>
      <c r="AP150" s="92" t="s">
        <v>1774</v>
      </c>
      <c r="AQ150" s="181" t="s">
        <v>1530</v>
      </c>
      <c r="AR150" s="168" t="str">
        <f t="shared" si="14"/>
        <v>5-5</v>
      </c>
      <c r="AS150" s="169" t="str">
        <f t="shared" si="15"/>
        <v/>
      </c>
      <c r="AT150" s="170" t="str">
        <f t="shared" si="16"/>
        <v/>
      </c>
      <c r="AU150" s="182" t="str">
        <f t="shared" si="17"/>
        <v/>
      </c>
      <c r="AV150" s="183" t="str">
        <f t="shared" si="18"/>
        <v/>
      </c>
      <c r="AW150" s="163" t="str">
        <f t="shared" si="19"/>
        <v/>
      </c>
      <c r="AX150" s="92" t="str">
        <f>IFERROR(VLOOKUP(功能_33[[#This Row],[功能代號]],#REF!,1,FALSE),"")</f>
        <v/>
      </c>
      <c r="AY150" s="100">
        <v>44587</v>
      </c>
      <c r="AZ150" s="100">
        <v>44587</v>
      </c>
      <c r="BA150" s="100">
        <v>44585</v>
      </c>
      <c r="BB150" s="92" t="s">
        <v>1775</v>
      </c>
      <c r="BD150" s="92" t="s">
        <v>1798</v>
      </c>
      <c r="BE150" s="92" t="s">
        <v>1533</v>
      </c>
      <c r="BF150" s="184"/>
      <c r="BG150" s="92" t="str">
        <f>IFERROR(VLOOKUP(功能_33[[#This Row],[功能代號]],#REF!,1,FALSE),"")</f>
        <v/>
      </c>
      <c r="BH150" s="92" t="str">
        <f>IFERROR(VLOOKUP(功能_33[[#This Row],[QC對應測試案例即測試報告]],#REF!,1,FALSE),"")</f>
        <v/>
      </c>
      <c r="BI150" s="92" t="str">
        <f t="shared" si="20"/>
        <v/>
      </c>
    </row>
    <row r="151" spans="3:61" ht="13.5" x14ac:dyDescent="0.4">
      <c r="C151" s="92" t="s">
        <v>644</v>
      </c>
      <c r="D151" s="92" t="s">
        <v>1769</v>
      </c>
      <c r="E151" s="91" t="s">
        <v>214</v>
      </c>
      <c r="F151" s="92" t="s">
        <v>1810</v>
      </c>
      <c r="G151" s="92"/>
      <c r="H151" s="91" t="s">
        <v>1771</v>
      </c>
      <c r="I151" s="91" t="s">
        <v>1771</v>
      </c>
      <c r="J151" s="97" t="s">
        <v>1801</v>
      </c>
      <c r="K151" s="97" t="s">
        <v>1811</v>
      </c>
      <c r="L151" s="160">
        <v>44568</v>
      </c>
      <c r="M151" s="160">
        <v>44568</v>
      </c>
      <c r="N151" s="160">
        <v>44466</v>
      </c>
      <c r="O151" s="160">
        <v>44463</v>
      </c>
      <c r="P151" s="160">
        <v>44463</v>
      </c>
      <c r="Q151" s="91" t="s">
        <v>728</v>
      </c>
      <c r="R151" s="91" t="s">
        <v>735</v>
      </c>
      <c r="S151" s="92" t="s">
        <v>995</v>
      </c>
      <c r="W151" s="91"/>
      <c r="Y151" s="91"/>
      <c r="Z151" s="91"/>
      <c r="AA151" s="92" t="e">
        <f>VLOOKUP(功能_33[[#This Row],[User]],#REF!,7,FALSE)</f>
        <v>#REF!</v>
      </c>
      <c r="AB151" s="160">
        <v>44489</v>
      </c>
      <c r="AC151" s="160">
        <v>44477</v>
      </c>
      <c r="AD151" s="160">
        <f>IF(功能_33[[#This Row],[URS交二審]]=0,"",功能_33[[#This Row],[URS交二審]]+7)</f>
        <v>44484</v>
      </c>
      <c r="AE151" s="160">
        <f>IF(功能_33[[#This Row],[URS交二審]]=0,"",功能_33[[#This Row],[URS交二審]]+7)</f>
        <v>44484</v>
      </c>
      <c r="AF151" s="180" t="s">
        <v>1803</v>
      </c>
      <c r="AG151" s="160"/>
      <c r="AJ151" s="160">
        <f>IFERROR(IF(VLOOKUP(功能_33[[#This Row],[功能代號]],E:T,11,FALSE)=0,"",VLOOKUP(功能_33[[#This Row],[功能代號]],E:T,11,FALSE)),"")</f>
        <v>44463</v>
      </c>
      <c r="AK151" s="160"/>
      <c r="AL151" s="160"/>
      <c r="AM151" s="92"/>
      <c r="AN151" s="160"/>
      <c r="AO151" s="91" t="s">
        <v>1773</v>
      </c>
      <c r="AP151" s="92" t="s">
        <v>1774</v>
      </c>
      <c r="AQ151" s="181" t="s">
        <v>1530</v>
      </c>
      <c r="AR151" s="168" t="str">
        <f t="shared" si="14"/>
        <v>5-5</v>
      </c>
      <c r="AS151" s="169" t="str">
        <f t="shared" si="15"/>
        <v/>
      </c>
      <c r="AT151" s="170" t="str">
        <f t="shared" si="16"/>
        <v/>
      </c>
      <c r="AU151" s="182" t="str">
        <f t="shared" si="17"/>
        <v/>
      </c>
      <c r="AV151" s="183" t="str">
        <f t="shared" si="18"/>
        <v/>
      </c>
      <c r="AW151" s="163" t="str">
        <f t="shared" si="19"/>
        <v/>
      </c>
      <c r="AX151" s="92" t="str">
        <f>IFERROR(VLOOKUP(功能_33[[#This Row],[功能代號]],#REF!,1,FALSE),"")</f>
        <v/>
      </c>
      <c r="AY151" s="100">
        <v>44603</v>
      </c>
      <c r="AZ151" s="100">
        <v>44617</v>
      </c>
      <c r="BA151" s="100">
        <v>44614</v>
      </c>
      <c r="BB151" s="92" t="s">
        <v>1775</v>
      </c>
      <c r="BC151" s="92" t="s">
        <v>1812</v>
      </c>
      <c r="BD151" s="92" t="s">
        <v>1813</v>
      </c>
      <c r="BE151" s="92" t="s">
        <v>1533</v>
      </c>
      <c r="BF151" s="184"/>
      <c r="BG151" s="92" t="str">
        <f>IFERROR(VLOOKUP(功能_33[[#This Row],[功能代號]],#REF!,1,FALSE),"")</f>
        <v/>
      </c>
      <c r="BH151" s="92" t="str">
        <f>IFERROR(VLOOKUP(功能_33[[#This Row],[QC對應測試案例即測試報告]],#REF!,1,FALSE),"")</f>
        <v/>
      </c>
      <c r="BI151" s="92" t="str">
        <f t="shared" si="20"/>
        <v/>
      </c>
    </row>
    <row r="152" spans="3:61" ht="13.5" x14ac:dyDescent="0.4">
      <c r="C152" s="92" t="s">
        <v>644</v>
      </c>
      <c r="D152" s="92" t="s">
        <v>1769</v>
      </c>
      <c r="E152" s="91" t="s">
        <v>237</v>
      </c>
      <c r="F152" s="92" t="s">
        <v>1814</v>
      </c>
      <c r="G152" s="92"/>
      <c r="H152" s="91" t="s">
        <v>1771</v>
      </c>
      <c r="I152" s="91" t="s">
        <v>1771</v>
      </c>
      <c r="J152" s="97" t="s">
        <v>1772</v>
      </c>
      <c r="K152" s="97"/>
      <c r="L152" s="160">
        <v>44568</v>
      </c>
      <c r="M152" s="160">
        <v>44568</v>
      </c>
      <c r="N152" s="160">
        <v>44466</v>
      </c>
      <c r="O152" s="160">
        <v>44463</v>
      </c>
      <c r="P152" s="160">
        <v>44463</v>
      </c>
      <c r="Q152" s="91" t="s">
        <v>728</v>
      </c>
      <c r="R152" s="91" t="s">
        <v>735</v>
      </c>
      <c r="S152" s="92" t="s">
        <v>995</v>
      </c>
      <c r="W152" s="91"/>
      <c r="Y152" s="91"/>
      <c r="Z152" s="91"/>
      <c r="AA152" s="92" t="e">
        <f>VLOOKUP(功能_33[[#This Row],[User]],#REF!,7,FALSE)</f>
        <v>#REF!</v>
      </c>
      <c r="AB152" s="160">
        <v>44489</v>
      </c>
      <c r="AC152" s="160">
        <v>44477</v>
      </c>
      <c r="AD152" s="160">
        <f>IF(功能_33[[#This Row],[URS交二審]]=0,"",功能_33[[#This Row],[URS交二審]]+7)</f>
        <v>44484</v>
      </c>
      <c r="AE152" s="160">
        <f>IF(功能_33[[#This Row],[URS交二審]]=0,"",功能_33[[#This Row],[URS交二審]]+7)</f>
        <v>44484</v>
      </c>
      <c r="AF152" s="180">
        <v>44489</v>
      </c>
      <c r="AG152" s="160"/>
      <c r="AJ152" s="160">
        <f>IFERROR(IF(VLOOKUP(功能_33[[#This Row],[功能代號]],E:T,11,FALSE)=0,"",VLOOKUP(功能_33[[#This Row],[功能代號]],E:T,11,FALSE)),"")</f>
        <v>44463</v>
      </c>
      <c r="AK152" s="160"/>
      <c r="AL152" s="160"/>
      <c r="AM152" s="92"/>
      <c r="AN152" s="160"/>
      <c r="AO152" s="91" t="s">
        <v>1773</v>
      </c>
      <c r="AP152" s="92" t="s">
        <v>1774</v>
      </c>
      <c r="AQ152" s="181" t="s">
        <v>1530</v>
      </c>
      <c r="AR152" s="168" t="str">
        <f t="shared" si="14"/>
        <v>5-5</v>
      </c>
      <c r="AS152" s="169" t="str">
        <f t="shared" si="15"/>
        <v/>
      </c>
      <c r="AT152" s="170" t="str">
        <f t="shared" si="16"/>
        <v/>
      </c>
      <c r="AU152" s="182" t="str">
        <f t="shared" si="17"/>
        <v/>
      </c>
      <c r="AV152" s="183" t="str">
        <f t="shared" si="18"/>
        <v/>
      </c>
      <c r="AW152" s="163" t="str">
        <f t="shared" si="19"/>
        <v/>
      </c>
      <c r="AX152" s="92" t="str">
        <f>IFERROR(VLOOKUP(功能_33[[#This Row],[功能代號]],#REF!,1,FALSE),"")</f>
        <v/>
      </c>
      <c r="AY152" s="100">
        <v>44587</v>
      </c>
      <c r="AZ152" s="100">
        <v>44587</v>
      </c>
      <c r="BA152" s="100">
        <v>44586</v>
      </c>
      <c r="BB152" s="92" t="s">
        <v>1775</v>
      </c>
      <c r="BD152" s="92" t="s">
        <v>1793</v>
      </c>
      <c r="BE152" s="92" t="s">
        <v>1533</v>
      </c>
      <c r="BF152" s="184"/>
      <c r="BG152" s="92" t="str">
        <f>IFERROR(VLOOKUP(功能_33[[#This Row],[功能代號]],#REF!,1,FALSE),"")</f>
        <v/>
      </c>
      <c r="BH152" s="92" t="str">
        <f>IFERROR(VLOOKUP(功能_33[[#This Row],[QC對應測試案例即測試報告]],#REF!,1,FALSE),"")</f>
        <v/>
      </c>
      <c r="BI152" s="92" t="str">
        <f t="shared" si="20"/>
        <v/>
      </c>
    </row>
    <row r="153" spans="3:61" ht="13.5" x14ac:dyDescent="0.4">
      <c r="C153" s="92" t="s">
        <v>644</v>
      </c>
      <c r="D153" s="92" t="s">
        <v>1769</v>
      </c>
      <c r="E153" s="91" t="s">
        <v>1815</v>
      </c>
      <c r="F153" s="92" t="s">
        <v>1816</v>
      </c>
      <c r="G153" s="92"/>
      <c r="H153" s="91" t="s">
        <v>1771</v>
      </c>
      <c r="I153" s="91" t="s">
        <v>1771</v>
      </c>
      <c r="J153" s="97" t="s">
        <v>1817</v>
      </c>
      <c r="K153" s="97"/>
      <c r="L153" s="160">
        <v>44568</v>
      </c>
      <c r="M153" s="160">
        <v>44568</v>
      </c>
      <c r="N153" s="160">
        <v>44466</v>
      </c>
      <c r="O153" s="160">
        <v>44463</v>
      </c>
      <c r="P153" s="160">
        <v>44463</v>
      </c>
      <c r="Q153" s="91" t="s">
        <v>728</v>
      </c>
      <c r="R153" s="91" t="s">
        <v>735</v>
      </c>
      <c r="S153" s="92" t="s">
        <v>995</v>
      </c>
      <c r="W153" s="91"/>
      <c r="Y153" s="91"/>
      <c r="Z153" s="91"/>
      <c r="AA153" s="92" t="e">
        <f>VLOOKUP(功能_33[[#This Row],[User]],#REF!,7,FALSE)</f>
        <v>#REF!</v>
      </c>
      <c r="AB153" s="160">
        <v>44489</v>
      </c>
      <c r="AC153" s="160">
        <v>44477</v>
      </c>
      <c r="AD153" s="160">
        <f>IF(功能_33[[#This Row],[URS交二審]]=0,"",功能_33[[#This Row],[URS交二審]]+7)</f>
        <v>44484</v>
      </c>
      <c r="AE153" s="160">
        <f>IF(功能_33[[#This Row],[URS交二審]]=0,"",功能_33[[#This Row],[URS交二審]]+7)</f>
        <v>44484</v>
      </c>
      <c r="AF153" s="180">
        <v>44489</v>
      </c>
      <c r="AG153" s="160"/>
      <c r="AJ153" s="160">
        <f>IFERROR(IF(VLOOKUP(功能_33[[#This Row],[功能代號]],E:T,11,FALSE)=0,"",VLOOKUP(功能_33[[#This Row],[功能代號]],E:T,11,FALSE)),"")</f>
        <v>44463</v>
      </c>
      <c r="AK153" s="160"/>
      <c r="AL153" s="160"/>
      <c r="AM153" s="92"/>
      <c r="AN153" s="160"/>
      <c r="AO153" s="91" t="s">
        <v>1773</v>
      </c>
      <c r="AP153" s="92" t="s">
        <v>1774</v>
      </c>
      <c r="AQ153" s="181" t="s">
        <v>1530</v>
      </c>
      <c r="AR153" s="168" t="str">
        <f t="shared" si="14"/>
        <v>5-5</v>
      </c>
      <c r="AS153" s="169" t="str">
        <f t="shared" si="15"/>
        <v/>
      </c>
      <c r="AT153" s="170" t="str">
        <f t="shared" si="16"/>
        <v/>
      </c>
      <c r="AU153" s="182" t="str">
        <f t="shared" si="17"/>
        <v/>
      </c>
      <c r="AV153" s="183" t="str">
        <f t="shared" si="18"/>
        <v/>
      </c>
      <c r="AW153" s="163" t="str">
        <f t="shared" si="19"/>
        <v/>
      </c>
      <c r="AX153" s="92" t="str">
        <f>IFERROR(VLOOKUP(功能_33[[#This Row],[功能代號]],#REF!,1,FALSE),"")</f>
        <v/>
      </c>
      <c r="AY153" s="100">
        <v>44603</v>
      </c>
      <c r="AZ153" s="100">
        <v>44617</v>
      </c>
      <c r="BA153" s="100">
        <v>44614</v>
      </c>
      <c r="BB153" s="92" t="s">
        <v>1775</v>
      </c>
      <c r="BC153" s="92" t="s">
        <v>1812</v>
      </c>
      <c r="BD153" s="92" t="s">
        <v>1813</v>
      </c>
      <c r="BE153" s="92" t="s">
        <v>1533</v>
      </c>
      <c r="BF153" s="184"/>
      <c r="BG153" s="92" t="str">
        <f>IFERROR(VLOOKUP(功能_33[[#This Row],[功能代號]],#REF!,1,FALSE),"")</f>
        <v/>
      </c>
      <c r="BH153" s="92" t="str">
        <f>IFERROR(VLOOKUP(功能_33[[#This Row],[QC對應測試案例即測試報告]],#REF!,1,FALSE),"")</f>
        <v/>
      </c>
      <c r="BI153" s="92" t="str">
        <f t="shared" si="20"/>
        <v/>
      </c>
    </row>
    <row r="154" spans="3:61" ht="13.5" x14ac:dyDescent="0.4">
      <c r="C154" s="92" t="s">
        <v>644</v>
      </c>
      <c r="D154" s="92" t="s">
        <v>1769</v>
      </c>
      <c r="E154" s="91" t="s">
        <v>1818</v>
      </c>
      <c r="F154" s="92" t="s">
        <v>1819</v>
      </c>
      <c r="G154" s="92"/>
      <c r="H154" s="91" t="s">
        <v>1771</v>
      </c>
      <c r="I154" s="91" t="s">
        <v>1771</v>
      </c>
      <c r="J154" s="97" t="s">
        <v>1785</v>
      </c>
      <c r="K154" s="97" t="s">
        <v>1786</v>
      </c>
      <c r="L154" s="160">
        <v>44602</v>
      </c>
      <c r="M154" s="160">
        <v>44602</v>
      </c>
      <c r="N154" s="160">
        <v>44462</v>
      </c>
      <c r="O154" s="160">
        <v>44462</v>
      </c>
      <c r="P154" s="160">
        <f>IF(功能_33[[#This Row],[URS交二審]]=0,"",功能_33[[#This Row],[URS交二審]]+7)</f>
        <v>44484</v>
      </c>
      <c r="Q154" s="91" t="s">
        <v>728</v>
      </c>
      <c r="R154" s="91" t="s">
        <v>735</v>
      </c>
      <c r="S154" s="92" t="s">
        <v>995</v>
      </c>
      <c r="W154" s="91"/>
      <c r="Y154" s="91"/>
      <c r="Z154" s="91"/>
      <c r="AA154" s="92" t="e">
        <f>VLOOKUP(功能_33[[#This Row],[User]],#REF!,7,FALSE)</f>
        <v>#REF!</v>
      </c>
      <c r="AB154" s="160">
        <v>44489</v>
      </c>
      <c r="AC154" s="160">
        <v>44477</v>
      </c>
      <c r="AD154" s="160">
        <f>IF(功能_33[[#This Row],[URS交二審]]=0,"",功能_33[[#This Row],[URS交二審]]+7)</f>
        <v>44484</v>
      </c>
      <c r="AE154" s="160">
        <f>IF(功能_33[[#This Row],[URS交二審]]=0,"",功能_33[[#This Row],[URS交二審]]+7)</f>
        <v>44484</v>
      </c>
      <c r="AF154" s="180" t="s">
        <v>1820</v>
      </c>
      <c r="AG154" s="160"/>
      <c r="AJ154" s="160">
        <f>IFERROR(IF(VLOOKUP(功能_33[[#This Row],[功能代號]],E:T,11,FALSE)=0,"",VLOOKUP(功能_33[[#This Row],[功能代號]],E:T,11,FALSE)),"")</f>
        <v>44462</v>
      </c>
      <c r="AK154" s="160"/>
      <c r="AL154" s="160"/>
      <c r="AM154" s="92"/>
      <c r="AO154" s="91" t="s">
        <v>1773</v>
      </c>
      <c r="AP154" s="92" t="s">
        <v>1774</v>
      </c>
      <c r="AQ154" s="181" t="s">
        <v>1530</v>
      </c>
      <c r="AR154" s="168" t="str">
        <f t="shared" si="14"/>
        <v>5-5</v>
      </c>
      <c r="AS154" s="169" t="str">
        <f t="shared" si="15"/>
        <v/>
      </c>
      <c r="AT154" s="170" t="str">
        <f t="shared" si="16"/>
        <v/>
      </c>
      <c r="AU154" s="182" t="str">
        <f t="shared" si="17"/>
        <v/>
      </c>
      <c r="AV154" s="183" t="str">
        <f t="shared" si="18"/>
        <v/>
      </c>
      <c r="AW154" s="163" t="str">
        <f t="shared" si="19"/>
        <v/>
      </c>
      <c r="AX154" s="92" t="str">
        <f>IFERROR(VLOOKUP(功能_33[[#This Row],[功能代號]],#REF!,1,FALSE),"")</f>
        <v/>
      </c>
      <c r="AY154" s="100">
        <v>44587</v>
      </c>
      <c r="AZ154" s="100">
        <v>44587</v>
      </c>
      <c r="BA154" s="100">
        <v>44585</v>
      </c>
      <c r="BB154" s="92" t="s">
        <v>1775</v>
      </c>
      <c r="BD154" s="92" t="s">
        <v>1782</v>
      </c>
      <c r="BE154" s="92" t="s">
        <v>1783</v>
      </c>
      <c r="BF154" s="184"/>
      <c r="BG154" s="92" t="str">
        <f>IFERROR(VLOOKUP(功能_33[[#This Row],[功能代號]],#REF!,1,FALSE),"")</f>
        <v/>
      </c>
      <c r="BH154" s="92" t="str">
        <f>IFERROR(VLOOKUP(功能_33[[#This Row],[QC對應測試案例即測試報告]],#REF!,1,FALSE),"")</f>
        <v/>
      </c>
      <c r="BI154" s="92" t="str">
        <f t="shared" si="20"/>
        <v/>
      </c>
    </row>
    <row r="155" spans="3:61" ht="13.5" x14ac:dyDescent="0.4">
      <c r="C155" s="92" t="s">
        <v>644</v>
      </c>
      <c r="D155" s="92" t="s">
        <v>1769</v>
      </c>
      <c r="E155" s="91" t="s">
        <v>1821</v>
      </c>
      <c r="F155" s="92" t="s">
        <v>1822</v>
      </c>
      <c r="G155" s="92"/>
      <c r="H155" s="91" t="s">
        <v>1771</v>
      </c>
      <c r="I155" s="91" t="s">
        <v>1771</v>
      </c>
      <c r="J155" s="97" t="s">
        <v>1772</v>
      </c>
      <c r="K155" s="97"/>
      <c r="L155" s="160">
        <v>44568</v>
      </c>
      <c r="M155" s="160">
        <v>44568</v>
      </c>
      <c r="N155" s="160">
        <v>44463</v>
      </c>
      <c r="O155" s="160">
        <v>44463</v>
      </c>
      <c r="P155" s="160">
        <f>IF(功能_33[[#This Row],[URS交二審]]=0,"",功能_33[[#This Row],[URS交二審]]+7)</f>
        <v>44484</v>
      </c>
      <c r="Q155" s="91" t="s">
        <v>728</v>
      </c>
      <c r="R155" s="91" t="s">
        <v>735</v>
      </c>
      <c r="S155" s="92" t="s">
        <v>995</v>
      </c>
      <c r="W155" s="91"/>
      <c r="Y155" s="91"/>
      <c r="Z155" s="91"/>
      <c r="AA155" s="92" t="e">
        <f>VLOOKUP(功能_33[[#This Row],[User]],#REF!,7,FALSE)</f>
        <v>#REF!</v>
      </c>
      <c r="AB155" s="160">
        <v>44489</v>
      </c>
      <c r="AC155" s="160">
        <v>44477</v>
      </c>
      <c r="AD155" s="160">
        <f>IF(功能_33[[#This Row],[URS交二審]]=0,"",功能_33[[#This Row],[URS交二審]]+7)</f>
        <v>44484</v>
      </c>
      <c r="AE155" s="160">
        <f>IF(功能_33[[#This Row],[URS交二審]]=0,"",功能_33[[#This Row],[URS交二審]]+7)</f>
        <v>44484</v>
      </c>
      <c r="AF155" s="180">
        <v>44489</v>
      </c>
      <c r="AG155" s="160"/>
      <c r="AJ155" s="160">
        <f>IFERROR(IF(VLOOKUP(功能_33[[#This Row],[功能代號]],E:T,11,FALSE)=0,"",VLOOKUP(功能_33[[#This Row],[功能代號]],E:T,11,FALSE)),"")</f>
        <v>44463</v>
      </c>
      <c r="AK155" s="160"/>
      <c r="AL155" s="160"/>
      <c r="AM155" s="92"/>
      <c r="AO155" s="91" t="s">
        <v>1773</v>
      </c>
      <c r="AP155" s="92" t="s">
        <v>1774</v>
      </c>
      <c r="AQ155" s="181" t="s">
        <v>1530</v>
      </c>
      <c r="AR155" s="168" t="str">
        <f t="shared" si="14"/>
        <v>5-5</v>
      </c>
      <c r="AS155" s="169" t="str">
        <f t="shared" si="15"/>
        <v/>
      </c>
      <c r="AT155" s="170" t="str">
        <f t="shared" si="16"/>
        <v/>
      </c>
      <c r="AU155" s="182" t="str">
        <f t="shared" si="17"/>
        <v/>
      </c>
      <c r="AV155" s="183" t="str">
        <f t="shared" si="18"/>
        <v/>
      </c>
      <c r="AW155" s="163" t="str">
        <f t="shared" si="19"/>
        <v/>
      </c>
      <c r="AX155" s="92" t="str">
        <f>IFERROR(VLOOKUP(功能_33[[#This Row],[功能代號]],#REF!,1,FALSE),"")</f>
        <v/>
      </c>
      <c r="AY155" s="100">
        <v>44587</v>
      </c>
      <c r="AZ155" s="100">
        <v>44587</v>
      </c>
      <c r="BA155" s="100">
        <v>44586</v>
      </c>
      <c r="BB155" s="92" t="s">
        <v>1775</v>
      </c>
      <c r="BD155" s="92" t="s">
        <v>1793</v>
      </c>
      <c r="BE155" s="92" t="s">
        <v>1533</v>
      </c>
      <c r="BF155" s="184"/>
      <c r="BG155" s="92" t="str">
        <f>IFERROR(VLOOKUP(功能_33[[#This Row],[功能代號]],#REF!,1,FALSE),"")</f>
        <v/>
      </c>
      <c r="BH155" s="92" t="str">
        <f>IFERROR(VLOOKUP(功能_33[[#This Row],[QC對應測試案例即測試報告]],#REF!,1,FALSE),"")</f>
        <v/>
      </c>
      <c r="BI155" s="92" t="str">
        <f t="shared" si="20"/>
        <v/>
      </c>
    </row>
    <row r="156" spans="3:61" ht="13.5" x14ac:dyDescent="0.4">
      <c r="C156" s="92" t="s">
        <v>644</v>
      </c>
      <c r="D156" s="92" t="s">
        <v>1769</v>
      </c>
      <c r="E156" s="91" t="s">
        <v>1823</v>
      </c>
      <c r="F156" s="92" t="s">
        <v>1824</v>
      </c>
      <c r="G156" s="92"/>
      <c r="H156" s="91" t="s">
        <v>1771</v>
      </c>
      <c r="I156" s="91" t="s">
        <v>1771</v>
      </c>
      <c r="J156" s="97" t="s">
        <v>1772</v>
      </c>
      <c r="K156" s="97"/>
      <c r="L156" s="160">
        <v>44568</v>
      </c>
      <c r="M156" s="160">
        <v>44568</v>
      </c>
      <c r="N156" s="160">
        <v>44463</v>
      </c>
      <c r="O156" s="160">
        <v>44463</v>
      </c>
      <c r="P156" s="160">
        <f>IF(功能_33[[#This Row],[URS交二審]]=0,"",功能_33[[#This Row],[URS交二審]]+7)</f>
        <v>44484</v>
      </c>
      <c r="Q156" s="91" t="s">
        <v>728</v>
      </c>
      <c r="R156" s="91" t="s">
        <v>735</v>
      </c>
      <c r="S156" s="92" t="s">
        <v>995</v>
      </c>
      <c r="W156" s="91"/>
      <c r="Y156" s="91"/>
      <c r="Z156" s="91"/>
      <c r="AA156" s="92" t="e">
        <f>VLOOKUP(功能_33[[#This Row],[User]],#REF!,7,FALSE)</f>
        <v>#REF!</v>
      </c>
      <c r="AB156" s="160">
        <v>44489</v>
      </c>
      <c r="AC156" s="160">
        <v>44477</v>
      </c>
      <c r="AD156" s="160">
        <f>IF(功能_33[[#This Row],[URS交二審]]=0,"",功能_33[[#This Row],[URS交二審]]+7)</f>
        <v>44484</v>
      </c>
      <c r="AE156" s="160">
        <f>IF(功能_33[[#This Row],[URS交二審]]=0,"",功能_33[[#This Row],[URS交二審]]+7)</f>
        <v>44484</v>
      </c>
      <c r="AF156" s="180">
        <v>44489</v>
      </c>
      <c r="AG156" s="160"/>
      <c r="AJ156" s="160">
        <f>IFERROR(IF(VLOOKUP(功能_33[[#This Row],[功能代號]],E:T,11,FALSE)=0,"",VLOOKUP(功能_33[[#This Row],[功能代號]],E:T,11,FALSE)),"")</f>
        <v>44463</v>
      </c>
      <c r="AK156" s="160"/>
      <c r="AL156" s="160"/>
      <c r="AM156" s="92"/>
      <c r="AO156" s="91" t="s">
        <v>1773</v>
      </c>
      <c r="AP156" s="92" t="s">
        <v>1774</v>
      </c>
      <c r="AQ156" s="181" t="s">
        <v>1530</v>
      </c>
      <c r="AR156" s="168" t="str">
        <f t="shared" si="14"/>
        <v>5-5</v>
      </c>
      <c r="AS156" s="169" t="str">
        <f t="shared" si="15"/>
        <v/>
      </c>
      <c r="AT156" s="170" t="str">
        <f t="shared" si="16"/>
        <v/>
      </c>
      <c r="AU156" s="182" t="str">
        <f t="shared" si="17"/>
        <v/>
      </c>
      <c r="AV156" s="183" t="str">
        <f t="shared" si="18"/>
        <v/>
      </c>
      <c r="AW156" s="163" t="str">
        <f t="shared" si="19"/>
        <v/>
      </c>
      <c r="AX156" s="92" t="str">
        <f>IFERROR(VLOOKUP(功能_33[[#This Row],[功能代號]],#REF!,1,FALSE),"")</f>
        <v/>
      </c>
      <c r="AY156" s="100">
        <v>44587</v>
      </c>
      <c r="AZ156" s="100">
        <v>44587</v>
      </c>
      <c r="BA156" s="100">
        <v>44586</v>
      </c>
      <c r="BB156" s="92" t="s">
        <v>1775</v>
      </c>
      <c r="BD156" s="92" t="s">
        <v>1793</v>
      </c>
      <c r="BE156" s="92" t="s">
        <v>1533</v>
      </c>
      <c r="BF156" s="184"/>
      <c r="BG156" s="92" t="str">
        <f>IFERROR(VLOOKUP(功能_33[[#This Row],[功能代號]],#REF!,1,FALSE),"")</f>
        <v/>
      </c>
      <c r="BH156" s="92" t="str">
        <f>IFERROR(VLOOKUP(功能_33[[#This Row],[QC對應測試案例即測試報告]],#REF!,1,FALSE),"")</f>
        <v/>
      </c>
      <c r="BI156" s="92" t="str">
        <f t="shared" si="20"/>
        <v/>
      </c>
    </row>
    <row r="157" spans="3:61" ht="13.5" x14ac:dyDescent="0.4">
      <c r="C157" s="92" t="s">
        <v>644</v>
      </c>
      <c r="D157" s="92" t="s">
        <v>1769</v>
      </c>
      <c r="E157" s="91" t="s">
        <v>215</v>
      </c>
      <c r="F157" s="92" t="s">
        <v>1825</v>
      </c>
      <c r="G157" s="92"/>
      <c r="H157" s="91" t="s">
        <v>1771</v>
      </c>
      <c r="I157" s="91" t="s">
        <v>1771</v>
      </c>
      <c r="J157" s="97" t="s">
        <v>1772</v>
      </c>
      <c r="K157" s="97"/>
      <c r="L157" s="160">
        <v>44568</v>
      </c>
      <c r="M157" s="160">
        <v>44568</v>
      </c>
      <c r="N157" s="160">
        <v>44466</v>
      </c>
      <c r="O157" s="160">
        <v>44463</v>
      </c>
      <c r="P157" s="160">
        <v>44463</v>
      </c>
      <c r="Q157" s="91" t="s">
        <v>728</v>
      </c>
      <c r="R157" s="91" t="s">
        <v>735</v>
      </c>
      <c r="S157" s="92" t="s">
        <v>995</v>
      </c>
      <c r="W157" s="91"/>
      <c r="Y157" s="91"/>
      <c r="Z157" s="91"/>
      <c r="AA157" s="92" t="e">
        <f>VLOOKUP(功能_33[[#This Row],[User]],#REF!,7,FALSE)</f>
        <v>#REF!</v>
      </c>
      <c r="AB157" s="160">
        <v>44489</v>
      </c>
      <c r="AC157" s="160">
        <v>44477</v>
      </c>
      <c r="AD157" s="160">
        <f>IF(功能_33[[#This Row],[URS交二審]]=0,"",功能_33[[#This Row],[URS交二審]]+7)</f>
        <v>44484</v>
      </c>
      <c r="AE157" s="160">
        <f>IF(功能_33[[#This Row],[URS交二審]]=0,"",功能_33[[#This Row],[URS交二審]]+7)</f>
        <v>44484</v>
      </c>
      <c r="AF157" s="180">
        <v>44489</v>
      </c>
      <c r="AG157" s="160"/>
      <c r="AJ157" s="160">
        <f>IFERROR(IF(VLOOKUP(功能_33[[#This Row],[功能代號]],E:T,11,FALSE)=0,"",VLOOKUP(功能_33[[#This Row],[功能代號]],E:T,11,FALSE)),"")</f>
        <v>44463</v>
      </c>
      <c r="AK157" s="160"/>
      <c r="AL157" s="160"/>
      <c r="AM157" s="92"/>
      <c r="AN157" s="160"/>
      <c r="AO157" s="91" t="s">
        <v>1773</v>
      </c>
      <c r="AP157" s="92" t="s">
        <v>1774</v>
      </c>
      <c r="AQ157" s="181" t="s">
        <v>1530</v>
      </c>
      <c r="AR157" s="168" t="str">
        <f t="shared" si="14"/>
        <v>5-5</v>
      </c>
      <c r="AS157" s="169" t="str">
        <f t="shared" si="15"/>
        <v/>
      </c>
      <c r="AT157" s="170" t="str">
        <f t="shared" si="16"/>
        <v/>
      </c>
      <c r="AU157" s="182" t="str">
        <f t="shared" si="17"/>
        <v/>
      </c>
      <c r="AV157" s="183" t="str">
        <f t="shared" si="18"/>
        <v/>
      </c>
      <c r="AW157" s="163" t="str">
        <f t="shared" si="19"/>
        <v/>
      </c>
      <c r="AX157" s="92" t="str">
        <f>IFERROR(VLOOKUP(功能_33[[#This Row],[功能代號]],#REF!,1,FALSE),"")</f>
        <v/>
      </c>
      <c r="AY157" s="100">
        <v>44603</v>
      </c>
      <c r="AZ157" s="100">
        <v>44617</v>
      </c>
      <c r="BA157" s="100">
        <v>44614</v>
      </c>
      <c r="BB157" s="92" t="s">
        <v>1775</v>
      </c>
      <c r="BC157" s="92" t="s">
        <v>1812</v>
      </c>
      <c r="BD157" s="92" t="s">
        <v>1813</v>
      </c>
      <c r="BE157" s="92" t="s">
        <v>1533</v>
      </c>
      <c r="BF157" s="184"/>
      <c r="BG157" s="92" t="str">
        <f>IFERROR(VLOOKUP(功能_33[[#This Row],[功能代號]],#REF!,1,FALSE),"")</f>
        <v/>
      </c>
      <c r="BH157" s="92" t="str">
        <f>IFERROR(VLOOKUP(功能_33[[#This Row],[QC對應測試案例即測試報告]],#REF!,1,FALSE),"")</f>
        <v/>
      </c>
      <c r="BI157" s="92" t="str">
        <f t="shared" si="20"/>
        <v/>
      </c>
    </row>
    <row r="158" spans="3:61" ht="13.5" x14ac:dyDescent="0.4">
      <c r="C158" s="92" t="s">
        <v>644</v>
      </c>
      <c r="D158" s="92" t="s">
        <v>1769</v>
      </c>
      <c r="E158" s="91" t="s">
        <v>216</v>
      </c>
      <c r="F158" s="92" t="s">
        <v>1826</v>
      </c>
      <c r="G158" s="92"/>
      <c r="H158" s="91" t="s">
        <v>1771</v>
      </c>
      <c r="I158" s="91" t="s">
        <v>1771</v>
      </c>
      <c r="J158" s="97" t="s">
        <v>1772</v>
      </c>
      <c r="K158" s="97"/>
      <c r="L158" s="160">
        <v>44568</v>
      </c>
      <c r="M158" s="160">
        <v>44568</v>
      </c>
      <c r="N158" s="160">
        <v>44466</v>
      </c>
      <c r="O158" s="160">
        <v>44463</v>
      </c>
      <c r="P158" s="160" t="str">
        <f>IFERROR(IF(VLOOKUP(功能_33[[#This Row],[功能代號]],#REF!,8,FALSE)=0,"",VLOOKUP(功能_33[[#This Row],[功能代號]],#REF!,8,FALSE)),"")</f>
        <v/>
      </c>
      <c r="Q158" s="91" t="s">
        <v>728</v>
      </c>
      <c r="R158" s="91" t="s">
        <v>735</v>
      </c>
      <c r="S158" s="92" t="s">
        <v>995</v>
      </c>
      <c r="W158" s="91"/>
      <c r="Y158" s="91"/>
      <c r="Z158" s="91"/>
      <c r="AA158" s="92" t="e">
        <f>VLOOKUP(功能_33[[#This Row],[User]],#REF!,7,FALSE)</f>
        <v>#REF!</v>
      </c>
      <c r="AB158" s="160">
        <v>44489</v>
      </c>
      <c r="AC158" s="160">
        <v>44477</v>
      </c>
      <c r="AD158" s="160">
        <f>IF(功能_33[[#This Row],[URS交二審]]=0,"",功能_33[[#This Row],[URS交二審]]+7)</f>
        <v>44484</v>
      </c>
      <c r="AE158" s="160">
        <f>IF(功能_33[[#This Row],[URS交二審]]=0,"",功能_33[[#This Row],[URS交二審]]+7)</f>
        <v>44484</v>
      </c>
      <c r="AF158" s="180">
        <v>44489</v>
      </c>
      <c r="AG158" s="160"/>
      <c r="AJ158" s="160">
        <f>IFERROR(IF(VLOOKUP(功能_33[[#This Row],[功能代號]],E:T,11,FALSE)=0,"",VLOOKUP(功能_33[[#This Row],[功能代號]],E:T,11,FALSE)),"")</f>
        <v>44463</v>
      </c>
      <c r="AK158" s="160"/>
      <c r="AL158" s="160"/>
      <c r="AM158" s="92"/>
      <c r="AN158" s="160"/>
      <c r="AO158" s="91" t="s">
        <v>1773</v>
      </c>
      <c r="AP158" s="92" t="s">
        <v>1774</v>
      </c>
      <c r="AQ158" s="181" t="s">
        <v>1530</v>
      </c>
      <c r="AR158" s="168" t="str">
        <f t="shared" si="14"/>
        <v>5-5</v>
      </c>
      <c r="AS158" s="169" t="str">
        <f t="shared" si="15"/>
        <v/>
      </c>
      <c r="AT158" s="170" t="str">
        <f t="shared" si="16"/>
        <v/>
      </c>
      <c r="AU158" s="182" t="str">
        <f t="shared" si="17"/>
        <v/>
      </c>
      <c r="AV158" s="183" t="str">
        <f t="shared" si="18"/>
        <v/>
      </c>
      <c r="AW158" s="163" t="str">
        <f t="shared" si="19"/>
        <v/>
      </c>
      <c r="AX158" s="92" t="str">
        <f>IFERROR(VLOOKUP(功能_33[[#This Row],[功能代號]],#REF!,1,FALSE),"")</f>
        <v/>
      </c>
      <c r="AY158" s="100">
        <v>44603</v>
      </c>
      <c r="AZ158" s="100">
        <v>44617</v>
      </c>
      <c r="BA158" s="100">
        <v>44614</v>
      </c>
      <c r="BB158" s="92" t="s">
        <v>1775</v>
      </c>
      <c r="BC158" s="92" t="s">
        <v>1812</v>
      </c>
      <c r="BD158" s="92" t="s">
        <v>1813</v>
      </c>
      <c r="BE158" s="92" t="s">
        <v>1533</v>
      </c>
      <c r="BF158" s="184"/>
      <c r="BG158" s="92" t="str">
        <f>IFERROR(VLOOKUP(功能_33[[#This Row],[功能代號]],#REF!,1,FALSE),"")</f>
        <v/>
      </c>
      <c r="BH158" s="92" t="str">
        <f>IFERROR(VLOOKUP(功能_33[[#This Row],[QC對應測試案例即測試報告]],#REF!,1,FALSE),"")</f>
        <v/>
      </c>
      <c r="BI158" s="92" t="str">
        <f t="shared" si="20"/>
        <v/>
      </c>
    </row>
    <row r="159" spans="3:61" ht="13.5" x14ac:dyDescent="0.4">
      <c r="C159" s="92" t="s">
        <v>644</v>
      </c>
      <c r="D159" s="92" t="s">
        <v>1769</v>
      </c>
      <c r="E159" s="91" t="s">
        <v>217</v>
      </c>
      <c r="F159" s="92" t="s">
        <v>1827</v>
      </c>
      <c r="G159" s="92"/>
      <c r="H159" s="91" t="s">
        <v>1771</v>
      </c>
      <c r="I159" s="91" t="s">
        <v>1771</v>
      </c>
      <c r="J159" s="97" t="s">
        <v>1801</v>
      </c>
      <c r="K159" s="97" t="s">
        <v>1828</v>
      </c>
      <c r="L159" s="160">
        <v>44568</v>
      </c>
      <c r="M159" s="160">
        <v>44568</v>
      </c>
      <c r="N159" s="160">
        <v>44466</v>
      </c>
      <c r="O159" s="160">
        <v>44463</v>
      </c>
      <c r="P159" s="160" t="str">
        <f>IFERROR(IF(VLOOKUP(功能_33[[#This Row],[功能代號]],#REF!,8,FALSE)=0,"",VLOOKUP(功能_33[[#This Row],[功能代號]],#REF!,8,FALSE)),"")</f>
        <v/>
      </c>
      <c r="Q159" s="91" t="s">
        <v>728</v>
      </c>
      <c r="R159" s="91" t="s">
        <v>735</v>
      </c>
      <c r="S159" s="92" t="s">
        <v>995</v>
      </c>
      <c r="W159" s="91"/>
      <c r="Y159" s="91"/>
      <c r="Z159" s="91"/>
      <c r="AA159" s="92" t="e">
        <f>VLOOKUP(功能_33[[#This Row],[User]],#REF!,7,FALSE)</f>
        <v>#REF!</v>
      </c>
      <c r="AB159" s="160">
        <v>44489</v>
      </c>
      <c r="AC159" s="160">
        <v>44477</v>
      </c>
      <c r="AD159" s="160">
        <f>IF(功能_33[[#This Row],[URS交二審]]=0,"",功能_33[[#This Row],[URS交二審]]+7)</f>
        <v>44484</v>
      </c>
      <c r="AE159" s="160">
        <f>IF(功能_33[[#This Row],[URS交二審]]=0,"",功能_33[[#This Row],[URS交二審]]+7)</f>
        <v>44484</v>
      </c>
      <c r="AF159" s="180" t="s">
        <v>1803</v>
      </c>
      <c r="AG159" s="160"/>
      <c r="AJ159" s="160">
        <f>IFERROR(IF(VLOOKUP(功能_33[[#This Row],[功能代號]],E:T,11,FALSE)=0,"",VLOOKUP(功能_33[[#This Row],[功能代號]],E:T,11,FALSE)),"")</f>
        <v>44463</v>
      </c>
      <c r="AK159" s="160"/>
      <c r="AL159" s="160"/>
      <c r="AM159" s="92"/>
      <c r="AN159" s="160"/>
      <c r="AO159" s="91" t="s">
        <v>1773</v>
      </c>
      <c r="AP159" s="92" t="s">
        <v>1774</v>
      </c>
      <c r="AQ159" s="181" t="s">
        <v>1530</v>
      </c>
      <c r="AR159" s="168" t="str">
        <f t="shared" si="14"/>
        <v>5-5</v>
      </c>
      <c r="AS159" s="169" t="str">
        <f t="shared" si="15"/>
        <v/>
      </c>
      <c r="AT159" s="170" t="str">
        <f t="shared" si="16"/>
        <v/>
      </c>
      <c r="AU159" s="182" t="str">
        <f t="shared" si="17"/>
        <v/>
      </c>
      <c r="AV159" s="183" t="str">
        <f t="shared" si="18"/>
        <v/>
      </c>
      <c r="AW159" s="163" t="str">
        <f t="shared" si="19"/>
        <v/>
      </c>
      <c r="AX159" s="92" t="str">
        <f>IFERROR(VLOOKUP(功能_33[[#This Row],[功能代號]],#REF!,1,FALSE),"")</f>
        <v/>
      </c>
      <c r="AY159" s="100">
        <v>44603</v>
      </c>
      <c r="AZ159" s="100">
        <v>44617</v>
      </c>
      <c r="BA159" s="100">
        <v>44614</v>
      </c>
      <c r="BB159" s="92" t="s">
        <v>1775</v>
      </c>
      <c r="BC159" s="92" t="s">
        <v>1812</v>
      </c>
      <c r="BD159" s="92" t="s">
        <v>1813</v>
      </c>
      <c r="BE159" s="92" t="s">
        <v>1533</v>
      </c>
      <c r="BF159" s="184"/>
      <c r="BG159" s="92" t="str">
        <f>IFERROR(VLOOKUP(功能_33[[#This Row],[功能代號]],#REF!,1,FALSE),"")</f>
        <v/>
      </c>
      <c r="BH159" s="92" t="str">
        <f>IFERROR(VLOOKUP(功能_33[[#This Row],[QC對應測試案例即測試報告]],#REF!,1,FALSE),"")</f>
        <v/>
      </c>
      <c r="BI159" s="92" t="str">
        <f t="shared" si="20"/>
        <v/>
      </c>
    </row>
    <row r="160" spans="3:61" ht="13.5" x14ac:dyDescent="0.4">
      <c r="C160" s="92" t="s">
        <v>644</v>
      </c>
      <c r="D160" s="92" t="s">
        <v>851</v>
      </c>
      <c r="E160" s="91" t="s">
        <v>220</v>
      </c>
      <c r="F160" s="92" t="s">
        <v>1829</v>
      </c>
      <c r="G160" s="92"/>
      <c r="H160" s="91" t="s">
        <v>761</v>
      </c>
      <c r="I160" s="91" t="s">
        <v>853</v>
      </c>
      <c r="J160" s="180" t="s">
        <v>854</v>
      </c>
      <c r="K160" s="180"/>
      <c r="L160" s="160">
        <v>44575</v>
      </c>
      <c r="M160" s="160">
        <v>44572</v>
      </c>
      <c r="N160" s="160">
        <v>44504</v>
      </c>
      <c r="O160" s="160">
        <v>44505</v>
      </c>
      <c r="P160" s="160">
        <v>44513</v>
      </c>
      <c r="Q160" s="91" t="s">
        <v>719</v>
      </c>
      <c r="R160" s="91" t="s">
        <v>735</v>
      </c>
      <c r="W160" s="91"/>
      <c r="Y160" s="91"/>
      <c r="Z160" s="91"/>
      <c r="AA160" s="92" t="e">
        <f>VLOOKUP(功能_33[[#This Row],[User]],#REF!,7,FALSE)</f>
        <v>#REF!</v>
      </c>
      <c r="AB160" s="160">
        <v>44513</v>
      </c>
      <c r="AC160" s="160" t="s">
        <v>1745</v>
      </c>
      <c r="AD160" s="160">
        <v>44543</v>
      </c>
      <c r="AE160" s="160">
        <v>44543</v>
      </c>
      <c r="AF160" s="180">
        <v>44544</v>
      </c>
      <c r="AG160" s="160"/>
      <c r="AH160" s="160"/>
      <c r="AI160" s="179"/>
      <c r="AJ160" s="160">
        <f>IFERROR(IF(VLOOKUP(功能_33[[#This Row],[功能代號]],E:T,11,FALSE)=0,"",VLOOKUP(功能_33[[#This Row],[功能代號]],E:T,11,FALSE)),"")</f>
        <v>44505</v>
      </c>
      <c r="AK160" s="160"/>
      <c r="AL160" s="160"/>
      <c r="AM160" s="92"/>
      <c r="AN160" s="160"/>
      <c r="AO160" s="104" t="s">
        <v>1830</v>
      </c>
      <c r="AP160" s="105" t="s">
        <v>1831</v>
      </c>
      <c r="AQ160" s="181" t="s">
        <v>1530</v>
      </c>
      <c r="AR160" s="168" t="str">
        <f t="shared" si="14"/>
        <v>5-1</v>
      </c>
      <c r="AS160" s="169" t="str">
        <f t="shared" si="15"/>
        <v/>
      </c>
      <c r="AT160" s="170" t="str">
        <f t="shared" si="16"/>
        <v/>
      </c>
      <c r="AU160" s="182" t="str">
        <f t="shared" si="17"/>
        <v/>
      </c>
      <c r="AV160" s="183" t="str">
        <f t="shared" si="18"/>
        <v/>
      </c>
      <c r="AW160" s="163" t="str">
        <f t="shared" si="19"/>
        <v/>
      </c>
      <c r="AX160" s="92" t="str">
        <f>IFERROR(VLOOKUP(功能_33[[#This Row],[功能代號]],#REF!,1,FALSE),"")</f>
        <v/>
      </c>
      <c r="AY160" s="100">
        <v>44610</v>
      </c>
      <c r="AZ160" s="100">
        <v>44625</v>
      </c>
      <c r="BA160" s="100">
        <v>44624</v>
      </c>
      <c r="BB160" s="92" t="s">
        <v>1640</v>
      </c>
      <c r="BC160" s="92" t="s">
        <v>1832</v>
      </c>
      <c r="BD160" s="100" t="s">
        <v>1833</v>
      </c>
      <c r="BE160" s="92" t="s">
        <v>1533</v>
      </c>
      <c r="BF160" s="184"/>
      <c r="BG160" s="92" t="str">
        <f>IFERROR(VLOOKUP(功能_33[[#This Row],[功能代號]],#REF!,1,FALSE),"")</f>
        <v/>
      </c>
      <c r="BH160" s="92" t="str">
        <f>IFERROR(VLOOKUP(功能_33[[#This Row],[QC對應測試案例即測試報告]],#REF!,1,FALSE),"")</f>
        <v/>
      </c>
      <c r="BI160" s="92" t="str">
        <f t="shared" si="20"/>
        <v/>
      </c>
    </row>
    <row r="161" spans="1:61" ht="27" x14ac:dyDescent="0.4">
      <c r="C161" s="92" t="s">
        <v>644</v>
      </c>
      <c r="D161" s="92" t="s">
        <v>851</v>
      </c>
      <c r="E161" s="91" t="s">
        <v>188</v>
      </c>
      <c r="F161" s="92" t="s">
        <v>1834</v>
      </c>
      <c r="G161" s="92"/>
      <c r="H161" s="91" t="s">
        <v>761</v>
      </c>
      <c r="I161" s="91" t="s">
        <v>853</v>
      </c>
      <c r="J161" s="180" t="s">
        <v>1835</v>
      </c>
      <c r="K161" s="196" t="s">
        <v>1836</v>
      </c>
      <c r="L161" s="160">
        <v>44575</v>
      </c>
      <c r="M161" s="160">
        <v>44572</v>
      </c>
      <c r="N161" s="160">
        <v>44504</v>
      </c>
      <c r="O161" s="160">
        <v>44505</v>
      </c>
      <c r="P161" s="160">
        <v>44513</v>
      </c>
      <c r="Q161" s="91" t="s">
        <v>719</v>
      </c>
      <c r="R161" s="91" t="s">
        <v>735</v>
      </c>
      <c r="W161" s="91"/>
      <c r="Y161" s="91"/>
      <c r="Z161" s="91"/>
      <c r="AA161" s="92" t="e">
        <f>VLOOKUP(功能_33[[#This Row],[User]],#REF!,7,FALSE)</f>
        <v>#REF!</v>
      </c>
      <c r="AB161" s="160">
        <v>44513</v>
      </c>
      <c r="AC161" s="160" t="s">
        <v>1745</v>
      </c>
      <c r="AD161" s="160">
        <v>44543</v>
      </c>
      <c r="AE161" s="160">
        <v>44543</v>
      </c>
      <c r="AF161" s="180" t="s">
        <v>1837</v>
      </c>
      <c r="AG161" s="160"/>
      <c r="AH161" s="160"/>
      <c r="AI161" s="179"/>
      <c r="AJ161" s="160">
        <f>IFERROR(IF(VLOOKUP(功能_33[[#This Row],[功能代號]],E:T,11,FALSE)=0,"",VLOOKUP(功能_33[[#This Row],[功能代號]],E:T,11,FALSE)),"")</f>
        <v>44505</v>
      </c>
      <c r="AK161" s="160"/>
      <c r="AL161" s="160"/>
      <c r="AM161" s="92"/>
      <c r="AN161" s="160"/>
      <c r="AO161" s="104" t="s">
        <v>1830</v>
      </c>
      <c r="AP161" s="105" t="s">
        <v>1831</v>
      </c>
      <c r="AQ161" s="181" t="s">
        <v>1530</v>
      </c>
      <c r="AR161" s="168" t="str">
        <f t="shared" si="14"/>
        <v>5-1</v>
      </c>
      <c r="AS161" s="169" t="str">
        <f t="shared" si="15"/>
        <v/>
      </c>
      <c r="AT161" s="170" t="str">
        <f t="shared" si="16"/>
        <v/>
      </c>
      <c r="AU161" s="182" t="str">
        <f t="shared" si="17"/>
        <v/>
      </c>
      <c r="AV161" s="183" t="str">
        <f t="shared" si="18"/>
        <v/>
      </c>
      <c r="AW161" s="163" t="str">
        <f t="shared" si="19"/>
        <v/>
      </c>
      <c r="AX161" s="92" t="str">
        <f>IFERROR(VLOOKUP(功能_33[[#This Row],[功能代號]],#REF!,1,FALSE),"")</f>
        <v/>
      </c>
      <c r="AY161" s="100">
        <v>44610</v>
      </c>
      <c r="AZ161" s="100">
        <v>44625</v>
      </c>
      <c r="BA161" s="100">
        <v>44624</v>
      </c>
      <c r="BB161" s="92" t="s">
        <v>1640</v>
      </c>
      <c r="BC161" s="92" t="s">
        <v>1832</v>
      </c>
      <c r="BD161" s="100" t="s">
        <v>1833</v>
      </c>
      <c r="BE161" s="92" t="s">
        <v>1533</v>
      </c>
      <c r="BF161" s="184"/>
      <c r="BG161" s="92" t="str">
        <f>IFERROR(VLOOKUP(功能_33[[#This Row],[功能代號]],#REF!,1,FALSE),"")</f>
        <v/>
      </c>
      <c r="BH161" s="92" t="str">
        <f>IFERROR(VLOOKUP(功能_33[[#This Row],[QC對應測試案例即測試報告]],#REF!,1,FALSE),"")</f>
        <v/>
      </c>
      <c r="BI161" s="92" t="str">
        <f t="shared" si="20"/>
        <v/>
      </c>
    </row>
    <row r="162" spans="1:61" ht="13.5" x14ac:dyDescent="0.4">
      <c r="C162" s="92" t="s">
        <v>644</v>
      </c>
      <c r="D162" s="92" t="s">
        <v>851</v>
      </c>
      <c r="E162" s="91" t="s">
        <v>189</v>
      </c>
      <c r="F162" s="92" t="s">
        <v>1838</v>
      </c>
      <c r="G162" s="92"/>
      <c r="H162" s="91" t="s">
        <v>761</v>
      </c>
      <c r="I162" s="91" t="s">
        <v>853</v>
      </c>
      <c r="J162" s="180" t="s">
        <v>854</v>
      </c>
      <c r="K162" s="180"/>
      <c r="L162" s="160">
        <v>44575</v>
      </c>
      <c r="M162" s="160">
        <v>44572</v>
      </c>
      <c r="N162" s="160">
        <v>44504</v>
      </c>
      <c r="O162" s="160">
        <v>44505</v>
      </c>
      <c r="P162" s="160">
        <v>44513</v>
      </c>
      <c r="Q162" s="91" t="s">
        <v>719</v>
      </c>
      <c r="R162" s="91" t="s">
        <v>735</v>
      </c>
      <c r="W162" s="91"/>
      <c r="Y162" s="91"/>
      <c r="Z162" s="91"/>
      <c r="AA162" s="92" t="e">
        <f>VLOOKUP(功能_33[[#This Row],[User]],#REF!,7,FALSE)</f>
        <v>#REF!</v>
      </c>
      <c r="AB162" s="160">
        <v>44513</v>
      </c>
      <c r="AC162" s="160" t="s">
        <v>1745</v>
      </c>
      <c r="AD162" s="160">
        <v>44543</v>
      </c>
      <c r="AE162" s="160">
        <v>44543</v>
      </c>
      <c r="AF162" s="180">
        <v>44544</v>
      </c>
      <c r="AG162" s="160"/>
      <c r="AH162" s="160"/>
      <c r="AI162" s="179"/>
      <c r="AJ162" s="160">
        <f>IFERROR(IF(VLOOKUP(功能_33[[#This Row],[功能代號]],E:T,11,FALSE)=0,"",VLOOKUP(功能_33[[#This Row],[功能代號]],E:T,11,FALSE)),"")</f>
        <v>44505</v>
      </c>
      <c r="AK162" s="160"/>
      <c r="AL162" s="160"/>
      <c r="AM162" s="92"/>
      <c r="AN162" s="160"/>
      <c r="AO162" s="104" t="s">
        <v>1839</v>
      </c>
      <c r="AP162" s="105" t="s">
        <v>1840</v>
      </c>
      <c r="AQ162" s="181" t="s">
        <v>1530</v>
      </c>
      <c r="AR162" s="168" t="str">
        <f t="shared" si="14"/>
        <v>5-1</v>
      </c>
      <c r="AS162" s="169" t="str">
        <f t="shared" si="15"/>
        <v/>
      </c>
      <c r="AT162" s="170" t="str">
        <f t="shared" si="16"/>
        <v/>
      </c>
      <c r="AU162" s="182" t="str">
        <f t="shared" si="17"/>
        <v/>
      </c>
      <c r="AV162" s="183" t="str">
        <f t="shared" si="18"/>
        <v/>
      </c>
      <c r="AW162" s="163" t="str">
        <f t="shared" si="19"/>
        <v/>
      </c>
      <c r="AX162" s="92" t="str">
        <f>IFERROR(VLOOKUP(功能_33[[#This Row],[功能代號]],#REF!,1,FALSE),"")</f>
        <v/>
      </c>
      <c r="AY162" s="100">
        <v>44610</v>
      </c>
      <c r="AZ162" s="100">
        <v>44625</v>
      </c>
      <c r="BA162" s="100">
        <v>44624</v>
      </c>
      <c r="BB162" s="92" t="s">
        <v>1640</v>
      </c>
      <c r="BC162" s="92" t="s">
        <v>1832</v>
      </c>
      <c r="BD162" s="100" t="s">
        <v>1833</v>
      </c>
      <c r="BE162" s="92" t="s">
        <v>1533</v>
      </c>
      <c r="BF162" s="184"/>
      <c r="BG162" s="92" t="str">
        <f>IFERROR(VLOOKUP(功能_33[[#This Row],[功能代號]],#REF!,1,FALSE),"")</f>
        <v/>
      </c>
      <c r="BH162" s="92" t="str">
        <f>IFERROR(VLOOKUP(功能_33[[#This Row],[QC對應測試案例即測試報告]],#REF!,1,FALSE),"")</f>
        <v/>
      </c>
      <c r="BI162" s="92" t="str">
        <f t="shared" si="20"/>
        <v/>
      </c>
    </row>
    <row r="163" spans="1:61" ht="13.5" x14ac:dyDescent="0.4">
      <c r="C163" s="92" t="s">
        <v>644</v>
      </c>
      <c r="D163" s="92" t="s">
        <v>1841</v>
      </c>
      <c r="E163" s="91" t="s">
        <v>1842</v>
      </c>
      <c r="F163" s="97" t="s">
        <v>1843</v>
      </c>
      <c r="G163" s="97"/>
      <c r="H163" s="91" t="s">
        <v>761</v>
      </c>
      <c r="I163" s="91" t="s">
        <v>853</v>
      </c>
      <c r="J163" s="180" t="s">
        <v>854</v>
      </c>
      <c r="K163" s="180"/>
      <c r="L163" s="160">
        <v>44575</v>
      </c>
      <c r="M163" s="160">
        <v>44572</v>
      </c>
      <c r="N163" s="160">
        <v>44503</v>
      </c>
      <c r="O163" s="160">
        <v>44503</v>
      </c>
      <c r="P163" s="160">
        <v>44533</v>
      </c>
      <c r="Q163" s="91" t="s">
        <v>719</v>
      </c>
      <c r="R163" s="91" t="s">
        <v>921</v>
      </c>
      <c r="W163" s="91"/>
      <c r="Y163" s="91"/>
      <c r="Z163" s="91"/>
      <c r="AA163" s="92" t="e">
        <f>VLOOKUP(功能_33[[#This Row],[User]],#REF!,7,FALSE)</f>
        <v>#REF!</v>
      </c>
      <c r="AB163" s="160">
        <v>44533</v>
      </c>
      <c r="AC163" s="160" t="s">
        <v>1745</v>
      </c>
      <c r="AD163" s="180" t="s">
        <v>1844</v>
      </c>
      <c r="AE163" s="160">
        <v>44544</v>
      </c>
      <c r="AF163" s="180">
        <v>44544</v>
      </c>
      <c r="AG163" s="160"/>
      <c r="AH163" s="160"/>
      <c r="AI163" s="179"/>
      <c r="AJ163" s="160">
        <f>IFERROR(IF(VLOOKUP(功能_33[[#This Row],[功能代號]],E:T,11,FALSE)=0,"",VLOOKUP(功能_33[[#This Row],[功能代號]],E:T,11,FALSE)),"")</f>
        <v>44503</v>
      </c>
      <c r="AK163" s="160"/>
      <c r="AL163" s="160"/>
      <c r="AM163" s="92"/>
      <c r="AN163" s="160"/>
      <c r="AO163" s="91" t="s">
        <v>759</v>
      </c>
      <c r="AP163" s="91" t="s">
        <v>759</v>
      </c>
      <c r="AQ163" s="181" t="s">
        <v>1530</v>
      </c>
      <c r="AR163" s="168" t="str">
        <f t="shared" si="14"/>
        <v>5-7</v>
      </c>
      <c r="AS163" s="169" t="str">
        <f t="shared" si="15"/>
        <v/>
      </c>
      <c r="AT163" s="170" t="str">
        <f t="shared" si="16"/>
        <v/>
      </c>
      <c r="AU163" s="182" t="str">
        <f t="shared" si="17"/>
        <v/>
      </c>
      <c r="AV163" s="183" t="str">
        <f t="shared" si="18"/>
        <v/>
      </c>
      <c r="AW163" s="163" t="str">
        <f t="shared" si="19"/>
        <v/>
      </c>
      <c r="AX163" s="92" t="str">
        <f>IFERROR(VLOOKUP(功能_33[[#This Row],[功能代號]],#REF!,1,FALSE),"")</f>
        <v/>
      </c>
      <c r="AY163" s="100">
        <v>44610</v>
      </c>
      <c r="AZ163" s="100">
        <v>44625</v>
      </c>
      <c r="BA163" s="100">
        <v>44624</v>
      </c>
      <c r="BB163" s="92" t="s">
        <v>1640</v>
      </c>
      <c r="BC163" s="92" t="s">
        <v>1832</v>
      </c>
      <c r="BD163" s="100" t="s">
        <v>1845</v>
      </c>
      <c r="BE163" s="92" t="s">
        <v>1533</v>
      </c>
      <c r="BF163" s="184"/>
      <c r="BG163" s="92" t="str">
        <f>IFERROR(VLOOKUP(功能_33[[#This Row],[功能代號]],#REF!,1,FALSE),"")</f>
        <v/>
      </c>
      <c r="BH163" s="92" t="str">
        <f>IFERROR(VLOOKUP(功能_33[[#This Row],[QC對應測試案例即測試報告]],#REF!,1,FALSE),"")</f>
        <v/>
      </c>
      <c r="BI163" s="92" t="str">
        <f t="shared" si="20"/>
        <v/>
      </c>
    </row>
    <row r="164" spans="1:61" ht="13.5" x14ac:dyDescent="0.4">
      <c r="C164" s="92" t="s">
        <v>644</v>
      </c>
      <c r="D164" s="92" t="s">
        <v>1841</v>
      </c>
      <c r="E164" s="91" t="s">
        <v>1846</v>
      </c>
      <c r="F164" s="92" t="s">
        <v>1847</v>
      </c>
      <c r="G164" s="92"/>
      <c r="H164" s="91" t="s">
        <v>761</v>
      </c>
      <c r="I164" s="91" t="s">
        <v>853</v>
      </c>
      <c r="J164" s="180" t="s">
        <v>1835</v>
      </c>
      <c r="K164" s="180" t="s">
        <v>1848</v>
      </c>
      <c r="L164" s="160">
        <v>44575</v>
      </c>
      <c r="M164" s="160">
        <v>44572</v>
      </c>
      <c r="N164" s="160">
        <v>44503</v>
      </c>
      <c r="O164" s="160">
        <v>44503</v>
      </c>
      <c r="P164" s="160">
        <v>44533</v>
      </c>
      <c r="Q164" s="91" t="s">
        <v>719</v>
      </c>
      <c r="R164" s="91" t="s">
        <v>921</v>
      </c>
      <c r="W164" s="91"/>
      <c r="Y164" s="91"/>
      <c r="Z164" s="91"/>
      <c r="AA164" s="92" t="e">
        <f>VLOOKUP(功能_33[[#This Row],[User]],#REF!,7,FALSE)</f>
        <v>#REF!</v>
      </c>
      <c r="AB164" s="160">
        <v>44533</v>
      </c>
      <c r="AC164" s="160" t="s">
        <v>1745</v>
      </c>
      <c r="AD164" s="180" t="s">
        <v>1849</v>
      </c>
      <c r="AE164" s="160">
        <v>44544</v>
      </c>
      <c r="AF164" s="180" t="s">
        <v>1837</v>
      </c>
      <c r="AG164" s="160"/>
      <c r="AH164" s="160"/>
      <c r="AI164" s="179"/>
      <c r="AJ164" s="160">
        <f>IFERROR(IF(VLOOKUP(功能_33[[#This Row],[功能代號]],E:T,11,FALSE)=0,"",VLOOKUP(功能_33[[#This Row],[功能代號]],E:T,11,FALSE)),"")</f>
        <v>44503</v>
      </c>
      <c r="AK164" s="160"/>
      <c r="AL164" s="160"/>
      <c r="AM164" s="92"/>
      <c r="AN164" s="160"/>
      <c r="AO164" s="91" t="s">
        <v>759</v>
      </c>
      <c r="AP164" s="91" t="s">
        <v>759</v>
      </c>
      <c r="AQ164" s="181" t="s">
        <v>1530</v>
      </c>
      <c r="AR164" s="168" t="str">
        <f t="shared" si="14"/>
        <v>5-7</v>
      </c>
      <c r="AS164" s="169" t="str">
        <f t="shared" si="15"/>
        <v/>
      </c>
      <c r="AT164" s="170" t="str">
        <f t="shared" si="16"/>
        <v/>
      </c>
      <c r="AU164" s="182" t="str">
        <f t="shared" si="17"/>
        <v/>
      </c>
      <c r="AV164" s="183" t="str">
        <f t="shared" si="18"/>
        <v/>
      </c>
      <c r="AW164" s="163" t="str">
        <f t="shared" si="19"/>
        <v/>
      </c>
      <c r="AX164" s="92" t="str">
        <f>IFERROR(VLOOKUP(功能_33[[#This Row],[功能代號]],#REF!,1,FALSE),"")</f>
        <v/>
      </c>
      <c r="AY164" s="100">
        <v>44610</v>
      </c>
      <c r="AZ164" s="100">
        <v>44625</v>
      </c>
      <c r="BA164" s="100">
        <v>44624</v>
      </c>
      <c r="BB164" s="92" t="s">
        <v>1640</v>
      </c>
      <c r="BC164" s="92" t="s">
        <v>1832</v>
      </c>
      <c r="BD164" s="100" t="s">
        <v>1845</v>
      </c>
      <c r="BE164" s="92" t="s">
        <v>1533</v>
      </c>
      <c r="BF164" s="184"/>
      <c r="BG164" s="92" t="str">
        <f>IFERROR(VLOOKUP(功能_33[[#This Row],[功能代號]],#REF!,1,FALSE),"")</f>
        <v/>
      </c>
      <c r="BH164" s="92" t="str">
        <f>IFERROR(VLOOKUP(功能_33[[#This Row],[QC對應測試案例即測試報告]],#REF!,1,FALSE),"")</f>
        <v/>
      </c>
      <c r="BI164" s="92" t="str">
        <f t="shared" si="20"/>
        <v/>
      </c>
    </row>
    <row r="165" spans="1:61" ht="13.5" x14ac:dyDescent="0.4">
      <c r="C165" s="92" t="s">
        <v>644</v>
      </c>
      <c r="D165" s="92" t="s">
        <v>1841</v>
      </c>
      <c r="E165" s="91" t="s">
        <v>1850</v>
      </c>
      <c r="F165" s="92" t="s">
        <v>1851</v>
      </c>
      <c r="G165" s="92"/>
      <c r="H165" s="91" t="s">
        <v>761</v>
      </c>
      <c r="I165" s="91" t="s">
        <v>853</v>
      </c>
      <c r="J165" s="180" t="s">
        <v>1852</v>
      </c>
      <c r="K165" s="180" t="s">
        <v>1853</v>
      </c>
      <c r="L165" s="160">
        <v>44575</v>
      </c>
      <c r="M165" s="160">
        <v>44572</v>
      </c>
      <c r="N165" s="160">
        <v>44503</v>
      </c>
      <c r="O165" s="160">
        <v>44503</v>
      </c>
      <c r="P165" s="160">
        <v>44533</v>
      </c>
      <c r="Q165" s="91" t="s">
        <v>719</v>
      </c>
      <c r="R165" s="91" t="s">
        <v>921</v>
      </c>
      <c r="W165" s="91"/>
      <c r="Y165" s="91"/>
      <c r="Z165" s="91"/>
      <c r="AA165" s="92" t="e">
        <f>VLOOKUP(功能_33[[#This Row],[User]],#REF!,7,FALSE)</f>
        <v>#REF!</v>
      </c>
      <c r="AB165" s="160">
        <v>44533</v>
      </c>
      <c r="AC165" s="160" t="s">
        <v>1745</v>
      </c>
      <c r="AD165" s="180" t="s">
        <v>1844</v>
      </c>
      <c r="AE165" s="160">
        <v>44539</v>
      </c>
      <c r="AF165" s="180" t="s">
        <v>1854</v>
      </c>
      <c r="AG165" s="160"/>
      <c r="AH165" s="160"/>
      <c r="AI165" s="179"/>
      <c r="AJ165" s="160">
        <f>IFERROR(IF(VLOOKUP(功能_33[[#This Row],[功能代號]],E:T,11,FALSE)=0,"",VLOOKUP(功能_33[[#This Row],[功能代號]],E:T,11,FALSE)),"")</f>
        <v>44503</v>
      </c>
      <c r="AK165" s="160"/>
      <c r="AL165" s="160"/>
      <c r="AM165" s="92"/>
      <c r="AN165" s="160"/>
      <c r="AO165" s="91" t="s">
        <v>759</v>
      </c>
      <c r="AP165" s="91" t="s">
        <v>759</v>
      </c>
      <c r="AQ165" s="181" t="s">
        <v>1530</v>
      </c>
      <c r="AR165" s="168" t="str">
        <f t="shared" si="14"/>
        <v>5-7</v>
      </c>
      <c r="AS165" s="169" t="str">
        <f t="shared" si="15"/>
        <v/>
      </c>
      <c r="AT165" s="170" t="str">
        <f t="shared" si="16"/>
        <v/>
      </c>
      <c r="AU165" s="182" t="str">
        <f t="shared" si="17"/>
        <v/>
      </c>
      <c r="AV165" s="183" t="str">
        <f t="shared" si="18"/>
        <v/>
      </c>
      <c r="AW165" s="163" t="str">
        <f t="shared" si="19"/>
        <v/>
      </c>
      <c r="AX165" s="92" t="str">
        <f>IFERROR(VLOOKUP(功能_33[[#This Row],[功能代號]],#REF!,1,FALSE),"")</f>
        <v/>
      </c>
      <c r="AY165" s="100">
        <v>44610</v>
      </c>
      <c r="AZ165" s="100">
        <v>44625</v>
      </c>
      <c r="BA165" s="100">
        <v>44624</v>
      </c>
      <c r="BB165" s="92" t="s">
        <v>1640</v>
      </c>
      <c r="BC165" s="92" t="s">
        <v>1832</v>
      </c>
      <c r="BD165" s="100" t="s">
        <v>1845</v>
      </c>
      <c r="BE165" s="92" t="s">
        <v>1533</v>
      </c>
      <c r="BF165" s="184"/>
      <c r="BG165" s="92" t="str">
        <f>IFERROR(VLOOKUP(功能_33[[#This Row],[功能代號]],#REF!,1,FALSE),"")</f>
        <v/>
      </c>
      <c r="BH165" s="92" t="str">
        <f>IFERROR(VLOOKUP(功能_33[[#This Row],[QC對應測試案例即測試報告]],#REF!,1,FALSE),"")</f>
        <v/>
      </c>
      <c r="BI165" s="92" t="str">
        <f t="shared" si="20"/>
        <v/>
      </c>
    </row>
    <row r="166" spans="1:61" ht="13.5" x14ac:dyDescent="0.4">
      <c r="C166" s="92" t="s">
        <v>644</v>
      </c>
      <c r="D166" s="92" t="s">
        <v>1841</v>
      </c>
      <c r="E166" s="91" t="s">
        <v>1855</v>
      </c>
      <c r="F166" s="92" t="s">
        <v>1856</v>
      </c>
      <c r="G166" s="92"/>
      <c r="H166" s="91" t="s">
        <v>761</v>
      </c>
      <c r="I166" s="91" t="s">
        <v>853</v>
      </c>
      <c r="J166" s="180" t="s">
        <v>1801</v>
      </c>
      <c r="K166" s="180" t="s">
        <v>1857</v>
      </c>
      <c r="L166" s="160">
        <v>44575</v>
      </c>
      <c r="M166" s="160">
        <v>44572</v>
      </c>
      <c r="N166" s="160">
        <v>44503</v>
      </c>
      <c r="O166" s="160">
        <v>44503</v>
      </c>
      <c r="P166" s="160">
        <v>44533</v>
      </c>
      <c r="Q166" s="91" t="s">
        <v>719</v>
      </c>
      <c r="R166" s="91" t="s">
        <v>921</v>
      </c>
      <c r="W166" s="91"/>
      <c r="Y166" s="91"/>
      <c r="Z166" s="91"/>
      <c r="AA166" s="92" t="e">
        <f>VLOOKUP(功能_33[[#This Row],[User]],#REF!,7,FALSE)</f>
        <v>#REF!</v>
      </c>
      <c r="AB166" s="160">
        <v>44533</v>
      </c>
      <c r="AC166" s="160" t="s">
        <v>1745</v>
      </c>
      <c r="AD166" s="180" t="s">
        <v>1844</v>
      </c>
      <c r="AE166" s="160">
        <v>44539</v>
      </c>
      <c r="AF166" s="180" t="s">
        <v>1854</v>
      </c>
      <c r="AG166" s="160"/>
      <c r="AH166" s="160"/>
      <c r="AI166" s="179"/>
      <c r="AJ166" s="160">
        <f>IFERROR(IF(VLOOKUP(功能_33[[#This Row],[功能代號]],E:T,11,FALSE)=0,"",VLOOKUP(功能_33[[#This Row],[功能代號]],E:T,11,FALSE)),"")</f>
        <v>44503</v>
      </c>
      <c r="AK166" s="160"/>
      <c r="AL166" s="160"/>
      <c r="AM166" s="92"/>
      <c r="AN166" s="160"/>
      <c r="AO166" s="91" t="s">
        <v>759</v>
      </c>
      <c r="AP166" s="91" t="s">
        <v>759</v>
      </c>
      <c r="AQ166" s="181" t="s">
        <v>1530</v>
      </c>
      <c r="AR166" s="168" t="str">
        <f t="shared" si="14"/>
        <v>5-7</v>
      </c>
      <c r="AS166" s="169" t="str">
        <f t="shared" si="15"/>
        <v/>
      </c>
      <c r="AT166" s="170" t="str">
        <f t="shared" si="16"/>
        <v/>
      </c>
      <c r="AU166" s="182" t="str">
        <f t="shared" si="17"/>
        <v/>
      </c>
      <c r="AV166" s="183" t="str">
        <f t="shared" si="18"/>
        <v/>
      </c>
      <c r="AW166" s="163" t="str">
        <f t="shared" si="19"/>
        <v/>
      </c>
      <c r="AX166" s="92" t="str">
        <f>IFERROR(VLOOKUP(功能_33[[#This Row],[功能代號]],#REF!,1,FALSE),"")</f>
        <v/>
      </c>
      <c r="AY166" s="100">
        <v>44610</v>
      </c>
      <c r="AZ166" s="100">
        <v>44625</v>
      </c>
      <c r="BA166" s="100">
        <v>44624</v>
      </c>
      <c r="BB166" s="92" t="s">
        <v>1640</v>
      </c>
      <c r="BC166" s="92" t="s">
        <v>1832</v>
      </c>
      <c r="BD166" s="100" t="s">
        <v>1845</v>
      </c>
      <c r="BE166" s="92" t="s">
        <v>1533</v>
      </c>
      <c r="BF166" s="184"/>
      <c r="BG166" s="92" t="str">
        <f>IFERROR(VLOOKUP(功能_33[[#This Row],[功能代號]],#REF!,1,FALSE),"")</f>
        <v/>
      </c>
      <c r="BH166" s="92" t="str">
        <f>IFERROR(VLOOKUP(功能_33[[#This Row],[QC對應測試案例即測試報告]],#REF!,1,FALSE),"")</f>
        <v/>
      </c>
      <c r="BI166" s="92" t="str">
        <f t="shared" si="20"/>
        <v/>
      </c>
    </row>
    <row r="167" spans="1:61" ht="13.5" x14ac:dyDescent="0.4">
      <c r="A167" s="188"/>
      <c r="C167" s="92" t="s">
        <v>644</v>
      </c>
      <c r="D167" s="92" t="s">
        <v>1841</v>
      </c>
      <c r="E167" s="91" t="s">
        <v>1858</v>
      </c>
      <c r="F167" s="92" t="s">
        <v>1859</v>
      </c>
      <c r="G167" s="92" t="s">
        <v>1860</v>
      </c>
      <c r="H167" s="91" t="s">
        <v>761</v>
      </c>
      <c r="I167" s="91" t="s">
        <v>1861</v>
      </c>
      <c r="J167" s="180" t="s">
        <v>1862</v>
      </c>
      <c r="K167" s="180" t="s">
        <v>1859</v>
      </c>
      <c r="L167" s="160">
        <v>44657</v>
      </c>
      <c r="M167" s="160">
        <v>44657</v>
      </c>
      <c r="N167" s="160">
        <v>44503</v>
      </c>
      <c r="O167" s="160">
        <v>44503</v>
      </c>
      <c r="P167" s="160">
        <v>44533</v>
      </c>
      <c r="Q167" s="91" t="s">
        <v>719</v>
      </c>
      <c r="R167" s="91" t="s">
        <v>921</v>
      </c>
      <c r="W167" s="91"/>
      <c r="Y167" s="91"/>
      <c r="Z167" s="91"/>
      <c r="AA167" s="92" t="e">
        <f>VLOOKUP(功能_33[[#This Row],[User]],#REF!,7,FALSE)</f>
        <v>#REF!</v>
      </c>
      <c r="AB167" s="160">
        <v>44533</v>
      </c>
      <c r="AC167" s="160" t="s">
        <v>1745</v>
      </c>
      <c r="AD167" s="180" t="s">
        <v>1844</v>
      </c>
      <c r="AE167" s="160">
        <v>44539</v>
      </c>
      <c r="AF167" s="180">
        <v>44652</v>
      </c>
      <c r="AG167" s="160"/>
      <c r="AH167" s="160"/>
      <c r="AI167" s="179"/>
      <c r="AJ167" s="160">
        <f>IFERROR(IF(VLOOKUP(功能_33[[#This Row],[功能代號]],E:T,11,FALSE)=0,"",VLOOKUP(功能_33[[#This Row],[功能代號]],E:T,11,FALSE)),"")</f>
        <v>44503</v>
      </c>
      <c r="AK167" s="160"/>
      <c r="AL167" s="160"/>
      <c r="AM167" s="92"/>
      <c r="AN167" s="160"/>
      <c r="AO167" s="91" t="s">
        <v>759</v>
      </c>
      <c r="AP167" s="91" t="s">
        <v>759</v>
      </c>
      <c r="AQ167" s="181" t="s">
        <v>1631</v>
      </c>
      <c r="AR167" s="168" t="str">
        <f t="shared" si="14"/>
        <v>5-7</v>
      </c>
      <c r="AS167" s="169" t="str">
        <f t="shared" si="15"/>
        <v/>
      </c>
      <c r="AT167" s="170" t="str">
        <f t="shared" si="16"/>
        <v/>
      </c>
      <c r="AU167" s="182" t="str">
        <f t="shared" si="17"/>
        <v/>
      </c>
      <c r="AV167" s="183" t="str">
        <f t="shared" si="18"/>
        <v/>
      </c>
      <c r="AW167" s="163" t="str">
        <f t="shared" si="19"/>
        <v/>
      </c>
      <c r="AX167" s="92" t="str">
        <f>IFERROR(VLOOKUP(功能_33[[#This Row],[功能代號]],#REF!,1,FALSE),"")</f>
        <v/>
      </c>
      <c r="AY167" s="100">
        <v>44657</v>
      </c>
      <c r="AZ167" s="100">
        <v>44657</v>
      </c>
      <c r="BA167" s="100">
        <v>44657</v>
      </c>
      <c r="BB167" s="92" t="s">
        <v>1634</v>
      </c>
      <c r="BC167" s="92" t="s">
        <v>1861</v>
      </c>
      <c r="BD167" s="100" t="s">
        <v>1863</v>
      </c>
      <c r="BE167" s="92" t="s">
        <v>1533</v>
      </c>
      <c r="BF167" s="184"/>
    </row>
    <row r="168" spans="1:61" ht="13.5" x14ac:dyDescent="0.4">
      <c r="C168" s="92" t="s">
        <v>646</v>
      </c>
      <c r="D168" s="92" t="s">
        <v>996</v>
      </c>
      <c r="E168" s="91" t="s">
        <v>269</v>
      </c>
      <c r="F168" s="92" t="s">
        <v>997</v>
      </c>
      <c r="G168" s="92"/>
      <c r="H168" s="91" t="s">
        <v>761</v>
      </c>
      <c r="I168" s="91" t="s">
        <v>853</v>
      </c>
      <c r="J168" s="97" t="s">
        <v>1649</v>
      </c>
      <c r="K168" s="97" t="s">
        <v>1864</v>
      </c>
      <c r="L168" s="160">
        <v>44574</v>
      </c>
      <c r="M168" s="160">
        <v>44571</v>
      </c>
      <c r="N168" s="160">
        <v>44452</v>
      </c>
      <c r="O168" s="160">
        <v>44452</v>
      </c>
      <c r="P168" s="160">
        <v>44540</v>
      </c>
      <c r="Q168" s="91" t="s">
        <v>723</v>
      </c>
      <c r="R168" s="91" t="s">
        <v>735</v>
      </c>
      <c r="W168" s="91"/>
      <c r="Y168" s="91"/>
      <c r="Z168" s="91"/>
      <c r="AA168" s="92" t="e">
        <f>VLOOKUP(功能_33[[#This Row],[User]],#REF!,7,FALSE)</f>
        <v>#REF!</v>
      </c>
      <c r="AB168" s="160">
        <v>44540</v>
      </c>
      <c r="AC168" s="160" t="s">
        <v>1593</v>
      </c>
      <c r="AD168" s="160">
        <v>44546</v>
      </c>
      <c r="AE168" s="160">
        <v>44546</v>
      </c>
      <c r="AF168" s="180" t="s">
        <v>1865</v>
      </c>
      <c r="AG168" s="160"/>
      <c r="AH168" s="160"/>
      <c r="AI168" s="179"/>
      <c r="AJ168" s="160">
        <f>IFERROR(IF(VLOOKUP(功能_33[[#This Row],[功能代號]],E:T,11,FALSE)=0,"",VLOOKUP(功能_33[[#This Row],[功能代號]],E:T,11,FALSE)),"")</f>
        <v>44452</v>
      </c>
      <c r="AK168" s="160"/>
      <c r="AL168" s="160"/>
      <c r="AM168" s="92"/>
      <c r="AN168" s="100" t="s">
        <v>1866</v>
      </c>
      <c r="AO168" s="91" t="s">
        <v>897</v>
      </c>
      <c r="AP168" s="91" t="s">
        <v>759</v>
      </c>
      <c r="AQ168" s="181" t="s">
        <v>1720</v>
      </c>
      <c r="AR168" s="168" t="str">
        <f t="shared" si="14"/>
        <v>6-1</v>
      </c>
      <c r="AS168" s="169" t="str">
        <f t="shared" si="15"/>
        <v/>
      </c>
      <c r="AT168" s="170" t="str">
        <f t="shared" si="16"/>
        <v/>
      </c>
      <c r="AU168" s="182" t="str">
        <f t="shared" si="17"/>
        <v/>
      </c>
      <c r="AV168" s="183" t="str">
        <f t="shared" si="18"/>
        <v/>
      </c>
      <c r="AW168" s="163" t="str">
        <f t="shared" si="19"/>
        <v/>
      </c>
      <c r="AX168" s="92" t="str">
        <f>IFERROR(VLOOKUP(功能_33[[#This Row],[功能代號]],#REF!,1,FALSE),"")</f>
        <v/>
      </c>
      <c r="AY168" s="100">
        <v>44532</v>
      </c>
      <c r="AZ168" s="100">
        <v>44532</v>
      </c>
      <c r="BA168" s="100">
        <v>44532</v>
      </c>
      <c r="BB168" s="92" t="s">
        <v>1650</v>
      </c>
      <c r="BD168" s="92" t="s">
        <v>1733</v>
      </c>
      <c r="BE168" s="92" t="s">
        <v>997</v>
      </c>
      <c r="BF168" s="184"/>
      <c r="BG168" s="92" t="str">
        <f>IFERROR(VLOOKUP(功能_33[[#This Row],[功能代號]],#REF!,1,FALSE),"")</f>
        <v/>
      </c>
      <c r="BH168" s="92" t="str">
        <f>IFERROR(VLOOKUP(功能_33[[#This Row],[QC對應測試案例即測試報告]],#REF!,1,FALSE),"")</f>
        <v/>
      </c>
      <c r="BI168" s="92" t="str">
        <f t="shared" si="20"/>
        <v/>
      </c>
    </row>
    <row r="169" spans="1:61" ht="13.5" x14ac:dyDescent="0.4">
      <c r="C169" s="92" t="s">
        <v>646</v>
      </c>
      <c r="D169" s="101" t="s">
        <v>996</v>
      </c>
      <c r="E169" s="91" t="s">
        <v>1867</v>
      </c>
      <c r="F169" s="92" t="s">
        <v>1868</v>
      </c>
      <c r="G169" s="92" t="s">
        <v>1869</v>
      </c>
      <c r="H169" s="91" t="s">
        <v>761</v>
      </c>
      <c r="I169" s="91" t="s">
        <v>853</v>
      </c>
      <c r="J169" s="97" t="s">
        <v>793</v>
      </c>
      <c r="K169" s="97"/>
      <c r="L169" s="160">
        <v>44574</v>
      </c>
      <c r="M169" s="160">
        <v>44571</v>
      </c>
      <c r="N169" s="160">
        <v>44487</v>
      </c>
      <c r="O169" s="160">
        <v>44487</v>
      </c>
      <c r="P169" s="160">
        <v>44494</v>
      </c>
      <c r="Q169" s="91" t="s">
        <v>723</v>
      </c>
      <c r="R169" s="91" t="s">
        <v>735</v>
      </c>
      <c r="W169" s="91"/>
      <c r="Y169" s="91"/>
      <c r="Z169" s="91"/>
      <c r="AA169" s="92" t="e">
        <f>VLOOKUP(功能_33[[#This Row],[User]],#REF!,7,FALSE)</f>
        <v>#REF!</v>
      </c>
      <c r="AB169" s="160">
        <v>44494</v>
      </c>
      <c r="AC169" s="160" t="s">
        <v>1593</v>
      </c>
      <c r="AD169" s="160">
        <v>44546</v>
      </c>
      <c r="AE169" s="160">
        <v>44546</v>
      </c>
      <c r="AF169" s="180">
        <v>44550</v>
      </c>
      <c r="AG169" s="160"/>
      <c r="AH169" s="160"/>
      <c r="AI169" s="179"/>
      <c r="AJ169" s="160">
        <f>IFERROR(IF(VLOOKUP(功能_33[[#This Row],[功能代號]],E:T,11,FALSE)=0,"",VLOOKUP(功能_33[[#This Row],[功能代號]],E:T,11,FALSE)),"")</f>
        <v>44487</v>
      </c>
      <c r="AK169" s="160"/>
      <c r="AL169" s="160"/>
      <c r="AM169" s="92"/>
      <c r="AO169" s="91" t="s">
        <v>759</v>
      </c>
      <c r="AP169" s="91" t="s">
        <v>759</v>
      </c>
      <c r="AQ169" s="181" t="s">
        <v>1530</v>
      </c>
      <c r="AR169" s="168" t="str">
        <f t="shared" si="14"/>
        <v>6-1</v>
      </c>
      <c r="AS169" s="169" t="str">
        <f t="shared" si="15"/>
        <v/>
      </c>
      <c r="AT169" s="170" t="str">
        <f t="shared" si="16"/>
        <v/>
      </c>
      <c r="AU169" s="182" t="str">
        <f t="shared" si="17"/>
        <v/>
      </c>
      <c r="AV169" s="183" t="str">
        <f t="shared" si="18"/>
        <v/>
      </c>
      <c r="AW169" s="163" t="str">
        <f t="shared" si="19"/>
        <v/>
      </c>
      <c r="AX169" s="92" t="str">
        <f>IFERROR(VLOOKUP(功能_33[[#This Row],[功能代號]],#REF!,1,FALSE),"")</f>
        <v/>
      </c>
      <c r="AY169" s="100">
        <v>44610</v>
      </c>
      <c r="AZ169" s="100">
        <v>44645</v>
      </c>
      <c r="BA169" s="100">
        <v>44636</v>
      </c>
      <c r="BB169" s="92" t="s">
        <v>1742</v>
      </c>
      <c r="BC169" s="92" t="s">
        <v>1742</v>
      </c>
      <c r="BD169" s="92" t="s">
        <v>1870</v>
      </c>
      <c r="BE169" s="92" t="s">
        <v>1711</v>
      </c>
      <c r="BF169" s="184"/>
      <c r="BG169" s="92" t="str">
        <f>IFERROR(VLOOKUP(功能_33[[#This Row],[功能代號]],#REF!,1,FALSE),"")</f>
        <v/>
      </c>
      <c r="BH169" s="92" t="str">
        <f>IFERROR(VLOOKUP(功能_33[[#This Row],[QC對應測試案例即測試報告]],#REF!,1,FALSE),"")</f>
        <v/>
      </c>
      <c r="BI169" s="92" t="str">
        <f t="shared" si="20"/>
        <v/>
      </c>
    </row>
    <row r="170" spans="1:61" ht="13.5" x14ac:dyDescent="0.4">
      <c r="C170" s="92" t="s">
        <v>646</v>
      </c>
      <c r="D170" s="92" t="s">
        <v>996</v>
      </c>
      <c r="E170" s="91" t="s">
        <v>271</v>
      </c>
      <c r="F170" s="92" t="s">
        <v>998</v>
      </c>
      <c r="G170" s="92"/>
      <c r="H170" s="91" t="s">
        <v>714</v>
      </c>
      <c r="I170" s="91" t="s">
        <v>853</v>
      </c>
      <c r="J170" s="97" t="s">
        <v>793</v>
      </c>
      <c r="K170" s="97"/>
      <c r="L170" s="160">
        <v>44574</v>
      </c>
      <c r="M170" s="160">
        <v>44571</v>
      </c>
      <c r="N170" s="160">
        <v>44529</v>
      </c>
      <c r="O170" s="160">
        <v>44529</v>
      </c>
      <c r="P170" s="160">
        <v>44533</v>
      </c>
      <c r="Q170" s="91" t="s">
        <v>723</v>
      </c>
      <c r="R170" s="91" t="s">
        <v>745</v>
      </c>
      <c r="W170" s="91"/>
      <c r="Y170" s="91"/>
      <c r="Z170" s="91"/>
      <c r="AA170" s="92" t="e">
        <f>VLOOKUP(功能_33[[#This Row],[User]],#REF!,7,FALSE)</f>
        <v>#REF!</v>
      </c>
      <c r="AB170" s="160">
        <v>44533</v>
      </c>
      <c r="AC170" s="160" t="s">
        <v>1871</v>
      </c>
      <c r="AD170" s="160">
        <v>44533</v>
      </c>
      <c r="AE170" s="160">
        <v>44533</v>
      </c>
      <c r="AF170" s="180">
        <v>44550</v>
      </c>
      <c r="AG170" s="160"/>
      <c r="AH170" s="160"/>
      <c r="AI170" s="179"/>
      <c r="AJ170" s="160">
        <f>IFERROR(IF(VLOOKUP(功能_33[[#This Row],[功能代號]],E:T,11,FALSE)=0,"",VLOOKUP(功能_33[[#This Row],[功能代號]],E:T,11,FALSE)),"")</f>
        <v>44529</v>
      </c>
      <c r="AK170" s="160"/>
      <c r="AL170" s="160"/>
      <c r="AM170" s="92"/>
      <c r="AN170" s="160"/>
      <c r="AO170" s="91" t="s">
        <v>759</v>
      </c>
      <c r="AP170" s="91" t="s">
        <v>759</v>
      </c>
      <c r="AQ170" s="181" t="s">
        <v>1530</v>
      </c>
      <c r="AR170" s="168" t="str">
        <f t="shared" si="14"/>
        <v>6-1</v>
      </c>
      <c r="AS170" s="169" t="str">
        <f t="shared" si="15"/>
        <v/>
      </c>
      <c r="AT170" s="170" t="str">
        <f t="shared" si="16"/>
        <v/>
      </c>
      <c r="AU170" s="182" t="str">
        <f t="shared" si="17"/>
        <v/>
      </c>
      <c r="AV170" s="183" t="str">
        <f t="shared" si="18"/>
        <v/>
      </c>
      <c r="AW170" s="163" t="str">
        <f t="shared" si="19"/>
        <v/>
      </c>
      <c r="AX170" s="92" t="str">
        <f>IFERROR(VLOOKUP(功能_33[[#This Row],[功能代號]],#REF!,1,FALSE),"")</f>
        <v/>
      </c>
      <c r="AY170" s="100">
        <v>44517</v>
      </c>
      <c r="AZ170" s="100">
        <v>44517</v>
      </c>
      <c r="BA170" s="100">
        <v>44517</v>
      </c>
      <c r="BB170" s="92" t="s">
        <v>1531</v>
      </c>
      <c r="BD170" s="92" t="s">
        <v>1872</v>
      </c>
      <c r="BE170" s="92" t="s">
        <v>1533</v>
      </c>
      <c r="BF170" s="184"/>
      <c r="BG170" s="92" t="str">
        <f>IFERROR(VLOOKUP(功能_33[[#This Row],[功能代號]],#REF!,1,FALSE),"")</f>
        <v/>
      </c>
      <c r="BH170" s="92" t="str">
        <f>IFERROR(VLOOKUP(功能_33[[#This Row],[QC對應測試案例即測試報告]],#REF!,1,FALSE),"")</f>
        <v/>
      </c>
      <c r="BI170" s="92" t="str">
        <f t="shared" si="20"/>
        <v/>
      </c>
    </row>
    <row r="171" spans="1:61" ht="13.5" x14ac:dyDescent="0.4">
      <c r="C171" s="92" t="s">
        <v>646</v>
      </c>
      <c r="D171" s="92" t="s">
        <v>996</v>
      </c>
      <c r="E171" s="91" t="s">
        <v>270</v>
      </c>
      <c r="F171" s="92" t="s">
        <v>999</v>
      </c>
      <c r="G171" s="92"/>
      <c r="H171" s="91" t="s">
        <v>761</v>
      </c>
      <c r="I171" s="91" t="s">
        <v>853</v>
      </c>
      <c r="J171" s="97" t="s">
        <v>793</v>
      </c>
      <c r="K171" s="97"/>
      <c r="L171" s="160">
        <v>44574</v>
      </c>
      <c r="M171" s="160">
        <v>44571</v>
      </c>
      <c r="N171" s="160">
        <v>44529</v>
      </c>
      <c r="O171" s="160">
        <v>44533</v>
      </c>
      <c r="P171" s="160">
        <v>44533</v>
      </c>
      <c r="Q171" s="91" t="s">
        <v>723</v>
      </c>
      <c r="R171" s="91" t="s">
        <v>745</v>
      </c>
      <c r="W171" s="91"/>
      <c r="Y171" s="91"/>
      <c r="Z171" s="91"/>
      <c r="AA171" s="92" t="e">
        <f>VLOOKUP(功能_33[[#This Row],[User]],#REF!,7,FALSE)</f>
        <v>#REF!</v>
      </c>
      <c r="AB171" s="160">
        <v>44533</v>
      </c>
      <c r="AC171" s="160" t="s">
        <v>1871</v>
      </c>
      <c r="AD171" s="160">
        <v>44533</v>
      </c>
      <c r="AE171" s="160">
        <v>44533</v>
      </c>
      <c r="AF171" s="180">
        <v>44550</v>
      </c>
      <c r="AG171" s="160"/>
      <c r="AH171" s="160"/>
      <c r="AI171" s="179"/>
      <c r="AJ171" s="160">
        <f>IFERROR(IF(VLOOKUP(功能_33[[#This Row],[功能代號]],E:T,11,FALSE)=0,"",VLOOKUP(功能_33[[#This Row],[功能代號]],E:T,11,FALSE)),"")</f>
        <v>44533</v>
      </c>
      <c r="AK171" s="160"/>
      <c r="AL171" s="160"/>
      <c r="AM171" s="92"/>
      <c r="AN171" s="160"/>
      <c r="AO171" s="91" t="s">
        <v>759</v>
      </c>
      <c r="AP171" s="91" t="s">
        <v>759</v>
      </c>
      <c r="AQ171" s="181" t="s">
        <v>1530</v>
      </c>
      <c r="AR171" s="168" t="str">
        <f t="shared" si="14"/>
        <v>6-1</v>
      </c>
      <c r="AS171" s="169" t="str">
        <f t="shared" si="15"/>
        <v/>
      </c>
      <c r="AT171" s="170" t="str">
        <f t="shared" si="16"/>
        <v/>
      </c>
      <c r="AU171" s="182" t="str">
        <f t="shared" si="17"/>
        <v/>
      </c>
      <c r="AV171" s="183" t="str">
        <f t="shared" si="18"/>
        <v/>
      </c>
      <c r="AW171" s="163" t="str">
        <f t="shared" si="19"/>
        <v/>
      </c>
      <c r="AX171" s="92" t="str">
        <f>IFERROR(VLOOKUP(功能_33[[#This Row],[功能代號]],#REF!,1,FALSE),"")</f>
        <v/>
      </c>
      <c r="AY171" s="100">
        <v>44517</v>
      </c>
      <c r="AZ171" s="100">
        <v>44517</v>
      </c>
      <c r="BA171" s="100">
        <v>44517</v>
      </c>
      <c r="BB171" s="92" t="s">
        <v>1531</v>
      </c>
      <c r="BD171" s="92" t="s">
        <v>1872</v>
      </c>
      <c r="BE171" s="92" t="s">
        <v>1533</v>
      </c>
      <c r="BF171" s="184"/>
      <c r="BG171" s="92" t="str">
        <f>IFERROR(VLOOKUP(功能_33[[#This Row],[功能代號]],#REF!,1,FALSE),"")</f>
        <v/>
      </c>
      <c r="BH171" s="92" t="str">
        <f>IFERROR(VLOOKUP(功能_33[[#This Row],[QC對應測試案例即測試報告]],#REF!,1,FALSE),"")</f>
        <v/>
      </c>
      <c r="BI171" s="92" t="str">
        <f t="shared" si="20"/>
        <v/>
      </c>
    </row>
    <row r="172" spans="1:61" ht="13.5" x14ac:dyDescent="0.4">
      <c r="C172" s="92" t="s">
        <v>646</v>
      </c>
      <c r="D172" s="92" t="s">
        <v>1000</v>
      </c>
      <c r="E172" s="91" t="s">
        <v>272</v>
      </c>
      <c r="F172" s="92" t="s">
        <v>1001</v>
      </c>
      <c r="G172" s="92"/>
      <c r="H172" s="91" t="s">
        <v>761</v>
      </c>
      <c r="I172" s="91" t="s">
        <v>853</v>
      </c>
      <c r="J172" s="97" t="s">
        <v>1002</v>
      </c>
      <c r="K172" s="97"/>
      <c r="L172" s="160">
        <v>44574</v>
      </c>
      <c r="M172" s="160">
        <v>44571</v>
      </c>
      <c r="N172" s="160">
        <v>44487</v>
      </c>
      <c r="O172" s="160">
        <v>44487</v>
      </c>
      <c r="P172" s="160">
        <v>44487</v>
      </c>
      <c r="Q172" s="91" t="s">
        <v>723</v>
      </c>
      <c r="R172" s="91" t="s">
        <v>745</v>
      </c>
      <c r="W172" s="91"/>
      <c r="Y172" s="91"/>
      <c r="Z172" s="91"/>
      <c r="AA172" s="92" t="e">
        <f>VLOOKUP(功能_33[[#This Row],[User]],#REF!,7,FALSE)</f>
        <v>#REF!</v>
      </c>
      <c r="AB172" s="160">
        <v>44533</v>
      </c>
      <c r="AC172" s="160" t="s">
        <v>1559</v>
      </c>
      <c r="AD172" s="160">
        <v>44529</v>
      </c>
      <c r="AE172" s="160">
        <v>44529</v>
      </c>
      <c r="AF172" s="180">
        <v>44544</v>
      </c>
      <c r="AG172" s="160"/>
      <c r="AH172" s="160"/>
      <c r="AI172" s="179"/>
      <c r="AJ172" s="160">
        <f>IFERROR(IF(VLOOKUP(功能_33[[#This Row],[功能代號]],E:T,11,FALSE)=0,"",VLOOKUP(功能_33[[#This Row],[功能代號]],E:T,11,FALSE)),"")</f>
        <v>44487</v>
      </c>
      <c r="AK172" s="160"/>
      <c r="AL172" s="160"/>
      <c r="AM172" s="92"/>
      <c r="AN172" s="160"/>
      <c r="AO172" s="104" t="s">
        <v>1003</v>
      </c>
      <c r="AP172" s="105" t="s">
        <v>1004</v>
      </c>
      <c r="AQ172" s="181" t="s">
        <v>1530</v>
      </c>
      <c r="AR172" s="168" t="str">
        <f t="shared" si="14"/>
        <v>6-2</v>
      </c>
      <c r="AS172" s="169" t="str">
        <f t="shared" si="15"/>
        <v/>
      </c>
      <c r="AT172" s="170" t="str">
        <f t="shared" si="16"/>
        <v/>
      </c>
      <c r="AU172" s="182" t="str">
        <f t="shared" si="17"/>
        <v/>
      </c>
      <c r="AV172" s="183" t="str">
        <f t="shared" si="18"/>
        <v/>
      </c>
      <c r="AW172" s="163" t="str">
        <f t="shared" si="19"/>
        <v/>
      </c>
      <c r="AX172" s="92" t="str">
        <f>IFERROR(VLOOKUP(功能_33[[#This Row],[功能代號]],#REF!,1,FALSE),"")</f>
        <v/>
      </c>
      <c r="AY172" s="100">
        <v>44546</v>
      </c>
      <c r="AZ172" s="100">
        <v>44546</v>
      </c>
      <c r="BA172" s="100">
        <v>44546</v>
      </c>
      <c r="BB172" s="92" t="s">
        <v>1650</v>
      </c>
      <c r="BD172" s="92" t="s">
        <v>1744</v>
      </c>
      <c r="BE172" s="92" t="s">
        <v>1533</v>
      </c>
      <c r="BF172" s="184"/>
      <c r="BG172" s="92" t="str">
        <f>IFERROR(VLOOKUP(功能_33[[#This Row],[功能代號]],#REF!,1,FALSE),"")</f>
        <v/>
      </c>
      <c r="BH172" s="92" t="str">
        <f>IFERROR(VLOOKUP(功能_33[[#This Row],[QC對應測試案例即測試報告]],#REF!,1,FALSE),"")</f>
        <v/>
      </c>
      <c r="BI172" s="92" t="str">
        <f t="shared" si="20"/>
        <v/>
      </c>
    </row>
    <row r="173" spans="1:61" ht="13.5" x14ac:dyDescent="0.4">
      <c r="C173" s="92" t="s">
        <v>646</v>
      </c>
      <c r="D173" s="92" t="s">
        <v>1000</v>
      </c>
      <c r="E173" s="91" t="s">
        <v>303</v>
      </c>
      <c r="F173" s="92" t="s">
        <v>1005</v>
      </c>
      <c r="G173" s="92"/>
      <c r="H173" s="91" t="s">
        <v>761</v>
      </c>
      <c r="I173" s="91" t="s">
        <v>853</v>
      </c>
      <c r="J173" s="97" t="s">
        <v>1873</v>
      </c>
      <c r="K173" s="97" t="s">
        <v>1874</v>
      </c>
      <c r="L173" s="160">
        <v>44573</v>
      </c>
      <c r="M173" s="160">
        <v>44571</v>
      </c>
      <c r="N173" s="160">
        <v>44487</v>
      </c>
      <c r="O173" s="160">
        <v>44487</v>
      </c>
      <c r="P173" s="160">
        <v>44487</v>
      </c>
      <c r="Q173" s="91" t="s">
        <v>723</v>
      </c>
      <c r="R173" s="91" t="s">
        <v>735</v>
      </c>
      <c r="W173" s="91"/>
      <c r="Y173" s="91"/>
      <c r="Z173" s="91"/>
      <c r="AA173" s="92" t="e">
        <f>VLOOKUP(功能_33[[#This Row],[User]],#REF!,7,FALSE)</f>
        <v>#REF!</v>
      </c>
      <c r="AB173" s="160">
        <v>44533</v>
      </c>
      <c r="AC173" s="160" t="s">
        <v>1559</v>
      </c>
      <c r="AD173" s="160">
        <v>44529</v>
      </c>
      <c r="AE173" s="160">
        <v>44529</v>
      </c>
      <c r="AF173" s="180" t="s">
        <v>1875</v>
      </c>
      <c r="AG173" s="160"/>
      <c r="AH173" s="160"/>
      <c r="AI173" s="179"/>
      <c r="AJ173" s="160">
        <f>IFERROR(IF(VLOOKUP(功能_33[[#This Row],[功能代號]],E:T,11,FALSE)=0,"",VLOOKUP(功能_33[[#This Row],[功能代號]],E:T,11,FALSE)),"")</f>
        <v>44487</v>
      </c>
      <c r="AK173" s="160"/>
      <c r="AL173" s="160"/>
      <c r="AM173" s="92"/>
      <c r="AN173" s="160"/>
      <c r="AO173" s="91" t="s">
        <v>759</v>
      </c>
      <c r="AP173" s="91" t="s">
        <v>759</v>
      </c>
      <c r="AQ173" s="181" t="s">
        <v>1530</v>
      </c>
      <c r="AR173" s="168" t="str">
        <f t="shared" si="14"/>
        <v>6-2</v>
      </c>
      <c r="AS173" s="169" t="str">
        <f t="shared" si="15"/>
        <v/>
      </c>
      <c r="AT173" s="170" t="str">
        <f t="shared" si="16"/>
        <v/>
      </c>
      <c r="AU173" s="182" t="str">
        <f t="shared" si="17"/>
        <v/>
      </c>
      <c r="AV173" s="183" t="str">
        <f t="shared" si="18"/>
        <v/>
      </c>
      <c r="AW173" s="163" t="str">
        <f t="shared" si="19"/>
        <v/>
      </c>
      <c r="AX173" s="92" t="str">
        <f>IFERROR(VLOOKUP(功能_33[[#This Row],[功能代號]],#REF!,1,FALSE),"")</f>
        <v/>
      </c>
      <c r="AY173" s="100">
        <v>44517</v>
      </c>
      <c r="AZ173" s="100">
        <v>44517</v>
      </c>
      <c r="BA173" s="100">
        <v>44517</v>
      </c>
      <c r="BB173" s="92" t="s">
        <v>1531</v>
      </c>
      <c r="BD173" s="92" t="s">
        <v>1876</v>
      </c>
      <c r="BE173" s="92" t="s">
        <v>1711</v>
      </c>
      <c r="BF173" s="184"/>
      <c r="BG173" s="92" t="str">
        <f>IFERROR(VLOOKUP(功能_33[[#This Row],[功能代號]],#REF!,1,FALSE),"")</f>
        <v/>
      </c>
      <c r="BH173" s="92" t="str">
        <f>IFERROR(VLOOKUP(功能_33[[#This Row],[QC對應測試案例即測試報告]],#REF!,1,FALSE),"")</f>
        <v/>
      </c>
      <c r="BI173" s="92" t="str">
        <f t="shared" si="20"/>
        <v/>
      </c>
    </row>
    <row r="174" spans="1:61" ht="13.5" x14ac:dyDescent="0.4">
      <c r="C174" s="92" t="s">
        <v>646</v>
      </c>
      <c r="D174" s="92" t="s">
        <v>1000</v>
      </c>
      <c r="E174" s="91" t="s">
        <v>304</v>
      </c>
      <c r="F174" s="92" t="s">
        <v>1006</v>
      </c>
      <c r="G174" s="92"/>
      <c r="H174" s="91" t="s">
        <v>761</v>
      </c>
      <c r="I174" s="91" t="s">
        <v>853</v>
      </c>
      <c r="J174" s="97" t="s">
        <v>1670</v>
      </c>
      <c r="K174" s="97" t="s">
        <v>1528</v>
      </c>
      <c r="L174" s="160">
        <v>44573</v>
      </c>
      <c r="M174" s="160">
        <v>44571</v>
      </c>
      <c r="N174" s="160">
        <v>44487</v>
      </c>
      <c r="O174" s="160">
        <v>44487</v>
      </c>
      <c r="P174" s="160">
        <v>44487</v>
      </c>
      <c r="Q174" s="91" t="s">
        <v>723</v>
      </c>
      <c r="R174" s="91" t="s">
        <v>735</v>
      </c>
      <c r="W174" s="91"/>
      <c r="Y174" s="91"/>
      <c r="Z174" s="91"/>
      <c r="AA174" s="92" t="e">
        <f>VLOOKUP(功能_33[[#This Row],[User]],#REF!,7,FALSE)</f>
        <v>#REF!</v>
      </c>
      <c r="AB174" s="160">
        <v>44533</v>
      </c>
      <c r="AC174" s="160" t="s">
        <v>1559</v>
      </c>
      <c r="AD174" s="160">
        <v>44529</v>
      </c>
      <c r="AE174" s="160">
        <v>44529</v>
      </c>
      <c r="AF174" s="180" t="s">
        <v>1877</v>
      </c>
      <c r="AG174" s="160"/>
      <c r="AH174" s="160"/>
      <c r="AI174" s="179"/>
      <c r="AJ174" s="160">
        <f>IFERROR(IF(VLOOKUP(功能_33[[#This Row],[功能代號]],E:T,11,FALSE)=0,"",VLOOKUP(功能_33[[#This Row],[功能代號]],E:T,11,FALSE)),"")</f>
        <v>44487</v>
      </c>
      <c r="AK174" s="160"/>
      <c r="AL174" s="160"/>
      <c r="AM174" s="92"/>
      <c r="AN174" s="160"/>
      <c r="AO174" s="91" t="s">
        <v>759</v>
      </c>
      <c r="AP174" s="91" t="s">
        <v>759</v>
      </c>
      <c r="AQ174" s="181" t="s">
        <v>1530</v>
      </c>
      <c r="AR174" s="168" t="str">
        <f t="shared" si="14"/>
        <v>6-2</v>
      </c>
      <c r="AS174" s="169" t="str">
        <f t="shared" si="15"/>
        <v/>
      </c>
      <c r="AT174" s="170" t="str">
        <f t="shared" si="16"/>
        <v/>
      </c>
      <c r="AU174" s="182" t="str">
        <f t="shared" si="17"/>
        <v/>
      </c>
      <c r="AV174" s="183" t="str">
        <f t="shared" si="18"/>
        <v/>
      </c>
      <c r="AW174" s="163" t="str">
        <f t="shared" si="19"/>
        <v/>
      </c>
      <c r="AX174" s="92" t="str">
        <f>IFERROR(VLOOKUP(功能_33[[#This Row],[功能代號]],#REF!,1,FALSE),"")</f>
        <v/>
      </c>
      <c r="AY174" s="100">
        <v>44517</v>
      </c>
      <c r="AZ174" s="100">
        <v>44517</v>
      </c>
      <c r="BA174" s="100">
        <v>44517</v>
      </c>
      <c r="BB174" s="92" t="s">
        <v>1531</v>
      </c>
      <c r="BD174" s="92" t="s">
        <v>1876</v>
      </c>
      <c r="BE174" s="92" t="s">
        <v>1878</v>
      </c>
      <c r="BF174" s="184"/>
      <c r="BG174" s="92" t="str">
        <f>IFERROR(VLOOKUP(功能_33[[#This Row],[功能代號]],#REF!,1,FALSE),"")</f>
        <v/>
      </c>
      <c r="BH174" s="92" t="str">
        <f>IFERROR(VLOOKUP(功能_33[[#This Row],[QC對應測試案例即測試報告]],#REF!,1,FALSE),"")</f>
        <v/>
      </c>
      <c r="BI174" s="92" t="str">
        <f t="shared" si="20"/>
        <v/>
      </c>
    </row>
    <row r="175" spans="1:61" ht="13.5" x14ac:dyDescent="0.4">
      <c r="C175" s="92" t="s">
        <v>646</v>
      </c>
      <c r="D175" s="92" t="s">
        <v>1000</v>
      </c>
      <c r="E175" s="91" t="s">
        <v>305</v>
      </c>
      <c r="F175" s="92" t="s">
        <v>1007</v>
      </c>
      <c r="G175" s="92"/>
      <c r="H175" s="91" t="s">
        <v>761</v>
      </c>
      <c r="I175" s="91" t="s">
        <v>853</v>
      </c>
      <c r="J175" s="97" t="s">
        <v>1641</v>
      </c>
      <c r="K175" s="97" t="s">
        <v>1642</v>
      </c>
      <c r="L175" s="160">
        <v>44573</v>
      </c>
      <c r="M175" s="160">
        <v>44571</v>
      </c>
      <c r="N175" s="160">
        <v>44487</v>
      </c>
      <c r="O175" s="160">
        <v>44487</v>
      </c>
      <c r="P175" s="160">
        <v>44487</v>
      </c>
      <c r="Q175" s="91" t="s">
        <v>723</v>
      </c>
      <c r="R175" s="91" t="s">
        <v>745</v>
      </c>
      <c r="W175" s="91"/>
      <c r="Y175" s="91"/>
      <c r="Z175" s="91"/>
      <c r="AA175" s="92" t="e">
        <f>VLOOKUP(功能_33[[#This Row],[User]],#REF!,7,FALSE)</f>
        <v>#REF!</v>
      </c>
      <c r="AB175" s="160">
        <v>44533</v>
      </c>
      <c r="AC175" s="160" t="s">
        <v>1559</v>
      </c>
      <c r="AD175" s="160">
        <v>44529</v>
      </c>
      <c r="AE175" s="160">
        <v>44529</v>
      </c>
      <c r="AF175" s="180" t="s">
        <v>1879</v>
      </c>
      <c r="AG175" s="160"/>
      <c r="AH175" s="160"/>
      <c r="AI175" s="179"/>
      <c r="AJ175" s="160">
        <f>IFERROR(IF(VLOOKUP(功能_33[[#This Row],[功能代號]],E:T,11,FALSE)=0,"",VLOOKUP(功能_33[[#This Row],[功能代號]],E:T,11,FALSE)),"")</f>
        <v>44487</v>
      </c>
      <c r="AK175" s="160"/>
      <c r="AL175" s="160"/>
      <c r="AM175" s="92"/>
      <c r="AN175" s="160"/>
      <c r="AO175" s="91" t="s">
        <v>759</v>
      </c>
      <c r="AP175" s="91" t="s">
        <v>759</v>
      </c>
      <c r="AQ175" s="181" t="s">
        <v>1530</v>
      </c>
      <c r="AR175" s="168" t="str">
        <f t="shared" si="14"/>
        <v>6-2</v>
      </c>
      <c r="AS175" s="169" t="str">
        <f t="shared" si="15"/>
        <v/>
      </c>
      <c r="AT175" s="170" t="str">
        <f t="shared" si="16"/>
        <v/>
      </c>
      <c r="AU175" s="182" t="str">
        <f t="shared" si="17"/>
        <v/>
      </c>
      <c r="AV175" s="183" t="str">
        <f t="shared" si="18"/>
        <v/>
      </c>
      <c r="AW175" s="163" t="str">
        <f t="shared" si="19"/>
        <v/>
      </c>
      <c r="AX175" s="92" t="str">
        <f>IFERROR(VLOOKUP(功能_33[[#This Row],[功能代號]],#REF!,1,FALSE),"")</f>
        <v/>
      </c>
      <c r="AY175" s="100">
        <v>44517</v>
      </c>
      <c r="AZ175" s="100">
        <v>44517</v>
      </c>
      <c r="BA175" s="100">
        <v>44517</v>
      </c>
      <c r="BB175" s="92" t="s">
        <v>1531</v>
      </c>
      <c r="BD175" s="92" t="s">
        <v>1876</v>
      </c>
      <c r="BE175" s="92" t="s">
        <v>1533</v>
      </c>
      <c r="BF175" s="184"/>
      <c r="BG175" s="92" t="str">
        <f>IFERROR(VLOOKUP(功能_33[[#This Row],[功能代號]],#REF!,1,FALSE),"")</f>
        <v/>
      </c>
      <c r="BH175" s="92" t="str">
        <f>IFERROR(VLOOKUP(功能_33[[#This Row],[QC對應測試案例即測試報告]],#REF!,1,FALSE),"")</f>
        <v/>
      </c>
      <c r="BI175" s="92" t="str">
        <f t="shared" si="20"/>
        <v/>
      </c>
    </row>
    <row r="176" spans="1:61" ht="40.5" x14ac:dyDescent="0.4">
      <c r="C176" s="92" t="s">
        <v>646</v>
      </c>
      <c r="D176" s="92" t="s">
        <v>1000</v>
      </c>
      <c r="E176" s="91" t="s">
        <v>306</v>
      </c>
      <c r="F176" s="92" t="s">
        <v>1008</v>
      </c>
      <c r="G176" s="92"/>
      <c r="H176" s="91" t="s">
        <v>761</v>
      </c>
      <c r="I176" s="91" t="s">
        <v>853</v>
      </c>
      <c r="J176" s="97" t="s">
        <v>1002</v>
      </c>
      <c r="K176" s="97"/>
      <c r="L176" s="160">
        <v>44573</v>
      </c>
      <c r="M176" s="160">
        <v>44571</v>
      </c>
      <c r="N176" s="160">
        <v>44487</v>
      </c>
      <c r="O176" s="160">
        <v>44487</v>
      </c>
      <c r="P176" s="160">
        <v>44487</v>
      </c>
      <c r="Q176" s="91" t="s">
        <v>723</v>
      </c>
      <c r="R176" s="91" t="s">
        <v>735</v>
      </c>
      <c r="W176" s="91"/>
      <c r="Y176" s="91"/>
      <c r="Z176" s="91"/>
      <c r="AA176" s="92" t="e">
        <f>VLOOKUP(功能_33[[#This Row],[User]],#REF!,7,FALSE)</f>
        <v>#REF!</v>
      </c>
      <c r="AB176" s="160">
        <v>44533</v>
      </c>
      <c r="AC176" s="160" t="s">
        <v>1559</v>
      </c>
      <c r="AD176" s="160">
        <v>44529</v>
      </c>
      <c r="AE176" s="160">
        <v>44529</v>
      </c>
      <c r="AF176" s="180">
        <v>44544</v>
      </c>
      <c r="AG176" s="160"/>
      <c r="AH176" s="160"/>
      <c r="AI176" s="179"/>
      <c r="AJ176" s="160">
        <f>IFERROR(IF(VLOOKUP(功能_33[[#This Row],[功能代號]],E:T,11,FALSE)=0,"",VLOOKUP(功能_33[[#This Row],[功能代號]],E:T,11,FALSE)),"")</f>
        <v>44487</v>
      </c>
      <c r="AK176" s="160"/>
      <c r="AL176" s="160"/>
      <c r="AM176" s="92"/>
      <c r="AN176" s="160"/>
      <c r="AO176" s="93" t="s">
        <v>1009</v>
      </c>
      <c r="AP176" s="95" t="s">
        <v>1010</v>
      </c>
      <c r="AQ176" s="181" t="s">
        <v>1530</v>
      </c>
      <c r="AR176" s="168" t="str">
        <f t="shared" si="14"/>
        <v>6-2</v>
      </c>
      <c r="AS176" s="169" t="str">
        <f t="shared" si="15"/>
        <v/>
      </c>
      <c r="AT176" s="170" t="str">
        <f t="shared" si="16"/>
        <v/>
      </c>
      <c r="AU176" s="182" t="str">
        <f t="shared" si="17"/>
        <v/>
      </c>
      <c r="AV176" s="183" t="str">
        <f t="shared" si="18"/>
        <v/>
      </c>
      <c r="AW176" s="163" t="str">
        <f t="shared" si="19"/>
        <v/>
      </c>
      <c r="AX176" s="92" t="str">
        <f>IFERROR(VLOOKUP(功能_33[[#This Row],[功能代號]],#REF!,1,FALSE),"")</f>
        <v/>
      </c>
      <c r="AY176" s="100">
        <v>44529</v>
      </c>
      <c r="AZ176" s="100">
        <v>44529</v>
      </c>
      <c r="BA176" s="100">
        <v>44529</v>
      </c>
      <c r="BB176" s="92" t="s">
        <v>1531</v>
      </c>
      <c r="BD176" s="92" t="s">
        <v>1880</v>
      </c>
      <c r="BE176" s="92" t="s">
        <v>1711</v>
      </c>
      <c r="BF176" s="184"/>
      <c r="BG176" s="92" t="str">
        <f>IFERROR(VLOOKUP(功能_33[[#This Row],[功能代號]],#REF!,1,FALSE),"")</f>
        <v/>
      </c>
      <c r="BH176" s="92" t="str">
        <f>IFERROR(VLOOKUP(功能_33[[#This Row],[QC對應測試案例即測試報告]],#REF!,1,FALSE),"")</f>
        <v/>
      </c>
      <c r="BI176" s="92" t="str">
        <f t="shared" si="20"/>
        <v/>
      </c>
    </row>
    <row r="177" spans="3:61" ht="13.5" x14ac:dyDescent="0.4">
      <c r="C177" s="92" t="s">
        <v>646</v>
      </c>
      <c r="D177" s="92" t="s">
        <v>1000</v>
      </c>
      <c r="E177" s="91" t="s">
        <v>307</v>
      </c>
      <c r="F177" s="92" t="s">
        <v>1011</v>
      </c>
      <c r="G177" s="92"/>
      <c r="H177" s="91" t="s">
        <v>761</v>
      </c>
      <c r="I177" s="91" t="s">
        <v>853</v>
      </c>
      <c r="J177" s="97" t="s">
        <v>1641</v>
      </c>
      <c r="K177" s="97" t="s">
        <v>1642</v>
      </c>
      <c r="L177" s="160">
        <v>44573</v>
      </c>
      <c r="M177" s="160">
        <v>44571</v>
      </c>
      <c r="N177" s="160">
        <v>44487</v>
      </c>
      <c r="O177" s="160">
        <v>44487</v>
      </c>
      <c r="P177" s="160">
        <v>44494</v>
      </c>
      <c r="Q177" s="91" t="s">
        <v>723</v>
      </c>
      <c r="R177" s="91" t="s">
        <v>735</v>
      </c>
      <c r="W177" s="91"/>
      <c r="Y177" s="91"/>
      <c r="Z177" s="91"/>
      <c r="AA177" s="92" t="e">
        <f>VLOOKUP(功能_33[[#This Row],[User]],#REF!,7,FALSE)</f>
        <v>#REF!</v>
      </c>
      <c r="AB177" s="160">
        <v>44494</v>
      </c>
      <c r="AC177" s="160" t="s">
        <v>1593</v>
      </c>
      <c r="AD177" s="160" t="s">
        <v>1881</v>
      </c>
      <c r="AE177" s="160">
        <v>44544</v>
      </c>
      <c r="AF177" s="180" t="s">
        <v>1882</v>
      </c>
      <c r="AG177" s="160"/>
      <c r="AH177" s="160"/>
      <c r="AI177" s="179"/>
      <c r="AJ177" s="160">
        <f>IFERROR(IF(VLOOKUP(功能_33[[#This Row],[功能代號]],E:T,11,FALSE)=0,"",VLOOKUP(功能_33[[#This Row],[功能代號]],E:T,11,FALSE)),"")</f>
        <v>44487</v>
      </c>
      <c r="AK177" s="160"/>
      <c r="AL177" s="160"/>
      <c r="AM177" s="92"/>
      <c r="AN177" s="100" t="s">
        <v>1883</v>
      </c>
      <c r="AO177" s="91" t="s">
        <v>759</v>
      </c>
      <c r="AP177" s="91" t="s">
        <v>759</v>
      </c>
      <c r="AQ177" s="181" t="s">
        <v>1530</v>
      </c>
      <c r="AR177" s="168" t="str">
        <f t="shared" si="14"/>
        <v>6-2</v>
      </c>
      <c r="AS177" s="169" t="str">
        <f t="shared" si="15"/>
        <v/>
      </c>
      <c r="AT177" s="170" t="str">
        <f t="shared" si="16"/>
        <v/>
      </c>
      <c r="AU177" s="182" t="str">
        <f t="shared" si="17"/>
        <v/>
      </c>
      <c r="AV177" s="183" t="str">
        <f t="shared" si="18"/>
        <v/>
      </c>
      <c r="AW177" s="163" t="str">
        <f t="shared" si="19"/>
        <v/>
      </c>
      <c r="AX177" s="92" t="str">
        <f>IFERROR(VLOOKUP(功能_33[[#This Row],[功能代號]],#REF!,1,FALSE),"")</f>
        <v/>
      </c>
      <c r="AY177" s="100">
        <v>44529</v>
      </c>
      <c r="AZ177" s="100">
        <v>44529</v>
      </c>
      <c r="BA177" s="100">
        <v>44529</v>
      </c>
      <c r="BB177" s="92" t="s">
        <v>1531</v>
      </c>
      <c r="BD177" s="92" t="s">
        <v>1880</v>
      </c>
      <c r="BE177" s="92" t="s">
        <v>1711</v>
      </c>
      <c r="BF177" s="184"/>
      <c r="BG177" s="92" t="str">
        <f>IFERROR(VLOOKUP(功能_33[[#This Row],[功能代號]],#REF!,1,FALSE),"")</f>
        <v/>
      </c>
      <c r="BH177" s="92" t="str">
        <f>IFERROR(VLOOKUP(功能_33[[#This Row],[QC對應測試案例即測試報告]],#REF!,1,FALSE),"")</f>
        <v/>
      </c>
      <c r="BI177" s="92" t="str">
        <f t="shared" si="20"/>
        <v/>
      </c>
    </row>
    <row r="178" spans="3:61" ht="13.5" x14ac:dyDescent="0.4">
      <c r="C178" s="92" t="s">
        <v>646</v>
      </c>
      <c r="D178" s="92" t="s">
        <v>1000</v>
      </c>
      <c r="E178" s="91" t="s">
        <v>308</v>
      </c>
      <c r="F178" s="92" t="s">
        <v>1012</v>
      </c>
      <c r="G178" s="92"/>
      <c r="H178" s="91" t="s">
        <v>761</v>
      </c>
      <c r="I178" s="91" t="s">
        <v>853</v>
      </c>
      <c r="J178" s="97" t="s">
        <v>1641</v>
      </c>
      <c r="K178" s="97" t="s">
        <v>1642</v>
      </c>
      <c r="L178" s="160">
        <v>44573</v>
      </c>
      <c r="M178" s="160">
        <v>44571</v>
      </c>
      <c r="N178" s="160">
        <v>44487</v>
      </c>
      <c r="O178" s="160">
        <v>44487</v>
      </c>
      <c r="P178" s="160">
        <v>44487</v>
      </c>
      <c r="Q178" s="91" t="s">
        <v>723</v>
      </c>
      <c r="R178" s="91" t="s">
        <v>745</v>
      </c>
      <c r="W178" s="91"/>
      <c r="Y178" s="91"/>
      <c r="Z178" s="91"/>
      <c r="AA178" s="92" t="e">
        <f>VLOOKUP(功能_33[[#This Row],[User]],#REF!,7,FALSE)</f>
        <v>#REF!</v>
      </c>
      <c r="AB178" s="160">
        <v>44533</v>
      </c>
      <c r="AC178" s="160" t="s">
        <v>1559</v>
      </c>
      <c r="AD178" s="160">
        <v>44529</v>
      </c>
      <c r="AE178" s="160">
        <v>44529</v>
      </c>
      <c r="AF178" s="180" t="s">
        <v>1884</v>
      </c>
      <c r="AG178" s="160"/>
      <c r="AH178" s="160"/>
      <c r="AI178" s="179"/>
      <c r="AJ178" s="160">
        <f>IFERROR(IF(VLOOKUP(功能_33[[#This Row],[功能代號]],E:T,11,FALSE)=0,"",VLOOKUP(功能_33[[#This Row],[功能代號]],E:T,11,FALSE)),"")</f>
        <v>44487</v>
      </c>
      <c r="AK178" s="160"/>
      <c r="AL178" s="160"/>
      <c r="AM178" s="92"/>
      <c r="AN178" s="160"/>
      <c r="AO178" s="91" t="s">
        <v>759</v>
      </c>
      <c r="AP178" s="91" t="s">
        <v>759</v>
      </c>
      <c r="AQ178" s="181" t="s">
        <v>1530</v>
      </c>
      <c r="AR178" s="168" t="str">
        <f t="shared" si="14"/>
        <v>6-2</v>
      </c>
      <c r="AS178" s="169" t="str">
        <f t="shared" si="15"/>
        <v/>
      </c>
      <c r="AT178" s="170" t="str">
        <f t="shared" si="16"/>
        <v/>
      </c>
      <c r="AU178" s="182" t="str">
        <f t="shared" si="17"/>
        <v/>
      </c>
      <c r="AV178" s="183" t="str">
        <f t="shared" si="18"/>
        <v/>
      </c>
      <c r="AW178" s="163" t="str">
        <f t="shared" si="19"/>
        <v/>
      </c>
      <c r="AX178" s="92" t="str">
        <f>IFERROR(VLOOKUP(功能_33[[#This Row],[功能代號]],#REF!,1,FALSE),"")</f>
        <v/>
      </c>
      <c r="AY178" s="100">
        <v>44517</v>
      </c>
      <c r="AZ178" s="100">
        <v>44517</v>
      </c>
      <c r="BA178" s="100">
        <v>44517</v>
      </c>
      <c r="BB178" s="92" t="s">
        <v>1531</v>
      </c>
      <c r="BD178" s="92" t="s">
        <v>1876</v>
      </c>
      <c r="BE178" s="92" t="s">
        <v>1533</v>
      </c>
      <c r="BF178" s="184"/>
      <c r="BG178" s="92" t="str">
        <f>IFERROR(VLOOKUP(功能_33[[#This Row],[功能代號]],#REF!,1,FALSE),"")</f>
        <v/>
      </c>
      <c r="BH178" s="92" t="str">
        <f>IFERROR(VLOOKUP(功能_33[[#This Row],[QC對應測試案例即測試報告]],#REF!,1,FALSE),"")</f>
        <v/>
      </c>
      <c r="BI178" s="92" t="str">
        <f t="shared" si="20"/>
        <v/>
      </c>
    </row>
    <row r="179" spans="3:61" ht="13.5" x14ac:dyDescent="0.4">
      <c r="C179" s="92" t="s">
        <v>646</v>
      </c>
      <c r="D179" s="92" t="s">
        <v>1000</v>
      </c>
      <c r="E179" s="91" t="s">
        <v>309</v>
      </c>
      <c r="F179" s="92" t="s">
        <v>1013</v>
      </c>
      <c r="G179" s="92"/>
      <c r="H179" s="91" t="s">
        <v>761</v>
      </c>
      <c r="I179" s="91" t="s">
        <v>853</v>
      </c>
      <c r="J179" s="97" t="s">
        <v>1641</v>
      </c>
      <c r="K179" s="97" t="s">
        <v>1642</v>
      </c>
      <c r="L179" s="160">
        <v>44573</v>
      </c>
      <c r="M179" s="160">
        <v>44571</v>
      </c>
      <c r="N179" s="160">
        <v>44487</v>
      </c>
      <c r="O179" s="160">
        <v>44487</v>
      </c>
      <c r="P179" s="160">
        <v>44487</v>
      </c>
      <c r="Q179" s="91" t="s">
        <v>728</v>
      </c>
      <c r="R179" s="91" t="s">
        <v>735</v>
      </c>
      <c r="W179" s="91"/>
      <c r="Y179" s="91"/>
      <c r="Z179" s="91"/>
      <c r="AA179" s="92" t="e">
        <f>VLOOKUP(功能_33[[#This Row],[User]],#REF!,7,FALSE)</f>
        <v>#REF!</v>
      </c>
      <c r="AB179" s="160">
        <v>44533</v>
      </c>
      <c r="AC179" s="160" t="s">
        <v>1559</v>
      </c>
      <c r="AD179" s="160">
        <v>44529</v>
      </c>
      <c r="AE179" s="160">
        <v>44529</v>
      </c>
      <c r="AF179" s="180" t="s">
        <v>1885</v>
      </c>
      <c r="AG179" s="160"/>
      <c r="AH179" s="160"/>
      <c r="AI179" s="179"/>
      <c r="AJ179" s="160">
        <f>IFERROR(IF(VLOOKUP(功能_33[[#This Row],[功能代號]],E:T,11,FALSE)=0,"",VLOOKUP(功能_33[[#This Row],[功能代號]],E:T,11,FALSE)),"")</f>
        <v>44487</v>
      </c>
      <c r="AK179" s="160"/>
      <c r="AL179" s="160"/>
      <c r="AM179" s="92"/>
      <c r="AN179" s="160"/>
      <c r="AO179" s="91" t="s">
        <v>759</v>
      </c>
      <c r="AP179" s="91" t="s">
        <v>759</v>
      </c>
      <c r="AQ179" s="181" t="s">
        <v>1530</v>
      </c>
      <c r="AR179" s="168" t="str">
        <f t="shared" si="14"/>
        <v>6-2</v>
      </c>
      <c r="AS179" s="169" t="str">
        <f t="shared" si="15"/>
        <v/>
      </c>
      <c r="AT179" s="170" t="str">
        <f t="shared" si="16"/>
        <v/>
      </c>
      <c r="AU179" s="182" t="str">
        <f t="shared" si="17"/>
        <v/>
      </c>
      <c r="AV179" s="183" t="str">
        <f t="shared" si="18"/>
        <v/>
      </c>
      <c r="AW179" s="163" t="str">
        <f t="shared" si="19"/>
        <v/>
      </c>
      <c r="AX179" s="92" t="str">
        <f>IFERROR(VLOOKUP(功能_33[[#This Row],[功能代號]],#REF!,1,FALSE),"")</f>
        <v/>
      </c>
      <c r="AY179" s="100">
        <v>44517</v>
      </c>
      <c r="AZ179" s="100">
        <v>44517</v>
      </c>
      <c r="BA179" s="100">
        <v>44517</v>
      </c>
      <c r="BB179" s="92" t="s">
        <v>1531</v>
      </c>
      <c r="BD179" s="92" t="s">
        <v>1876</v>
      </c>
      <c r="BE179" s="92" t="s">
        <v>1886</v>
      </c>
      <c r="BF179" s="184"/>
      <c r="BG179" s="92" t="str">
        <f>IFERROR(VLOOKUP(功能_33[[#This Row],[功能代號]],#REF!,1,FALSE),"")</f>
        <v/>
      </c>
      <c r="BH179" s="92" t="str">
        <f>IFERROR(VLOOKUP(功能_33[[#This Row],[QC對應測試案例即測試報告]],#REF!,1,FALSE),"")</f>
        <v/>
      </c>
      <c r="BI179" s="92" t="str">
        <f t="shared" si="20"/>
        <v/>
      </c>
    </row>
    <row r="180" spans="3:61" ht="13.5" x14ac:dyDescent="0.4">
      <c r="C180" s="92" t="s">
        <v>646</v>
      </c>
      <c r="D180" s="92" t="s">
        <v>1000</v>
      </c>
      <c r="E180" s="91" t="s">
        <v>310</v>
      </c>
      <c r="F180" s="92" t="s">
        <v>1014</v>
      </c>
      <c r="G180" s="92"/>
      <c r="H180" s="91" t="s">
        <v>761</v>
      </c>
      <c r="I180" s="91" t="s">
        <v>853</v>
      </c>
      <c r="J180" s="97" t="s">
        <v>1670</v>
      </c>
      <c r="K180" s="97" t="s">
        <v>1528</v>
      </c>
      <c r="L180" s="160">
        <v>44573</v>
      </c>
      <c r="M180" s="160">
        <v>44571</v>
      </c>
      <c r="N180" s="160">
        <v>44487</v>
      </c>
      <c r="O180" s="160">
        <v>44487</v>
      </c>
      <c r="P180" s="160">
        <v>44494</v>
      </c>
      <c r="Q180" s="91" t="s">
        <v>723</v>
      </c>
      <c r="R180" s="91" t="s">
        <v>735</v>
      </c>
      <c r="W180" s="91"/>
      <c r="Y180" s="91"/>
      <c r="Z180" s="91"/>
      <c r="AA180" s="92" t="e">
        <f>VLOOKUP(功能_33[[#This Row],[User]],#REF!,7,FALSE)</f>
        <v>#REF!</v>
      </c>
      <c r="AB180" s="160">
        <v>44494</v>
      </c>
      <c r="AC180" s="160" t="s">
        <v>1593</v>
      </c>
      <c r="AD180" s="160" t="s">
        <v>1881</v>
      </c>
      <c r="AE180" s="160">
        <v>44544</v>
      </c>
      <c r="AF180" s="180" t="s">
        <v>1877</v>
      </c>
      <c r="AG180" s="160"/>
      <c r="AH180" s="160"/>
      <c r="AI180" s="179"/>
      <c r="AJ180" s="160">
        <f>IFERROR(IF(VLOOKUP(功能_33[[#This Row],[功能代號]],E:T,11,FALSE)=0,"",VLOOKUP(功能_33[[#This Row],[功能代號]],E:T,11,FALSE)),"")</f>
        <v>44487</v>
      </c>
      <c r="AK180" s="160"/>
      <c r="AL180" s="160"/>
      <c r="AM180" s="92"/>
      <c r="AN180" s="100" t="s">
        <v>1883</v>
      </c>
      <c r="AO180" s="91" t="s">
        <v>759</v>
      </c>
      <c r="AP180" s="91" t="s">
        <v>759</v>
      </c>
      <c r="AQ180" s="181" t="s">
        <v>1530</v>
      </c>
      <c r="AR180" s="168" t="str">
        <f t="shared" si="14"/>
        <v>6-2</v>
      </c>
      <c r="AS180" s="169" t="str">
        <f t="shared" si="15"/>
        <v/>
      </c>
      <c r="AT180" s="170" t="str">
        <f t="shared" si="16"/>
        <v/>
      </c>
      <c r="AU180" s="182" t="str">
        <f t="shared" si="17"/>
        <v/>
      </c>
      <c r="AV180" s="183" t="str">
        <f t="shared" si="18"/>
        <v/>
      </c>
      <c r="AW180" s="163" t="str">
        <f t="shared" si="19"/>
        <v/>
      </c>
      <c r="AX180" s="92" t="str">
        <f>IFERROR(VLOOKUP(功能_33[[#This Row],[功能代號]],#REF!,1,FALSE),"")</f>
        <v/>
      </c>
      <c r="AY180" s="100">
        <v>44517</v>
      </c>
      <c r="AZ180" s="100">
        <v>44517</v>
      </c>
      <c r="BA180" s="100">
        <v>44517</v>
      </c>
      <c r="BB180" s="92" t="s">
        <v>1531</v>
      </c>
      <c r="BD180" s="92" t="s">
        <v>1876</v>
      </c>
      <c r="BE180" s="92" t="s">
        <v>1533</v>
      </c>
      <c r="BF180" s="184"/>
      <c r="BG180" s="92" t="str">
        <f>IFERROR(VLOOKUP(功能_33[[#This Row],[功能代號]],#REF!,1,FALSE),"")</f>
        <v/>
      </c>
      <c r="BH180" s="92" t="str">
        <f>IFERROR(VLOOKUP(功能_33[[#This Row],[QC對應測試案例即測試報告]],#REF!,1,FALSE),"")</f>
        <v/>
      </c>
      <c r="BI180" s="92" t="str">
        <f t="shared" si="20"/>
        <v/>
      </c>
    </row>
    <row r="181" spans="3:61" ht="13.5" x14ac:dyDescent="0.4">
      <c r="C181" s="92" t="s">
        <v>646</v>
      </c>
      <c r="D181" s="92" t="s">
        <v>1015</v>
      </c>
      <c r="E181" s="91" t="s">
        <v>592</v>
      </c>
      <c r="F181" s="92" t="s">
        <v>1016</v>
      </c>
      <c r="G181" s="92"/>
      <c r="H181" s="91" t="s">
        <v>761</v>
      </c>
      <c r="I181" s="91" t="s">
        <v>853</v>
      </c>
      <c r="J181" s="97" t="s">
        <v>1887</v>
      </c>
      <c r="K181" s="97" t="s">
        <v>1528</v>
      </c>
      <c r="L181" s="160">
        <v>44572</v>
      </c>
      <c r="M181" s="160">
        <v>44568</v>
      </c>
      <c r="N181" s="160">
        <v>44515</v>
      </c>
      <c r="O181" s="160">
        <v>44466</v>
      </c>
      <c r="P181" s="160">
        <v>44472</v>
      </c>
      <c r="Q181" s="91" t="s">
        <v>723</v>
      </c>
      <c r="R181" s="91" t="s">
        <v>921</v>
      </c>
      <c r="W181" s="91"/>
      <c r="Y181" s="91"/>
      <c r="Z181" s="91"/>
      <c r="AA181" s="92" t="e">
        <f>VLOOKUP(功能_33[[#This Row],[User]],#REF!,7,FALSE)</f>
        <v>#REF!</v>
      </c>
      <c r="AB181" s="160">
        <v>44472</v>
      </c>
      <c r="AC181" s="160" t="s">
        <v>1593</v>
      </c>
      <c r="AD181" s="180" t="s">
        <v>1888</v>
      </c>
      <c r="AE181" s="160">
        <v>44539</v>
      </c>
      <c r="AF181" s="180" t="s">
        <v>1889</v>
      </c>
      <c r="AG181" s="160"/>
      <c r="AH181" s="160"/>
      <c r="AI181" s="179"/>
      <c r="AJ181" s="160">
        <f>IFERROR(IF(VLOOKUP(功能_33[[#This Row],[功能代號]],E:T,11,FALSE)=0,"",VLOOKUP(功能_33[[#This Row],[功能代號]],E:T,11,FALSE)),"")</f>
        <v>44466</v>
      </c>
      <c r="AK181" s="160"/>
      <c r="AL181" s="160"/>
      <c r="AM181" s="92"/>
      <c r="AN181" s="160"/>
      <c r="AO181" s="91" t="s">
        <v>759</v>
      </c>
      <c r="AP181" s="91" t="s">
        <v>759</v>
      </c>
      <c r="AQ181" s="181" t="s">
        <v>1530</v>
      </c>
      <c r="AR181" s="168" t="str">
        <f t="shared" si="14"/>
        <v>6-3</v>
      </c>
      <c r="AS181" s="169" t="str">
        <f t="shared" si="15"/>
        <v/>
      </c>
      <c r="AT181" s="170" t="str">
        <f t="shared" si="16"/>
        <v/>
      </c>
      <c r="AU181" s="182" t="str">
        <f t="shared" si="17"/>
        <v/>
      </c>
      <c r="AV181" s="183" t="str">
        <f t="shared" si="18"/>
        <v/>
      </c>
      <c r="AW181" s="163" t="str">
        <f t="shared" si="19"/>
        <v/>
      </c>
      <c r="AX181" s="92" t="str">
        <f>IFERROR(VLOOKUP(功能_33[[#This Row],[功能代號]],#REF!,1,FALSE),"")</f>
        <v/>
      </c>
      <c r="AY181" s="100">
        <v>44512</v>
      </c>
      <c r="AZ181" s="100">
        <v>44512</v>
      </c>
      <c r="BA181" s="100">
        <v>44512</v>
      </c>
      <c r="BB181" s="92" t="s">
        <v>1650</v>
      </c>
      <c r="BD181" s="92" t="s">
        <v>1890</v>
      </c>
      <c r="BE181" s="92" t="s">
        <v>1533</v>
      </c>
      <c r="BF181" s="184"/>
      <c r="BG181" s="92" t="str">
        <f>IFERROR(VLOOKUP(功能_33[[#This Row],[功能代號]],#REF!,1,FALSE),"")</f>
        <v/>
      </c>
      <c r="BH181" s="92" t="str">
        <f>IFERROR(VLOOKUP(功能_33[[#This Row],[QC對應測試案例即測試報告]],#REF!,1,FALSE),"")</f>
        <v/>
      </c>
      <c r="BI181" s="92" t="str">
        <f t="shared" si="20"/>
        <v/>
      </c>
    </row>
    <row r="182" spans="3:61" ht="13.5" x14ac:dyDescent="0.4">
      <c r="C182" s="92" t="s">
        <v>646</v>
      </c>
      <c r="D182" s="92" t="s">
        <v>1015</v>
      </c>
      <c r="E182" s="91" t="s">
        <v>275</v>
      </c>
      <c r="F182" s="92" t="s">
        <v>1017</v>
      </c>
      <c r="G182" s="92"/>
      <c r="H182" s="91" t="s">
        <v>761</v>
      </c>
      <c r="I182" s="91" t="s">
        <v>853</v>
      </c>
      <c r="J182" s="97" t="s">
        <v>1002</v>
      </c>
      <c r="K182" s="97"/>
      <c r="L182" s="160">
        <v>44572</v>
      </c>
      <c r="M182" s="160">
        <v>44568</v>
      </c>
      <c r="N182" s="160">
        <v>44515</v>
      </c>
      <c r="O182" s="160">
        <v>44466</v>
      </c>
      <c r="P182" s="160">
        <v>44472</v>
      </c>
      <c r="Q182" s="91" t="s">
        <v>723</v>
      </c>
      <c r="R182" s="91" t="s">
        <v>921</v>
      </c>
      <c r="W182" s="91"/>
      <c r="Y182" s="91"/>
      <c r="Z182" s="91"/>
      <c r="AA182" s="92" t="e">
        <f>VLOOKUP(功能_33[[#This Row],[User]],#REF!,7,FALSE)</f>
        <v>#REF!</v>
      </c>
      <c r="AB182" s="160">
        <v>44472</v>
      </c>
      <c r="AC182" s="160" t="s">
        <v>1871</v>
      </c>
      <c r="AD182" s="180" t="s">
        <v>1888</v>
      </c>
      <c r="AE182" s="160">
        <v>44539</v>
      </c>
      <c r="AF182" s="180">
        <v>44544</v>
      </c>
      <c r="AG182" s="160"/>
      <c r="AH182" s="160"/>
      <c r="AI182" s="179"/>
      <c r="AJ182" s="160">
        <f>IFERROR(IF(VLOOKUP(功能_33[[#This Row],[功能代號]],E:T,11,FALSE)=0,"",VLOOKUP(功能_33[[#This Row],[功能代號]],E:T,11,FALSE)),"")</f>
        <v>44466</v>
      </c>
      <c r="AK182" s="160"/>
      <c r="AL182" s="160"/>
      <c r="AM182" s="92"/>
      <c r="AN182" s="160"/>
      <c r="AO182" s="91" t="s">
        <v>759</v>
      </c>
      <c r="AP182" s="91" t="s">
        <v>759</v>
      </c>
      <c r="AQ182" s="181" t="s">
        <v>1530</v>
      </c>
      <c r="AR182" s="168" t="str">
        <f t="shared" ref="AR182:AR245" si="21">IF(COUNTA(AF182)=1,LEFT(D182,3),"")</f>
        <v>6-3</v>
      </c>
      <c r="AS182" s="169" t="str">
        <f t="shared" ref="AS182:AS245" si="22">IF(AND(COUNTA(O182)=1,COUNTA(P182)=1,COUNTA(AB182)=1,COUNTA(AE182)=1,COUNTA(AF182)=0),LEFT(D182,3),"")</f>
        <v/>
      </c>
      <c r="AT182" s="170" t="str">
        <f t="shared" ref="AT182:AT245" si="23">IF(AND(COUNTA(O182)=1,COUNTA(P182)=1,COUNTA(AB182)=1,COUNTA(AE182)=0,COUNTA(AF182)=0),LEFT(D182,3),"")</f>
        <v/>
      </c>
      <c r="AU182" s="182" t="str">
        <f t="shared" ref="AU182:AU245" si="24">IF(AND(COUNTA(P182)=0,COUNTA(AB182)=1),LEFT(D182,3),"")</f>
        <v/>
      </c>
      <c r="AV182" s="183" t="str">
        <f t="shared" ref="AV182:AV245" si="25">IF(AND(COUNTA(P182)=1,COUNTA(AB182)=0),LEFT(D182,3),"")</f>
        <v/>
      </c>
      <c r="AW182" s="163" t="str">
        <f t="shared" ref="AW182:AW245" si="26">IF(AND(COUNTA(P182)=0,COUNTA(AB182)=0),LEFT(D182,3),"")</f>
        <v/>
      </c>
      <c r="AX182" s="92" t="str">
        <f>IFERROR(VLOOKUP(功能_33[[#This Row],[功能代號]],#REF!,1,FALSE),"")</f>
        <v/>
      </c>
      <c r="AY182" s="100">
        <v>44512</v>
      </c>
      <c r="AZ182" s="100">
        <v>44512</v>
      </c>
      <c r="BA182" s="100">
        <v>44512</v>
      </c>
      <c r="BB182" s="92" t="s">
        <v>1650</v>
      </c>
      <c r="BD182" s="92" t="s">
        <v>1890</v>
      </c>
      <c r="BE182" s="92" t="s">
        <v>1533</v>
      </c>
      <c r="BF182" s="184"/>
      <c r="BG182" s="92" t="str">
        <f>IFERROR(VLOOKUP(功能_33[[#This Row],[功能代號]],#REF!,1,FALSE),"")</f>
        <v/>
      </c>
      <c r="BH182" s="92" t="str">
        <f>IFERROR(VLOOKUP(功能_33[[#This Row],[QC對應測試案例即測試報告]],#REF!,1,FALSE),"")</f>
        <v/>
      </c>
      <c r="BI182" s="92" t="str">
        <f t="shared" si="20"/>
        <v/>
      </c>
    </row>
    <row r="183" spans="3:61" ht="13.5" x14ac:dyDescent="0.4">
      <c r="C183" s="92" t="s">
        <v>646</v>
      </c>
      <c r="D183" s="92" t="s">
        <v>1015</v>
      </c>
      <c r="E183" s="91" t="s">
        <v>241</v>
      </c>
      <c r="F183" s="92" t="s">
        <v>1018</v>
      </c>
      <c r="G183" s="92"/>
      <c r="H183" s="91" t="s">
        <v>761</v>
      </c>
      <c r="I183" s="91" t="s">
        <v>853</v>
      </c>
      <c r="J183" s="97" t="s">
        <v>1641</v>
      </c>
      <c r="K183" s="97" t="s">
        <v>1642</v>
      </c>
      <c r="L183" s="160">
        <v>44572</v>
      </c>
      <c r="M183" s="160">
        <v>44568</v>
      </c>
      <c r="N183" s="160">
        <v>44489</v>
      </c>
      <c r="O183" s="160">
        <v>44489</v>
      </c>
      <c r="P183" s="160">
        <v>44494</v>
      </c>
      <c r="Q183" s="91" t="s">
        <v>723</v>
      </c>
      <c r="R183" s="91" t="s">
        <v>745</v>
      </c>
      <c r="W183" s="91"/>
      <c r="Y183" s="91"/>
      <c r="Z183" s="91"/>
      <c r="AA183" s="92" t="e">
        <f>VLOOKUP(功能_33[[#This Row],[User]],#REF!,7,FALSE)</f>
        <v>#REF!</v>
      </c>
      <c r="AB183" s="160">
        <v>44494</v>
      </c>
      <c r="AC183" s="160" t="s">
        <v>1593</v>
      </c>
      <c r="AD183" s="160" t="s">
        <v>1881</v>
      </c>
      <c r="AE183" s="160">
        <v>44544</v>
      </c>
      <c r="AF183" s="180" t="s">
        <v>1879</v>
      </c>
      <c r="AG183" s="160"/>
      <c r="AH183" s="160"/>
      <c r="AI183" s="179"/>
      <c r="AJ183" s="160">
        <f>IFERROR(IF(VLOOKUP(功能_33[[#This Row],[功能代號]],E:T,11,FALSE)=0,"",VLOOKUP(功能_33[[#This Row],[功能代號]],E:T,11,FALSE)),"")</f>
        <v>44489</v>
      </c>
      <c r="AK183" s="160"/>
      <c r="AL183" s="160"/>
      <c r="AM183" s="92"/>
      <c r="AN183" s="160"/>
      <c r="AO183" s="91" t="s">
        <v>759</v>
      </c>
      <c r="AP183" s="91" t="s">
        <v>759</v>
      </c>
      <c r="AQ183" s="181" t="s">
        <v>1530</v>
      </c>
      <c r="AR183" s="168" t="str">
        <f t="shared" si="21"/>
        <v>6-3</v>
      </c>
      <c r="AS183" s="169" t="str">
        <f t="shared" si="22"/>
        <v/>
      </c>
      <c r="AT183" s="170" t="str">
        <f t="shared" si="23"/>
        <v/>
      </c>
      <c r="AU183" s="182" t="str">
        <f t="shared" si="24"/>
        <v/>
      </c>
      <c r="AV183" s="183" t="str">
        <f t="shared" si="25"/>
        <v/>
      </c>
      <c r="AW183" s="163" t="str">
        <f t="shared" si="26"/>
        <v/>
      </c>
      <c r="AX183" s="92" t="str">
        <f>IFERROR(VLOOKUP(功能_33[[#This Row],[功能代號]],#REF!,1,FALSE),"")</f>
        <v/>
      </c>
      <c r="AY183" s="100">
        <v>44512</v>
      </c>
      <c r="AZ183" s="100">
        <v>44512</v>
      </c>
      <c r="BA183" s="100">
        <v>44512</v>
      </c>
      <c r="BB183" s="92" t="s">
        <v>1650</v>
      </c>
      <c r="BD183" s="92" t="s">
        <v>1891</v>
      </c>
      <c r="BE183" s="92" t="s">
        <v>1533</v>
      </c>
      <c r="BF183" s="184"/>
      <c r="BG183" s="92" t="str">
        <f>IFERROR(VLOOKUP(功能_33[[#This Row],[功能代號]],#REF!,1,FALSE),"")</f>
        <v/>
      </c>
      <c r="BH183" s="92" t="str">
        <f>IFERROR(VLOOKUP(功能_33[[#This Row],[QC對應測試案例即測試報告]],#REF!,1,FALSE),"")</f>
        <v/>
      </c>
      <c r="BI183" s="92" t="str">
        <f t="shared" si="20"/>
        <v/>
      </c>
    </row>
    <row r="184" spans="3:61" ht="13.5" x14ac:dyDescent="0.3">
      <c r="C184" s="92" t="s">
        <v>646</v>
      </c>
      <c r="D184" s="92" t="s">
        <v>1015</v>
      </c>
      <c r="E184" s="91" t="s">
        <v>593</v>
      </c>
      <c r="F184" s="92" t="s">
        <v>1019</v>
      </c>
      <c r="G184" s="92"/>
      <c r="H184" s="91" t="s">
        <v>761</v>
      </c>
      <c r="I184" s="91" t="s">
        <v>853</v>
      </c>
      <c r="J184" s="97" t="s">
        <v>1892</v>
      </c>
      <c r="K184" s="187" t="s">
        <v>1893</v>
      </c>
      <c r="L184" s="160">
        <v>44572</v>
      </c>
      <c r="M184" s="160">
        <v>44568</v>
      </c>
      <c r="N184" s="160">
        <v>44489</v>
      </c>
      <c r="O184" s="160">
        <v>44489</v>
      </c>
      <c r="P184" s="160">
        <v>44494</v>
      </c>
      <c r="Q184" s="91" t="s">
        <v>723</v>
      </c>
      <c r="R184" s="91" t="s">
        <v>745</v>
      </c>
      <c r="W184" s="91"/>
      <c r="Y184" s="91"/>
      <c r="Z184" s="91"/>
      <c r="AA184" s="92" t="e">
        <f>VLOOKUP(功能_33[[#This Row],[User]],#REF!,7,FALSE)</f>
        <v>#REF!</v>
      </c>
      <c r="AB184" s="160">
        <v>44494</v>
      </c>
      <c r="AC184" s="160" t="s">
        <v>1593</v>
      </c>
      <c r="AD184" s="160" t="s">
        <v>1881</v>
      </c>
      <c r="AE184" s="160">
        <v>44544</v>
      </c>
      <c r="AF184" s="180" t="s">
        <v>1894</v>
      </c>
      <c r="AG184" s="160"/>
      <c r="AH184" s="160"/>
      <c r="AI184" s="179"/>
      <c r="AJ184" s="160">
        <f>IFERROR(IF(VLOOKUP(功能_33[[#This Row],[功能代號]],E:T,11,FALSE)=0,"",VLOOKUP(功能_33[[#This Row],[功能代號]],E:T,11,FALSE)),"")</f>
        <v>44489</v>
      </c>
      <c r="AK184" s="160"/>
      <c r="AL184" s="160"/>
      <c r="AM184" s="92"/>
      <c r="AN184" s="160"/>
      <c r="AO184" s="91" t="s">
        <v>759</v>
      </c>
      <c r="AP184" s="91" t="s">
        <v>759</v>
      </c>
      <c r="AQ184" s="181" t="s">
        <v>1530</v>
      </c>
      <c r="AR184" s="168" t="str">
        <f t="shared" si="21"/>
        <v>6-3</v>
      </c>
      <c r="AS184" s="169" t="str">
        <f t="shared" si="22"/>
        <v/>
      </c>
      <c r="AT184" s="170" t="str">
        <f t="shared" si="23"/>
        <v/>
      </c>
      <c r="AU184" s="182" t="str">
        <f t="shared" si="24"/>
        <v/>
      </c>
      <c r="AV184" s="183" t="str">
        <f t="shared" si="25"/>
        <v/>
      </c>
      <c r="AW184" s="163" t="str">
        <f t="shared" si="26"/>
        <v/>
      </c>
      <c r="AX184" s="92" t="str">
        <f>IFERROR(VLOOKUP(功能_33[[#This Row],[功能代號]],#REF!,1,FALSE),"")</f>
        <v/>
      </c>
      <c r="AY184" s="100">
        <v>44512</v>
      </c>
      <c r="AZ184" s="100">
        <v>44512</v>
      </c>
      <c r="BA184" s="100">
        <v>44512</v>
      </c>
      <c r="BB184" s="92" t="s">
        <v>1650</v>
      </c>
      <c r="BD184" s="92" t="s">
        <v>1891</v>
      </c>
      <c r="BE184" s="92" t="s">
        <v>1694</v>
      </c>
      <c r="BF184" s="184"/>
      <c r="BG184" s="92" t="str">
        <f>IFERROR(VLOOKUP(功能_33[[#This Row],[功能代號]],#REF!,1,FALSE),"")</f>
        <v/>
      </c>
      <c r="BH184" s="92" t="str">
        <f>IFERROR(VLOOKUP(功能_33[[#This Row],[QC對應測試案例即測試報告]],#REF!,1,FALSE),"")</f>
        <v/>
      </c>
      <c r="BI184" s="92" t="str">
        <f t="shared" si="20"/>
        <v/>
      </c>
    </row>
    <row r="185" spans="3:61" ht="13.5" x14ac:dyDescent="0.4">
      <c r="C185" s="92" t="s">
        <v>646</v>
      </c>
      <c r="D185" s="92" t="s">
        <v>1015</v>
      </c>
      <c r="E185" s="91" t="s">
        <v>273</v>
      </c>
      <c r="F185" s="92" t="s">
        <v>1020</v>
      </c>
      <c r="G185" s="92"/>
      <c r="H185" s="91" t="s">
        <v>761</v>
      </c>
      <c r="I185" s="91" t="s">
        <v>853</v>
      </c>
      <c r="J185" s="97" t="s">
        <v>1002</v>
      </c>
      <c r="K185" s="97"/>
      <c r="L185" s="160">
        <v>44572</v>
      </c>
      <c r="M185" s="160">
        <v>44568</v>
      </c>
      <c r="N185" s="160">
        <v>44489</v>
      </c>
      <c r="O185" s="160">
        <v>44489</v>
      </c>
      <c r="P185" s="160">
        <v>44494</v>
      </c>
      <c r="Q185" s="91" t="s">
        <v>723</v>
      </c>
      <c r="R185" s="91" t="s">
        <v>745</v>
      </c>
      <c r="W185" s="91"/>
      <c r="Y185" s="91"/>
      <c r="Z185" s="91"/>
      <c r="AA185" s="92" t="e">
        <f>VLOOKUP(功能_33[[#This Row],[User]],#REF!,7,FALSE)</f>
        <v>#REF!</v>
      </c>
      <c r="AB185" s="160">
        <v>44494</v>
      </c>
      <c r="AC185" s="160" t="s">
        <v>1593</v>
      </c>
      <c r="AD185" s="160" t="s">
        <v>1881</v>
      </c>
      <c r="AE185" s="160">
        <v>44544</v>
      </c>
      <c r="AF185" s="180">
        <v>44544</v>
      </c>
      <c r="AG185" s="160"/>
      <c r="AH185" s="160"/>
      <c r="AI185" s="179"/>
      <c r="AJ185" s="160">
        <f>IFERROR(IF(VLOOKUP(功能_33[[#This Row],[功能代號]],E:T,11,FALSE)=0,"",VLOOKUP(功能_33[[#This Row],[功能代號]],E:T,11,FALSE)),"")</f>
        <v>44489</v>
      </c>
      <c r="AK185" s="160"/>
      <c r="AL185" s="160"/>
      <c r="AM185" s="92"/>
      <c r="AN185" s="160"/>
      <c r="AO185" s="91" t="s">
        <v>759</v>
      </c>
      <c r="AP185" s="91" t="s">
        <v>759</v>
      </c>
      <c r="AQ185" s="181" t="s">
        <v>1530</v>
      </c>
      <c r="AR185" s="168" t="str">
        <f t="shared" si="21"/>
        <v>6-3</v>
      </c>
      <c r="AS185" s="169" t="str">
        <f t="shared" si="22"/>
        <v/>
      </c>
      <c r="AT185" s="170" t="str">
        <f t="shared" si="23"/>
        <v/>
      </c>
      <c r="AU185" s="182" t="str">
        <f t="shared" si="24"/>
        <v/>
      </c>
      <c r="AV185" s="183" t="str">
        <f t="shared" si="25"/>
        <v/>
      </c>
      <c r="AW185" s="163" t="str">
        <f t="shared" si="26"/>
        <v/>
      </c>
      <c r="AX185" s="92" t="str">
        <f>IFERROR(VLOOKUP(功能_33[[#This Row],[功能代號]],#REF!,1,FALSE),"")</f>
        <v/>
      </c>
      <c r="AY185" s="100">
        <v>44512</v>
      </c>
      <c r="AZ185" s="100">
        <v>44512</v>
      </c>
      <c r="BA185" s="100">
        <v>44512</v>
      </c>
      <c r="BB185" s="92" t="s">
        <v>1650</v>
      </c>
      <c r="BD185" s="92" t="s">
        <v>1891</v>
      </c>
      <c r="BE185" s="92" t="s">
        <v>1533</v>
      </c>
      <c r="BF185" s="184"/>
      <c r="BG185" s="92" t="str">
        <f>IFERROR(VLOOKUP(功能_33[[#This Row],[功能代號]],#REF!,1,FALSE),"")</f>
        <v/>
      </c>
      <c r="BH185" s="92" t="str">
        <f>IFERROR(VLOOKUP(功能_33[[#This Row],[QC對應測試案例即測試報告]],#REF!,1,FALSE),"")</f>
        <v/>
      </c>
      <c r="BI185" s="92" t="str">
        <f t="shared" si="20"/>
        <v/>
      </c>
    </row>
    <row r="186" spans="3:61" ht="13.5" x14ac:dyDescent="0.4">
      <c r="C186" s="92" t="s">
        <v>646</v>
      </c>
      <c r="D186" s="92" t="s">
        <v>1015</v>
      </c>
      <c r="E186" s="91" t="s">
        <v>274</v>
      </c>
      <c r="F186" s="92" t="s">
        <v>1021</v>
      </c>
      <c r="G186" s="92"/>
      <c r="H186" s="91" t="s">
        <v>761</v>
      </c>
      <c r="I186" s="91" t="s">
        <v>853</v>
      </c>
      <c r="J186" s="97" t="s">
        <v>1002</v>
      </c>
      <c r="K186" s="97"/>
      <c r="L186" s="160">
        <v>44572</v>
      </c>
      <c r="M186" s="160">
        <v>44568</v>
      </c>
      <c r="N186" s="160">
        <v>44489</v>
      </c>
      <c r="O186" s="160">
        <v>44489</v>
      </c>
      <c r="P186" s="160">
        <v>44494</v>
      </c>
      <c r="Q186" s="91" t="s">
        <v>723</v>
      </c>
      <c r="R186" s="91" t="s">
        <v>745</v>
      </c>
      <c r="W186" s="91"/>
      <c r="Y186" s="91"/>
      <c r="Z186" s="91"/>
      <c r="AA186" s="92" t="e">
        <f>VLOOKUP(功能_33[[#This Row],[User]],#REF!,7,FALSE)</f>
        <v>#REF!</v>
      </c>
      <c r="AB186" s="160">
        <v>44494</v>
      </c>
      <c r="AC186" s="160" t="s">
        <v>1593</v>
      </c>
      <c r="AD186" s="160" t="s">
        <v>1881</v>
      </c>
      <c r="AE186" s="160">
        <v>44544</v>
      </c>
      <c r="AF186" s="180">
        <v>44544</v>
      </c>
      <c r="AG186" s="160"/>
      <c r="AH186" s="160"/>
      <c r="AI186" s="179"/>
      <c r="AJ186" s="160">
        <f>IFERROR(IF(VLOOKUP(功能_33[[#This Row],[功能代號]],E:T,11,FALSE)=0,"",VLOOKUP(功能_33[[#This Row],[功能代號]],E:T,11,FALSE)),"")</f>
        <v>44489</v>
      </c>
      <c r="AK186" s="160"/>
      <c r="AL186" s="160"/>
      <c r="AM186" s="92"/>
      <c r="AN186" s="160"/>
      <c r="AO186" s="91" t="s">
        <v>759</v>
      </c>
      <c r="AP186" s="91" t="s">
        <v>759</v>
      </c>
      <c r="AQ186" s="181" t="s">
        <v>1566</v>
      </c>
      <c r="AR186" s="168" t="str">
        <f t="shared" si="21"/>
        <v>6-3</v>
      </c>
      <c r="AS186" s="169" t="str">
        <f t="shared" si="22"/>
        <v/>
      </c>
      <c r="AT186" s="170" t="str">
        <f t="shared" si="23"/>
        <v/>
      </c>
      <c r="AU186" s="182" t="str">
        <f t="shared" si="24"/>
        <v/>
      </c>
      <c r="AV186" s="183" t="str">
        <f t="shared" si="25"/>
        <v/>
      </c>
      <c r="AW186" s="163" t="str">
        <f t="shared" si="26"/>
        <v/>
      </c>
      <c r="AX186" s="92" t="str">
        <f>IFERROR(VLOOKUP(功能_33[[#This Row],[功能代號]],#REF!,1,FALSE),"")</f>
        <v/>
      </c>
      <c r="AY186" s="100">
        <v>44512</v>
      </c>
      <c r="AZ186" s="100">
        <v>44512</v>
      </c>
      <c r="BA186" s="100">
        <v>44512</v>
      </c>
      <c r="BB186" s="92" t="s">
        <v>1650</v>
      </c>
      <c r="BD186" s="92" t="s">
        <v>1891</v>
      </c>
      <c r="BE186" s="92" t="s">
        <v>1533</v>
      </c>
      <c r="BF186" s="184"/>
      <c r="BG186" s="92" t="str">
        <f>IFERROR(VLOOKUP(功能_33[[#This Row],[功能代號]],#REF!,1,FALSE),"")</f>
        <v/>
      </c>
      <c r="BH186" s="92" t="str">
        <f>IFERROR(VLOOKUP(功能_33[[#This Row],[QC對應測試案例即測試報告]],#REF!,1,FALSE),"")</f>
        <v/>
      </c>
      <c r="BI186" s="92" t="str">
        <f t="shared" si="20"/>
        <v/>
      </c>
    </row>
    <row r="187" spans="3:61" ht="13.5" x14ac:dyDescent="0.4">
      <c r="C187" s="92" t="s">
        <v>646</v>
      </c>
      <c r="D187" s="92" t="s">
        <v>1022</v>
      </c>
      <c r="E187" s="91" t="s">
        <v>243</v>
      </c>
      <c r="F187" s="97" t="s">
        <v>1023</v>
      </c>
      <c r="G187" s="92"/>
      <c r="H187" s="91" t="s">
        <v>714</v>
      </c>
      <c r="I187" s="91" t="s">
        <v>853</v>
      </c>
      <c r="J187" s="97" t="s">
        <v>1641</v>
      </c>
      <c r="K187" s="97" t="s">
        <v>1642</v>
      </c>
      <c r="L187" s="160">
        <v>44571</v>
      </c>
      <c r="M187" s="160">
        <v>44567</v>
      </c>
      <c r="N187" s="160">
        <v>44529</v>
      </c>
      <c r="O187" s="160">
        <v>44529</v>
      </c>
      <c r="P187" s="160">
        <v>44533</v>
      </c>
      <c r="Q187" s="91" t="s">
        <v>723</v>
      </c>
      <c r="R187" s="91" t="s">
        <v>735</v>
      </c>
      <c r="W187" s="91"/>
      <c r="Y187" s="91"/>
      <c r="Z187" s="91"/>
      <c r="AA187" s="92" t="e">
        <f>VLOOKUP(功能_33[[#This Row],[User]],#REF!,7,FALSE)</f>
        <v>#REF!</v>
      </c>
      <c r="AB187" s="160">
        <v>44533</v>
      </c>
      <c r="AC187" s="160" t="s">
        <v>1593</v>
      </c>
      <c r="AD187" s="160" t="s">
        <v>1881</v>
      </c>
      <c r="AE187" s="160">
        <v>44544</v>
      </c>
      <c r="AF187" s="180" t="s">
        <v>1895</v>
      </c>
      <c r="AG187" s="160"/>
      <c r="AH187" s="160"/>
      <c r="AI187" s="179"/>
      <c r="AJ187" s="160">
        <f>IFERROR(IF(VLOOKUP(功能_33[[#This Row],[功能代號]],E:T,11,FALSE)=0,"",VLOOKUP(功能_33[[#This Row],[功能代號]],E:T,11,FALSE)),"")</f>
        <v>44529</v>
      </c>
      <c r="AK187" s="160"/>
      <c r="AL187" s="160"/>
      <c r="AM187" s="92"/>
      <c r="AN187" s="160">
        <v>44491</v>
      </c>
      <c r="AO187" s="91" t="s">
        <v>759</v>
      </c>
      <c r="AP187" s="91" t="s">
        <v>759</v>
      </c>
      <c r="AQ187" s="181" t="s">
        <v>1530</v>
      </c>
      <c r="AR187" s="168" t="str">
        <f t="shared" si="21"/>
        <v>6-4</v>
      </c>
      <c r="AS187" s="169" t="str">
        <f t="shared" si="22"/>
        <v/>
      </c>
      <c r="AT187" s="170" t="str">
        <f t="shared" si="23"/>
        <v/>
      </c>
      <c r="AU187" s="182" t="str">
        <f t="shared" si="24"/>
        <v/>
      </c>
      <c r="AV187" s="183" t="str">
        <f t="shared" si="25"/>
        <v/>
      </c>
      <c r="AW187" s="163" t="str">
        <f t="shared" si="26"/>
        <v/>
      </c>
      <c r="AX187" s="92" t="str">
        <f>IFERROR(VLOOKUP(功能_33[[#This Row],[功能代號]],#REF!,1,FALSE),"")</f>
        <v/>
      </c>
      <c r="AY187" s="100">
        <v>44512</v>
      </c>
      <c r="AZ187" s="100">
        <v>44512</v>
      </c>
      <c r="BA187" s="100">
        <v>44512</v>
      </c>
      <c r="BB187" s="92" t="s">
        <v>1531</v>
      </c>
      <c r="BD187" s="92" t="s">
        <v>1896</v>
      </c>
      <c r="BE187" s="92" t="s">
        <v>1533</v>
      </c>
      <c r="BF187" s="184"/>
      <c r="BG187" s="92" t="str">
        <f>IFERROR(VLOOKUP(功能_33[[#This Row],[功能代號]],#REF!,1,FALSE),"")</f>
        <v/>
      </c>
      <c r="BH187" s="92" t="str">
        <f>IFERROR(VLOOKUP(功能_33[[#This Row],[QC對應測試案例即測試報告]],#REF!,1,FALSE),"")</f>
        <v/>
      </c>
      <c r="BI187" s="92" t="str">
        <f t="shared" si="20"/>
        <v/>
      </c>
    </row>
    <row r="188" spans="3:61" ht="13.5" x14ac:dyDescent="0.4">
      <c r="C188" s="92" t="s">
        <v>646</v>
      </c>
      <c r="D188" s="92" t="s">
        <v>1022</v>
      </c>
      <c r="E188" s="91" t="s">
        <v>277</v>
      </c>
      <c r="F188" s="97" t="s">
        <v>1024</v>
      </c>
      <c r="G188" s="92"/>
      <c r="H188" s="91" t="s">
        <v>714</v>
      </c>
      <c r="I188" s="91" t="s">
        <v>853</v>
      </c>
      <c r="J188" s="97" t="s">
        <v>1897</v>
      </c>
      <c r="K188" s="97" t="s">
        <v>1898</v>
      </c>
      <c r="L188" s="160">
        <v>44571</v>
      </c>
      <c r="M188" s="160">
        <v>44567</v>
      </c>
      <c r="N188" s="160">
        <v>44529</v>
      </c>
      <c r="O188" s="160">
        <v>44529</v>
      </c>
      <c r="P188" s="160">
        <v>44533</v>
      </c>
      <c r="Q188" s="91" t="s">
        <v>723</v>
      </c>
      <c r="R188" s="91" t="s">
        <v>735</v>
      </c>
      <c r="W188" s="91"/>
      <c r="Y188" s="91"/>
      <c r="Z188" s="91"/>
      <c r="AA188" s="92" t="e">
        <f>VLOOKUP(功能_33[[#This Row],[User]],#REF!,7,FALSE)</f>
        <v>#REF!</v>
      </c>
      <c r="AB188" s="160">
        <v>44533</v>
      </c>
      <c r="AC188" s="160" t="s">
        <v>1593</v>
      </c>
      <c r="AD188" s="160" t="s">
        <v>1881</v>
      </c>
      <c r="AE188" s="160">
        <v>44544</v>
      </c>
      <c r="AF188" s="180" t="s">
        <v>1601</v>
      </c>
      <c r="AG188" s="160"/>
      <c r="AH188" s="160"/>
      <c r="AI188" s="179"/>
      <c r="AJ188" s="160">
        <f>IFERROR(IF(VLOOKUP(功能_33[[#This Row],[功能代號]],E:T,11,FALSE)=0,"",VLOOKUP(功能_33[[#This Row],[功能代號]],E:T,11,FALSE)),"")</f>
        <v>44529</v>
      </c>
      <c r="AK188" s="160"/>
      <c r="AL188" s="160"/>
      <c r="AM188" s="92"/>
      <c r="AN188" s="160"/>
      <c r="AO188" s="91" t="s">
        <v>759</v>
      </c>
      <c r="AP188" s="91" t="s">
        <v>759</v>
      </c>
      <c r="AQ188" s="181" t="s">
        <v>1530</v>
      </c>
      <c r="AR188" s="168" t="str">
        <f t="shared" si="21"/>
        <v>6-4</v>
      </c>
      <c r="AS188" s="169" t="str">
        <f t="shared" si="22"/>
        <v/>
      </c>
      <c r="AT188" s="170" t="str">
        <f t="shared" si="23"/>
        <v/>
      </c>
      <c r="AU188" s="182" t="str">
        <f t="shared" si="24"/>
        <v/>
      </c>
      <c r="AV188" s="183" t="str">
        <f t="shared" si="25"/>
        <v/>
      </c>
      <c r="AW188" s="163" t="str">
        <f t="shared" si="26"/>
        <v/>
      </c>
      <c r="AX188" s="92" t="str">
        <f>IFERROR(VLOOKUP(功能_33[[#This Row],[功能代號]],#REF!,1,FALSE),"")</f>
        <v/>
      </c>
      <c r="AY188" s="100">
        <v>44512</v>
      </c>
      <c r="AZ188" s="100">
        <v>44512</v>
      </c>
      <c r="BA188" s="100">
        <v>44512</v>
      </c>
      <c r="BB188" s="92" t="s">
        <v>1531</v>
      </c>
      <c r="BD188" s="92" t="s">
        <v>1896</v>
      </c>
      <c r="BE188" s="92" t="s">
        <v>1533</v>
      </c>
      <c r="BF188" s="184"/>
      <c r="BG188" s="92" t="str">
        <f>IFERROR(VLOOKUP(功能_33[[#This Row],[功能代號]],#REF!,1,FALSE),"")</f>
        <v/>
      </c>
      <c r="BH188" s="92" t="str">
        <f>IFERROR(VLOOKUP(功能_33[[#This Row],[QC對應測試案例即測試報告]],#REF!,1,FALSE),"")</f>
        <v/>
      </c>
      <c r="BI188" s="92" t="str">
        <f t="shared" si="20"/>
        <v/>
      </c>
    </row>
    <row r="189" spans="3:61" ht="13.5" x14ac:dyDescent="0.4">
      <c r="C189" s="92" t="s">
        <v>646</v>
      </c>
      <c r="D189" s="92" t="s">
        <v>1022</v>
      </c>
      <c r="E189" s="91" t="s">
        <v>244</v>
      </c>
      <c r="F189" s="97" t="s">
        <v>1025</v>
      </c>
      <c r="G189" s="92"/>
      <c r="H189" s="91" t="s">
        <v>714</v>
      </c>
      <c r="I189" s="91" t="s">
        <v>853</v>
      </c>
      <c r="J189" s="97" t="s">
        <v>1641</v>
      </c>
      <c r="K189" s="97" t="s">
        <v>1642</v>
      </c>
      <c r="L189" s="160">
        <v>44571</v>
      </c>
      <c r="M189" s="160">
        <v>44568</v>
      </c>
      <c r="N189" s="160">
        <v>44529</v>
      </c>
      <c r="O189" s="160">
        <v>44529</v>
      </c>
      <c r="P189" s="160">
        <v>44533</v>
      </c>
      <c r="Q189" s="91" t="s">
        <v>723</v>
      </c>
      <c r="R189" s="91" t="s">
        <v>735</v>
      </c>
      <c r="W189" s="91"/>
      <c r="Y189" s="91"/>
      <c r="Z189" s="91"/>
      <c r="AA189" s="92" t="e">
        <f>VLOOKUP(功能_33[[#This Row],[User]],#REF!,7,FALSE)</f>
        <v>#REF!</v>
      </c>
      <c r="AB189" s="160">
        <v>44533</v>
      </c>
      <c r="AC189" s="160" t="s">
        <v>1871</v>
      </c>
      <c r="AD189" s="160" t="s">
        <v>1881</v>
      </c>
      <c r="AE189" s="160">
        <v>44544</v>
      </c>
      <c r="AF189" s="180" t="s">
        <v>1895</v>
      </c>
      <c r="AG189" s="160"/>
      <c r="AH189" s="160"/>
      <c r="AI189" s="179"/>
      <c r="AJ189" s="160">
        <f>IFERROR(IF(VLOOKUP(功能_33[[#This Row],[功能代號]],E:T,11,FALSE)=0,"",VLOOKUP(功能_33[[#This Row],[功能代號]],E:T,11,FALSE)),"")</f>
        <v>44529</v>
      </c>
      <c r="AK189" s="160"/>
      <c r="AL189" s="160"/>
      <c r="AM189" s="92"/>
      <c r="AN189" s="160"/>
      <c r="AO189" s="91" t="s">
        <v>759</v>
      </c>
      <c r="AP189" s="91" t="s">
        <v>759</v>
      </c>
      <c r="AQ189" s="181" t="s">
        <v>1530</v>
      </c>
      <c r="AR189" s="168" t="str">
        <f t="shared" si="21"/>
        <v>6-4</v>
      </c>
      <c r="AS189" s="169" t="str">
        <f t="shared" si="22"/>
        <v/>
      </c>
      <c r="AT189" s="170" t="str">
        <f t="shared" si="23"/>
        <v/>
      </c>
      <c r="AU189" s="182" t="str">
        <f t="shared" si="24"/>
        <v/>
      </c>
      <c r="AV189" s="183" t="str">
        <f t="shared" si="25"/>
        <v/>
      </c>
      <c r="AW189" s="163" t="str">
        <f t="shared" si="26"/>
        <v/>
      </c>
      <c r="AX189" s="92" t="str">
        <f>IFERROR(VLOOKUP(功能_33[[#This Row],[功能代號]],#REF!,1,FALSE),"")</f>
        <v/>
      </c>
      <c r="AY189" s="100">
        <v>44512</v>
      </c>
      <c r="AZ189" s="100">
        <v>44512</v>
      </c>
      <c r="BA189" s="100">
        <v>44512</v>
      </c>
      <c r="BB189" s="92" t="s">
        <v>1531</v>
      </c>
      <c r="BD189" s="92" t="s">
        <v>1899</v>
      </c>
      <c r="BE189" s="92" t="s">
        <v>1533</v>
      </c>
      <c r="BF189" s="184"/>
      <c r="BG189" s="92" t="str">
        <f>IFERROR(VLOOKUP(功能_33[[#This Row],[功能代號]],#REF!,1,FALSE),"")</f>
        <v/>
      </c>
      <c r="BH189" s="92" t="str">
        <f>IFERROR(VLOOKUP(功能_33[[#This Row],[QC對應測試案例即測試報告]],#REF!,1,FALSE),"")</f>
        <v/>
      </c>
      <c r="BI189" s="92" t="str">
        <f t="shared" si="20"/>
        <v/>
      </c>
    </row>
    <row r="190" spans="3:61" ht="13.5" x14ac:dyDescent="0.4">
      <c r="C190" s="92" t="s">
        <v>646</v>
      </c>
      <c r="D190" s="92" t="s">
        <v>1022</v>
      </c>
      <c r="E190" s="91" t="s">
        <v>278</v>
      </c>
      <c r="F190" s="92" t="s">
        <v>1026</v>
      </c>
      <c r="G190" s="92"/>
      <c r="H190" s="91" t="s">
        <v>714</v>
      </c>
      <c r="I190" s="91" t="s">
        <v>853</v>
      </c>
      <c r="J190" s="97" t="s">
        <v>1028</v>
      </c>
      <c r="K190" s="97"/>
      <c r="L190" s="160">
        <v>44571</v>
      </c>
      <c r="M190" s="160">
        <v>44568</v>
      </c>
      <c r="N190" s="160">
        <v>44529</v>
      </c>
      <c r="O190" s="160">
        <v>44529</v>
      </c>
      <c r="P190" s="160">
        <v>44533</v>
      </c>
      <c r="Q190" s="91" t="s">
        <v>723</v>
      </c>
      <c r="R190" s="91" t="s">
        <v>735</v>
      </c>
      <c r="W190" s="91"/>
      <c r="Y190" s="91"/>
      <c r="Z190" s="91"/>
      <c r="AA190" s="92" t="e">
        <f>VLOOKUP(功能_33[[#This Row],[User]],#REF!,7,FALSE)</f>
        <v>#REF!</v>
      </c>
      <c r="AB190" s="160">
        <v>44533</v>
      </c>
      <c r="AC190" s="160" t="s">
        <v>1871</v>
      </c>
      <c r="AD190" s="160" t="s">
        <v>1881</v>
      </c>
      <c r="AE190" s="160">
        <v>44544</v>
      </c>
      <c r="AF190" s="180">
        <v>44544</v>
      </c>
      <c r="AG190" s="160"/>
      <c r="AH190" s="160"/>
      <c r="AI190" s="179"/>
      <c r="AJ190" s="160">
        <f>IFERROR(IF(VLOOKUP(功能_33[[#This Row],[功能代號]],E:T,11,FALSE)=0,"",VLOOKUP(功能_33[[#This Row],[功能代號]],E:T,11,FALSE)),"")</f>
        <v>44529</v>
      </c>
      <c r="AK190" s="160"/>
      <c r="AL190" s="160"/>
      <c r="AM190" s="92"/>
      <c r="AN190" s="160"/>
      <c r="AO190" s="91" t="s">
        <v>759</v>
      </c>
      <c r="AP190" s="91" t="s">
        <v>759</v>
      </c>
      <c r="AQ190" s="181" t="s">
        <v>1530</v>
      </c>
      <c r="AR190" s="168" t="str">
        <f t="shared" si="21"/>
        <v>6-4</v>
      </c>
      <c r="AS190" s="169" t="str">
        <f t="shared" si="22"/>
        <v/>
      </c>
      <c r="AT190" s="170" t="str">
        <f t="shared" si="23"/>
        <v/>
      </c>
      <c r="AU190" s="182" t="str">
        <f t="shared" si="24"/>
        <v/>
      </c>
      <c r="AV190" s="183" t="str">
        <f t="shared" si="25"/>
        <v/>
      </c>
      <c r="AW190" s="163" t="str">
        <f t="shared" si="26"/>
        <v/>
      </c>
      <c r="AX190" s="92" t="str">
        <f>IFERROR(VLOOKUP(功能_33[[#This Row],[功能代號]],#REF!,1,FALSE),"")</f>
        <v/>
      </c>
      <c r="AY190" s="100">
        <v>44512</v>
      </c>
      <c r="AZ190" s="100">
        <v>44512</v>
      </c>
      <c r="BA190" s="100">
        <v>44512</v>
      </c>
      <c r="BB190" s="92" t="s">
        <v>1531</v>
      </c>
      <c r="BD190" s="92" t="s">
        <v>1899</v>
      </c>
      <c r="BE190" s="92" t="s">
        <v>1533</v>
      </c>
      <c r="BF190" s="184"/>
      <c r="BG190" s="92" t="str">
        <f>IFERROR(VLOOKUP(功能_33[[#This Row],[功能代號]],#REF!,1,FALSE),"")</f>
        <v/>
      </c>
      <c r="BH190" s="92" t="str">
        <f>IFERROR(VLOOKUP(功能_33[[#This Row],[QC對應測試案例即測試報告]],#REF!,1,FALSE),"")</f>
        <v/>
      </c>
      <c r="BI190" s="92" t="str">
        <f t="shared" si="20"/>
        <v/>
      </c>
    </row>
    <row r="191" spans="3:61" ht="13.5" x14ac:dyDescent="0.4">
      <c r="C191" s="92" t="s">
        <v>646</v>
      </c>
      <c r="D191" s="92" t="s">
        <v>1022</v>
      </c>
      <c r="E191" s="91" t="s">
        <v>242</v>
      </c>
      <c r="F191" s="92" t="s">
        <v>1027</v>
      </c>
      <c r="G191" s="92"/>
      <c r="H191" s="91" t="s">
        <v>714</v>
      </c>
      <c r="I191" s="91" t="s">
        <v>853</v>
      </c>
      <c r="J191" s="97" t="s">
        <v>1641</v>
      </c>
      <c r="K191" s="97" t="s">
        <v>1642</v>
      </c>
      <c r="L191" s="160">
        <v>44571</v>
      </c>
      <c r="M191" s="160">
        <v>44567</v>
      </c>
      <c r="N191" s="160">
        <v>44529</v>
      </c>
      <c r="O191" s="160">
        <v>44529</v>
      </c>
      <c r="P191" s="160">
        <v>44533</v>
      </c>
      <c r="Q191" s="91" t="s">
        <v>723</v>
      </c>
      <c r="R191" s="91" t="s">
        <v>735</v>
      </c>
      <c r="W191" s="91"/>
      <c r="Y191" s="91"/>
      <c r="Z191" s="91"/>
      <c r="AA191" s="92" t="e">
        <f>VLOOKUP(功能_33[[#This Row],[User]],#REF!,7,FALSE)</f>
        <v>#REF!</v>
      </c>
      <c r="AB191" s="160">
        <v>44533</v>
      </c>
      <c r="AC191" s="160" t="s">
        <v>1593</v>
      </c>
      <c r="AD191" s="160" t="s">
        <v>1881</v>
      </c>
      <c r="AE191" s="160">
        <v>44544</v>
      </c>
      <c r="AF191" s="180" t="s">
        <v>1900</v>
      </c>
      <c r="AG191" s="160"/>
      <c r="AH191" s="160"/>
      <c r="AI191" s="179"/>
      <c r="AJ191" s="160">
        <f>IFERROR(IF(VLOOKUP(功能_33[[#This Row],[功能代號]],E:T,11,FALSE)=0,"",VLOOKUP(功能_33[[#This Row],[功能代號]],E:T,11,FALSE)),"")</f>
        <v>44529</v>
      </c>
      <c r="AK191" s="160"/>
      <c r="AL191" s="160"/>
      <c r="AM191" s="92"/>
      <c r="AN191" s="160"/>
      <c r="AO191" s="91" t="s">
        <v>759</v>
      </c>
      <c r="AP191" s="91" t="s">
        <v>759</v>
      </c>
      <c r="AQ191" s="181" t="s">
        <v>1530</v>
      </c>
      <c r="AR191" s="168" t="str">
        <f t="shared" si="21"/>
        <v>6-4</v>
      </c>
      <c r="AS191" s="169" t="str">
        <f t="shared" si="22"/>
        <v/>
      </c>
      <c r="AT191" s="170" t="str">
        <f t="shared" si="23"/>
        <v/>
      </c>
      <c r="AU191" s="182" t="str">
        <f t="shared" si="24"/>
        <v/>
      </c>
      <c r="AV191" s="183" t="str">
        <f t="shared" si="25"/>
        <v/>
      </c>
      <c r="AW191" s="163" t="str">
        <f t="shared" si="26"/>
        <v/>
      </c>
      <c r="AX191" s="92" t="str">
        <f>IFERROR(VLOOKUP(功能_33[[#This Row],[功能代號]],#REF!,1,FALSE),"")</f>
        <v/>
      </c>
      <c r="AY191" s="100">
        <v>44517</v>
      </c>
      <c r="AZ191" s="100">
        <v>44517</v>
      </c>
      <c r="BA191" s="100">
        <v>44517</v>
      </c>
      <c r="BB191" s="92" t="s">
        <v>1531</v>
      </c>
      <c r="BD191" s="92" t="s">
        <v>1872</v>
      </c>
      <c r="BE191" s="92" t="s">
        <v>1533</v>
      </c>
      <c r="BF191" s="184"/>
      <c r="BG191" s="92" t="str">
        <f>IFERROR(VLOOKUP(功能_33[[#This Row],[功能代號]],#REF!,1,FALSE),"")</f>
        <v/>
      </c>
      <c r="BH191" s="92" t="str">
        <f>IFERROR(VLOOKUP(功能_33[[#This Row],[QC對應測試案例即測試報告]],#REF!,1,FALSE),"")</f>
        <v/>
      </c>
      <c r="BI191" s="92" t="str">
        <f t="shared" si="20"/>
        <v/>
      </c>
    </row>
    <row r="192" spans="3:61" ht="13.5" x14ac:dyDescent="0.4">
      <c r="C192" s="92" t="s">
        <v>646</v>
      </c>
      <c r="D192" s="92" t="s">
        <v>1022</v>
      </c>
      <c r="E192" s="91" t="s">
        <v>276</v>
      </c>
      <c r="F192" s="92" t="s">
        <v>1029</v>
      </c>
      <c r="G192" s="92"/>
      <c r="H192" s="91" t="s">
        <v>714</v>
      </c>
      <c r="I192" s="91" t="s">
        <v>853</v>
      </c>
      <c r="J192" s="97" t="s">
        <v>1887</v>
      </c>
      <c r="K192" s="97" t="s">
        <v>1528</v>
      </c>
      <c r="L192" s="160">
        <v>44571</v>
      </c>
      <c r="M192" s="160">
        <v>44567</v>
      </c>
      <c r="N192" s="160">
        <v>44529</v>
      </c>
      <c r="O192" s="160">
        <v>44520</v>
      </c>
      <c r="P192" s="160">
        <v>44533</v>
      </c>
      <c r="Q192" s="91" t="s">
        <v>723</v>
      </c>
      <c r="R192" s="91" t="s">
        <v>745</v>
      </c>
      <c r="W192" s="91"/>
      <c r="Y192" s="91"/>
      <c r="Z192" s="91"/>
      <c r="AA192" s="92" t="e">
        <f>VLOOKUP(功能_33[[#This Row],[User]],#REF!,7,FALSE)</f>
        <v>#REF!</v>
      </c>
      <c r="AB192" s="160">
        <v>44533</v>
      </c>
      <c r="AC192" s="160" t="s">
        <v>1593</v>
      </c>
      <c r="AD192" s="160" t="s">
        <v>1881</v>
      </c>
      <c r="AE192" s="160">
        <v>44544</v>
      </c>
      <c r="AF192" s="180" t="s">
        <v>1901</v>
      </c>
      <c r="AG192" s="160"/>
      <c r="AH192" s="160"/>
      <c r="AI192" s="179"/>
      <c r="AJ192" s="160">
        <f>IFERROR(IF(VLOOKUP(功能_33[[#This Row],[功能代號]],E:T,11,FALSE)=0,"",VLOOKUP(功能_33[[#This Row],[功能代號]],E:T,11,FALSE)),"")</f>
        <v>44520</v>
      </c>
      <c r="AK192" s="160"/>
      <c r="AL192" s="160"/>
      <c r="AM192" s="92"/>
      <c r="AN192" s="160"/>
      <c r="AO192" s="91" t="s">
        <v>759</v>
      </c>
      <c r="AP192" s="91" t="s">
        <v>759</v>
      </c>
      <c r="AQ192" s="181" t="s">
        <v>1530</v>
      </c>
      <c r="AR192" s="168" t="str">
        <f t="shared" si="21"/>
        <v>6-4</v>
      </c>
      <c r="AS192" s="169" t="str">
        <f t="shared" si="22"/>
        <v/>
      </c>
      <c r="AT192" s="170" t="str">
        <f t="shared" si="23"/>
        <v/>
      </c>
      <c r="AU192" s="182" t="str">
        <f t="shared" si="24"/>
        <v/>
      </c>
      <c r="AV192" s="183" t="str">
        <f t="shared" si="25"/>
        <v/>
      </c>
      <c r="AW192" s="163" t="str">
        <f t="shared" si="26"/>
        <v/>
      </c>
      <c r="AX192" s="92" t="str">
        <f>IFERROR(VLOOKUP(功能_33[[#This Row],[功能代號]],#REF!,1,FALSE),"")</f>
        <v/>
      </c>
      <c r="AY192" s="100">
        <v>44517</v>
      </c>
      <c r="AZ192" s="100">
        <v>44517</v>
      </c>
      <c r="BA192" s="100">
        <v>44517</v>
      </c>
      <c r="BB192" s="92" t="s">
        <v>1531</v>
      </c>
      <c r="BD192" s="92" t="s">
        <v>1872</v>
      </c>
      <c r="BE192" s="92" t="s">
        <v>1533</v>
      </c>
      <c r="BF192" s="184"/>
      <c r="BG192" s="92" t="str">
        <f>IFERROR(VLOOKUP(功能_33[[#This Row],[功能代號]],#REF!,1,FALSE),"")</f>
        <v/>
      </c>
      <c r="BH192" s="92" t="str">
        <f>IFERROR(VLOOKUP(功能_33[[#This Row],[QC對應測試案例即測試報告]],#REF!,1,FALSE),"")</f>
        <v/>
      </c>
      <c r="BI192" s="92" t="str">
        <f t="shared" si="20"/>
        <v/>
      </c>
    </row>
    <row r="193" spans="1:61" ht="13.5" x14ac:dyDescent="0.4">
      <c r="A193" s="188"/>
      <c r="C193" s="92" t="s">
        <v>646</v>
      </c>
      <c r="D193" s="92" t="s">
        <v>1022</v>
      </c>
      <c r="E193" s="91" t="s">
        <v>1030</v>
      </c>
      <c r="F193" s="92" t="s">
        <v>1031</v>
      </c>
      <c r="G193" s="106" t="s">
        <v>1032</v>
      </c>
      <c r="H193" s="91" t="s">
        <v>714</v>
      </c>
      <c r="I193" s="91" t="s">
        <v>853</v>
      </c>
      <c r="J193" s="97" t="s">
        <v>1641</v>
      </c>
      <c r="K193" s="97" t="s">
        <v>1642</v>
      </c>
      <c r="L193" s="160">
        <v>44568</v>
      </c>
      <c r="M193" s="160">
        <v>44567</v>
      </c>
      <c r="N193" s="160">
        <v>44529</v>
      </c>
      <c r="O193" s="160">
        <v>44520</v>
      </c>
      <c r="P193" s="160">
        <v>44533</v>
      </c>
      <c r="Q193" s="91" t="s">
        <v>723</v>
      </c>
      <c r="R193" s="91" t="s">
        <v>745</v>
      </c>
      <c r="W193" s="91"/>
      <c r="Y193" s="91"/>
      <c r="Z193" s="91"/>
      <c r="AA193" s="92" t="e">
        <f>VLOOKUP(功能_33[[#This Row],[User]],#REF!,7,FALSE)</f>
        <v>#REF!</v>
      </c>
      <c r="AB193" s="160">
        <v>44533</v>
      </c>
      <c r="AC193" s="160" t="s">
        <v>1902</v>
      </c>
      <c r="AD193" s="160" t="s">
        <v>1881</v>
      </c>
      <c r="AE193" s="160">
        <v>44544</v>
      </c>
      <c r="AF193" s="180" t="s">
        <v>1903</v>
      </c>
      <c r="AG193" s="191"/>
      <c r="AH193" s="191"/>
      <c r="AI193" s="191"/>
      <c r="AJ193" s="191">
        <f>IFERROR(IF(VLOOKUP(功能_33[[#This Row],[功能代號]],E:T,11,FALSE)=0,"",VLOOKUP(功能_33[[#This Row],[功能代號]],E:T,11,FALSE)),"")</f>
        <v>44520</v>
      </c>
      <c r="AK193" s="191"/>
      <c r="AL193" s="191"/>
      <c r="AM193" s="92"/>
      <c r="AO193" s="91" t="s">
        <v>759</v>
      </c>
      <c r="AP193" s="91" t="s">
        <v>759</v>
      </c>
      <c r="AQ193" s="181" t="s">
        <v>1530</v>
      </c>
      <c r="AR193" s="168" t="str">
        <f t="shared" si="21"/>
        <v>6-4</v>
      </c>
      <c r="AS193" s="169" t="str">
        <f t="shared" si="22"/>
        <v/>
      </c>
      <c r="AT193" s="170" t="str">
        <f t="shared" si="23"/>
        <v/>
      </c>
      <c r="AU193" s="182" t="str">
        <f t="shared" si="24"/>
        <v/>
      </c>
      <c r="AV193" s="183" t="str">
        <f t="shared" si="25"/>
        <v/>
      </c>
      <c r="AW193" s="163" t="str">
        <f t="shared" si="26"/>
        <v/>
      </c>
      <c r="AX193" s="92" t="str">
        <f>IFERROR(VLOOKUP(功能_33[[#This Row],[功能代號]],#REF!,1,FALSE),"")</f>
        <v/>
      </c>
      <c r="AY193" s="100">
        <v>44512</v>
      </c>
      <c r="AZ193" s="100">
        <v>44512</v>
      </c>
      <c r="BA193" s="100">
        <v>44512</v>
      </c>
      <c r="BB193" s="92" t="s">
        <v>1531</v>
      </c>
      <c r="BD193" s="92" t="s">
        <v>1899</v>
      </c>
      <c r="BE193" s="92" t="s">
        <v>1533</v>
      </c>
      <c r="BF193" s="184"/>
      <c r="BG193" s="92" t="str">
        <f>IFERROR(VLOOKUP(功能_33[[#This Row],[功能代號]],#REF!,1,FALSE),"")</f>
        <v/>
      </c>
      <c r="BH193" s="92" t="str">
        <f>IFERROR(VLOOKUP(功能_33[[#This Row],[QC對應測試案例即測試報告]],#REF!,1,FALSE),"")</f>
        <v/>
      </c>
      <c r="BI193" s="92" t="str">
        <f t="shared" si="20"/>
        <v/>
      </c>
    </row>
    <row r="194" spans="1:61" ht="13.5" x14ac:dyDescent="0.4">
      <c r="C194" s="92" t="s">
        <v>646</v>
      </c>
      <c r="D194" s="92" t="s">
        <v>1022</v>
      </c>
      <c r="E194" s="91" t="s">
        <v>245</v>
      </c>
      <c r="F194" s="92" t="s">
        <v>1033</v>
      </c>
      <c r="G194" s="92"/>
      <c r="H194" s="91" t="s">
        <v>714</v>
      </c>
      <c r="I194" s="91" t="s">
        <v>853</v>
      </c>
      <c r="J194" s="97" t="s">
        <v>1641</v>
      </c>
      <c r="K194" s="97" t="s">
        <v>1642</v>
      </c>
      <c r="L194" s="160">
        <v>44568</v>
      </c>
      <c r="M194" s="160">
        <v>44567</v>
      </c>
      <c r="N194" s="160">
        <v>44529</v>
      </c>
      <c r="O194" s="160">
        <v>44529</v>
      </c>
      <c r="P194" s="160">
        <v>44533</v>
      </c>
      <c r="Q194" s="91" t="s">
        <v>723</v>
      </c>
      <c r="R194" s="91" t="s">
        <v>735</v>
      </c>
      <c r="W194" s="91"/>
      <c r="Y194" s="91"/>
      <c r="Z194" s="91"/>
      <c r="AA194" s="92" t="e">
        <f>VLOOKUP(功能_33[[#This Row],[User]],#REF!,7,FALSE)</f>
        <v>#REF!</v>
      </c>
      <c r="AB194" s="160">
        <v>44533</v>
      </c>
      <c r="AC194" s="160" t="s">
        <v>1871</v>
      </c>
      <c r="AD194" s="160" t="s">
        <v>1881</v>
      </c>
      <c r="AE194" s="160">
        <v>44544</v>
      </c>
      <c r="AF194" s="180" t="s">
        <v>1904</v>
      </c>
      <c r="AG194" s="160"/>
      <c r="AH194" s="160"/>
      <c r="AI194" s="179"/>
      <c r="AJ194" s="160">
        <f>IFERROR(IF(VLOOKUP(功能_33[[#This Row],[功能代號]],E:T,11,FALSE)=0,"",VLOOKUP(功能_33[[#This Row],[功能代號]],E:T,11,FALSE)),"")</f>
        <v>44529</v>
      </c>
      <c r="AK194" s="160"/>
      <c r="AL194" s="160"/>
      <c r="AM194" s="92"/>
      <c r="AN194" s="160"/>
      <c r="AO194" s="91" t="s">
        <v>759</v>
      </c>
      <c r="AP194" s="91" t="s">
        <v>759</v>
      </c>
      <c r="AQ194" s="181" t="s">
        <v>1530</v>
      </c>
      <c r="AR194" s="168" t="str">
        <f t="shared" si="21"/>
        <v>6-4</v>
      </c>
      <c r="AS194" s="169" t="str">
        <f t="shared" si="22"/>
        <v/>
      </c>
      <c r="AT194" s="170" t="str">
        <f t="shared" si="23"/>
        <v/>
      </c>
      <c r="AU194" s="182" t="str">
        <f t="shared" si="24"/>
        <v/>
      </c>
      <c r="AV194" s="183" t="str">
        <f t="shared" si="25"/>
        <v/>
      </c>
      <c r="AW194" s="163" t="str">
        <f t="shared" si="26"/>
        <v/>
      </c>
      <c r="AX194" s="92" t="str">
        <f>IFERROR(VLOOKUP(功能_33[[#This Row],[功能代號]],#REF!,1,FALSE),"")</f>
        <v/>
      </c>
      <c r="AY194" s="100">
        <v>44517</v>
      </c>
      <c r="AZ194" s="100">
        <v>44517</v>
      </c>
      <c r="BA194" s="100">
        <v>44517</v>
      </c>
      <c r="BB194" s="92" t="s">
        <v>1531</v>
      </c>
      <c r="BD194" s="92" t="s">
        <v>1872</v>
      </c>
      <c r="BE194" s="92" t="s">
        <v>1533</v>
      </c>
      <c r="BF194" s="184"/>
      <c r="BG194" s="92" t="str">
        <f>IFERROR(VLOOKUP(功能_33[[#This Row],[功能代號]],#REF!,1,FALSE),"")</f>
        <v/>
      </c>
      <c r="BH194" s="92" t="str">
        <f>IFERROR(VLOOKUP(功能_33[[#This Row],[QC對應測試案例即測試報告]],#REF!,1,FALSE),"")</f>
        <v/>
      </c>
      <c r="BI194" s="92" t="str">
        <f t="shared" si="20"/>
        <v/>
      </c>
    </row>
    <row r="195" spans="1:61" ht="13.5" x14ac:dyDescent="0.4">
      <c r="C195" s="92" t="s">
        <v>646</v>
      </c>
      <c r="D195" s="92" t="s">
        <v>1022</v>
      </c>
      <c r="E195" s="91" t="s">
        <v>1905</v>
      </c>
      <c r="F195" s="92" t="s">
        <v>1906</v>
      </c>
      <c r="G195" s="92" t="s">
        <v>1907</v>
      </c>
      <c r="H195" s="91" t="s">
        <v>714</v>
      </c>
      <c r="I195" s="91" t="s">
        <v>853</v>
      </c>
      <c r="J195" s="97" t="s">
        <v>1649</v>
      </c>
      <c r="K195" s="97" t="s">
        <v>1864</v>
      </c>
      <c r="L195" s="160">
        <v>44587</v>
      </c>
      <c r="M195" s="160">
        <v>44587</v>
      </c>
      <c r="N195" s="160">
        <v>44529</v>
      </c>
      <c r="O195" s="160">
        <v>44529</v>
      </c>
      <c r="P195" s="160">
        <v>44533</v>
      </c>
      <c r="Q195" s="91" t="s">
        <v>719</v>
      </c>
      <c r="R195" s="194" t="s">
        <v>745</v>
      </c>
      <c r="W195" s="91"/>
      <c r="Y195" s="91"/>
      <c r="Z195" s="91"/>
      <c r="AA195" s="92" t="e">
        <f>VLOOKUP(功能_33[[#This Row],[User]],#REF!,7,FALSE)</f>
        <v>#REF!</v>
      </c>
      <c r="AB195" s="160">
        <v>44533</v>
      </c>
      <c r="AC195" s="160" t="s">
        <v>1871</v>
      </c>
      <c r="AD195" s="160" t="s">
        <v>1881</v>
      </c>
      <c r="AE195" s="160">
        <v>44544</v>
      </c>
      <c r="AF195" s="180" t="s">
        <v>1908</v>
      </c>
      <c r="AG195" s="160"/>
      <c r="AH195" s="160"/>
      <c r="AI195" s="179"/>
      <c r="AJ195" s="160">
        <f>IFERROR(IF(VLOOKUP(功能_33[[#This Row],[功能代號]],E:T,11,FALSE)=0,"",VLOOKUP(功能_33[[#This Row],[功能代號]],E:T,11,FALSE)),"")</f>
        <v>44529</v>
      </c>
      <c r="AK195" s="160"/>
      <c r="AL195" s="160"/>
      <c r="AM195" s="92"/>
      <c r="AN195" s="160"/>
      <c r="AO195" s="91" t="s">
        <v>759</v>
      </c>
      <c r="AP195" s="91" t="s">
        <v>759</v>
      </c>
      <c r="AQ195" s="181" t="s">
        <v>1530</v>
      </c>
      <c r="AR195" s="168" t="str">
        <f t="shared" si="21"/>
        <v>6-4</v>
      </c>
      <c r="AS195" s="169" t="str">
        <f t="shared" si="22"/>
        <v/>
      </c>
      <c r="AT195" s="170" t="str">
        <f t="shared" si="23"/>
        <v/>
      </c>
      <c r="AU195" s="182" t="str">
        <f t="shared" si="24"/>
        <v/>
      </c>
      <c r="AV195" s="183" t="str">
        <f t="shared" si="25"/>
        <v/>
      </c>
      <c r="AW195" s="163" t="str">
        <f t="shared" si="26"/>
        <v/>
      </c>
      <c r="AX195" s="92" t="str">
        <f>IFERROR(VLOOKUP(功能_33[[#This Row],[功能代號]],#REF!,1,FALSE),"")</f>
        <v/>
      </c>
      <c r="AY195" s="100">
        <v>44610</v>
      </c>
      <c r="AZ195" s="100">
        <v>44638</v>
      </c>
      <c r="BA195" s="100">
        <v>44638</v>
      </c>
      <c r="BB195" s="92" t="s">
        <v>1645</v>
      </c>
      <c r="BC195" s="92" t="s">
        <v>1832</v>
      </c>
      <c r="BD195" s="92" t="s">
        <v>1909</v>
      </c>
      <c r="BE195" s="92" t="s">
        <v>997</v>
      </c>
      <c r="BF195" s="184"/>
      <c r="BG195" s="92" t="str">
        <f>IFERROR(VLOOKUP(功能_33[[#This Row],[功能代號]],#REF!,1,FALSE),"")</f>
        <v/>
      </c>
      <c r="BH195" s="92" t="str">
        <f>IFERROR(VLOOKUP(功能_33[[#This Row],[QC對應測試案例即測試報告]],#REF!,1,FALSE),"")</f>
        <v/>
      </c>
      <c r="BI195" s="92" t="str">
        <f t="shared" si="20"/>
        <v/>
      </c>
    </row>
    <row r="196" spans="1:61" ht="13.5" x14ac:dyDescent="0.4">
      <c r="C196" s="92" t="s">
        <v>646</v>
      </c>
      <c r="D196" s="92" t="s">
        <v>1022</v>
      </c>
      <c r="E196" s="91" t="s">
        <v>311</v>
      </c>
      <c r="F196" s="92" t="s">
        <v>1034</v>
      </c>
      <c r="G196" s="92"/>
      <c r="H196" s="91" t="s">
        <v>761</v>
      </c>
      <c r="I196" s="91" t="s">
        <v>853</v>
      </c>
      <c r="J196" s="97" t="s">
        <v>1641</v>
      </c>
      <c r="K196" s="97" t="s">
        <v>1642</v>
      </c>
      <c r="L196" s="160">
        <v>44568</v>
      </c>
      <c r="M196" s="160">
        <v>44567</v>
      </c>
      <c r="N196" s="160">
        <v>44529</v>
      </c>
      <c r="O196" s="160">
        <v>44529</v>
      </c>
      <c r="P196" s="160">
        <v>44538</v>
      </c>
      <c r="Q196" s="91" t="s">
        <v>723</v>
      </c>
      <c r="R196" s="91" t="s">
        <v>745</v>
      </c>
      <c r="W196" s="91"/>
      <c r="Y196" s="91"/>
      <c r="Z196" s="91"/>
      <c r="AA196" s="92" t="e">
        <f>VLOOKUP(功能_33[[#This Row],[User]],#REF!,7,FALSE)</f>
        <v>#REF!</v>
      </c>
      <c r="AB196" s="160">
        <v>44533</v>
      </c>
      <c r="AC196" s="160" t="s">
        <v>1593</v>
      </c>
      <c r="AD196" s="160" t="s">
        <v>1881</v>
      </c>
      <c r="AE196" s="160">
        <v>44544</v>
      </c>
      <c r="AF196" s="180" t="s">
        <v>1910</v>
      </c>
      <c r="AG196" s="160"/>
      <c r="AH196" s="160"/>
      <c r="AI196" s="179"/>
      <c r="AJ196" s="160">
        <f>IFERROR(IF(VLOOKUP(功能_33[[#This Row],[功能代號]],E:T,11,FALSE)=0,"",VLOOKUP(功能_33[[#This Row],[功能代號]],E:T,11,FALSE)),"")</f>
        <v>44529</v>
      </c>
      <c r="AK196" s="160"/>
      <c r="AL196" s="160"/>
      <c r="AM196" s="92"/>
      <c r="AN196" s="160"/>
      <c r="AO196" s="91" t="s">
        <v>759</v>
      </c>
      <c r="AP196" s="91" t="s">
        <v>759</v>
      </c>
      <c r="AQ196" s="181" t="s">
        <v>1530</v>
      </c>
      <c r="AR196" s="168" t="str">
        <f t="shared" si="21"/>
        <v>6-4</v>
      </c>
      <c r="AS196" s="169" t="str">
        <f t="shared" si="22"/>
        <v/>
      </c>
      <c r="AT196" s="170" t="str">
        <f t="shared" si="23"/>
        <v/>
      </c>
      <c r="AU196" s="182" t="str">
        <f t="shared" si="24"/>
        <v/>
      </c>
      <c r="AV196" s="183" t="str">
        <f t="shared" si="25"/>
        <v/>
      </c>
      <c r="AW196" s="163" t="str">
        <f t="shared" si="26"/>
        <v/>
      </c>
      <c r="AX196" s="92" t="str">
        <f>IFERROR(VLOOKUP(功能_33[[#This Row],[功能代號]],#REF!,1,FALSE),"")</f>
        <v/>
      </c>
      <c r="AY196" s="100">
        <v>44512</v>
      </c>
      <c r="AZ196" s="100">
        <v>44512</v>
      </c>
      <c r="BA196" s="100">
        <v>44512</v>
      </c>
      <c r="BB196" s="92" t="s">
        <v>1650</v>
      </c>
      <c r="BD196" s="92" t="s">
        <v>1911</v>
      </c>
      <c r="BE196" s="92" t="s">
        <v>1533</v>
      </c>
      <c r="BF196" s="184"/>
      <c r="BG196" s="92" t="str">
        <f>IFERROR(VLOOKUP(功能_33[[#This Row],[功能代號]],#REF!,1,FALSE),"")</f>
        <v/>
      </c>
      <c r="BH196" s="92" t="str">
        <f>IFERROR(VLOOKUP(功能_33[[#This Row],[QC對應測試案例即測試報告]],#REF!,1,FALSE),"")</f>
        <v/>
      </c>
      <c r="BI196" s="92" t="str">
        <f t="shared" si="20"/>
        <v/>
      </c>
    </row>
    <row r="197" spans="1:61" ht="13.5" x14ac:dyDescent="0.4">
      <c r="A197" s="188"/>
      <c r="C197" s="92" t="s">
        <v>646</v>
      </c>
      <c r="D197" s="92" t="s">
        <v>1035</v>
      </c>
      <c r="E197" s="91" t="s">
        <v>1036</v>
      </c>
      <c r="F197" s="106" t="s">
        <v>1037</v>
      </c>
      <c r="G197" s="106" t="s">
        <v>1038</v>
      </c>
      <c r="H197" s="91" t="s">
        <v>714</v>
      </c>
      <c r="I197" s="91" t="s">
        <v>1640</v>
      </c>
      <c r="J197" s="97" t="s">
        <v>1912</v>
      </c>
      <c r="K197" s="97" t="s">
        <v>1642</v>
      </c>
      <c r="L197" s="160">
        <v>44575</v>
      </c>
      <c r="M197" s="160">
        <v>44574</v>
      </c>
      <c r="N197" s="160">
        <v>44399</v>
      </c>
      <c r="O197" s="160">
        <v>44400</v>
      </c>
      <c r="P197" s="160">
        <v>44412</v>
      </c>
      <c r="Q197" s="91" t="s">
        <v>717</v>
      </c>
      <c r="R197" s="91" t="s">
        <v>735</v>
      </c>
      <c r="W197" s="91"/>
      <c r="Y197" s="91"/>
      <c r="Z197" s="91"/>
      <c r="AA197" s="92" t="s">
        <v>1913</v>
      </c>
      <c r="AB197" s="160">
        <v>44470</v>
      </c>
      <c r="AC197" s="160">
        <v>44463</v>
      </c>
      <c r="AD197" s="190">
        <v>44468</v>
      </c>
      <c r="AE197" s="191">
        <v>44468</v>
      </c>
      <c r="AF197" s="192" t="s">
        <v>1914</v>
      </c>
      <c r="AG197" s="191" t="s">
        <v>728</v>
      </c>
      <c r="AH197" s="191">
        <v>44483.56527777778</v>
      </c>
      <c r="AI197" s="191">
        <v>44487.745833333327</v>
      </c>
      <c r="AJ197" s="191" t="s">
        <v>735</v>
      </c>
      <c r="AK197" s="191"/>
      <c r="AL197" s="191"/>
      <c r="AM197" s="92"/>
      <c r="AO197" s="91" t="s">
        <v>1039</v>
      </c>
      <c r="AP197" s="92" t="s">
        <v>1040</v>
      </c>
      <c r="AQ197" s="181" t="s">
        <v>1530</v>
      </c>
      <c r="AR197" s="168" t="str">
        <f t="shared" si="21"/>
        <v>6-7</v>
      </c>
      <c r="AS197" s="169" t="str">
        <f t="shared" si="22"/>
        <v/>
      </c>
      <c r="AT197" s="170" t="str">
        <f t="shared" si="23"/>
        <v/>
      </c>
      <c r="AU197" s="182" t="str">
        <f t="shared" si="24"/>
        <v/>
      </c>
      <c r="AV197" s="183" t="str">
        <f t="shared" si="25"/>
        <v/>
      </c>
      <c r="AW197" s="163" t="str">
        <f t="shared" si="26"/>
        <v/>
      </c>
      <c r="AX197" s="92" t="str">
        <f>IFERROR(VLOOKUP(功能_33[[#This Row],[功能代號]],#REF!,1,FALSE),"")</f>
        <v/>
      </c>
      <c r="AY197" s="100">
        <v>44512</v>
      </c>
      <c r="AZ197" s="100">
        <v>44512</v>
      </c>
      <c r="BA197" s="100">
        <v>44512</v>
      </c>
      <c r="BB197" s="92" t="s">
        <v>1650</v>
      </c>
      <c r="BD197" s="92" t="s">
        <v>1890</v>
      </c>
      <c r="BE197" s="92" t="s">
        <v>1533</v>
      </c>
      <c r="BF197" s="184"/>
      <c r="BG197" s="92" t="str">
        <f>IFERROR(VLOOKUP(功能_33[[#This Row],[功能代號]],#REF!,1,FALSE),"")</f>
        <v/>
      </c>
      <c r="BH197" s="92" t="str">
        <f>IFERROR(VLOOKUP(功能_33[[#This Row],[QC對應測試案例即測試報告]],#REF!,1,FALSE),"")</f>
        <v/>
      </c>
      <c r="BI197" s="92" t="str">
        <f t="shared" si="20"/>
        <v/>
      </c>
    </row>
    <row r="198" spans="1:61" ht="13.5" x14ac:dyDescent="0.4">
      <c r="C198" s="92" t="s">
        <v>635</v>
      </c>
      <c r="D198" s="92" t="s">
        <v>640</v>
      </c>
      <c r="E198" s="108" t="s">
        <v>140</v>
      </c>
      <c r="F198" s="92" t="s">
        <v>1041</v>
      </c>
      <c r="G198" s="92"/>
      <c r="H198" s="91" t="s">
        <v>761</v>
      </c>
      <c r="I198" s="91" t="s">
        <v>950</v>
      </c>
      <c r="J198" s="97" t="s">
        <v>893</v>
      </c>
      <c r="K198" s="97"/>
      <c r="L198" s="160">
        <v>44575</v>
      </c>
      <c r="M198" s="160">
        <v>44573</v>
      </c>
      <c r="N198" s="160">
        <v>44468</v>
      </c>
      <c r="O198" s="160">
        <v>44468</v>
      </c>
      <c r="P198" s="160">
        <v>44533</v>
      </c>
      <c r="Q198" s="91" t="s">
        <v>723</v>
      </c>
      <c r="R198" s="91" t="s">
        <v>921</v>
      </c>
      <c r="W198" s="91"/>
      <c r="Y198" s="91"/>
      <c r="Z198" s="91"/>
      <c r="AA198" s="92" t="e">
        <f>VLOOKUP(功能_33[[#This Row],[User]],#REF!,7,FALSE)</f>
        <v>#REF!</v>
      </c>
      <c r="AB198" s="160">
        <v>44533</v>
      </c>
      <c r="AC198" s="160" t="s">
        <v>1745</v>
      </c>
      <c r="AD198" s="160">
        <v>44531</v>
      </c>
      <c r="AE198" s="160">
        <v>44531</v>
      </c>
      <c r="AF198" s="180">
        <v>44539</v>
      </c>
      <c r="AG198" s="160"/>
      <c r="AH198" s="160"/>
      <c r="AI198" s="179"/>
      <c r="AJ198" s="160">
        <f>IFERROR(IF(VLOOKUP(功能_33[[#This Row],[功能代號]],E:T,11,FALSE)=0,"",VLOOKUP(功能_33[[#This Row],[功能代號]],E:T,11,FALSE)),"")</f>
        <v>44468</v>
      </c>
      <c r="AK198" s="160"/>
      <c r="AL198" s="160"/>
      <c r="AM198" s="92"/>
      <c r="AN198" s="160"/>
      <c r="AO198" s="91" t="s">
        <v>897</v>
      </c>
      <c r="AP198" s="91" t="s">
        <v>759</v>
      </c>
      <c r="AQ198" s="181" t="s">
        <v>1530</v>
      </c>
      <c r="AR198" s="168" t="str">
        <f t="shared" si="21"/>
        <v>4-5</v>
      </c>
      <c r="AS198" s="169" t="str">
        <f t="shared" si="22"/>
        <v/>
      </c>
      <c r="AT198" s="170" t="str">
        <f t="shared" si="23"/>
        <v/>
      </c>
      <c r="AU198" s="182" t="str">
        <f t="shared" si="24"/>
        <v/>
      </c>
      <c r="AV198" s="183" t="str">
        <f t="shared" si="25"/>
        <v/>
      </c>
      <c r="AW198" s="163" t="str">
        <f t="shared" si="26"/>
        <v/>
      </c>
      <c r="AX198" s="92" t="str">
        <f>IFERROR(VLOOKUP(功能_33[[#This Row],[功能代號]],#REF!,1,FALSE),"")</f>
        <v/>
      </c>
      <c r="AY198" s="100">
        <v>44559</v>
      </c>
      <c r="AZ198" s="100">
        <v>44559</v>
      </c>
      <c r="BA198" s="100">
        <v>44559</v>
      </c>
      <c r="BB198" s="92" t="s">
        <v>1650</v>
      </c>
      <c r="BD198" s="92" t="s">
        <v>1915</v>
      </c>
      <c r="BE198" s="92" t="s">
        <v>1533</v>
      </c>
      <c r="BF198" s="184"/>
      <c r="BG198" s="92" t="str">
        <f>IFERROR(VLOOKUP(功能_33[[#This Row],[功能代號]],#REF!,1,FALSE),"")</f>
        <v/>
      </c>
      <c r="BH198" s="92" t="str">
        <f>IFERROR(VLOOKUP(功能_33[[#This Row],[QC對應測試案例即測試報告]],#REF!,1,FALSE),"")</f>
        <v/>
      </c>
      <c r="BI198" s="92" t="str">
        <f t="shared" si="20"/>
        <v/>
      </c>
    </row>
    <row r="199" spans="1:61" ht="13.5" x14ac:dyDescent="0.4">
      <c r="C199" s="92" t="s">
        <v>635</v>
      </c>
      <c r="D199" s="92" t="s">
        <v>640</v>
      </c>
      <c r="E199" s="108" t="s">
        <v>167</v>
      </c>
      <c r="F199" s="92" t="s">
        <v>1042</v>
      </c>
      <c r="G199" s="92"/>
      <c r="H199" s="91" t="s">
        <v>761</v>
      </c>
      <c r="I199" s="91" t="s">
        <v>950</v>
      </c>
      <c r="J199" s="97" t="s">
        <v>893</v>
      </c>
      <c r="K199" s="97"/>
      <c r="L199" s="160">
        <v>44575</v>
      </c>
      <c r="M199" s="160">
        <v>44573</v>
      </c>
      <c r="N199" s="160">
        <v>44468</v>
      </c>
      <c r="O199" s="160">
        <v>44468</v>
      </c>
      <c r="P199" s="160">
        <v>44533</v>
      </c>
      <c r="Q199" s="91" t="s">
        <v>723</v>
      </c>
      <c r="R199" s="91" t="s">
        <v>921</v>
      </c>
      <c r="W199" s="91"/>
      <c r="Y199" s="91"/>
      <c r="Z199" s="91"/>
      <c r="AA199" s="92" t="e">
        <f>VLOOKUP(功能_33[[#This Row],[User]],#REF!,7,FALSE)</f>
        <v>#REF!</v>
      </c>
      <c r="AB199" s="160">
        <v>44533</v>
      </c>
      <c r="AC199" s="160" t="s">
        <v>1559</v>
      </c>
      <c r="AD199" s="160">
        <v>44531</v>
      </c>
      <c r="AE199" s="160">
        <v>44531</v>
      </c>
      <c r="AF199" s="180">
        <v>44539</v>
      </c>
      <c r="AG199" s="160"/>
      <c r="AH199" s="160"/>
      <c r="AI199" s="179"/>
      <c r="AJ199" s="160">
        <f>IFERROR(IF(VLOOKUP(功能_33[[#This Row],[功能代號]],E:T,11,FALSE)=0,"",VLOOKUP(功能_33[[#This Row],[功能代號]],E:T,11,FALSE)),"")</f>
        <v>44468</v>
      </c>
      <c r="AK199" s="160"/>
      <c r="AL199" s="160"/>
      <c r="AM199" s="92"/>
      <c r="AN199" s="160"/>
      <c r="AO199" s="108" t="s">
        <v>1043</v>
      </c>
      <c r="AP199" s="92" t="s">
        <v>1044</v>
      </c>
      <c r="AQ199" s="181" t="s">
        <v>1530</v>
      </c>
      <c r="AR199" s="168" t="str">
        <f t="shared" si="21"/>
        <v>4-5</v>
      </c>
      <c r="AS199" s="169" t="str">
        <f t="shared" si="22"/>
        <v/>
      </c>
      <c r="AT199" s="170" t="str">
        <f t="shared" si="23"/>
        <v/>
      </c>
      <c r="AU199" s="182" t="str">
        <f t="shared" si="24"/>
        <v/>
      </c>
      <c r="AV199" s="183" t="str">
        <f t="shared" si="25"/>
        <v/>
      </c>
      <c r="AW199" s="163" t="str">
        <f t="shared" si="26"/>
        <v/>
      </c>
      <c r="AX199" s="92" t="str">
        <f>IFERROR(VLOOKUP(功能_33[[#This Row],[功能代號]],#REF!,1,FALSE),"")</f>
        <v/>
      </c>
      <c r="AY199" s="100">
        <v>44559</v>
      </c>
      <c r="AZ199" s="100">
        <v>44559</v>
      </c>
      <c r="BA199" s="100">
        <v>44559</v>
      </c>
      <c r="BB199" s="92" t="s">
        <v>1650</v>
      </c>
      <c r="BD199" s="92" t="s">
        <v>1915</v>
      </c>
      <c r="BE199" s="92" t="s">
        <v>1533</v>
      </c>
      <c r="BF199" s="184"/>
      <c r="BG199" s="92" t="str">
        <f>IFERROR(VLOOKUP(功能_33[[#This Row],[功能代號]],#REF!,1,FALSE),"")</f>
        <v/>
      </c>
      <c r="BH199" s="92" t="str">
        <f>IFERROR(VLOOKUP(功能_33[[#This Row],[QC對應測試案例即測試報告]],#REF!,1,FALSE),"")</f>
        <v/>
      </c>
      <c r="BI199" s="92" t="str">
        <f t="shared" si="20"/>
        <v/>
      </c>
    </row>
    <row r="200" spans="1:61" ht="40.5" x14ac:dyDescent="0.4">
      <c r="C200" s="92" t="s">
        <v>635</v>
      </c>
      <c r="D200" s="92" t="s">
        <v>640</v>
      </c>
      <c r="E200" s="108" t="s">
        <v>141</v>
      </c>
      <c r="F200" s="92" t="s">
        <v>1045</v>
      </c>
      <c r="G200" s="92"/>
      <c r="H200" s="91" t="s">
        <v>761</v>
      </c>
      <c r="I200" s="91" t="s">
        <v>950</v>
      </c>
      <c r="J200" s="97" t="s">
        <v>893</v>
      </c>
      <c r="K200" s="97"/>
      <c r="L200" s="160">
        <v>44579</v>
      </c>
      <c r="M200" s="160">
        <v>44578</v>
      </c>
      <c r="N200" s="160">
        <v>44468</v>
      </c>
      <c r="O200" s="160">
        <v>44468</v>
      </c>
      <c r="P200" s="160">
        <v>44533</v>
      </c>
      <c r="Q200" s="91" t="s">
        <v>723</v>
      </c>
      <c r="R200" s="91" t="s">
        <v>921</v>
      </c>
      <c r="W200" s="91"/>
      <c r="Y200" s="91"/>
      <c r="Z200" s="91"/>
      <c r="AA200" s="92" t="e">
        <f>VLOOKUP(功能_33[[#This Row],[User]],#REF!,7,FALSE)</f>
        <v>#REF!</v>
      </c>
      <c r="AB200" s="160">
        <v>44533</v>
      </c>
      <c r="AC200" s="160" t="s">
        <v>1593</v>
      </c>
      <c r="AD200" s="160">
        <v>44531</v>
      </c>
      <c r="AE200" s="160">
        <v>44531</v>
      </c>
      <c r="AF200" s="180">
        <v>44539</v>
      </c>
      <c r="AG200" s="160"/>
      <c r="AH200" s="160"/>
      <c r="AI200" s="179"/>
      <c r="AJ200" s="160">
        <f>IFERROR(IF(VLOOKUP(功能_33[[#This Row],[功能代號]],E:T,11,FALSE)=0,"",VLOOKUP(功能_33[[#This Row],[功能代號]],E:T,11,FALSE)),"")</f>
        <v>44468</v>
      </c>
      <c r="AK200" s="160"/>
      <c r="AL200" s="160"/>
      <c r="AM200" s="92"/>
      <c r="AN200" s="160"/>
      <c r="AO200" s="93" t="s">
        <v>1046</v>
      </c>
      <c r="AP200" s="95" t="s">
        <v>1047</v>
      </c>
      <c r="AQ200" s="181" t="s">
        <v>1530</v>
      </c>
      <c r="AR200" s="168" t="str">
        <f t="shared" si="21"/>
        <v>4-5</v>
      </c>
      <c r="AS200" s="169" t="str">
        <f t="shared" si="22"/>
        <v/>
      </c>
      <c r="AT200" s="170" t="str">
        <f t="shared" si="23"/>
        <v/>
      </c>
      <c r="AU200" s="182" t="str">
        <f t="shared" si="24"/>
        <v/>
      </c>
      <c r="AV200" s="183" t="str">
        <f t="shared" si="25"/>
        <v/>
      </c>
      <c r="AW200" s="163" t="str">
        <f t="shared" si="26"/>
        <v/>
      </c>
      <c r="AX200" s="92" t="str">
        <f>IFERROR(VLOOKUP(功能_33[[#This Row],[功能代號]],#REF!,1,FALSE),"")</f>
        <v/>
      </c>
      <c r="AY200" s="100">
        <v>44559</v>
      </c>
      <c r="AZ200" s="100">
        <v>44559</v>
      </c>
      <c r="BA200" s="100">
        <v>44559</v>
      </c>
      <c r="BB200" s="92" t="s">
        <v>1650</v>
      </c>
      <c r="BD200" s="92" t="s">
        <v>1915</v>
      </c>
      <c r="BE200" s="92" t="s">
        <v>1533</v>
      </c>
      <c r="BF200" s="184"/>
      <c r="BG200" s="92" t="str">
        <f>IFERROR(VLOOKUP(功能_33[[#This Row],[功能代號]],#REF!,1,FALSE),"")</f>
        <v/>
      </c>
      <c r="BH200" s="92" t="str">
        <f>IFERROR(VLOOKUP(功能_33[[#This Row],[QC對應測試案例即測試報告]],#REF!,1,FALSE),"")</f>
        <v/>
      </c>
      <c r="BI200" s="92" t="str">
        <f t="shared" ref="BI200:BI263" si="27">BG200&amp;BH200</f>
        <v/>
      </c>
    </row>
    <row r="201" spans="1:61" ht="13.5" x14ac:dyDescent="0.4">
      <c r="C201" s="92" t="s">
        <v>635</v>
      </c>
      <c r="D201" s="92" t="s">
        <v>640</v>
      </c>
      <c r="E201" s="108" t="s">
        <v>168</v>
      </c>
      <c r="F201" s="92" t="s">
        <v>1048</v>
      </c>
      <c r="G201" s="92"/>
      <c r="H201" s="91" t="s">
        <v>761</v>
      </c>
      <c r="I201" s="91" t="s">
        <v>950</v>
      </c>
      <c r="J201" s="97" t="s">
        <v>893</v>
      </c>
      <c r="K201" s="97"/>
      <c r="L201" s="160">
        <v>44575</v>
      </c>
      <c r="M201" s="160">
        <v>44573</v>
      </c>
      <c r="N201" s="160">
        <v>44468</v>
      </c>
      <c r="O201" s="160">
        <v>44468</v>
      </c>
      <c r="P201" s="160">
        <v>44533</v>
      </c>
      <c r="Q201" s="91" t="s">
        <v>723</v>
      </c>
      <c r="R201" s="91" t="s">
        <v>921</v>
      </c>
      <c r="W201" s="91"/>
      <c r="Y201" s="91"/>
      <c r="Z201" s="91"/>
      <c r="AA201" s="92" t="e">
        <f>VLOOKUP(功能_33[[#This Row],[User]],#REF!,7,FALSE)</f>
        <v>#REF!</v>
      </c>
      <c r="AB201" s="160">
        <v>44533</v>
      </c>
      <c r="AC201" s="160" t="s">
        <v>1559</v>
      </c>
      <c r="AD201" s="160">
        <v>44531</v>
      </c>
      <c r="AE201" s="160">
        <v>44531</v>
      </c>
      <c r="AF201" s="180">
        <v>44539</v>
      </c>
      <c r="AG201" s="160"/>
      <c r="AH201" s="160"/>
      <c r="AI201" s="179"/>
      <c r="AJ201" s="160">
        <f>IFERROR(IF(VLOOKUP(功能_33[[#This Row],[功能代號]],E:T,11,FALSE)=0,"",VLOOKUP(功能_33[[#This Row],[功能代號]],E:T,11,FALSE)),"")</f>
        <v>44468</v>
      </c>
      <c r="AK201" s="160"/>
      <c r="AL201" s="160"/>
      <c r="AM201" s="92"/>
      <c r="AN201" s="160"/>
      <c r="AO201" s="108" t="s">
        <v>1049</v>
      </c>
      <c r="AP201" s="92" t="s">
        <v>1050</v>
      </c>
      <c r="AQ201" s="181" t="s">
        <v>1530</v>
      </c>
      <c r="AR201" s="168" t="str">
        <f t="shared" si="21"/>
        <v>4-5</v>
      </c>
      <c r="AS201" s="169" t="str">
        <f t="shared" si="22"/>
        <v/>
      </c>
      <c r="AT201" s="170" t="str">
        <f t="shared" si="23"/>
        <v/>
      </c>
      <c r="AU201" s="182" t="str">
        <f t="shared" si="24"/>
        <v/>
      </c>
      <c r="AV201" s="183" t="str">
        <f t="shared" si="25"/>
        <v/>
      </c>
      <c r="AW201" s="163" t="str">
        <f t="shared" si="26"/>
        <v/>
      </c>
      <c r="AX201" s="92" t="str">
        <f>IFERROR(VLOOKUP(功能_33[[#This Row],[功能代號]],#REF!,1,FALSE),"")</f>
        <v/>
      </c>
      <c r="AY201" s="100">
        <v>44559</v>
      </c>
      <c r="AZ201" s="100">
        <v>44559</v>
      </c>
      <c r="BA201" s="100">
        <v>44559</v>
      </c>
      <c r="BB201" s="92" t="s">
        <v>1650</v>
      </c>
      <c r="BD201" s="92" t="s">
        <v>1915</v>
      </c>
      <c r="BE201" s="92" t="s">
        <v>1533</v>
      </c>
      <c r="BF201" s="184"/>
      <c r="BG201" s="92" t="str">
        <f>IFERROR(VLOOKUP(功能_33[[#This Row],[功能代號]],#REF!,1,FALSE),"")</f>
        <v/>
      </c>
      <c r="BH201" s="92" t="str">
        <f>IFERROR(VLOOKUP(功能_33[[#This Row],[QC對應測試案例即測試報告]],#REF!,1,FALSE),"")</f>
        <v/>
      </c>
      <c r="BI201" s="92" t="str">
        <f t="shared" si="27"/>
        <v/>
      </c>
    </row>
    <row r="202" spans="1:61" ht="13.5" x14ac:dyDescent="0.4">
      <c r="C202" s="92" t="s">
        <v>635</v>
      </c>
      <c r="D202" s="92" t="s">
        <v>640</v>
      </c>
      <c r="E202" s="108" t="s">
        <v>143</v>
      </c>
      <c r="F202" s="92" t="s">
        <v>1051</v>
      </c>
      <c r="G202" s="92"/>
      <c r="H202" s="91" t="s">
        <v>761</v>
      </c>
      <c r="I202" s="91" t="s">
        <v>950</v>
      </c>
      <c r="J202" s="97" t="s">
        <v>893</v>
      </c>
      <c r="K202" s="97"/>
      <c r="L202" s="160">
        <v>44575</v>
      </c>
      <c r="M202" s="160">
        <v>44573</v>
      </c>
      <c r="N202" s="160">
        <v>44468</v>
      </c>
      <c r="O202" s="160">
        <v>44468</v>
      </c>
      <c r="P202" s="160">
        <v>44533</v>
      </c>
      <c r="Q202" s="91" t="s">
        <v>723</v>
      </c>
      <c r="R202" s="91" t="s">
        <v>921</v>
      </c>
      <c r="W202" s="91"/>
      <c r="Y202" s="91"/>
      <c r="Z202" s="91"/>
      <c r="AA202" s="92" t="e">
        <f>VLOOKUP(功能_33[[#This Row],[User]],#REF!,7,FALSE)</f>
        <v>#REF!</v>
      </c>
      <c r="AB202" s="160">
        <v>44533</v>
      </c>
      <c r="AC202" s="160" t="s">
        <v>1559</v>
      </c>
      <c r="AD202" s="160">
        <v>44531</v>
      </c>
      <c r="AE202" s="160">
        <v>44531</v>
      </c>
      <c r="AF202" s="180">
        <v>44539</v>
      </c>
      <c r="AG202" s="160"/>
      <c r="AH202" s="160"/>
      <c r="AI202" s="179"/>
      <c r="AJ202" s="160">
        <f>IFERROR(IF(VLOOKUP(功能_33[[#This Row],[功能代號]],E:T,11,FALSE)=0,"",VLOOKUP(功能_33[[#This Row],[功能代號]],E:T,11,FALSE)),"")</f>
        <v>44468</v>
      </c>
      <c r="AK202" s="160"/>
      <c r="AL202" s="160"/>
      <c r="AM202" s="92"/>
      <c r="AN202" s="160"/>
      <c r="AO202" s="108" t="s">
        <v>1052</v>
      </c>
      <c r="AP202" s="92" t="s">
        <v>1053</v>
      </c>
      <c r="AQ202" s="181" t="s">
        <v>1530</v>
      </c>
      <c r="AR202" s="168" t="str">
        <f t="shared" si="21"/>
        <v>4-5</v>
      </c>
      <c r="AS202" s="169" t="str">
        <f t="shared" si="22"/>
        <v/>
      </c>
      <c r="AT202" s="170" t="str">
        <f t="shared" si="23"/>
        <v/>
      </c>
      <c r="AU202" s="182" t="str">
        <f t="shared" si="24"/>
        <v/>
      </c>
      <c r="AV202" s="183" t="str">
        <f t="shared" si="25"/>
        <v/>
      </c>
      <c r="AW202" s="163" t="str">
        <f t="shared" si="26"/>
        <v/>
      </c>
      <c r="AX202" s="92" t="str">
        <f>IFERROR(VLOOKUP(功能_33[[#This Row],[功能代號]],#REF!,1,FALSE),"")</f>
        <v/>
      </c>
      <c r="AY202" s="100">
        <v>44559</v>
      </c>
      <c r="AZ202" s="100">
        <v>44559</v>
      </c>
      <c r="BA202" s="100">
        <v>44559</v>
      </c>
      <c r="BB202" s="92" t="s">
        <v>1650</v>
      </c>
      <c r="BD202" s="92" t="s">
        <v>1915</v>
      </c>
      <c r="BE202" s="92" t="s">
        <v>1533</v>
      </c>
      <c r="BF202" s="184"/>
      <c r="BG202" s="92" t="str">
        <f>IFERROR(VLOOKUP(功能_33[[#This Row],[功能代號]],#REF!,1,FALSE),"")</f>
        <v/>
      </c>
      <c r="BH202" s="92" t="str">
        <f>IFERROR(VLOOKUP(功能_33[[#This Row],[QC對應測試案例即測試報告]],#REF!,1,FALSE),"")</f>
        <v/>
      </c>
      <c r="BI202" s="92" t="str">
        <f t="shared" si="27"/>
        <v/>
      </c>
    </row>
    <row r="203" spans="1:61" ht="40.5" x14ac:dyDescent="0.4">
      <c r="C203" s="92" t="s">
        <v>635</v>
      </c>
      <c r="D203" s="92" t="s">
        <v>640</v>
      </c>
      <c r="E203" s="108" t="s">
        <v>142</v>
      </c>
      <c r="F203" s="92" t="s">
        <v>1054</v>
      </c>
      <c r="G203" s="92"/>
      <c r="H203" s="91" t="s">
        <v>761</v>
      </c>
      <c r="I203" s="91" t="s">
        <v>950</v>
      </c>
      <c r="J203" s="97" t="s">
        <v>893</v>
      </c>
      <c r="K203" s="97"/>
      <c r="L203" s="160">
        <v>44579</v>
      </c>
      <c r="M203" s="160">
        <v>44578</v>
      </c>
      <c r="N203" s="160">
        <v>44468</v>
      </c>
      <c r="O203" s="160">
        <v>44468</v>
      </c>
      <c r="P203" s="160">
        <v>44533</v>
      </c>
      <c r="Q203" s="91" t="s">
        <v>723</v>
      </c>
      <c r="R203" s="91" t="s">
        <v>921</v>
      </c>
      <c r="W203" s="91"/>
      <c r="Y203" s="91"/>
      <c r="Z203" s="91"/>
      <c r="AA203" s="92" t="e">
        <f>VLOOKUP(功能_33[[#This Row],[User]],#REF!,7,FALSE)</f>
        <v>#REF!</v>
      </c>
      <c r="AB203" s="160">
        <v>44533</v>
      </c>
      <c r="AC203" s="160" t="s">
        <v>1593</v>
      </c>
      <c r="AD203" s="160">
        <v>44531</v>
      </c>
      <c r="AE203" s="160">
        <v>44531</v>
      </c>
      <c r="AF203" s="180">
        <v>44539</v>
      </c>
      <c r="AG203" s="160"/>
      <c r="AH203" s="160"/>
      <c r="AI203" s="179"/>
      <c r="AJ203" s="160">
        <f>IFERROR(IF(VLOOKUP(功能_33[[#This Row],[功能代號]],E:T,11,FALSE)=0,"",VLOOKUP(功能_33[[#This Row],[功能代號]],E:T,11,FALSE)),"")</f>
        <v>44468</v>
      </c>
      <c r="AK203" s="160"/>
      <c r="AL203" s="160"/>
      <c r="AM203" s="92"/>
      <c r="AN203" s="160"/>
      <c r="AO203" s="93" t="s">
        <v>1055</v>
      </c>
      <c r="AP203" s="95" t="s">
        <v>1056</v>
      </c>
      <c r="AQ203" s="181" t="s">
        <v>1720</v>
      </c>
      <c r="AR203" s="168" t="str">
        <f t="shared" si="21"/>
        <v>4-5</v>
      </c>
      <c r="AS203" s="169" t="str">
        <f t="shared" si="22"/>
        <v/>
      </c>
      <c r="AT203" s="170" t="str">
        <f t="shared" si="23"/>
        <v/>
      </c>
      <c r="AU203" s="182" t="str">
        <f t="shared" si="24"/>
        <v/>
      </c>
      <c r="AV203" s="183" t="str">
        <f t="shared" si="25"/>
        <v/>
      </c>
      <c r="AW203" s="163" t="str">
        <f t="shared" si="26"/>
        <v/>
      </c>
      <c r="AX203" s="92" t="str">
        <f>IFERROR(VLOOKUP(功能_33[[#This Row],[功能代號]],#REF!,1,FALSE),"")</f>
        <v/>
      </c>
      <c r="AY203" s="100">
        <v>44559</v>
      </c>
      <c r="AZ203" s="100">
        <v>44559</v>
      </c>
      <c r="BA203" s="100">
        <v>44559</v>
      </c>
      <c r="BB203" s="92" t="s">
        <v>1650</v>
      </c>
      <c r="BD203" s="92" t="s">
        <v>1915</v>
      </c>
      <c r="BE203" s="92" t="s">
        <v>1533</v>
      </c>
      <c r="BF203" s="184"/>
      <c r="BG203" s="92" t="str">
        <f>IFERROR(VLOOKUP(功能_33[[#This Row],[功能代號]],#REF!,1,FALSE),"")</f>
        <v/>
      </c>
      <c r="BH203" s="92" t="str">
        <f>IFERROR(VLOOKUP(功能_33[[#This Row],[QC對應測試案例即測試報告]],#REF!,1,FALSE),"")</f>
        <v/>
      </c>
      <c r="BI203" s="92" t="str">
        <f t="shared" si="27"/>
        <v/>
      </c>
    </row>
    <row r="204" spans="1:61" ht="94.5" x14ac:dyDescent="0.4">
      <c r="C204" s="92" t="s">
        <v>635</v>
      </c>
      <c r="D204" s="92" t="s">
        <v>637</v>
      </c>
      <c r="E204" s="91" t="s">
        <v>611</v>
      </c>
      <c r="F204" s="92" t="s">
        <v>1057</v>
      </c>
      <c r="G204" s="92"/>
      <c r="H204" s="91" t="s">
        <v>761</v>
      </c>
      <c r="I204" s="91" t="s">
        <v>950</v>
      </c>
      <c r="J204" s="97" t="s">
        <v>893</v>
      </c>
      <c r="K204" s="97"/>
      <c r="L204" s="160">
        <v>44580</v>
      </c>
      <c r="M204" s="160">
        <v>44579</v>
      </c>
      <c r="N204" s="160">
        <v>44469</v>
      </c>
      <c r="O204" s="160">
        <v>44468</v>
      </c>
      <c r="P204" s="160">
        <v>44523</v>
      </c>
      <c r="Q204" s="91" t="s">
        <v>719</v>
      </c>
      <c r="R204" s="91" t="s">
        <v>735</v>
      </c>
      <c r="W204" s="91"/>
      <c r="Y204" s="91"/>
      <c r="Z204" s="91"/>
      <c r="AA204" s="92" t="e">
        <f>VLOOKUP(功能_33[[#This Row],[User]],#REF!,7,FALSE)</f>
        <v>#REF!</v>
      </c>
      <c r="AB204" s="160">
        <v>44533</v>
      </c>
      <c r="AC204" s="160" t="s">
        <v>1593</v>
      </c>
      <c r="AD204" s="160">
        <v>44523</v>
      </c>
      <c r="AE204" s="160">
        <v>44525</v>
      </c>
      <c r="AF204" s="180">
        <v>44539</v>
      </c>
      <c r="AG204" s="160"/>
      <c r="AH204" s="160"/>
      <c r="AI204" s="179"/>
      <c r="AJ204" s="160">
        <f>IFERROR(IF(VLOOKUP(功能_33[[#This Row],[功能代號]],E:T,11,FALSE)=0,"",VLOOKUP(功能_33[[#This Row],[功能代號]],E:T,11,FALSE)),"")</f>
        <v>44468</v>
      </c>
      <c r="AK204" s="160"/>
      <c r="AL204" s="160"/>
      <c r="AM204" s="92"/>
      <c r="AN204" s="100" t="s">
        <v>1916</v>
      </c>
      <c r="AO204" s="93" t="s">
        <v>1058</v>
      </c>
      <c r="AP204" s="95" t="s">
        <v>1059</v>
      </c>
      <c r="AQ204" s="181" t="s">
        <v>1720</v>
      </c>
      <c r="AR204" s="168" t="str">
        <f t="shared" si="21"/>
        <v>4-2</v>
      </c>
      <c r="AS204" s="169" t="str">
        <f t="shared" si="22"/>
        <v/>
      </c>
      <c r="AT204" s="170" t="str">
        <f t="shared" si="23"/>
        <v/>
      </c>
      <c r="AU204" s="182" t="str">
        <f t="shared" si="24"/>
        <v/>
      </c>
      <c r="AV204" s="183" t="str">
        <f t="shared" si="25"/>
        <v/>
      </c>
      <c r="AW204" s="163" t="str">
        <f t="shared" si="26"/>
        <v/>
      </c>
      <c r="AX204" s="92" t="str">
        <f>IFERROR(VLOOKUP(功能_33[[#This Row],[功能代號]],#REF!,1,FALSE),"")</f>
        <v/>
      </c>
      <c r="AY204" s="100">
        <v>44559</v>
      </c>
      <c r="AZ204" s="100">
        <v>44559</v>
      </c>
      <c r="BA204" s="100">
        <v>44559</v>
      </c>
      <c r="BB204" s="92" t="s">
        <v>1650</v>
      </c>
      <c r="BD204" s="92" t="s">
        <v>1915</v>
      </c>
      <c r="BE204" s="92" t="s">
        <v>1917</v>
      </c>
      <c r="BF204" s="184"/>
      <c r="BG204" s="92" t="str">
        <f>IFERROR(VLOOKUP(功能_33[[#This Row],[功能代號]],#REF!,1,FALSE),"")</f>
        <v/>
      </c>
      <c r="BH204" s="92" t="str">
        <f>IFERROR(VLOOKUP(功能_33[[#This Row],[QC對應測試案例即測試報告]],#REF!,1,FALSE),"")</f>
        <v/>
      </c>
      <c r="BI204" s="92" t="str">
        <f t="shared" si="27"/>
        <v/>
      </c>
    </row>
    <row r="205" spans="1:61" ht="27" x14ac:dyDescent="0.4">
      <c r="C205" s="92" t="s">
        <v>635</v>
      </c>
      <c r="D205" s="92" t="s">
        <v>640</v>
      </c>
      <c r="E205" s="108" t="s">
        <v>144</v>
      </c>
      <c r="F205" s="92" t="s">
        <v>1060</v>
      </c>
      <c r="G205" s="92"/>
      <c r="H205" s="91" t="s">
        <v>761</v>
      </c>
      <c r="I205" s="91" t="s">
        <v>950</v>
      </c>
      <c r="J205" s="97" t="s">
        <v>1918</v>
      </c>
      <c r="K205" s="195" t="s">
        <v>1755</v>
      </c>
      <c r="L205" s="160">
        <v>44580</v>
      </c>
      <c r="M205" s="160">
        <v>44579</v>
      </c>
      <c r="N205" s="160">
        <v>44473</v>
      </c>
      <c r="O205" s="160">
        <v>44468</v>
      </c>
      <c r="P205" s="193">
        <v>44550</v>
      </c>
      <c r="Q205" s="91" t="s">
        <v>723</v>
      </c>
      <c r="R205" s="91" t="s">
        <v>921</v>
      </c>
      <c r="W205" s="91"/>
      <c r="Y205" s="91"/>
      <c r="Z205" s="91"/>
      <c r="AA205" s="92" t="e">
        <f>VLOOKUP(功能_33[[#This Row],[User]],#REF!,7,FALSE)</f>
        <v>#REF!</v>
      </c>
      <c r="AB205" s="193">
        <v>44550</v>
      </c>
      <c r="AC205" s="160" t="s">
        <v>1593</v>
      </c>
      <c r="AD205" s="160">
        <v>44531</v>
      </c>
      <c r="AE205" s="160">
        <v>44531</v>
      </c>
      <c r="AF205" s="180" t="s">
        <v>1919</v>
      </c>
      <c r="AG205" s="160"/>
      <c r="AH205" s="160"/>
      <c r="AI205" s="179"/>
      <c r="AJ205" s="160">
        <f>IFERROR(IF(VLOOKUP(功能_33[[#This Row],[功能代號]],E:T,11,FALSE)=0,"",VLOOKUP(功能_33[[#This Row],[功能代號]],E:T,11,FALSE)),"")</f>
        <v>44468</v>
      </c>
      <c r="AK205" s="160"/>
      <c r="AL205" s="160"/>
      <c r="AM205" s="92"/>
      <c r="AN205" s="160"/>
      <c r="AO205" s="94" t="s">
        <v>1061</v>
      </c>
      <c r="AP205" s="92" t="s">
        <v>1062</v>
      </c>
      <c r="AQ205" s="181" t="s">
        <v>1530</v>
      </c>
      <c r="AR205" s="168" t="str">
        <f t="shared" si="21"/>
        <v>4-5</v>
      </c>
      <c r="AS205" s="169" t="str">
        <f t="shared" si="22"/>
        <v/>
      </c>
      <c r="AT205" s="170" t="str">
        <f t="shared" si="23"/>
        <v/>
      </c>
      <c r="AU205" s="182" t="str">
        <f t="shared" si="24"/>
        <v/>
      </c>
      <c r="AV205" s="183" t="str">
        <f t="shared" si="25"/>
        <v/>
      </c>
      <c r="AW205" s="163" t="str">
        <f t="shared" si="26"/>
        <v/>
      </c>
      <c r="AX205" s="92" t="str">
        <f>IFERROR(VLOOKUP(功能_33[[#This Row],[功能代號]],#REF!,1,FALSE),"")</f>
        <v/>
      </c>
      <c r="AY205" s="100">
        <v>44559</v>
      </c>
      <c r="AZ205" s="100">
        <v>44559</v>
      </c>
      <c r="BA205" s="100">
        <v>44559</v>
      </c>
      <c r="BB205" s="92" t="s">
        <v>1650</v>
      </c>
      <c r="BD205" s="92" t="s">
        <v>1915</v>
      </c>
      <c r="BE205" s="92" t="s">
        <v>1533</v>
      </c>
      <c r="BF205" s="184"/>
      <c r="BG205" s="92" t="str">
        <f>IFERROR(VLOOKUP(功能_33[[#This Row],[功能代號]],#REF!,1,FALSE),"")</f>
        <v/>
      </c>
      <c r="BH205" s="92" t="str">
        <f>IFERROR(VLOOKUP(功能_33[[#This Row],[QC對應測試案例即測試報告]],#REF!,1,FALSE),"")</f>
        <v/>
      </c>
      <c r="BI205" s="92" t="str">
        <f t="shared" si="27"/>
        <v/>
      </c>
    </row>
    <row r="206" spans="1:61" ht="13.5" x14ac:dyDescent="0.4">
      <c r="C206" s="92" t="s">
        <v>635</v>
      </c>
      <c r="D206" s="92" t="s">
        <v>641</v>
      </c>
      <c r="E206" s="91" t="s">
        <v>123</v>
      </c>
      <c r="F206" s="92" t="s">
        <v>1063</v>
      </c>
      <c r="G206" s="92"/>
      <c r="H206" s="91" t="s">
        <v>761</v>
      </c>
      <c r="I206" s="91" t="s">
        <v>950</v>
      </c>
      <c r="J206" s="97" t="s">
        <v>893</v>
      </c>
      <c r="K206" s="97"/>
      <c r="L206" s="160">
        <v>44580</v>
      </c>
      <c r="M206" s="160">
        <v>44579</v>
      </c>
      <c r="N206" s="160">
        <v>44473</v>
      </c>
      <c r="O206" s="160">
        <v>44468</v>
      </c>
      <c r="P206" s="160">
        <v>44379</v>
      </c>
      <c r="Q206" s="91" t="s">
        <v>719</v>
      </c>
      <c r="R206" s="91" t="s">
        <v>921</v>
      </c>
      <c r="W206" s="91"/>
      <c r="Y206" s="91"/>
      <c r="Z206" s="91"/>
      <c r="AA206" s="92" t="e">
        <f>VLOOKUP(功能_33[[#This Row],[User]],#REF!,7,FALSE)</f>
        <v>#REF!</v>
      </c>
      <c r="AB206" s="160">
        <v>44533</v>
      </c>
      <c r="AC206" s="160" t="s">
        <v>1559</v>
      </c>
      <c r="AD206" s="160">
        <v>44531</v>
      </c>
      <c r="AE206" s="160">
        <v>44531</v>
      </c>
      <c r="AF206" s="180">
        <v>44539</v>
      </c>
      <c r="AG206" s="160"/>
      <c r="AH206" s="160"/>
      <c r="AI206" s="179"/>
      <c r="AJ206" s="160">
        <f>IFERROR(IF(VLOOKUP(功能_33[[#This Row],[功能代號]],E:T,11,FALSE)=0,"",VLOOKUP(功能_33[[#This Row],[功能代號]],E:T,11,FALSE)),"")</f>
        <v>44468</v>
      </c>
      <c r="AK206" s="160"/>
      <c r="AL206" s="160"/>
      <c r="AM206" s="92"/>
      <c r="AN206" s="160"/>
      <c r="AO206" s="91" t="s">
        <v>897</v>
      </c>
      <c r="AP206" s="91" t="s">
        <v>759</v>
      </c>
      <c r="AQ206" s="181" t="s">
        <v>1530</v>
      </c>
      <c r="AR206" s="168" t="str">
        <f t="shared" si="21"/>
        <v>4-5</v>
      </c>
      <c r="AS206" s="169" t="str">
        <f t="shared" si="22"/>
        <v/>
      </c>
      <c r="AT206" s="170" t="str">
        <f t="shared" si="23"/>
        <v/>
      </c>
      <c r="AU206" s="182" t="str">
        <f t="shared" si="24"/>
        <v/>
      </c>
      <c r="AV206" s="183" t="str">
        <f t="shared" si="25"/>
        <v/>
      </c>
      <c r="AW206" s="163" t="str">
        <f t="shared" si="26"/>
        <v/>
      </c>
      <c r="AX206" s="92" t="str">
        <f>IFERROR(VLOOKUP(功能_33[[#This Row],[功能代號]],#REF!,1,FALSE),"")</f>
        <v/>
      </c>
      <c r="AY206" s="100">
        <v>44559</v>
      </c>
      <c r="AZ206" s="100">
        <v>44559</v>
      </c>
      <c r="BA206" s="100">
        <v>44559</v>
      </c>
      <c r="BB206" s="92" t="s">
        <v>1650</v>
      </c>
      <c r="BD206" s="92" t="s">
        <v>1915</v>
      </c>
      <c r="BE206" s="92" t="s">
        <v>1533</v>
      </c>
      <c r="BF206" s="184"/>
      <c r="BG206" s="92" t="str">
        <f>IFERROR(VLOOKUP(功能_33[[#This Row],[功能代號]],#REF!,1,FALSE),"")</f>
        <v/>
      </c>
      <c r="BH206" s="92" t="str">
        <f>IFERROR(VLOOKUP(功能_33[[#This Row],[QC對應測試案例即測試報告]],#REF!,1,FALSE),"")</f>
        <v/>
      </c>
      <c r="BI206" s="92" t="str">
        <f t="shared" si="27"/>
        <v/>
      </c>
    </row>
    <row r="207" spans="1:61" ht="13.5" x14ac:dyDescent="0.4">
      <c r="C207" s="92" t="s">
        <v>635</v>
      </c>
      <c r="D207" s="92" t="s">
        <v>637</v>
      </c>
      <c r="E207" s="91" t="s">
        <v>124</v>
      </c>
      <c r="F207" s="92" t="s">
        <v>1064</v>
      </c>
      <c r="G207" s="92"/>
      <c r="H207" s="91" t="s">
        <v>761</v>
      </c>
      <c r="I207" s="91" t="s">
        <v>950</v>
      </c>
      <c r="J207" s="97" t="s">
        <v>893</v>
      </c>
      <c r="K207" s="97"/>
      <c r="L207" s="160">
        <v>44580</v>
      </c>
      <c r="M207" s="160">
        <v>44579</v>
      </c>
      <c r="N207" s="160">
        <v>44470</v>
      </c>
      <c r="O207" s="160">
        <v>44470</v>
      </c>
      <c r="P207" s="160">
        <v>44523</v>
      </c>
      <c r="Q207" s="91" t="s">
        <v>719</v>
      </c>
      <c r="R207" s="91" t="s">
        <v>921</v>
      </c>
      <c r="W207" s="91"/>
      <c r="Y207" s="91"/>
      <c r="Z207" s="91"/>
      <c r="AA207" s="92" t="e">
        <f>VLOOKUP(功能_33[[#This Row],[User]],#REF!,7,FALSE)</f>
        <v>#REF!</v>
      </c>
      <c r="AB207" s="160">
        <v>44533</v>
      </c>
      <c r="AC207" s="160">
        <v>44524</v>
      </c>
      <c r="AD207" s="160">
        <v>44524</v>
      </c>
      <c r="AE207" s="160">
        <v>44524</v>
      </c>
      <c r="AF207" s="180">
        <v>44539</v>
      </c>
      <c r="AG207" s="160"/>
      <c r="AH207" s="160"/>
      <c r="AI207" s="179"/>
      <c r="AJ207" s="160">
        <f>IFERROR(IF(VLOOKUP(功能_33[[#This Row],[功能代號]],E:T,11,FALSE)=0,"",VLOOKUP(功能_33[[#This Row],[功能代號]],E:T,11,FALSE)),"")</f>
        <v>44470</v>
      </c>
      <c r="AK207" s="160"/>
      <c r="AL207" s="160"/>
      <c r="AM207" s="92"/>
      <c r="AN207" s="160"/>
      <c r="AO207" s="91" t="s">
        <v>897</v>
      </c>
      <c r="AP207" s="91" t="s">
        <v>759</v>
      </c>
      <c r="AQ207" s="181" t="s">
        <v>1530</v>
      </c>
      <c r="AR207" s="168" t="str">
        <f t="shared" si="21"/>
        <v>4-2</v>
      </c>
      <c r="AS207" s="169" t="str">
        <f t="shared" si="22"/>
        <v/>
      </c>
      <c r="AT207" s="170" t="str">
        <f t="shared" si="23"/>
        <v/>
      </c>
      <c r="AU207" s="182" t="str">
        <f t="shared" si="24"/>
        <v/>
      </c>
      <c r="AV207" s="183" t="str">
        <f t="shared" si="25"/>
        <v/>
      </c>
      <c r="AW207" s="163" t="str">
        <f t="shared" si="26"/>
        <v/>
      </c>
      <c r="AX207" s="92" t="str">
        <f>IFERROR(VLOOKUP(功能_33[[#This Row],[功能代號]],#REF!,1,FALSE),"")</f>
        <v/>
      </c>
      <c r="AY207" s="100">
        <v>44539</v>
      </c>
      <c r="AZ207" s="100">
        <v>44539</v>
      </c>
      <c r="BA207" s="100">
        <v>44539</v>
      </c>
      <c r="BB207" s="92" t="s">
        <v>1650</v>
      </c>
      <c r="BD207" s="92" t="s">
        <v>1736</v>
      </c>
      <c r="BE207" s="92" t="s">
        <v>1533</v>
      </c>
      <c r="BF207" s="184"/>
      <c r="BG207" s="92" t="str">
        <f>IFERROR(VLOOKUP(功能_33[[#This Row],[功能代號]],#REF!,1,FALSE),"")</f>
        <v/>
      </c>
      <c r="BH207" s="92" t="str">
        <f>IFERROR(VLOOKUP(功能_33[[#This Row],[QC對應測試案例即測試報告]],#REF!,1,FALSE),"")</f>
        <v/>
      </c>
      <c r="BI207" s="92" t="str">
        <f t="shared" si="27"/>
        <v/>
      </c>
    </row>
    <row r="208" spans="1:61" ht="121.5" x14ac:dyDescent="0.4">
      <c r="C208" s="92" t="s">
        <v>635</v>
      </c>
      <c r="D208" s="92" t="s">
        <v>637</v>
      </c>
      <c r="E208" s="91" t="s">
        <v>111</v>
      </c>
      <c r="F208" s="92" t="s">
        <v>1065</v>
      </c>
      <c r="G208" s="92"/>
      <c r="H208" s="91" t="s">
        <v>761</v>
      </c>
      <c r="I208" s="91" t="s">
        <v>950</v>
      </c>
      <c r="J208" s="97" t="s">
        <v>893</v>
      </c>
      <c r="K208" s="97"/>
      <c r="L208" s="160">
        <v>44581</v>
      </c>
      <c r="M208" s="160">
        <v>44575</v>
      </c>
      <c r="N208" s="160">
        <v>44469</v>
      </c>
      <c r="O208" s="158">
        <v>44484</v>
      </c>
      <c r="P208" s="160">
        <v>44523</v>
      </c>
      <c r="Q208" s="91" t="s">
        <v>719</v>
      </c>
      <c r="R208" s="91" t="s">
        <v>735</v>
      </c>
      <c r="S208" s="92" t="s">
        <v>913</v>
      </c>
      <c r="W208" s="91"/>
      <c r="Y208" s="91"/>
      <c r="Z208" s="91"/>
      <c r="AA208" s="92" t="e">
        <f>VLOOKUP(功能_33[[#This Row],[User]],#REF!,7,FALSE)</f>
        <v>#REF!</v>
      </c>
      <c r="AB208" s="160">
        <v>44533</v>
      </c>
      <c r="AC208" s="160" t="s">
        <v>1593</v>
      </c>
      <c r="AD208" s="160">
        <v>44523</v>
      </c>
      <c r="AE208" s="160">
        <v>44525</v>
      </c>
      <c r="AF208" s="180">
        <v>44539</v>
      </c>
      <c r="AG208" s="160"/>
      <c r="AH208" s="160"/>
      <c r="AI208" s="179"/>
      <c r="AJ208" s="160">
        <f>IFERROR(IF(VLOOKUP(功能_33[[#This Row],[功能代號]],E:T,11,FALSE)=0,"",VLOOKUP(功能_33[[#This Row],[功能代號]],E:T,11,FALSE)),"")</f>
        <v>44484</v>
      </c>
      <c r="AK208" s="160"/>
      <c r="AL208" s="160"/>
      <c r="AM208" s="92"/>
      <c r="AN208" s="100" t="s">
        <v>1920</v>
      </c>
      <c r="AO208" s="93" t="s">
        <v>1066</v>
      </c>
      <c r="AP208" s="95" t="s">
        <v>1067</v>
      </c>
      <c r="AQ208" s="181" t="s">
        <v>1530</v>
      </c>
      <c r="AR208" s="168" t="str">
        <f t="shared" si="21"/>
        <v>4-2</v>
      </c>
      <c r="AS208" s="169" t="str">
        <f t="shared" si="22"/>
        <v/>
      </c>
      <c r="AT208" s="170" t="str">
        <f t="shared" si="23"/>
        <v/>
      </c>
      <c r="AU208" s="182" t="str">
        <f t="shared" si="24"/>
        <v/>
      </c>
      <c r="AV208" s="183" t="str">
        <f t="shared" si="25"/>
        <v/>
      </c>
      <c r="AW208" s="163" t="str">
        <f t="shared" si="26"/>
        <v/>
      </c>
      <c r="AX208" s="92" t="str">
        <f>IFERROR(VLOOKUP(功能_33[[#This Row],[功能代號]],#REF!,1,FALSE),"")</f>
        <v/>
      </c>
      <c r="AY208" s="100">
        <v>44540</v>
      </c>
      <c r="AZ208" s="100">
        <v>44540</v>
      </c>
      <c r="BA208" s="100">
        <v>44540</v>
      </c>
      <c r="BB208" s="92" t="s">
        <v>1650</v>
      </c>
      <c r="BD208" s="92" t="s">
        <v>1766</v>
      </c>
      <c r="BE208" s="92" t="s">
        <v>1886</v>
      </c>
      <c r="BF208" s="184"/>
      <c r="BG208" s="92" t="str">
        <f>IFERROR(VLOOKUP(功能_33[[#This Row],[功能代號]],#REF!,1,FALSE),"")</f>
        <v/>
      </c>
      <c r="BH208" s="92" t="str">
        <f>IFERROR(VLOOKUP(功能_33[[#This Row],[QC對應測試案例即測試報告]],#REF!,1,FALSE),"")</f>
        <v/>
      </c>
      <c r="BI208" s="92" t="str">
        <f t="shared" si="27"/>
        <v/>
      </c>
    </row>
    <row r="209" spans="2:61" ht="13.5" x14ac:dyDescent="0.4">
      <c r="C209" s="92" t="s">
        <v>635</v>
      </c>
      <c r="D209" s="92" t="s">
        <v>637</v>
      </c>
      <c r="E209" s="91" t="s">
        <v>125</v>
      </c>
      <c r="F209" s="92" t="s">
        <v>1068</v>
      </c>
      <c r="G209" s="92"/>
      <c r="H209" s="91" t="s">
        <v>761</v>
      </c>
      <c r="I209" s="91" t="s">
        <v>950</v>
      </c>
      <c r="J209" s="97" t="s">
        <v>893</v>
      </c>
      <c r="K209" s="97"/>
      <c r="L209" s="160">
        <v>44581</v>
      </c>
      <c r="M209" s="160">
        <v>44575</v>
      </c>
      <c r="N209" s="160">
        <v>44469</v>
      </c>
      <c r="O209" s="160">
        <v>44484</v>
      </c>
      <c r="P209" s="160">
        <v>44523</v>
      </c>
      <c r="Q209" s="91" t="s">
        <v>719</v>
      </c>
      <c r="R209" s="91" t="s">
        <v>871</v>
      </c>
      <c r="W209" s="91"/>
      <c r="Y209" s="91"/>
      <c r="Z209" s="91"/>
      <c r="AA209" s="92" t="e">
        <f>VLOOKUP(功能_33[[#This Row],[User]],#REF!,7,FALSE)</f>
        <v>#REF!</v>
      </c>
      <c r="AB209" s="160">
        <v>44533</v>
      </c>
      <c r="AC209" s="160" t="s">
        <v>1559</v>
      </c>
      <c r="AD209" s="160">
        <v>44523</v>
      </c>
      <c r="AE209" s="160">
        <v>44525</v>
      </c>
      <c r="AF209" s="180">
        <v>44539</v>
      </c>
      <c r="AG209" s="160"/>
      <c r="AH209" s="160"/>
      <c r="AI209" s="179"/>
      <c r="AJ209" s="160">
        <f>IFERROR(IF(VLOOKUP(功能_33[[#This Row],[功能代號]],E:T,11,FALSE)=0,"",VLOOKUP(功能_33[[#This Row],[功能代號]],E:T,11,FALSE)),"")</f>
        <v>44484</v>
      </c>
      <c r="AK209" s="160"/>
      <c r="AL209" s="160"/>
      <c r="AM209" s="92"/>
      <c r="AN209" s="160"/>
      <c r="AO209" s="91" t="s">
        <v>897</v>
      </c>
      <c r="AP209" s="91" t="s">
        <v>759</v>
      </c>
      <c r="AQ209" s="181" t="s">
        <v>1530</v>
      </c>
      <c r="AR209" s="168" t="str">
        <f t="shared" si="21"/>
        <v>4-2</v>
      </c>
      <c r="AS209" s="169" t="str">
        <f t="shared" si="22"/>
        <v/>
      </c>
      <c r="AT209" s="170" t="str">
        <f t="shared" si="23"/>
        <v/>
      </c>
      <c r="AU209" s="182" t="str">
        <f t="shared" si="24"/>
        <v/>
      </c>
      <c r="AV209" s="183" t="str">
        <f t="shared" si="25"/>
        <v/>
      </c>
      <c r="AW209" s="163" t="str">
        <f t="shared" si="26"/>
        <v/>
      </c>
      <c r="AX209" s="92" t="str">
        <f>IFERROR(VLOOKUP(功能_33[[#This Row],[功能代號]],#REF!,1,FALSE),"")</f>
        <v/>
      </c>
      <c r="AY209" s="100">
        <v>44540</v>
      </c>
      <c r="AZ209" s="100">
        <v>44540</v>
      </c>
      <c r="BA209" s="100">
        <v>44540</v>
      </c>
      <c r="BB209" s="92" t="s">
        <v>1650</v>
      </c>
      <c r="BD209" s="92" t="s">
        <v>1766</v>
      </c>
      <c r="BE209" s="92" t="s">
        <v>1917</v>
      </c>
      <c r="BF209" s="184"/>
      <c r="BG209" s="92" t="str">
        <f>IFERROR(VLOOKUP(功能_33[[#This Row],[功能代號]],#REF!,1,FALSE),"")</f>
        <v/>
      </c>
      <c r="BH209" s="92" t="str">
        <f>IFERROR(VLOOKUP(功能_33[[#This Row],[QC對應測試案例即測試報告]],#REF!,1,FALSE),"")</f>
        <v/>
      </c>
      <c r="BI209" s="92" t="str">
        <f t="shared" si="27"/>
        <v/>
      </c>
    </row>
    <row r="210" spans="2:61" ht="13.5" x14ac:dyDescent="0.4">
      <c r="C210" s="92" t="s">
        <v>635</v>
      </c>
      <c r="D210" s="92" t="s">
        <v>637</v>
      </c>
      <c r="E210" s="91" t="s">
        <v>126</v>
      </c>
      <c r="F210" s="92" t="s">
        <v>1069</v>
      </c>
      <c r="G210" s="92"/>
      <c r="H210" s="91" t="s">
        <v>761</v>
      </c>
      <c r="I210" s="91" t="s">
        <v>950</v>
      </c>
      <c r="J210" s="97" t="s">
        <v>893</v>
      </c>
      <c r="K210" s="97"/>
      <c r="L210" s="160">
        <v>44581</v>
      </c>
      <c r="M210" s="160">
        <v>44575</v>
      </c>
      <c r="N210" s="160">
        <v>44469</v>
      </c>
      <c r="O210" s="160">
        <v>44484</v>
      </c>
      <c r="P210" s="160">
        <v>44523</v>
      </c>
      <c r="Q210" s="91" t="s">
        <v>719</v>
      </c>
      <c r="R210" s="91" t="s">
        <v>871</v>
      </c>
      <c r="W210" s="91"/>
      <c r="Y210" s="91"/>
      <c r="Z210" s="91"/>
      <c r="AA210" s="92" t="e">
        <f>VLOOKUP(功能_33[[#This Row],[User]],#REF!,7,FALSE)</f>
        <v>#REF!</v>
      </c>
      <c r="AB210" s="160">
        <v>44533</v>
      </c>
      <c r="AC210" s="160" t="s">
        <v>1559</v>
      </c>
      <c r="AD210" s="160">
        <v>44523</v>
      </c>
      <c r="AE210" s="160">
        <v>44525</v>
      </c>
      <c r="AF210" s="180">
        <v>44539</v>
      </c>
      <c r="AG210" s="160"/>
      <c r="AH210" s="160"/>
      <c r="AI210" s="179"/>
      <c r="AJ210" s="160">
        <f>IFERROR(IF(VLOOKUP(功能_33[[#This Row],[功能代號]],E:T,11,FALSE)=0,"",VLOOKUP(功能_33[[#This Row],[功能代號]],E:T,11,FALSE)),"")</f>
        <v>44484</v>
      </c>
      <c r="AK210" s="160"/>
      <c r="AL210" s="160"/>
      <c r="AM210" s="92"/>
      <c r="AN210" s="160"/>
      <c r="AO210" s="91" t="s">
        <v>897</v>
      </c>
      <c r="AP210" s="91" t="s">
        <v>759</v>
      </c>
      <c r="AQ210" s="181" t="s">
        <v>1530</v>
      </c>
      <c r="AR210" s="168" t="str">
        <f t="shared" si="21"/>
        <v>4-2</v>
      </c>
      <c r="AS210" s="169" t="str">
        <f t="shared" si="22"/>
        <v/>
      </c>
      <c r="AT210" s="170" t="str">
        <f t="shared" si="23"/>
        <v/>
      </c>
      <c r="AU210" s="182" t="str">
        <f t="shared" si="24"/>
        <v/>
      </c>
      <c r="AV210" s="183" t="str">
        <f t="shared" si="25"/>
        <v/>
      </c>
      <c r="AW210" s="163" t="str">
        <f t="shared" si="26"/>
        <v/>
      </c>
      <c r="AX210" s="92" t="str">
        <f>IFERROR(VLOOKUP(功能_33[[#This Row],[功能代號]],#REF!,1,FALSE),"")</f>
        <v/>
      </c>
      <c r="AY210" s="100">
        <v>44540</v>
      </c>
      <c r="AZ210" s="100">
        <v>44540</v>
      </c>
      <c r="BA210" s="100">
        <v>44540</v>
      </c>
      <c r="BB210" s="92" t="s">
        <v>1650</v>
      </c>
      <c r="BD210" s="92" t="s">
        <v>1766</v>
      </c>
      <c r="BE210" s="92" t="s">
        <v>1917</v>
      </c>
      <c r="BF210" s="184"/>
      <c r="BG210" s="92" t="str">
        <f>IFERROR(VLOOKUP(功能_33[[#This Row],[功能代號]],#REF!,1,FALSE),"")</f>
        <v/>
      </c>
      <c r="BH210" s="92" t="str">
        <f>IFERROR(VLOOKUP(功能_33[[#This Row],[QC對應測試案例即測試報告]],#REF!,1,FALSE),"")</f>
        <v/>
      </c>
      <c r="BI210" s="92" t="str">
        <f t="shared" si="27"/>
        <v/>
      </c>
    </row>
    <row r="211" spans="2:61" ht="27" x14ac:dyDescent="0.4">
      <c r="C211" s="92" t="s">
        <v>635</v>
      </c>
      <c r="D211" s="92" t="s">
        <v>637</v>
      </c>
      <c r="E211" s="91" t="s">
        <v>159</v>
      </c>
      <c r="F211" s="92" t="s">
        <v>1070</v>
      </c>
      <c r="G211" s="92"/>
      <c r="H211" s="91" t="s">
        <v>761</v>
      </c>
      <c r="I211" s="91" t="s">
        <v>950</v>
      </c>
      <c r="J211" s="97" t="s">
        <v>893</v>
      </c>
      <c r="K211" s="97"/>
      <c r="L211" s="160">
        <v>44579</v>
      </c>
      <c r="M211" s="160">
        <v>44573</v>
      </c>
      <c r="N211" s="160">
        <v>44469</v>
      </c>
      <c r="O211" s="160">
        <v>44484</v>
      </c>
      <c r="P211" s="160">
        <v>44523</v>
      </c>
      <c r="Q211" s="91" t="s">
        <v>719</v>
      </c>
      <c r="R211" s="91" t="s">
        <v>735</v>
      </c>
      <c r="S211" s="92" t="s">
        <v>913</v>
      </c>
      <c r="W211" s="91"/>
      <c r="Y211" s="91"/>
      <c r="Z211" s="91"/>
      <c r="AA211" s="92" t="e">
        <f>VLOOKUP(功能_33[[#This Row],[User]],#REF!,7,FALSE)</f>
        <v>#REF!</v>
      </c>
      <c r="AB211" s="160">
        <v>44533</v>
      </c>
      <c r="AC211" s="160" t="s">
        <v>1593</v>
      </c>
      <c r="AD211" s="160">
        <v>44523</v>
      </c>
      <c r="AE211" s="160">
        <v>44525</v>
      </c>
      <c r="AF211" s="180">
        <v>44539</v>
      </c>
      <c r="AG211" s="160"/>
      <c r="AH211" s="160"/>
      <c r="AI211" s="179"/>
      <c r="AJ211" s="160">
        <f>IFERROR(IF(VLOOKUP(功能_33[[#This Row],[功能代號]],E:T,11,FALSE)=0,"",VLOOKUP(功能_33[[#This Row],[功能代號]],E:T,11,FALSE)),"")</f>
        <v>44484</v>
      </c>
      <c r="AK211" s="160"/>
      <c r="AL211" s="160"/>
      <c r="AM211" s="92"/>
      <c r="AN211" s="100" t="s">
        <v>1920</v>
      </c>
      <c r="AO211" s="93" t="s">
        <v>1071</v>
      </c>
      <c r="AP211" s="95" t="s">
        <v>1072</v>
      </c>
      <c r="AQ211" s="181" t="s">
        <v>1530</v>
      </c>
      <c r="AR211" s="168" t="str">
        <f t="shared" si="21"/>
        <v>4-2</v>
      </c>
      <c r="AS211" s="169" t="str">
        <f t="shared" si="22"/>
        <v/>
      </c>
      <c r="AT211" s="170" t="str">
        <f t="shared" si="23"/>
        <v/>
      </c>
      <c r="AU211" s="182" t="str">
        <f t="shared" si="24"/>
        <v/>
      </c>
      <c r="AV211" s="183" t="str">
        <f t="shared" si="25"/>
        <v/>
      </c>
      <c r="AW211" s="163" t="str">
        <f t="shared" si="26"/>
        <v/>
      </c>
      <c r="AX211" s="92" t="str">
        <f>IFERROR(VLOOKUP(功能_33[[#This Row],[功能代號]],#REF!,1,FALSE),"")</f>
        <v/>
      </c>
      <c r="AY211" s="100">
        <v>44540</v>
      </c>
      <c r="AZ211" s="100">
        <v>44540</v>
      </c>
      <c r="BA211" s="100">
        <v>44540</v>
      </c>
      <c r="BB211" s="92" t="s">
        <v>1650</v>
      </c>
      <c r="BD211" s="92" t="s">
        <v>1766</v>
      </c>
      <c r="BE211" s="92" t="s">
        <v>1886</v>
      </c>
      <c r="BF211" s="184"/>
      <c r="BG211" s="92" t="str">
        <f>IFERROR(VLOOKUP(功能_33[[#This Row],[功能代號]],#REF!,1,FALSE),"")</f>
        <v/>
      </c>
      <c r="BH211" s="92" t="str">
        <f>IFERROR(VLOOKUP(功能_33[[#This Row],[QC對應測試案例即測試報告]],#REF!,1,FALSE),"")</f>
        <v/>
      </c>
      <c r="BI211" s="92" t="str">
        <f t="shared" si="27"/>
        <v/>
      </c>
    </row>
    <row r="212" spans="2:61" ht="13.5" x14ac:dyDescent="0.4">
      <c r="C212" s="92" t="s">
        <v>635</v>
      </c>
      <c r="D212" s="92" t="s">
        <v>637</v>
      </c>
      <c r="E212" s="91" t="s">
        <v>161</v>
      </c>
      <c r="F212" s="92" t="s">
        <v>1073</v>
      </c>
      <c r="G212" s="92"/>
      <c r="H212" s="91" t="s">
        <v>761</v>
      </c>
      <c r="I212" s="91" t="s">
        <v>950</v>
      </c>
      <c r="J212" s="97" t="s">
        <v>893</v>
      </c>
      <c r="K212" s="97"/>
      <c r="L212" s="160">
        <v>44579</v>
      </c>
      <c r="M212" s="160">
        <v>44573</v>
      </c>
      <c r="N212" s="160">
        <v>44469</v>
      </c>
      <c r="O212" s="160">
        <v>44484</v>
      </c>
      <c r="P212" s="160">
        <v>44523</v>
      </c>
      <c r="Q212" s="91" t="s">
        <v>719</v>
      </c>
      <c r="R212" s="91" t="s">
        <v>735</v>
      </c>
      <c r="W212" s="91"/>
      <c r="Y212" s="91"/>
      <c r="Z212" s="91"/>
      <c r="AA212" s="92" t="e">
        <f>VLOOKUP(功能_33[[#This Row],[User]],#REF!,7,FALSE)</f>
        <v>#REF!</v>
      </c>
      <c r="AB212" s="160">
        <v>44533</v>
      </c>
      <c r="AC212" s="160" t="s">
        <v>1593</v>
      </c>
      <c r="AD212" s="160">
        <v>44523</v>
      </c>
      <c r="AE212" s="160">
        <v>44525</v>
      </c>
      <c r="AF212" s="180">
        <v>44539</v>
      </c>
      <c r="AG212" s="160"/>
      <c r="AH212" s="160"/>
      <c r="AI212" s="179"/>
      <c r="AJ212" s="160">
        <f>IFERROR(IF(VLOOKUP(功能_33[[#This Row],[功能代號]],E:T,11,FALSE)=0,"",VLOOKUP(功能_33[[#This Row],[功能代號]],E:T,11,FALSE)),"")</f>
        <v>44484</v>
      </c>
      <c r="AK212" s="160"/>
      <c r="AL212" s="160"/>
      <c r="AM212" s="92"/>
      <c r="AN212" s="100" t="s">
        <v>1920</v>
      </c>
      <c r="AO212" s="91" t="s">
        <v>897</v>
      </c>
      <c r="AP212" s="91" t="s">
        <v>759</v>
      </c>
      <c r="AQ212" s="181" t="s">
        <v>1530</v>
      </c>
      <c r="AR212" s="168" t="str">
        <f t="shared" si="21"/>
        <v>4-2</v>
      </c>
      <c r="AS212" s="169" t="str">
        <f t="shared" si="22"/>
        <v/>
      </c>
      <c r="AT212" s="170" t="str">
        <f t="shared" si="23"/>
        <v/>
      </c>
      <c r="AU212" s="182" t="str">
        <f t="shared" si="24"/>
        <v/>
      </c>
      <c r="AV212" s="183" t="str">
        <f t="shared" si="25"/>
        <v/>
      </c>
      <c r="AW212" s="163" t="str">
        <f t="shared" si="26"/>
        <v/>
      </c>
      <c r="AX212" s="92" t="str">
        <f>IFERROR(VLOOKUP(功能_33[[#This Row],[功能代號]],#REF!,1,FALSE),"")</f>
        <v/>
      </c>
      <c r="AY212" s="100">
        <v>44546</v>
      </c>
      <c r="AZ212" s="100">
        <v>44546</v>
      </c>
      <c r="BA212" s="100">
        <v>44546</v>
      </c>
      <c r="BB212" s="92" t="s">
        <v>1650</v>
      </c>
      <c r="BD212" s="92" t="s">
        <v>1744</v>
      </c>
      <c r="BE212" s="92" t="s">
        <v>1921</v>
      </c>
      <c r="BF212" s="184"/>
      <c r="BG212" s="92" t="str">
        <f>IFERROR(VLOOKUP(功能_33[[#This Row],[功能代號]],#REF!,1,FALSE),"")</f>
        <v/>
      </c>
      <c r="BH212" s="92" t="str">
        <f>IFERROR(VLOOKUP(功能_33[[#This Row],[QC對應測試案例即測試報告]],#REF!,1,FALSE),"")</f>
        <v/>
      </c>
      <c r="BI212" s="92" t="str">
        <f t="shared" si="27"/>
        <v/>
      </c>
    </row>
    <row r="213" spans="2:61" ht="13.5" x14ac:dyDescent="0.4">
      <c r="C213" s="92" t="s">
        <v>635</v>
      </c>
      <c r="D213" s="92" t="s">
        <v>637</v>
      </c>
      <c r="E213" s="91" t="s">
        <v>163</v>
      </c>
      <c r="F213" s="92" t="s">
        <v>1074</v>
      </c>
      <c r="G213" s="92"/>
      <c r="H213" s="91" t="s">
        <v>761</v>
      </c>
      <c r="I213" s="91" t="s">
        <v>950</v>
      </c>
      <c r="J213" s="97" t="s">
        <v>893</v>
      </c>
      <c r="K213" s="97"/>
      <c r="L213" s="160">
        <v>44581</v>
      </c>
      <c r="M213" s="160">
        <v>44575</v>
      </c>
      <c r="N213" s="160">
        <v>44469</v>
      </c>
      <c r="O213" s="160">
        <v>44484</v>
      </c>
      <c r="P213" s="160">
        <v>44523</v>
      </c>
      <c r="Q213" s="91" t="s">
        <v>719</v>
      </c>
      <c r="R213" s="91" t="s">
        <v>913</v>
      </c>
      <c r="W213" s="91"/>
      <c r="Y213" s="91"/>
      <c r="Z213" s="91"/>
      <c r="AA213" s="92" t="e">
        <f>VLOOKUP(功能_33[[#This Row],[User]],#REF!,7,FALSE)</f>
        <v>#REF!</v>
      </c>
      <c r="AB213" s="160">
        <v>44533</v>
      </c>
      <c r="AC213" s="160" t="s">
        <v>1593</v>
      </c>
      <c r="AD213" s="160">
        <v>44523</v>
      </c>
      <c r="AE213" s="160">
        <v>44525</v>
      </c>
      <c r="AF213" s="180">
        <v>44539</v>
      </c>
      <c r="AG213" s="160"/>
      <c r="AH213" s="160"/>
      <c r="AI213" s="179"/>
      <c r="AJ213" s="160">
        <f>IFERROR(IF(VLOOKUP(功能_33[[#This Row],[功能代號]],E:T,11,FALSE)=0,"",VLOOKUP(功能_33[[#This Row],[功能代號]],E:T,11,FALSE)),"")</f>
        <v>44484</v>
      </c>
      <c r="AK213" s="160"/>
      <c r="AL213" s="160"/>
      <c r="AM213" s="92"/>
      <c r="AN213" s="160"/>
      <c r="AO213" s="91" t="s">
        <v>897</v>
      </c>
      <c r="AP213" s="91" t="s">
        <v>759</v>
      </c>
      <c r="AQ213" s="181" t="s">
        <v>1530</v>
      </c>
      <c r="AR213" s="168" t="str">
        <f t="shared" si="21"/>
        <v>4-2</v>
      </c>
      <c r="AS213" s="169" t="str">
        <f t="shared" si="22"/>
        <v/>
      </c>
      <c r="AT213" s="170" t="str">
        <f t="shared" si="23"/>
        <v/>
      </c>
      <c r="AU213" s="182" t="str">
        <f t="shared" si="24"/>
        <v/>
      </c>
      <c r="AV213" s="183" t="str">
        <f t="shared" si="25"/>
        <v/>
      </c>
      <c r="AW213" s="163" t="str">
        <f t="shared" si="26"/>
        <v/>
      </c>
      <c r="AX213" s="92" t="str">
        <f>IFERROR(VLOOKUP(功能_33[[#This Row],[功能代號]],#REF!,1,FALSE),"")</f>
        <v/>
      </c>
      <c r="AY213" s="100">
        <v>44536</v>
      </c>
      <c r="AZ213" s="100">
        <v>44536</v>
      </c>
      <c r="BA213" s="100">
        <v>44536</v>
      </c>
      <c r="BB213" s="92" t="s">
        <v>1650</v>
      </c>
      <c r="BD213" s="92" t="s">
        <v>1692</v>
      </c>
      <c r="BE213" s="92" t="s">
        <v>1917</v>
      </c>
      <c r="BF213" s="184"/>
      <c r="BG213" s="92" t="str">
        <f>IFERROR(VLOOKUP(功能_33[[#This Row],[功能代號]],#REF!,1,FALSE),"")</f>
        <v/>
      </c>
      <c r="BH213" s="92" t="str">
        <f>IFERROR(VLOOKUP(功能_33[[#This Row],[QC對應測試案例即測試報告]],#REF!,1,FALSE),"")</f>
        <v/>
      </c>
      <c r="BI213" s="92" t="str">
        <f t="shared" si="27"/>
        <v/>
      </c>
    </row>
    <row r="214" spans="2:61" ht="13.5" x14ac:dyDescent="0.4">
      <c r="C214" s="92" t="s">
        <v>635</v>
      </c>
      <c r="D214" s="92" t="s">
        <v>637</v>
      </c>
      <c r="E214" s="91" t="s">
        <v>121</v>
      </c>
      <c r="F214" s="92" t="s">
        <v>1075</v>
      </c>
      <c r="G214" s="92"/>
      <c r="H214" s="91" t="s">
        <v>761</v>
      </c>
      <c r="I214" s="91" t="s">
        <v>950</v>
      </c>
      <c r="J214" s="97" t="s">
        <v>893</v>
      </c>
      <c r="K214" s="97"/>
      <c r="L214" s="160">
        <v>44581</v>
      </c>
      <c r="M214" s="160">
        <v>44579</v>
      </c>
      <c r="N214" s="160">
        <v>44469</v>
      </c>
      <c r="O214" s="160">
        <v>44484</v>
      </c>
      <c r="P214" s="160">
        <v>44523</v>
      </c>
      <c r="Q214" s="91" t="s">
        <v>719</v>
      </c>
      <c r="R214" s="91" t="s">
        <v>871</v>
      </c>
      <c r="W214" s="91"/>
      <c r="Y214" s="91"/>
      <c r="Z214" s="91"/>
      <c r="AA214" s="92" t="e">
        <f>VLOOKUP(功能_33[[#This Row],[User]],#REF!,7,FALSE)</f>
        <v>#REF!</v>
      </c>
      <c r="AB214" s="160">
        <v>44533</v>
      </c>
      <c r="AC214" s="160" t="s">
        <v>1559</v>
      </c>
      <c r="AD214" s="160">
        <v>44523</v>
      </c>
      <c r="AE214" s="160">
        <v>44525</v>
      </c>
      <c r="AF214" s="180">
        <v>44539</v>
      </c>
      <c r="AG214" s="160"/>
      <c r="AH214" s="160"/>
      <c r="AI214" s="179"/>
      <c r="AJ214" s="160">
        <f>IFERROR(IF(VLOOKUP(功能_33[[#This Row],[功能代號]],E:T,11,FALSE)=0,"",VLOOKUP(功能_33[[#This Row],[功能代號]],E:T,11,FALSE)),"")</f>
        <v>44484</v>
      </c>
      <c r="AK214" s="160"/>
      <c r="AL214" s="160"/>
      <c r="AM214" s="92"/>
      <c r="AN214" s="160"/>
      <c r="AO214" s="91" t="s">
        <v>897</v>
      </c>
      <c r="AP214" s="91" t="s">
        <v>759</v>
      </c>
      <c r="AQ214" s="181" t="s">
        <v>1530</v>
      </c>
      <c r="AR214" s="168" t="str">
        <f t="shared" si="21"/>
        <v>4-2</v>
      </c>
      <c r="AS214" s="169" t="str">
        <f t="shared" si="22"/>
        <v/>
      </c>
      <c r="AT214" s="170" t="str">
        <f t="shared" si="23"/>
        <v/>
      </c>
      <c r="AU214" s="182" t="str">
        <f t="shared" si="24"/>
        <v/>
      </c>
      <c r="AV214" s="183" t="str">
        <f t="shared" si="25"/>
        <v/>
      </c>
      <c r="AW214" s="163" t="str">
        <f t="shared" si="26"/>
        <v/>
      </c>
      <c r="AX214" s="92" t="str">
        <f>IFERROR(VLOOKUP(功能_33[[#This Row],[功能代號]],#REF!,1,FALSE),"")</f>
        <v/>
      </c>
      <c r="AY214" s="100">
        <v>44546</v>
      </c>
      <c r="AZ214" s="100">
        <v>44546</v>
      </c>
      <c r="BA214" s="100">
        <v>44546</v>
      </c>
      <c r="BB214" s="92" t="s">
        <v>1650</v>
      </c>
      <c r="BD214" s="92" t="s">
        <v>1744</v>
      </c>
      <c r="BE214" s="92" t="s">
        <v>1533</v>
      </c>
      <c r="BF214" s="184"/>
      <c r="BG214" s="92" t="str">
        <f>IFERROR(VLOOKUP(功能_33[[#This Row],[功能代號]],#REF!,1,FALSE),"")</f>
        <v/>
      </c>
      <c r="BH214" s="92" t="str">
        <f>IFERROR(VLOOKUP(功能_33[[#This Row],[QC對應測試案例即測試報告]],#REF!,1,FALSE),"")</f>
        <v/>
      </c>
      <c r="BI214" s="92" t="str">
        <f t="shared" si="27"/>
        <v/>
      </c>
    </row>
    <row r="215" spans="2:61" ht="13.5" x14ac:dyDescent="0.4">
      <c r="C215" s="92" t="s">
        <v>635</v>
      </c>
      <c r="D215" s="92" t="s">
        <v>637</v>
      </c>
      <c r="E215" s="91" t="s">
        <v>122</v>
      </c>
      <c r="F215" s="92" t="s">
        <v>1076</v>
      </c>
      <c r="G215" s="92"/>
      <c r="H215" s="91" t="s">
        <v>761</v>
      </c>
      <c r="I215" s="91" t="s">
        <v>950</v>
      </c>
      <c r="J215" s="97" t="s">
        <v>893</v>
      </c>
      <c r="K215" s="97"/>
      <c r="L215" s="160">
        <v>44582</v>
      </c>
      <c r="M215" s="160">
        <v>44582</v>
      </c>
      <c r="N215" s="160">
        <v>44469</v>
      </c>
      <c r="O215" s="160">
        <v>44484</v>
      </c>
      <c r="P215" s="160">
        <v>44523</v>
      </c>
      <c r="Q215" s="91" t="s">
        <v>719</v>
      </c>
      <c r="R215" s="91" t="s">
        <v>913</v>
      </c>
      <c r="W215" s="91"/>
      <c r="Y215" s="91"/>
      <c r="Z215" s="91"/>
      <c r="AA215" s="92" t="e">
        <f>VLOOKUP(功能_33[[#This Row],[User]],#REF!,7,FALSE)</f>
        <v>#REF!</v>
      </c>
      <c r="AB215" s="160">
        <v>44533</v>
      </c>
      <c r="AC215" s="160" t="s">
        <v>1559</v>
      </c>
      <c r="AD215" s="160">
        <v>44523</v>
      </c>
      <c r="AE215" s="160">
        <v>44525</v>
      </c>
      <c r="AF215" s="180">
        <v>44539</v>
      </c>
      <c r="AG215" s="160"/>
      <c r="AH215" s="160"/>
      <c r="AI215" s="179"/>
      <c r="AJ215" s="160">
        <f>IFERROR(IF(VLOOKUP(功能_33[[#This Row],[功能代號]],E:T,11,FALSE)=0,"",VLOOKUP(功能_33[[#This Row],[功能代號]],E:T,11,FALSE)),"")</f>
        <v>44484</v>
      </c>
      <c r="AK215" s="160"/>
      <c r="AL215" s="160"/>
      <c r="AM215" s="92"/>
      <c r="AN215" s="160"/>
      <c r="AO215" s="91" t="s">
        <v>897</v>
      </c>
      <c r="AP215" s="91" t="s">
        <v>759</v>
      </c>
      <c r="AQ215" s="181" t="s">
        <v>1530</v>
      </c>
      <c r="AR215" s="168" t="str">
        <f t="shared" si="21"/>
        <v>4-2</v>
      </c>
      <c r="AS215" s="169" t="str">
        <f t="shared" si="22"/>
        <v/>
      </c>
      <c r="AT215" s="170" t="str">
        <f t="shared" si="23"/>
        <v/>
      </c>
      <c r="AU215" s="182" t="str">
        <f t="shared" si="24"/>
        <v/>
      </c>
      <c r="AV215" s="183" t="str">
        <f t="shared" si="25"/>
        <v/>
      </c>
      <c r="AW215" s="163" t="str">
        <f t="shared" si="26"/>
        <v/>
      </c>
      <c r="AX215" s="92" t="str">
        <f>IFERROR(VLOOKUP(功能_33[[#This Row],[功能代號]],#REF!,1,FALSE),"")</f>
        <v/>
      </c>
      <c r="AY215" s="100">
        <v>44546</v>
      </c>
      <c r="AZ215" s="100">
        <v>44546</v>
      </c>
      <c r="BA215" s="100">
        <v>44546</v>
      </c>
      <c r="BB215" s="92" t="s">
        <v>1650</v>
      </c>
      <c r="BD215" s="92" t="s">
        <v>1744</v>
      </c>
      <c r="BE215" s="92" t="s">
        <v>1533</v>
      </c>
      <c r="BF215" s="184"/>
      <c r="BG215" s="92" t="str">
        <f>IFERROR(VLOOKUP(功能_33[[#This Row],[功能代號]],#REF!,1,FALSE),"")</f>
        <v/>
      </c>
      <c r="BH215" s="92" t="str">
        <f>IFERROR(VLOOKUP(功能_33[[#This Row],[QC對應測試案例即測試報告]],#REF!,1,FALSE),"")</f>
        <v/>
      </c>
      <c r="BI215" s="92" t="str">
        <f t="shared" si="27"/>
        <v/>
      </c>
    </row>
    <row r="216" spans="2:61" ht="135" x14ac:dyDescent="0.4">
      <c r="C216" s="92" t="s">
        <v>635</v>
      </c>
      <c r="D216" s="92" t="s">
        <v>638</v>
      </c>
      <c r="E216" s="91" t="s">
        <v>139</v>
      </c>
      <c r="F216" s="92" t="s">
        <v>1077</v>
      </c>
      <c r="G216" s="92"/>
      <c r="H216" s="91" t="s">
        <v>761</v>
      </c>
      <c r="I216" s="91" t="s">
        <v>950</v>
      </c>
      <c r="J216" s="97" t="s">
        <v>1918</v>
      </c>
      <c r="K216" s="195" t="s">
        <v>1755</v>
      </c>
      <c r="L216" s="160">
        <v>44579</v>
      </c>
      <c r="M216" s="160">
        <v>44573</v>
      </c>
      <c r="N216" s="160">
        <v>44469</v>
      </c>
      <c r="O216" s="160">
        <v>44484</v>
      </c>
      <c r="P216" s="193">
        <v>44550</v>
      </c>
      <c r="Q216" s="91" t="s">
        <v>719</v>
      </c>
      <c r="R216" s="185" t="s">
        <v>913</v>
      </c>
      <c r="S216" s="92" t="s">
        <v>1765</v>
      </c>
      <c r="W216" s="91"/>
      <c r="Y216" s="91"/>
      <c r="Z216" s="91"/>
      <c r="AA216" s="92" t="e">
        <f>VLOOKUP(功能_33[[#This Row],[User]],#REF!,7,FALSE)</f>
        <v>#REF!</v>
      </c>
      <c r="AB216" s="193">
        <v>44550</v>
      </c>
      <c r="AC216" s="160" t="s">
        <v>1593</v>
      </c>
      <c r="AD216" s="160">
        <v>44523</v>
      </c>
      <c r="AE216" s="160">
        <v>44525</v>
      </c>
      <c r="AF216" s="180" t="s">
        <v>1919</v>
      </c>
      <c r="AG216" s="160"/>
      <c r="AH216" s="160"/>
      <c r="AI216" s="179"/>
      <c r="AJ216" s="160">
        <f>IFERROR(IF(VLOOKUP(功能_33[[#This Row],[功能代號]],E:T,11,FALSE)=0,"",VLOOKUP(功能_33[[#This Row],[功能代號]],E:T,11,FALSE)),"")</f>
        <v>44484</v>
      </c>
      <c r="AK216" s="160"/>
      <c r="AL216" s="160"/>
      <c r="AM216" s="92"/>
      <c r="AN216" s="160"/>
      <c r="AO216" s="93" t="s">
        <v>1078</v>
      </c>
      <c r="AP216" s="95" t="s">
        <v>1079</v>
      </c>
      <c r="AQ216" s="181" t="s">
        <v>1720</v>
      </c>
      <c r="AR216" s="168" t="str">
        <f t="shared" si="21"/>
        <v>4-4</v>
      </c>
      <c r="AS216" s="169" t="str">
        <f t="shared" si="22"/>
        <v/>
      </c>
      <c r="AT216" s="170" t="str">
        <f t="shared" si="23"/>
        <v/>
      </c>
      <c r="AU216" s="182" t="str">
        <f t="shared" si="24"/>
        <v/>
      </c>
      <c r="AV216" s="183" t="str">
        <f t="shared" si="25"/>
        <v/>
      </c>
      <c r="AW216" s="163" t="str">
        <f t="shared" si="26"/>
        <v/>
      </c>
      <c r="AX216" s="92" t="str">
        <f>IFERROR(VLOOKUP(功能_33[[#This Row],[功能代號]],#REF!,1,FALSE),"")</f>
        <v/>
      </c>
      <c r="AY216" s="100">
        <v>44546</v>
      </c>
      <c r="AZ216" s="100">
        <v>44546</v>
      </c>
      <c r="BA216" s="100">
        <v>44546</v>
      </c>
      <c r="BB216" s="92" t="s">
        <v>1650</v>
      </c>
      <c r="BD216" s="92" t="s">
        <v>1744</v>
      </c>
      <c r="BE216" s="92" t="s">
        <v>1533</v>
      </c>
      <c r="BF216" s="184"/>
      <c r="BG216" s="92" t="str">
        <f>IFERROR(VLOOKUP(功能_33[[#This Row],[功能代號]],#REF!,1,FALSE),"")</f>
        <v/>
      </c>
      <c r="BH216" s="92" t="str">
        <f>IFERROR(VLOOKUP(功能_33[[#This Row],[QC對應測試案例即測試報告]],#REF!,1,FALSE),"")</f>
        <v/>
      </c>
      <c r="BI216" s="92" t="str">
        <f t="shared" si="27"/>
        <v/>
      </c>
    </row>
    <row r="217" spans="2:61" ht="13.5" x14ac:dyDescent="0.4">
      <c r="C217" s="92" t="s">
        <v>635</v>
      </c>
      <c r="D217" s="92" t="s">
        <v>638</v>
      </c>
      <c r="E217" s="91" t="s">
        <v>612</v>
      </c>
      <c r="F217" s="92" t="s">
        <v>1080</v>
      </c>
      <c r="G217" s="100" t="s">
        <v>1081</v>
      </c>
      <c r="H217" s="91" t="s">
        <v>761</v>
      </c>
      <c r="I217" s="91" t="s">
        <v>950</v>
      </c>
      <c r="J217" s="97" t="s">
        <v>893</v>
      </c>
      <c r="K217" s="97"/>
      <c r="L217" s="160">
        <v>44580</v>
      </c>
      <c r="M217" s="160">
        <v>44573</v>
      </c>
      <c r="N217" s="160">
        <v>44469</v>
      </c>
      <c r="O217" s="160">
        <v>44484</v>
      </c>
      <c r="P217" s="160">
        <v>44523</v>
      </c>
      <c r="Q217" s="91" t="s">
        <v>719</v>
      </c>
      <c r="R217" s="91" t="s">
        <v>871</v>
      </c>
      <c r="S217" s="92" t="s">
        <v>980</v>
      </c>
      <c r="W217" s="91"/>
      <c r="Y217" s="91"/>
      <c r="Z217" s="91"/>
      <c r="AA217" s="92" t="e">
        <f>VLOOKUP(功能_33[[#This Row],[User]],#REF!,7,FALSE)</f>
        <v>#REF!</v>
      </c>
      <c r="AB217" s="160">
        <v>44533</v>
      </c>
      <c r="AC217" s="160">
        <v>44523</v>
      </c>
      <c r="AD217" s="160">
        <v>44523</v>
      </c>
      <c r="AE217" s="160">
        <v>44525</v>
      </c>
      <c r="AF217" s="180">
        <v>44539</v>
      </c>
      <c r="AG217" s="160"/>
      <c r="AH217" s="160"/>
      <c r="AI217" s="179"/>
      <c r="AJ217" s="160">
        <f>IFERROR(IF(VLOOKUP(功能_33[[#This Row],[功能代號]],E:T,11,FALSE)=0,"",VLOOKUP(功能_33[[#This Row],[功能代號]],E:T,11,FALSE)),"")</f>
        <v>44484</v>
      </c>
      <c r="AK217" s="160"/>
      <c r="AL217" s="160"/>
      <c r="AM217" s="92"/>
      <c r="AN217" s="160"/>
      <c r="AO217" s="91" t="s">
        <v>897</v>
      </c>
      <c r="AP217" s="91" t="s">
        <v>759</v>
      </c>
      <c r="AQ217" s="181" t="s">
        <v>1530</v>
      </c>
      <c r="AR217" s="168" t="str">
        <f t="shared" si="21"/>
        <v>4-4</v>
      </c>
      <c r="AS217" s="169" t="str">
        <f t="shared" si="22"/>
        <v/>
      </c>
      <c r="AT217" s="170" t="str">
        <f t="shared" si="23"/>
        <v/>
      </c>
      <c r="AU217" s="182" t="str">
        <f t="shared" si="24"/>
        <v/>
      </c>
      <c r="AV217" s="183" t="str">
        <f t="shared" si="25"/>
        <v/>
      </c>
      <c r="AW217" s="163" t="str">
        <f t="shared" si="26"/>
        <v/>
      </c>
      <c r="AX217" s="92" t="str">
        <f>IFERROR(VLOOKUP(功能_33[[#This Row],[功能代號]],#REF!,1,FALSE),"")</f>
        <v/>
      </c>
      <c r="AY217" s="100">
        <v>44546</v>
      </c>
      <c r="AZ217" s="100">
        <v>44546</v>
      </c>
      <c r="BA217" s="100">
        <v>44546</v>
      </c>
      <c r="BB217" s="92" t="s">
        <v>1650</v>
      </c>
      <c r="BD217" s="92" t="s">
        <v>1744</v>
      </c>
      <c r="BE217" s="92" t="s">
        <v>1533</v>
      </c>
      <c r="BF217" s="184"/>
      <c r="BG217" s="92" t="str">
        <f>IFERROR(VLOOKUP(功能_33[[#This Row],[功能代號]],#REF!,1,FALSE),"")</f>
        <v/>
      </c>
      <c r="BH217" s="92" t="str">
        <f>IFERROR(VLOOKUP(功能_33[[#This Row],[QC對應測試案例即測試報告]],#REF!,1,FALSE),"")</f>
        <v/>
      </c>
      <c r="BI217" s="92" t="str">
        <f t="shared" si="27"/>
        <v/>
      </c>
    </row>
    <row r="218" spans="2:61" ht="13.5" x14ac:dyDescent="0.4">
      <c r="B218" s="92">
        <v>1</v>
      </c>
      <c r="C218" s="92" t="s">
        <v>634</v>
      </c>
      <c r="D218" s="98" t="s">
        <v>919</v>
      </c>
      <c r="E218" s="91" t="s">
        <v>99</v>
      </c>
      <c r="F218" s="92" t="s">
        <v>1082</v>
      </c>
      <c r="G218" s="92"/>
      <c r="H218" s="91" t="s">
        <v>761</v>
      </c>
      <c r="I218" s="91" t="s">
        <v>762</v>
      </c>
      <c r="J218" s="97" t="s">
        <v>1922</v>
      </c>
      <c r="K218" s="97" t="s">
        <v>1642</v>
      </c>
      <c r="L218" s="160">
        <v>44580</v>
      </c>
      <c r="M218" s="160">
        <v>44581</v>
      </c>
      <c r="N218" s="160">
        <v>44491</v>
      </c>
      <c r="O218" s="160">
        <v>44491</v>
      </c>
      <c r="P218" s="160">
        <v>44537</v>
      </c>
      <c r="Q218" s="91" t="s">
        <v>719</v>
      </c>
      <c r="R218" s="91" t="s">
        <v>735</v>
      </c>
      <c r="W218" s="91"/>
      <c r="Y218" s="91"/>
      <c r="Z218" s="91"/>
      <c r="AA218" s="92" t="e">
        <f>VLOOKUP(功能_33[[#This Row],[User]],#REF!,7,FALSE)</f>
        <v>#REF!</v>
      </c>
      <c r="AB218" s="160">
        <v>44496</v>
      </c>
      <c r="AC218" s="160">
        <v>44512</v>
      </c>
      <c r="AD218" s="160">
        <v>44496</v>
      </c>
      <c r="AE218" s="160">
        <v>44496</v>
      </c>
      <c r="AF218" s="180" t="s">
        <v>1923</v>
      </c>
      <c r="AG218" s="160" t="s">
        <v>1561</v>
      </c>
      <c r="AH218" s="160"/>
      <c r="AI218" s="179"/>
      <c r="AJ218" s="160">
        <f>IFERROR(IF(VLOOKUP(功能_33[[#This Row],[功能代號]],E:T,11,FALSE)=0,"",VLOOKUP(功能_33[[#This Row],[功能代號]],E:T,11,FALSE)),"")</f>
        <v>44491</v>
      </c>
      <c r="AK218" s="160"/>
      <c r="AL218" s="160"/>
      <c r="AM218" s="92"/>
      <c r="AN218" s="160"/>
      <c r="AO218" s="91">
        <v>310</v>
      </c>
      <c r="AP218" s="92" t="s">
        <v>1083</v>
      </c>
      <c r="AQ218" s="181" t="s">
        <v>1530</v>
      </c>
      <c r="AR218" s="168" t="str">
        <f t="shared" si="21"/>
        <v>3-3</v>
      </c>
      <c r="AS218" s="169" t="str">
        <f t="shared" si="22"/>
        <v/>
      </c>
      <c r="AT218" s="170" t="str">
        <f t="shared" si="23"/>
        <v/>
      </c>
      <c r="AU218" s="182" t="str">
        <f t="shared" si="24"/>
        <v/>
      </c>
      <c r="AV218" s="183" t="str">
        <f t="shared" si="25"/>
        <v/>
      </c>
      <c r="AW218" s="163" t="str">
        <f t="shared" si="26"/>
        <v/>
      </c>
      <c r="AX218" s="92" t="str">
        <f>IFERROR(VLOOKUP(功能_33[[#This Row],[功能代號]],#REF!,1,FALSE),"")</f>
        <v/>
      </c>
      <c r="AY218" s="100">
        <v>44559</v>
      </c>
      <c r="AZ218" s="100">
        <v>44559</v>
      </c>
      <c r="BA218" s="100">
        <v>44559</v>
      </c>
      <c r="BB218" s="92" t="s">
        <v>1531</v>
      </c>
      <c r="BD218" s="92" t="s">
        <v>1924</v>
      </c>
      <c r="BE218" s="92" t="s">
        <v>1533</v>
      </c>
      <c r="BF218" s="184"/>
      <c r="BG218" s="92" t="str">
        <f>IFERROR(VLOOKUP(功能_33[[#This Row],[功能代號]],#REF!,1,FALSE),"")</f>
        <v/>
      </c>
      <c r="BH218" s="92" t="str">
        <f>IFERROR(VLOOKUP(功能_33[[#This Row],[QC對應測試案例即測試報告]],#REF!,1,FALSE),"")</f>
        <v/>
      </c>
      <c r="BI218" s="92" t="str">
        <f t="shared" si="27"/>
        <v/>
      </c>
    </row>
    <row r="219" spans="2:61" ht="13.5" x14ac:dyDescent="0.4">
      <c r="C219" s="92" t="s">
        <v>634</v>
      </c>
      <c r="D219" s="98" t="s">
        <v>919</v>
      </c>
      <c r="E219" s="91" t="s">
        <v>1084</v>
      </c>
      <c r="F219" s="92" t="s">
        <v>1085</v>
      </c>
      <c r="G219" s="92" t="s">
        <v>1086</v>
      </c>
      <c r="H219" s="91" t="s">
        <v>761</v>
      </c>
      <c r="I219" s="91" t="s">
        <v>762</v>
      </c>
      <c r="J219" s="97" t="s">
        <v>1658</v>
      </c>
      <c r="K219" s="97" t="s">
        <v>1659</v>
      </c>
      <c r="L219" s="160">
        <v>44580</v>
      </c>
      <c r="M219" s="160">
        <v>44581</v>
      </c>
      <c r="N219" s="160">
        <v>44491</v>
      </c>
      <c r="O219" s="160">
        <v>44491</v>
      </c>
      <c r="P219" s="160">
        <v>44537</v>
      </c>
      <c r="Q219" s="91" t="s">
        <v>719</v>
      </c>
      <c r="R219" s="91" t="s">
        <v>735</v>
      </c>
      <c r="W219" s="91"/>
      <c r="Y219" s="91"/>
      <c r="Z219" s="91"/>
      <c r="AA219" s="92" t="e">
        <f>VLOOKUP(功能_33[[#This Row],[User]],#REF!,7,FALSE)</f>
        <v>#REF!</v>
      </c>
      <c r="AB219" s="160">
        <v>44533</v>
      </c>
      <c r="AC219" s="160">
        <v>44512</v>
      </c>
      <c r="AD219" s="160">
        <v>44496</v>
      </c>
      <c r="AE219" s="160">
        <v>44496</v>
      </c>
      <c r="AF219" s="180" t="s">
        <v>1925</v>
      </c>
      <c r="AG219" s="160" t="s">
        <v>1561</v>
      </c>
      <c r="AH219" s="160"/>
      <c r="AI219" s="179"/>
      <c r="AJ219" s="160">
        <f>IFERROR(IF(VLOOKUP(功能_33[[#This Row],[功能代號]],E:T,11,FALSE)=0,"",VLOOKUP(功能_33[[#This Row],[功能代號]],E:T,11,FALSE)),"")</f>
        <v>44491</v>
      </c>
      <c r="AK219" s="160"/>
      <c r="AL219" s="160"/>
      <c r="AM219" s="92"/>
      <c r="AN219" s="160"/>
      <c r="AO219" s="91">
        <v>310</v>
      </c>
      <c r="AP219" s="92" t="s">
        <v>1083</v>
      </c>
      <c r="AQ219" s="181" t="s">
        <v>1530</v>
      </c>
      <c r="AR219" s="168" t="str">
        <f t="shared" si="21"/>
        <v>3-3</v>
      </c>
      <c r="AS219" s="169" t="str">
        <f t="shared" si="22"/>
        <v/>
      </c>
      <c r="AT219" s="170" t="str">
        <f t="shared" si="23"/>
        <v/>
      </c>
      <c r="AU219" s="182" t="str">
        <f t="shared" si="24"/>
        <v/>
      </c>
      <c r="AV219" s="183" t="str">
        <f t="shared" si="25"/>
        <v/>
      </c>
      <c r="AW219" s="163" t="str">
        <f t="shared" si="26"/>
        <v/>
      </c>
      <c r="AX219" s="92" t="str">
        <f>IFERROR(VLOOKUP(功能_33[[#This Row],[功能代號]],#REF!,1,FALSE),"")</f>
        <v/>
      </c>
      <c r="AY219" s="100">
        <v>44559</v>
      </c>
      <c r="AZ219" s="100">
        <v>44559</v>
      </c>
      <c r="BA219" s="100">
        <v>44559</v>
      </c>
      <c r="BB219" s="92" t="s">
        <v>1531</v>
      </c>
      <c r="BD219" s="92" t="s">
        <v>1924</v>
      </c>
      <c r="BE219" s="92" t="s">
        <v>1533</v>
      </c>
      <c r="BF219" s="184"/>
      <c r="BG219" s="92" t="str">
        <f>IFERROR(VLOOKUP(功能_33[[#This Row],[功能代號]],#REF!,1,FALSE),"")</f>
        <v/>
      </c>
      <c r="BH219" s="92" t="str">
        <f>IFERROR(VLOOKUP(功能_33[[#This Row],[QC對應測試案例即測試報告]],#REF!,1,FALSE),"")</f>
        <v/>
      </c>
      <c r="BI219" s="92" t="str">
        <f t="shared" si="27"/>
        <v/>
      </c>
    </row>
    <row r="220" spans="2:61" ht="13.5" x14ac:dyDescent="0.4">
      <c r="B220" s="92">
        <v>1</v>
      </c>
      <c r="C220" s="92" t="s">
        <v>634</v>
      </c>
      <c r="D220" s="98" t="s">
        <v>919</v>
      </c>
      <c r="E220" s="91" t="s">
        <v>613</v>
      </c>
      <c r="F220" s="92" t="s">
        <v>1087</v>
      </c>
      <c r="G220" s="100" t="s">
        <v>1088</v>
      </c>
      <c r="H220" s="91" t="s">
        <v>761</v>
      </c>
      <c r="I220" s="91" t="s">
        <v>762</v>
      </c>
      <c r="J220" s="97" t="s">
        <v>1658</v>
      </c>
      <c r="K220" s="97" t="s">
        <v>1659</v>
      </c>
      <c r="L220" s="160">
        <v>44580</v>
      </c>
      <c r="M220" s="160">
        <v>44581</v>
      </c>
      <c r="N220" s="160">
        <v>44491</v>
      </c>
      <c r="O220" s="160">
        <v>44491</v>
      </c>
      <c r="P220" s="160" t="str">
        <f>IFERROR(IF(VLOOKUP(功能_33[[#This Row],[功能代號]],#REF!,8,FALSE)=0,"",VLOOKUP(功能_33[[#This Row],[功能代號]],#REF!,8,FALSE)),"")</f>
        <v/>
      </c>
      <c r="Q220" s="91" t="s">
        <v>719</v>
      </c>
      <c r="R220" s="91" t="s">
        <v>735</v>
      </c>
      <c r="W220" s="91"/>
      <c r="Y220" s="91"/>
      <c r="Z220" s="91"/>
      <c r="AA220" s="92" t="e">
        <f>VLOOKUP(功能_33[[#This Row],[User]],#REF!,7,FALSE)</f>
        <v>#REF!</v>
      </c>
      <c r="AB220" s="160">
        <v>44496</v>
      </c>
      <c r="AC220" s="160">
        <v>44512</v>
      </c>
      <c r="AD220" s="160">
        <v>44496</v>
      </c>
      <c r="AE220" s="160">
        <v>44496</v>
      </c>
      <c r="AF220" s="180" t="s">
        <v>1660</v>
      </c>
      <c r="AG220" s="160" t="s">
        <v>1561</v>
      </c>
      <c r="AH220" s="160"/>
      <c r="AI220" s="179"/>
      <c r="AJ220" s="160">
        <f>IFERROR(IF(VLOOKUP(功能_33[[#This Row],[功能代號]],E:T,11,FALSE)=0,"",VLOOKUP(功能_33[[#This Row],[功能代號]],E:T,11,FALSE)),"")</f>
        <v>44491</v>
      </c>
      <c r="AK220" s="160"/>
      <c r="AL220" s="160"/>
      <c r="AM220" s="92"/>
      <c r="AO220" s="91" t="s">
        <v>759</v>
      </c>
      <c r="AP220" s="91" t="s">
        <v>759</v>
      </c>
      <c r="AQ220" s="181" t="s">
        <v>1530</v>
      </c>
      <c r="AR220" s="168" t="str">
        <f t="shared" si="21"/>
        <v>3-3</v>
      </c>
      <c r="AS220" s="169" t="str">
        <f t="shared" si="22"/>
        <v/>
      </c>
      <c r="AT220" s="170" t="str">
        <f t="shared" si="23"/>
        <v/>
      </c>
      <c r="AU220" s="182" t="str">
        <f t="shared" si="24"/>
        <v/>
      </c>
      <c r="AV220" s="183" t="str">
        <f t="shared" si="25"/>
        <v/>
      </c>
      <c r="AW220" s="163" t="str">
        <f t="shared" si="26"/>
        <v/>
      </c>
      <c r="AX220" s="92" t="str">
        <f>IFERROR(VLOOKUP(功能_33[[#This Row],[功能代號]],#REF!,1,FALSE),"")</f>
        <v/>
      </c>
      <c r="AY220" s="100">
        <v>44536</v>
      </c>
      <c r="AZ220" s="100">
        <v>44536</v>
      </c>
      <c r="BA220" s="100">
        <v>44536</v>
      </c>
      <c r="BB220" s="92" t="s">
        <v>1650</v>
      </c>
      <c r="BD220" s="92" t="s">
        <v>1692</v>
      </c>
      <c r="BE220" s="92" t="s">
        <v>1533</v>
      </c>
      <c r="BF220" s="184"/>
      <c r="BG220" s="92" t="str">
        <f>IFERROR(VLOOKUP(功能_33[[#This Row],[功能代號]],#REF!,1,FALSE),"")</f>
        <v/>
      </c>
      <c r="BH220" s="92" t="str">
        <f>IFERROR(VLOOKUP(功能_33[[#This Row],[QC對應測試案例即測試報告]],#REF!,1,FALSE),"")</f>
        <v/>
      </c>
      <c r="BI220" s="92" t="str">
        <f t="shared" si="27"/>
        <v/>
      </c>
    </row>
    <row r="221" spans="2:61" ht="27" x14ac:dyDescent="0.4">
      <c r="C221" s="92" t="s">
        <v>635</v>
      </c>
      <c r="D221" s="92" t="s">
        <v>637</v>
      </c>
      <c r="E221" s="91" t="s">
        <v>127</v>
      </c>
      <c r="F221" s="92" t="s">
        <v>1089</v>
      </c>
      <c r="G221" s="92"/>
      <c r="H221" s="91" t="s">
        <v>761</v>
      </c>
      <c r="I221" s="91" t="s">
        <v>950</v>
      </c>
      <c r="J221" s="97" t="s">
        <v>893</v>
      </c>
      <c r="K221" s="97"/>
      <c r="L221" s="160">
        <v>44580</v>
      </c>
      <c r="M221" s="160">
        <v>44573</v>
      </c>
      <c r="N221" s="160">
        <v>44474</v>
      </c>
      <c r="O221" s="160">
        <v>44481</v>
      </c>
      <c r="P221" s="160">
        <v>44523</v>
      </c>
      <c r="Q221" s="91" t="s">
        <v>719</v>
      </c>
      <c r="R221" s="91" t="s">
        <v>735</v>
      </c>
      <c r="S221" s="92" t="s">
        <v>913</v>
      </c>
      <c r="W221" s="91"/>
      <c r="Y221" s="91"/>
      <c r="Z221" s="91"/>
      <c r="AA221" s="92" t="e">
        <f>VLOOKUP(功能_33[[#This Row],[User]],#REF!,7,FALSE)</f>
        <v>#REF!</v>
      </c>
      <c r="AB221" s="160">
        <v>44533</v>
      </c>
      <c r="AC221" s="160" t="s">
        <v>1593</v>
      </c>
      <c r="AD221" s="160">
        <v>44523</v>
      </c>
      <c r="AE221" s="160">
        <v>44525</v>
      </c>
      <c r="AF221" s="180">
        <v>44539</v>
      </c>
      <c r="AG221" s="160"/>
      <c r="AH221" s="160"/>
      <c r="AI221" s="179"/>
      <c r="AJ221" s="160">
        <f>IFERROR(IF(VLOOKUP(功能_33[[#This Row],[功能代號]],E:T,11,FALSE)=0,"",VLOOKUP(功能_33[[#This Row],[功能代號]],E:T,11,FALSE)),"")</f>
        <v>44481</v>
      </c>
      <c r="AK221" s="160"/>
      <c r="AL221" s="160"/>
      <c r="AM221" s="92"/>
      <c r="AN221" s="160"/>
      <c r="AO221" s="93" t="s">
        <v>1090</v>
      </c>
      <c r="AP221" s="92" t="s">
        <v>1091</v>
      </c>
      <c r="AQ221" s="181" t="s">
        <v>1530</v>
      </c>
      <c r="AR221" s="168" t="str">
        <f t="shared" si="21"/>
        <v>4-2</v>
      </c>
      <c r="AS221" s="169" t="str">
        <f t="shared" si="22"/>
        <v/>
      </c>
      <c r="AT221" s="170" t="str">
        <f t="shared" si="23"/>
        <v/>
      </c>
      <c r="AU221" s="182" t="str">
        <f t="shared" si="24"/>
        <v/>
      </c>
      <c r="AV221" s="183" t="str">
        <f t="shared" si="25"/>
        <v/>
      </c>
      <c r="AW221" s="163" t="str">
        <f t="shared" si="26"/>
        <v/>
      </c>
      <c r="AX221" s="92" t="str">
        <f>IFERROR(VLOOKUP(功能_33[[#This Row],[功能代號]],#REF!,1,FALSE),"")</f>
        <v/>
      </c>
      <c r="AY221" s="100">
        <v>44536</v>
      </c>
      <c r="AZ221" s="100">
        <v>44536</v>
      </c>
      <c r="BA221" s="100">
        <v>44536</v>
      </c>
      <c r="BB221" s="92" t="s">
        <v>1650</v>
      </c>
      <c r="BD221" s="92" t="s">
        <v>1692</v>
      </c>
      <c r="BE221" s="92" t="s">
        <v>1533</v>
      </c>
      <c r="BF221" s="184"/>
      <c r="BG221" s="92" t="str">
        <f>IFERROR(VLOOKUP(功能_33[[#This Row],[功能代號]],#REF!,1,FALSE),"")</f>
        <v/>
      </c>
      <c r="BH221" s="92" t="str">
        <f>IFERROR(VLOOKUP(功能_33[[#This Row],[QC對應測試案例即測試報告]],#REF!,1,FALSE),"")</f>
        <v/>
      </c>
      <c r="BI221" s="92" t="str">
        <f t="shared" si="27"/>
        <v/>
      </c>
    </row>
    <row r="222" spans="2:61" ht="13.5" x14ac:dyDescent="0.4">
      <c r="C222" s="92" t="s">
        <v>635</v>
      </c>
      <c r="D222" s="92" t="s">
        <v>637</v>
      </c>
      <c r="E222" s="91" t="s">
        <v>160</v>
      </c>
      <c r="F222" s="92" t="s">
        <v>1092</v>
      </c>
      <c r="G222" s="92"/>
      <c r="H222" s="91" t="s">
        <v>761</v>
      </c>
      <c r="I222" s="91" t="s">
        <v>950</v>
      </c>
      <c r="J222" s="97" t="s">
        <v>893</v>
      </c>
      <c r="K222" s="97"/>
      <c r="L222" s="160">
        <v>44580</v>
      </c>
      <c r="M222" s="160">
        <v>44573</v>
      </c>
      <c r="N222" s="160">
        <v>44474</v>
      </c>
      <c r="O222" s="160">
        <v>44481</v>
      </c>
      <c r="P222" s="160">
        <v>44523</v>
      </c>
      <c r="Q222" s="91" t="s">
        <v>719</v>
      </c>
      <c r="R222" s="91" t="s">
        <v>735</v>
      </c>
      <c r="W222" s="91"/>
      <c r="Y222" s="91"/>
      <c r="Z222" s="91"/>
      <c r="AA222" s="92" t="e">
        <f>VLOOKUP(功能_33[[#This Row],[User]],#REF!,7,FALSE)</f>
        <v>#REF!</v>
      </c>
      <c r="AB222" s="160">
        <v>44533</v>
      </c>
      <c r="AC222" s="160" t="s">
        <v>1559</v>
      </c>
      <c r="AD222" s="160">
        <v>44523</v>
      </c>
      <c r="AE222" s="160">
        <v>44525</v>
      </c>
      <c r="AF222" s="180">
        <v>44539</v>
      </c>
      <c r="AG222" s="160"/>
      <c r="AH222" s="160"/>
      <c r="AI222" s="179"/>
      <c r="AJ222" s="160">
        <f>IFERROR(IF(VLOOKUP(功能_33[[#This Row],[功能代號]],E:T,11,FALSE)=0,"",VLOOKUP(功能_33[[#This Row],[功能代號]],E:T,11,FALSE)),"")</f>
        <v>44481</v>
      </c>
      <c r="AK222" s="160"/>
      <c r="AL222" s="160"/>
      <c r="AM222" s="92"/>
      <c r="AN222" s="160"/>
      <c r="AO222" s="91" t="s">
        <v>897</v>
      </c>
      <c r="AP222" s="91" t="s">
        <v>759</v>
      </c>
      <c r="AQ222" s="181" t="s">
        <v>1530</v>
      </c>
      <c r="AR222" s="168" t="str">
        <f t="shared" si="21"/>
        <v>4-2</v>
      </c>
      <c r="AS222" s="169" t="str">
        <f t="shared" si="22"/>
        <v/>
      </c>
      <c r="AT222" s="170" t="str">
        <f t="shared" si="23"/>
        <v/>
      </c>
      <c r="AU222" s="182" t="str">
        <f t="shared" si="24"/>
        <v/>
      </c>
      <c r="AV222" s="183" t="str">
        <f t="shared" si="25"/>
        <v/>
      </c>
      <c r="AW222" s="163" t="str">
        <f t="shared" si="26"/>
        <v/>
      </c>
      <c r="AX222" s="92" t="str">
        <f>IFERROR(VLOOKUP(功能_33[[#This Row],[功能代號]],#REF!,1,FALSE),"")</f>
        <v/>
      </c>
      <c r="AY222" s="100">
        <v>44536</v>
      </c>
      <c r="AZ222" s="100">
        <v>44536</v>
      </c>
      <c r="BA222" s="100">
        <v>44536</v>
      </c>
      <c r="BB222" s="92" t="s">
        <v>1650</v>
      </c>
      <c r="BD222" s="92" t="s">
        <v>1692</v>
      </c>
      <c r="BE222" s="92" t="s">
        <v>1533</v>
      </c>
      <c r="BF222" s="184"/>
      <c r="BG222" s="92" t="str">
        <f>IFERROR(VLOOKUP(功能_33[[#This Row],[功能代號]],#REF!,1,FALSE),"")</f>
        <v/>
      </c>
      <c r="BH222" s="92" t="str">
        <f>IFERROR(VLOOKUP(功能_33[[#This Row],[QC對應測試案例即測試報告]],#REF!,1,FALSE),"")</f>
        <v/>
      </c>
      <c r="BI222" s="92" t="str">
        <f t="shared" si="27"/>
        <v/>
      </c>
    </row>
    <row r="223" spans="2:61" ht="40.5" x14ac:dyDescent="0.4">
      <c r="C223" s="92" t="s">
        <v>635</v>
      </c>
      <c r="D223" s="92" t="s">
        <v>637</v>
      </c>
      <c r="E223" s="91" t="s">
        <v>120</v>
      </c>
      <c r="F223" s="92" t="s">
        <v>1093</v>
      </c>
      <c r="G223" s="92"/>
      <c r="H223" s="91" t="s">
        <v>761</v>
      </c>
      <c r="I223" s="91" t="s">
        <v>950</v>
      </c>
      <c r="J223" s="97" t="s">
        <v>1762</v>
      </c>
      <c r="K223" s="97"/>
      <c r="L223" s="160">
        <v>44582</v>
      </c>
      <c r="M223" s="160">
        <v>44579</v>
      </c>
      <c r="N223" s="160">
        <v>44474</v>
      </c>
      <c r="O223" s="160">
        <v>44481</v>
      </c>
      <c r="P223" s="160">
        <v>44523</v>
      </c>
      <c r="Q223" s="91" t="s">
        <v>719</v>
      </c>
      <c r="R223" s="91" t="s">
        <v>913</v>
      </c>
      <c r="W223" s="91"/>
      <c r="Y223" s="91"/>
      <c r="Z223" s="91"/>
      <c r="AA223" s="92" t="e">
        <f>VLOOKUP(功能_33[[#This Row],[User]],#REF!,7,FALSE)</f>
        <v>#REF!</v>
      </c>
      <c r="AB223" s="160">
        <v>44533</v>
      </c>
      <c r="AC223" s="160" t="s">
        <v>1593</v>
      </c>
      <c r="AD223" s="160">
        <v>44523</v>
      </c>
      <c r="AE223" s="160">
        <v>44525</v>
      </c>
      <c r="AF223" s="180" t="s">
        <v>1732</v>
      </c>
      <c r="AG223" s="160"/>
      <c r="AH223" s="160"/>
      <c r="AI223" s="179"/>
      <c r="AJ223" s="160">
        <f>IFERROR(IF(VLOOKUP(功能_33[[#This Row],[功能代號]],E:T,11,FALSE)=0,"",VLOOKUP(功能_33[[#This Row],[功能代號]],E:T,11,FALSE)),"")</f>
        <v>44481</v>
      </c>
      <c r="AK223" s="160"/>
      <c r="AL223" s="160"/>
      <c r="AM223" s="92"/>
      <c r="AN223" s="160"/>
      <c r="AO223" s="93" t="s">
        <v>1094</v>
      </c>
      <c r="AP223" s="95" t="s">
        <v>1095</v>
      </c>
      <c r="AQ223" s="181" t="s">
        <v>1530</v>
      </c>
      <c r="AR223" s="168" t="str">
        <f t="shared" si="21"/>
        <v>4-2</v>
      </c>
      <c r="AS223" s="169" t="str">
        <f t="shared" si="22"/>
        <v/>
      </c>
      <c r="AT223" s="170" t="str">
        <f t="shared" si="23"/>
        <v/>
      </c>
      <c r="AU223" s="182" t="str">
        <f t="shared" si="24"/>
        <v/>
      </c>
      <c r="AV223" s="183" t="str">
        <f t="shared" si="25"/>
        <v/>
      </c>
      <c r="AW223" s="163" t="str">
        <f t="shared" si="26"/>
        <v/>
      </c>
      <c r="AX223" s="92" t="str">
        <f>IFERROR(VLOOKUP(功能_33[[#This Row],[功能代號]],#REF!,1,FALSE),"")</f>
        <v/>
      </c>
      <c r="AY223" s="100">
        <v>44546</v>
      </c>
      <c r="AZ223" s="100">
        <v>44546</v>
      </c>
      <c r="BA223" s="100">
        <v>44546</v>
      </c>
      <c r="BB223" s="92" t="s">
        <v>1650</v>
      </c>
      <c r="BD223" s="92" t="s">
        <v>1744</v>
      </c>
      <c r="BE223" s="92" t="s">
        <v>1886</v>
      </c>
      <c r="BF223" s="184"/>
      <c r="BG223" s="92" t="str">
        <f>IFERROR(VLOOKUP(功能_33[[#This Row],[功能代號]],#REF!,1,FALSE),"")</f>
        <v/>
      </c>
      <c r="BH223" s="92" t="str">
        <f>IFERROR(VLOOKUP(功能_33[[#This Row],[QC對應測試案例即測試報告]],#REF!,1,FALSE),"")</f>
        <v/>
      </c>
      <c r="BI223" s="92" t="str">
        <f t="shared" si="27"/>
        <v/>
      </c>
    </row>
    <row r="224" spans="2:61" ht="27" x14ac:dyDescent="0.4">
      <c r="C224" s="92" t="s">
        <v>635</v>
      </c>
      <c r="D224" s="92" t="s">
        <v>637</v>
      </c>
      <c r="E224" s="91" t="s">
        <v>1096</v>
      </c>
      <c r="F224" s="92" t="s">
        <v>1097</v>
      </c>
      <c r="G224" s="92" t="s">
        <v>1086</v>
      </c>
      <c r="H224" s="91" t="s">
        <v>761</v>
      </c>
      <c r="I224" s="91" t="s">
        <v>950</v>
      </c>
      <c r="J224" s="97" t="s">
        <v>1918</v>
      </c>
      <c r="K224" s="195" t="s">
        <v>1755</v>
      </c>
      <c r="L224" s="160">
        <v>44580</v>
      </c>
      <c r="M224" s="160">
        <v>44574</v>
      </c>
      <c r="N224" s="160">
        <v>44474</v>
      </c>
      <c r="O224" s="160">
        <v>44481</v>
      </c>
      <c r="P224" s="193">
        <v>44550</v>
      </c>
      <c r="Q224" s="91" t="s">
        <v>719</v>
      </c>
      <c r="R224" s="91" t="s">
        <v>913</v>
      </c>
      <c r="W224" s="91"/>
      <c r="Y224" s="91"/>
      <c r="Z224" s="91"/>
      <c r="AA224" s="92" t="e">
        <f>VLOOKUP(功能_33[[#This Row],[User]],#REF!,7,FALSE)</f>
        <v>#REF!</v>
      </c>
      <c r="AB224" s="193">
        <v>44550</v>
      </c>
      <c r="AC224" s="160" t="s">
        <v>1902</v>
      </c>
      <c r="AD224" s="160">
        <v>44523</v>
      </c>
      <c r="AE224" s="160">
        <v>44525</v>
      </c>
      <c r="AF224" s="180" t="s">
        <v>1919</v>
      </c>
      <c r="AG224" s="160"/>
      <c r="AH224" s="160"/>
      <c r="AI224" s="179"/>
      <c r="AJ224" s="160">
        <f>IFERROR(IF(VLOOKUP(功能_33[[#This Row],[功能代號]],E:T,11,FALSE)=0,"",VLOOKUP(功能_33[[#This Row],[功能代號]],E:T,11,FALSE)),"")</f>
        <v>44481</v>
      </c>
      <c r="AK224" s="160"/>
      <c r="AL224" s="160"/>
      <c r="AM224" s="92"/>
      <c r="AN224" s="160"/>
      <c r="AO224" s="93" t="s">
        <v>1098</v>
      </c>
      <c r="AP224" s="95" t="s">
        <v>1099</v>
      </c>
      <c r="AQ224" s="181" t="s">
        <v>1530</v>
      </c>
      <c r="AR224" s="168" t="str">
        <f t="shared" si="21"/>
        <v>4-2</v>
      </c>
      <c r="AS224" s="169" t="str">
        <f t="shared" si="22"/>
        <v/>
      </c>
      <c r="AT224" s="170" t="str">
        <f t="shared" si="23"/>
        <v/>
      </c>
      <c r="AU224" s="182" t="str">
        <f t="shared" si="24"/>
        <v/>
      </c>
      <c r="AV224" s="183" t="str">
        <f t="shared" si="25"/>
        <v/>
      </c>
      <c r="AW224" s="163" t="str">
        <f t="shared" si="26"/>
        <v/>
      </c>
      <c r="AX224" s="92" t="str">
        <f>IFERROR(VLOOKUP(功能_33[[#This Row],[功能代號]],#REF!,1,FALSE),"")</f>
        <v/>
      </c>
      <c r="AY224" s="100">
        <v>44546</v>
      </c>
      <c r="AZ224" s="100">
        <v>44546</v>
      </c>
      <c r="BA224" s="100">
        <v>44546</v>
      </c>
      <c r="BB224" s="92" t="s">
        <v>1650</v>
      </c>
      <c r="BD224" s="92" t="s">
        <v>1744</v>
      </c>
      <c r="BE224" s="92" t="s">
        <v>1886</v>
      </c>
      <c r="BF224" s="184"/>
      <c r="BG224" s="92" t="str">
        <f>IFERROR(VLOOKUP(功能_33[[#This Row],[功能代號]],#REF!,1,FALSE),"")</f>
        <v/>
      </c>
      <c r="BH224" s="92" t="str">
        <f>IFERROR(VLOOKUP(功能_33[[#This Row],[QC對應測試案例即測試報告]],#REF!,1,FALSE),"")</f>
        <v/>
      </c>
      <c r="BI224" s="92" t="str">
        <f t="shared" si="27"/>
        <v/>
      </c>
    </row>
    <row r="225" spans="2:61" ht="13.5" x14ac:dyDescent="0.4">
      <c r="C225" s="92" t="s">
        <v>635</v>
      </c>
      <c r="D225" s="92" t="s">
        <v>637</v>
      </c>
      <c r="E225" s="91" t="s">
        <v>162</v>
      </c>
      <c r="F225" s="92" t="s">
        <v>1100</v>
      </c>
      <c r="G225" s="92"/>
      <c r="H225" s="91" t="s">
        <v>761</v>
      </c>
      <c r="I225" s="91" t="s">
        <v>950</v>
      </c>
      <c r="J225" s="97" t="s">
        <v>893</v>
      </c>
      <c r="K225" s="97"/>
      <c r="L225" s="160">
        <v>44580</v>
      </c>
      <c r="M225" s="160">
        <v>44574</v>
      </c>
      <c r="N225" s="160">
        <v>44474</v>
      </c>
      <c r="O225" s="160">
        <v>44482</v>
      </c>
      <c r="P225" s="160">
        <v>44523</v>
      </c>
      <c r="Q225" s="91" t="s">
        <v>719</v>
      </c>
      <c r="R225" s="91" t="s">
        <v>735</v>
      </c>
      <c r="W225" s="91"/>
      <c r="Y225" s="91"/>
      <c r="Z225" s="91"/>
      <c r="AA225" s="92" t="e">
        <f>VLOOKUP(功能_33[[#This Row],[User]],#REF!,7,FALSE)</f>
        <v>#REF!</v>
      </c>
      <c r="AB225" s="160">
        <v>44533</v>
      </c>
      <c r="AC225" s="160" t="s">
        <v>1559</v>
      </c>
      <c r="AD225" s="160">
        <v>44523</v>
      </c>
      <c r="AE225" s="160">
        <v>44525</v>
      </c>
      <c r="AF225" s="180">
        <v>44539</v>
      </c>
      <c r="AG225" s="160"/>
      <c r="AH225" s="160"/>
      <c r="AI225" s="179"/>
      <c r="AJ225" s="160">
        <f>IFERROR(IF(VLOOKUP(功能_33[[#This Row],[功能代號]],E:T,11,FALSE)=0,"",VLOOKUP(功能_33[[#This Row],[功能代號]],E:T,11,FALSE)),"")</f>
        <v>44482</v>
      </c>
      <c r="AK225" s="160"/>
      <c r="AL225" s="160"/>
      <c r="AM225" s="92"/>
      <c r="AN225" s="160"/>
      <c r="AO225" s="91" t="s">
        <v>897</v>
      </c>
      <c r="AP225" s="91" t="s">
        <v>759</v>
      </c>
      <c r="AQ225" s="181" t="s">
        <v>1530</v>
      </c>
      <c r="AR225" s="168" t="str">
        <f t="shared" si="21"/>
        <v>4-2</v>
      </c>
      <c r="AS225" s="169" t="str">
        <f t="shared" si="22"/>
        <v/>
      </c>
      <c r="AT225" s="170" t="str">
        <f t="shared" si="23"/>
        <v/>
      </c>
      <c r="AU225" s="182" t="str">
        <f t="shared" si="24"/>
        <v/>
      </c>
      <c r="AV225" s="183" t="str">
        <f t="shared" si="25"/>
        <v/>
      </c>
      <c r="AW225" s="163" t="str">
        <f t="shared" si="26"/>
        <v/>
      </c>
      <c r="AX225" s="92" t="str">
        <f>IFERROR(VLOOKUP(功能_33[[#This Row],[功能代號]],#REF!,1,FALSE),"")</f>
        <v/>
      </c>
      <c r="AY225" s="100">
        <v>44552</v>
      </c>
      <c r="AZ225" s="100">
        <v>44552</v>
      </c>
      <c r="BA225" s="100">
        <v>44552</v>
      </c>
      <c r="BB225" s="92" t="s">
        <v>1531</v>
      </c>
      <c r="BD225" s="92" t="s">
        <v>1682</v>
      </c>
      <c r="BE225" s="92" t="s">
        <v>1533</v>
      </c>
      <c r="BF225" s="184"/>
      <c r="BG225" s="92" t="str">
        <f>IFERROR(VLOOKUP(功能_33[[#This Row],[功能代號]],#REF!,1,FALSE),"")</f>
        <v/>
      </c>
      <c r="BH225" s="92" t="str">
        <f>IFERROR(VLOOKUP(功能_33[[#This Row],[QC對應測試案例即測試報告]],#REF!,1,FALSE),"")</f>
        <v/>
      </c>
      <c r="BI225" s="92" t="str">
        <f t="shared" si="27"/>
        <v/>
      </c>
    </row>
    <row r="226" spans="2:61" ht="27" x14ac:dyDescent="0.4">
      <c r="C226" s="92" t="s">
        <v>635</v>
      </c>
      <c r="D226" s="92" t="s">
        <v>643</v>
      </c>
      <c r="E226" s="91" t="s">
        <v>155</v>
      </c>
      <c r="F226" s="92" t="s">
        <v>1101</v>
      </c>
      <c r="G226" s="92"/>
      <c r="H226" s="91" t="s">
        <v>761</v>
      </c>
      <c r="I226" s="91" t="s">
        <v>950</v>
      </c>
      <c r="J226" s="97" t="s">
        <v>1918</v>
      </c>
      <c r="K226" s="195" t="s">
        <v>1755</v>
      </c>
      <c r="L226" s="160">
        <v>44580</v>
      </c>
      <c r="M226" s="160">
        <v>44574</v>
      </c>
      <c r="N226" s="160">
        <v>44474</v>
      </c>
      <c r="O226" s="160">
        <v>44481</v>
      </c>
      <c r="P226" s="193">
        <v>44550</v>
      </c>
      <c r="Q226" s="91" t="s">
        <v>719</v>
      </c>
      <c r="R226" s="91" t="s">
        <v>921</v>
      </c>
      <c r="S226" s="92" t="s">
        <v>913</v>
      </c>
      <c r="W226" s="91"/>
      <c r="Y226" s="91"/>
      <c r="Z226" s="91"/>
      <c r="AA226" s="92" t="e">
        <f>VLOOKUP(功能_33[[#This Row],[User]],#REF!,7,FALSE)</f>
        <v>#REF!</v>
      </c>
      <c r="AB226" s="193">
        <v>44550</v>
      </c>
      <c r="AC226" s="160" t="s">
        <v>1593</v>
      </c>
      <c r="AD226" s="160">
        <v>44525</v>
      </c>
      <c r="AE226" s="160">
        <v>44524</v>
      </c>
      <c r="AF226" s="180" t="s">
        <v>1919</v>
      </c>
      <c r="AG226" s="160"/>
      <c r="AH226" s="160"/>
      <c r="AI226" s="179"/>
      <c r="AJ226" s="160">
        <f>IFERROR(IF(VLOOKUP(功能_33[[#This Row],[功能代號]],E:T,11,FALSE)=0,"",VLOOKUP(功能_33[[#This Row],[功能代號]],E:T,11,FALSE)),"")</f>
        <v>44481</v>
      </c>
      <c r="AK226" s="160"/>
      <c r="AL226" s="160"/>
      <c r="AM226" s="92"/>
      <c r="AN226" s="160"/>
      <c r="AO226" s="93" t="s">
        <v>1102</v>
      </c>
      <c r="AP226" s="92" t="s">
        <v>1103</v>
      </c>
      <c r="AQ226" s="181" t="s">
        <v>1530</v>
      </c>
      <c r="AR226" s="168" t="str">
        <f t="shared" si="21"/>
        <v>4-7</v>
      </c>
      <c r="AS226" s="169" t="str">
        <f t="shared" si="22"/>
        <v/>
      </c>
      <c r="AT226" s="170" t="str">
        <f t="shared" si="23"/>
        <v/>
      </c>
      <c r="AU226" s="182" t="str">
        <f t="shared" si="24"/>
        <v/>
      </c>
      <c r="AV226" s="183" t="str">
        <f t="shared" si="25"/>
        <v/>
      </c>
      <c r="AW226" s="163" t="str">
        <f t="shared" si="26"/>
        <v/>
      </c>
      <c r="AX226" s="92" t="str">
        <f>IFERROR(VLOOKUP(功能_33[[#This Row],[功能代號]],#REF!,1,FALSE),"")</f>
        <v/>
      </c>
      <c r="AY226" s="100">
        <v>44546</v>
      </c>
      <c r="AZ226" s="100">
        <v>44546</v>
      </c>
      <c r="BA226" s="100">
        <v>44546</v>
      </c>
      <c r="BB226" s="92" t="s">
        <v>1650</v>
      </c>
      <c r="BD226" s="92" t="s">
        <v>1744</v>
      </c>
      <c r="BE226" s="92" t="s">
        <v>1533</v>
      </c>
      <c r="BF226" s="184"/>
      <c r="BG226" s="92" t="str">
        <f>IFERROR(VLOOKUP(功能_33[[#This Row],[功能代號]],#REF!,1,FALSE),"")</f>
        <v/>
      </c>
      <c r="BH226" s="92" t="str">
        <f>IFERROR(VLOOKUP(功能_33[[#This Row],[QC對應測試案例即測試報告]],#REF!,1,FALSE),"")</f>
        <v/>
      </c>
      <c r="BI226" s="92" t="str">
        <f t="shared" si="27"/>
        <v/>
      </c>
    </row>
    <row r="227" spans="2:61" ht="27" x14ac:dyDescent="0.4">
      <c r="C227" s="92" t="s">
        <v>635</v>
      </c>
      <c r="D227" s="92" t="s">
        <v>643</v>
      </c>
      <c r="E227" s="91" t="s">
        <v>156</v>
      </c>
      <c r="F227" s="92" t="s">
        <v>1104</v>
      </c>
      <c r="G227" s="92"/>
      <c r="H227" s="91" t="s">
        <v>761</v>
      </c>
      <c r="I227" s="91" t="s">
        <v>950</v>
      </c>
      <c r="J227" s="97" t="s">
        <v>1926</v>
      </c>
      <c r="K227" s="97" t="s">
        <v>1927</v>
      </c>
      <c r="L227" s="160">
        <v>44582</v>
      </c>
      <c r="M227" s="160">
        <v>44574</v>
      </c>
      <c r="N227" s="160">
        <v>44474</v>
      </c>
      <c r="O227" s="160">
        <v>44481</v>
      </c>
      <c r="P227" s="160">
        <v>44533</v>
      </c>
      <c r="Q227" s="91" t="s">
        <v>719</v>
      </c>
      <c r="R227" s="91" t="s">
        <v>921</v>
      </c>
      <c r="S227" s="92" t="s">
        <v>913</v>
      </c>
      <c r="W227" s="91"/>
      <c r="Y227" s="91"/>
      <c r="Z227" s="91"/>
      <c r="AA227" s="92" t="e">
        <f>VLOOKUP(功能_33[[#This Row],[User]],#REF!,7,FALSE)</f>
        <v>#REF!</v>
      </c>
      <c r="AB227" s="160">
        <v>44533</v>
      </c>
      <c r="AC227" s="160" t="s">
        <v>1593</v>
      </c>
      <c r="AD227" s="160">
        <v>44525</v>
      </c>
      <c r="AE227" s="160">
        <v>44524</v>
      </c>
      <c r="AF227" s="180" t="s">
        <v>1928</v>
      </c>
      <c r="AG227" s="160"/>
      <c r="AH227" s="160"/>
      <c r="AI227" s="179"/>
      <c r="AJ227" s="160">
        <f>IFERROR(IF(VLOOKUP(功能_33[[#This Row],[功能代號]],E:T,11,FALSE)=0,"",VLOOKUP(功能_33[[#This Row],[功能代號]],E:T,11,FALSE)),"")</f>
        <v>44481</v>
      </c>
      <c r="AK227" s="160"/>
      <c r="AL227" s="160"/>
      <c r="AM227" s="92"/>
      <c r="AN227" s="160"/>
      <c r="AO227" s="93" t="s">
        <v>1102</v>
      </c>
      <c r="AP227" s="92" t="s">
        <v>1103</v>
      </c>
      <c r="AQ227" s="181" t="s">
        <v>1530</v>
      </c>
      <c r="AR227" s="168" t="str">
        <f t="shared" si="21"/>
        <v>4-7</v>
      </c>
      <c r="AS227" s="169" t="str">
        <f t="shared" si="22"/>
        <v/>
      </c>
      <c r="AT227" s="170" t="str">
        <f t="shared" si="23"/>
        <v/>
      </c>
      <c r="AU227" s="182" t="str">
        <f t="shared" si="24"/>
        <v/>
      </c>
      <c r="AV227" s="183" t="str">
        <f t="shared" si="25"/>
        <v/>
      </c>
      <c r="AW227" s="163" t="str">
        <f t="shared" si="26"/>
        <v/>
      </c>
      <c r="AX227" s="92" t="str">
        <f>IFERROR(VLOOKUP(功能_33[[#This Row],[功能代號]],#REF!,1,FALSE),"")</f>
        <v/>
      </c>
      <c r="AY227" s="100">
        <v>44546</v>
      </c>
      <c r="AZ227" s="100">
        <v>44546</v>
      </c>
      <c r="BA227" s="100">
        <v>44546</v>
      </c>
      <c r="BB227" s="92" t="s">
        <v>1650</v>
      </c>
      <c r="BD227" s="92" t="s">
        <v>1744</v>
      </c>
      <c r="BE227" s="92" t="s">
        <v>1533</v>
      </c>
      <c r="BF227" s="184"/>
      <c r="BG227" s="92" t="str">
        <f>IFERROR(VLOOKUP(功能_33[[#This Row],[功能代號]],#REF!,1,FALSE),"")</f>
        <v/>
      </c>
      <c r="BH227" s="92" t="str">
        <f>IFERROR(VLOOKUP(功能_33[[#This Row],[QC對應測試案例即測試報告]],#REF!,1,FALSE),"")</f>
        <v/>
      </c>
      <c r="BI227" s="92" t="str">
        <f t="shared" si="27"/>
        <v/>
      </c>
    </row>
    <row r="228" spans="2:61" ht="13.5" x14ac:dyDescent="0.4">
      <c r="B228" s="92">
        <v>1</v>
      </c>
      <c r="C228" s="92" t="s">
        <v>634</v>
      </c>
      <c r="D228" s="92" t="s">
        <v>847</v>
      </c>
      <c r="E228" s="91" t="s">
        <v>102</v>
      </c>
      <c r="F228" s="92" t="s">
        <v>1105</v>
      </c>
      <c r="G228" s="92"/>
      <c r="H228" s="91" t="s">
        <v>761</v>
      </c>
      <c r="I228" s="91" t="s">
        <v>762</v>
      </c>
      <c r="J228" s="97" t="s">
        <v>1658</v>
      </c>
      <c r="K228" s="97" t="s">
        <v>1659</v>
      </c>
      <c r="L228" s="160">
        <v>44572</v>
      </c>
      <c r="M228" s="160">
        <v>44573</v>
      </c>
      <c r="N228" s="160">
        <v>44475</v>
      </c>
      <c r="O228" s="160">
        <v>44482</v>
      </c>
      <c r="P228" s="160">
        <v>44482</v>
      </c>
      <c r="Q228" s="91" t="s">
        <v>719</v>
      </c>
      <c r="R228" s="91" t="s">
        <v>735</v>
      </c>
      <c r="W228" s="91"/>
      <c r="Y228" s="91"/>
      <c r="Z228" s="91"/>
      <c r="AA228" s="92" t="e">
        <f>VLOOKUP(功能_33[[#This Row],[User]],#REF!,7,FALSE)</f>
        <v>#REF!</v>
      </c>
      <c r="AB228" s="160">
        <v>44496</v>
      </c>
      <c r="AC228" s="160" t="s">
        <v>1559</v>
      </c>
      <c r="AD228" s="160">
        <v>44496</v>
      </c>
      <c r="AE228" s="160">
        <v>44496</v>
      </c>
      <c r="AF228" s="180" t="s">
        <v>1929</v>
      </c>
      <c r="AG228" s="160" t="s">
        <v>1561</v>
      </c>
      <c r="AH228" s="160"/>
      <c r="AI228" s="179"/>
      <c r="AJ228" s="160">
        <f>IFERROR(IF(VLOOKUP(功能_33[[#This Row],[功能代號]],E:T,11,FALSE)=0,"",VLOOKUP(功能_33[[#This Row],[功能代號]],E:T,11,FALSE)),"")</f>
        <v>44482</v>
      </c>
      <c r="AK228" s="160"/>
      <c r="AL228" s="160"/>
      <c r="AM228" s="92"/>
      <c r="AN228" s="160"/>
      <c r="AO228" s="91">
        <v>330</v>
      </c>
      <c r="AP228" s="92" t="s">
        <v>1106</v>
      </c>
      <c r="AQ228" s="181" t="s">
        <v>1530</v>
      </c>
      <c r="AR228" s="168" t="str">
        <f t="shared" si="21"/>
        <v>3-1</v>
      </c>
      <c r="AS228" s="169" t="str">
        <f t="shared" si="22"/>
        <v/>
      </c>
      <c r="AT228" s="170" t="str">
        <f t="shared" si="23"/>
        <v/>
      </c>
      <c r="AU228" s="182" t="str">
        <f t="shared" si="24"/>
        <v/>
      </c>
      <c r="AV228" s="183" t="str">
        <f t="shared" si="25"/>
        <v/>
      </c>
      <c r="AW228" s="163" t="str">
        <f t="shared" si="26"/>
        <v/>
      </c>
      <c r="AX228" s="92" t="str">
        <f>IFERROR(VLOOKUP(功能_33[[#This Row],[功能代號]],#REF!,1,FALSE),"")</f>
        <v/>
      </c>
      <c r="AY228" s="100">
        <v>44546</v>
      </c>
      <c r="AZ228" s="100">
        <v>44546</v>
      </c>
      <c r="BA228" s="100">
        <v>44546</v>
      </c>
      <c r="BB228" s="92" t="s">
        <v>1650</v>
      </c>
      <c r="BD228" s="92" t="s">
        <v>1744</v>
      </c>
      <c r="BE228" s="92" t="s">
        <v>1533</v>
      </c>
      <c r="BF228" s="184"/>
      <c r="BG228" s="92" t="str">
        <f>IFERROR(VLOOKUP(功能_33[[#This Row],[功能代號]],#REF!,1,FALSE),"")</f>
        <v/>
      </c>
      <c r="BH228" s="92" t="str">
        <f>IFERROR(VLOOKUP(功能_33[[#This Row],[QC對應測試案例即測試報告]],#REF!,1,FALSE),"")</f>
        <v/>
      </c>
      <c r="BI228" s="92" t="str">
        <f t="shared" si="27"/>
        <v/>
      </c>
    </row>
    <row r="229" spans="2:61" ht="13.5" x14ac:dyDescent="0.4">
      <c r="B229" s="92">
        <v>1</v>
      </c>
      <c r="C229" s="92" t="s">
        <v>634</v>
      </c>
      <c r="D229" s="92" t="s">
        <v>847</v>
      </c>
      <c r="E229" s="91" t="s">
        <v>103</v>
      </c>
      <c r="F229" s="92" t="s">
        <v>1107</v>
      </c>
      <c r="G229" s="92"/>
      <c r="H229" s="91" t="s">
        <v>761</v>
      </c>
      <c r="I229" s="91" t="s">
        <v>762</v>
      </c>
      <c r="J229" s="97" t="s">
        <v>849</v>
      </c>
      <c r="K229" s="97"/>
      <c r="L229" s="160">
        <v>44572</v>
      </c>
      <c r="M229" s="160">
        <v>44573</v>
      </c>
      <c r="N229" s="160">
        <v>44475</v>
      </c>
      <c r="O229" s="160">
        <v>44482</v>
      </c>
      <c r="P229" s="160">
        <v>44482</v>
      </c>
      <c r="Q229" s="91" t="s">
        <v>719</v>
      </c>
      <c r="R229" s="91" t="s">
        <v>735</v>
      </c>
      <c r="S229" s="92" t="s">
        <v>823</v>
      </c>
      <c r="W229" s="91"/>
      <c r="Y229" s="91"/>
      <c r="Z229" s="91"/>
      <c r="AA229" s="92" t="e">
        <f>VLOOKUP(功能_33[[#This Row],[User]],#REF!,7,FALSE)</f>
        <v>#REF!</v>
      </c>
      <c r="AB229" s="160">
        <v>44496</v>
      </c>
      <c r="AC229" s="160" t="s">
        <v>1559</v>
      </c>
      <c r="AD229" s="160">
        <v>44496</v>
      </c>
      <c r="AE229" s="160">
        <v>44496</v>
      </c>
      <c r="AF229" s="180">
        <v>44512</v>
      </c>
      <c r="AG229" s="160" t="s">
        <v>1561</v>
      </c>
      <c r="AH229" s="160"/>
      <c r="AI229" s="179"/>
      <c r="AJ229" s="160">
        <f>IFERROR(IF(VLOOKUP(功能_33[[#This Row],[功能代號]],E:T,11,FALSE)=0,"",VLOOKUP(功能_33[[#This Row],[功能代號]],E:T,11,FALSE)),"")</f>
        <v>44482</v>
      </c>
      <c r="AK229" s="160"/>
      <c r="AL229" s="160"/>
      <c r="AM229" s="92"/>
      <c r="AN229" s="100" t="s">
        <v>1930</v>
      </c>
      <c r="AO229" s="91">
        <v>340</v>
      </c>
      <c r="AP229" s="92" t="s">
        <v>1108</v>
      </c>
      <c r="AQ229" s="181" t="s">
        <v>1530</v>
      </c>
      <c r="AR229" s="168" t="str">
        <f t="shared" si="21"/>
        <v>3-1</v>
      </c>
      <c r="AS229" s="169" t="str">
        <f t="shared" si="22"/>
        <v/>
      </c>
      <c r="AT229" s="170" t="str">
        <f t="shared" si="23"/>
        <v/>
      </c>
      <c r="AU229" s="182" t="str">
        <f t="shared" si="24"/>
        <v/>
      </c>
      <c r="AV229" s="183" t="str">
        <f t="shared" si="25"/>
        <v/>
      </c>
      <c r="AW229" s="163" t="str">
        <f t="shared" si="26"/>
        <v/>
      </c>
      <c r="AX229" s="92" t="str">
        <f>IFERROR(VLOOKUP(功能_33[[#This Row],[功能代號]],#REF!,1,FALSE),"")</f>
        <v/>
      </c>
      <c r="AY229" s="100">
        <v>44559</v>
      </c>
      <c r="AZ229" s="100">
        <v>44559</v>
      </c>
      <c r="BA229" s="100">
        <v>44559</v>
      </c>
      <c r="BB229" s="92" t="s">
        <v>1531</v>
      </c>
      <c r="BD229" s="92" t="s">
        <v>1931</v>
      </c>
      <c r="BE229" s="92" t="s">
        <v>1533</v>
      </c>
      <c r="BF229" s="184"/>
      <c r="BG229" s="92" t="str">
        <f>IFERROR(VLOOKUP(功能_33[[#This Row],[功能代號]],#REF!,1,FALSE),"")</f>
        <v/>
      </c>
      <c r="BH229" s="92" t="str">
        <f>IFERROR(VLOOKUP(功能_33[[#This Row],[QC對應測試案例即測試報告]],#REF!,1,FALSE),"")</f>
        <v/>
      </c>
      <c r="BI229" s="92" t="str">
        <f t="shared" si="27"/>
        <v/>
      </c>
    </row>
    <row r="230" spans="2:61" ht="13.5" x14ac:dyDescent="0.4">
      <c r="B230" s="92">
        <v>1</v>
      </c>
      <c r="C230" s="92" t="s">
        <v>634</v>
      </c>
      <c r="D230" s="92" t="s">
        <v>847</v>
      </c>
      <c r="E230" s="91" t="s">
        <v>104</v>
      </c>
      <c r="F230" s="92" t="s">
        <v>1932</v>
      </c>
      <c r="G230" s="92"/>
      <c r="H230" s="91" t="s">
        <v>761</v>
      </c>
      <c r="I230" s="91" t="s">
        <v>762</v>
      </c>
      <c r="J230" s="97" t="s">
        <v>1658</v>
      </c>
      <c r="K230" s="97" t="s">
        <v>1659</v>
      </c>
      <c r="L230" s="160">
        <v>44573</v>
      </c>
      <c r="M230" s="160">
        <v>44573</v>
      </c>
      <c r="N230" s="160">
        <v>44475</v>
      </c>
      <c r="O230" s="160">
        <v>44482</v>
      </c>
      <c r="P230" s="160">
        <v>44482</v>
      </c>
      <c r="Q230" s="91" t="s">
        <v>719</v>
      </c>
      <c r="R230" s="91" t="s">
        <v>735</v>
      </c>
      <c r="W230" s="91"/>
      <c r="Y230" s="91"/>
      <c r="Z230" s="91"/>
      <c r="AA230" s="92" t="e">
        <f>VLOOKUP(功能_33[[#This Row],[User]],#REF!,7,FALSE)</f>
        <v>#REF!</v>
      </c>
      <c r="AB230" s="160">
        <v>44496</v>
      </c>
      <c r="AC230" s="160" t="s">
        <v>1559</v>
      </c>
      <c r="AD230" s="160">
        <v>44496</v>
      </c>
      <c r="AE230" s="160">
        <v>44496</v>
      </c>
      <c r="AF230" s="180" t="s">
        <v>1660</v>
      </c>
      <c r="AG230" s="160" t="s">
        <v>1561</v>
      </c>
      <c r="AH230" s="160"/>
      <c r="AI230" s="179"/>
      <c r="AJ230" s="160">
        <f>IFERROR(IF(VLOOKUP(功能_33[[#This Row],[功能代號]],E:T,11,FALSE)=0,"",VLOOKUP(功能_33[[#This Row],[功能代號]],E:T,11,FALSE)),"")</f>
        <v>44482</v>
      </c>
      <c r="AK230" s="160"/>
      <c r="AL230" s="160"/>
      <c r="AM230" s="92"/>
      <c r="AN230" s="160"/>
      <c r="AO230" s="91">
        <v>345</v>
      </c>
      <c r="AP230" s="92" t="s">
        <v>1933</v>
      </c>
      <c r="AQ230" s="181" t="s">
        <v>1530</v>
      </c>
      <c r="AR230" s="168" t="str">
        <f t="shared" si="21"/>
        <v>3-1</v>
      </c>
      <c r="AS230" s="169" t="str">
        <f t="shared" si="22"/>
        <v/>
      </c>
      <c r="AT230" s="170" t="str">
        <f t="shared" si="23"/>
        <v/>
      </c>
      <c r="AU230" s="182" t="str">
        <f t="shared" si="24"/>
        <v/>
      </c>
      <c r="AV230" s="183" t="str">
        <f t="shared" si="25"/>
        <v/>
      </c>
      <c r="AW230" s="163" t="str">
        <f t="shared" si="26"/>
        <v/>
      </c>
      <c r="AX230" s="92" t="str">
        <f>IFERROR(VLOOKUP(功能_33[[#This Row],[功能代號]],#REF!,1,FALSE),"")</f>
        <v/>
      </c>
      <c r="AY230" s="100">
        <v>44610</v>
      </c>
      <c r="AZ230" s="100">
        <v>44610</v>
      </c>
      <c r="BA230" s="100">
        <v>44607</v>
      </c>
      <c r="BB230" s="92" t="s">
        <v>1645</v>
      </c>
      <c r="BC230" s="92" t="s">
        <v>1934</v>
      </c>
      <c r="BD230" s="92" t="s">
        <v>1935</v>
      </c>
      <c r="BE230" s="92" t="s">
        <v>1533</v>
      </c>
      <c r="BF230" s="184"/>
      <c r="BG230" s="92" t="str">
        <f>IFERROR(VLOOKUP(功能_33[[#This Row],[功能代號]],#REF!,1,FALSE),"")</f>
        <v/>
      </c>
      <c r="BH230" s="92" t="str">
        <f>IFERROR(VLOOKUP(功能_33[[#This Row],[QC對應測試案例即測試報告]],#REF!,1,FALSE),"")</f>
        <v/>
      </c>
      <c r="BI230" s="92" t="str">
        <f t="shared" si="27"/>
        <v/>
      </c>
    </row>
    <row r="231" spans="2:61" ht="13.5" x14ac:dyDescent="0.4">
      <c r="B231" s="92">
        <v>1</v>
      </c>
      <c r="C231" s="92" t="s">
        <v>634</v>
      </c>
      <c r="D231" s="92" t="s">
        <v>847</v>
      </c>
      <c r="E231" s="91" t="s">
        <v>105</v>
      </c>
      <c r="F231" s="92" t="s">
        <v>1109</v>
      </c>
      <c r="G231" s="92"/>
      <c r="H231" s="91" t="s">
        <v>761</v>
      </c>
      <c r="I231" s="91" t="s">
        <v>762</v>
      </c>
      <c r="J231" s="97" t="s">
        <v>1663</v>
      </c>
      <c r="K231" s="97" t="s">
        <v>1642</v>
      </c>
      <c r="L231" s="160">
        <v>44573</v>
      </c>
      <c r="M231" s="160">
        <v>44573</v>
      </c>
      <c r="N231" s="160">
        <v>44475</v>
      </c>
      <c r="O231" s="160">
        <v>44487</v>
      </c>
      <c r="P231" s="160">
        <v>44487</v>
      </c>
      <c r="Q231" s="91" t="s">
        <v>728</v>
      </c>
      <c r="R231" s="91" t="s">
        <v>921</v>
      </c>
      <c r="S231" s="92" t="s">
        <v>884</v>
      </c>
      <c r="W231" s="91"/>
      <c r="Y231" s="91"/>
      <c r="Z231" s="91"/>
      <c r="AA231" s="92" t="e">
        <f>VLOOKUP(功能_33[[#This Row],[User]],#REF!,7,FALSE)</f>
        <v>#REF!</v>
      </c>
      <c r="AB231" s="160">
        <v>44496</v>
      </c>
      <c r="AC231" s="160" t="s">
        <v>1559</v>
      </c>
      <c r="AD231" s="160">
        <v>44496</v>
      </c>
      <c r="AE231" s="160">
        <v>44496</v>
      </c>
      <c r="AF231" s="180" t="s">
        <v>1936</v>
      </c>
      <c r="AG231" s="160" t="s">
        <v>1561</v>
      </c>
      <c r="AH231" s="160"/>
      <c r="AI231" s="179"/>
      <c r="AJ231" s="160">
        <f>IFERROR(IF(VLOOKUP(功能_33[[#This Row],[功能代號]],E:T,11,FALSE)=0,"",VLOOKUP(功能_33[[#This Row],[功能代號]],E:T,11,FALSE)),"")</f>
        <v>44487</v>
      </c>
      <c r="AK231" s="160"/>
      <c r="AL231" s="160"/>
      <c r="AM231" s="92"/>
      <c r="AN231" s="160"/>
      <c r="AO231" s="91">
        <v>365</v>
      </c>
      <c r="AP231" s="92" t="s">
        <v>1110</v>
      </c>
      <c r="AQ231" s="181" t="s">
        <v>1530</v>
      </c>
      <c r="AR231" s="168" t="str">
        <f t="shared" si="21"/>
        <v>3-1</v>
      </c>
      <c r="AS231" s="169" t="str">
        <f t="shared" si="22"/>
        <v/>
      </c>
      <c r="AT231" s="170" t="str">
        <f t="shared" si="23"/>
        <v/>
      </c>
      <c r="AU231" s="182" t="str">
        <f t="shared" si="24"/>
        <v/>
      </c>
      <c r="AV231" s="183" t="str">
        <f t="shared" si="25"/>
        <v/>
      </c>
      <c r="AW231" s="163" t="str">
        <f t="shared" si="26"/>
        <v/>
      </c>
      <c r="AX231" s="92" t="str">
        <f>IFERROR(VLOOKUP(功能_33[[#This Row],[功能代號]],#REF!,1,FALSE),"")</f>
        <v/>
      </c>
      <c r="AY231" s="100">
        <v>44560</v>
      </c>
      <c r="AZ231" s="100">
        <v>44560</v>
      </c>
      <c r="BA231" s="100">
        <v>44560</v>
      </c>
      <c r="BB231" s="92" t="s">
        <v>1531</v>
      </c>
      <c r="BD231" s="92" t="s">
        <v>1937</v>
      </c>
      <c r="BE231" s="92" t="s">
        <v>1533</v>
      </c>
      <c r="BF231" s="184"/>
      <c r="BG231" s="92" t="str">
        <f>IFERROR(VLOOKUP(功能_33[[#This Row],[功能代號]],#REF!,1,FALSE),"")</f>
        <v/>
      </c>
      <c r="BH231" s="92" t="str">
        <f>IFERROR(VLOOKUP(功能_33[[#This Row],[QC對應測試案例即測試報告]],#REF!,1,FALSE),"")</f>
        <v/>
      </c>
      <c r="BI231" s="92" t="str">
        <f t="shared" si="27"/>
        <v/>
      </c>
    </row>
    <row r="232" spans="2:61" ht="13.5" x14ac:dyDescent="0.4">
      <c r="B232" s="92">
        <v>1</v>
      </c>
      <c r="C232" s="92" t="s">
        <v>634</v>
      </c>
      <c r="D232" s="92" t="s">
        <v>847</v>
      </c>
      <c r="E232" s="91" t="s">
        <v>106</v>
      </c>
      <c r="F232" s="92" t="s">
        <v>1111</v>
      </c>
      <c r="G232" s="92"/>
      <c r="H232" s="91" t="s">
        <v>761</v>
      </c>
      <c r="I232" s="91" t="s">
        <v>762</v>
      </c>
      <c r="J232" s="97" t="s">
        <v>1658</v>
      </c>
      <c r="K232" s="97" t="s">
        <v>1659</v>
      </c>
      <c r="L232" s="160">
        <v>44573</v>
      </c>
      <c r="M232" s="160">
        <v>44573</v>
      </c>
      <c r="N232" s="160">
        <v>44475</v>
      </c>
      <c r="O232" s="160">
        <v>44482</v>
      </c>
      <c r="P232" s="160">
        <v>44482</v>
      </c>
      <c r="Q232" s="91" t="s">
        <v>719</v>
      </c>
      <c r="R232" s="91" t="s">
        <v>735</v>
      </c>
      <c r="W232" s="91"/>
      <c r="Y232" s="91"/>
      <c r="Z232" s="91"/>
      <c r="AA232" s="92" t="e">
        <f>VLOOKUP(功能_33[[#This Row],[User]],#REF!,7,FALSE)</f>
        <v>#REF!</v>
      </c>
      <c r="AB232" s="160">
        <v>44496</v>
      </c>
      <c r="AC232" s="160" t="s">
        <v>1559</v>
      </c>
      <c r="AD232" s="160">
        <v>44496</v>
      </c>
      <c r="AE232" s="160">
        <v>44496</v>
      </c>
      <c r="AF232" s="180" t="s">
        <v>1660</v>
      </c>
      <c r="AG232" s="160" t="s">
        <v>1561</v>
      </c>
      <c r="AH232" s="160"/>
      <c r="AI232" s="179"/>
      <c r="AJ232" s="160">
        <f>IFERROR(IF(VLOOKUP(功能_33[[#This Row],[功能代號]],E:T,11,FALSE)=0,"",VLOOKUP(功能_33[[#This Row],[功能代號]],E:T,11,FALSE)),"")</f>
        <v>44482</v>
      </c>
      <c r="AK232" s="160"/>
      <c r="AL232" s="160"/>
      <c r="AM232" s="92"/>
      <c r="AN232" s="160"/>
      <c r="AO232" s="91">
        <v>370</v>
      </c>
      <c r="AP232" s="92" t="s">
        <v>1112</v>
      </c>
      <c r="AQ232" s="181" t="s">
        <v>1530</v>
      </c>
      <c r="AR232" s="168" t="str">
        <f t="shared" si="21"/>
        <v>3-1</v>
      </c>
      <c r="AS232" s="169" t="str">
        <f t="shared" si="22"/>
        <v/>
      </c>
      <c r="AT232" s="170" t="str">
        <f t="shared" si="23"/>
        <v/>
      </c>
      <c r="AU232" s="182" t="str">
        <f t="shared" si="24"/>
        <v/>
      </c>
      <c r="AV232" s="183" t="str">
        <f t="shared" si="25"/>
        <v/>
      </c>
      <c r="AW232" s="163" t="str">
        <f t="shared" si="26"/>
        <v/>
      </c>
      <c r="AX232" s="92" t="str">
        <f>IFERROR(VLOOKUP(功能_33[[#This Row],[功能代號]],#REF!,1,FALSE),"")</f>
        <v/>
      </c>
      <c r="AY232" s="100">
        <v>44559</v>
      </c>
      <c r="AZ232" s="100">
        <v>44559</v>
      </c>
      <c r="BA232" s="100">
        <v>44559</v>
      </c>
      <c r="BB232" s="92" t="s">
        <v>1531</v>
      </c>
      <c r="BD232" s="92" t="s">
        <v>1924</v>
      </c>
      <c r="BE232" s="92" t="s">
        <v>1533</v>
      </c>
      <c r="BF232" s="184"/>
      <c r="BG232" s="92" t="str">
        <f>IFERROR(VLOOKUP(功能_33[[#This Row],[功能代號]],#REF!,1,FALSE),"")</f>
        <v/>
      </c>
      <c r="BH232" s="92" t="str">
        <f>IFERROR(VLOOKUP(功能_33[[#This Row],[QC對應測試案例即測試報告]],#REF!,1,FALSE),"")</f>
        <v/>
      </c>
      <c r="BI232" s="92" t="str">
        <f t="shared" si="27"/>
        <v/>
      </c>
    </row>
    <row r="233" spans="2:61" ht="13.5" x14ac:dyDescent="0.4">
      <c r="B233" s="92">
        <v>1</v>
      </c>
      <c r="C233" s="92" t="s">
        <v>634</v>
      </c>
      <c r="D233" s="92" t="s">
        <v>847</v>
      </c>
      <c r="E233" s="91" t="s">
        <v>107</v>
      </c>
      <c r="F233" s="92" t="s">
        <v>1113</v>
      </c>
      <c r="G233" s="92"/>
      <c r="H233" s="91" t="s">
        <v>761</v>
      </c>
      <c r="I233" s="91" t="s">
        <v>762</v>
      </c>
      <c r="J233" s="97" t="s">
        <v>1658</v>
      </c>
      <c r="K233" s="97" t="s">
        <v>1659</v>
      </c>
      <c r="L233" s="160">
        <v>44573</v>
      </c>
      <c r="M233" s="160">
        <v>44573</v>
      </c>
      <c r="N233" s="160">
        <v>44475</v>
      </c>
      <c r="O233" s="160">
        <v>44482</v>
      </c>
      <c r="P233" s="160" t="str">
        <f>IFERROR(IF(VLOOKUP(功能_33[[#This Row],[功能代號]],#REF!,8,FALSE)=0,"",VLOOKUP(功能_33[[#This Row],[功能代號]],#REF!,8,FALSE)),"")</f>
        <v/>
      </c>
      <c r="Q233" s="91" t="s">
        <v>719</v>
      </c>
      <c r="R233" s="91" t="s">
        <v>735</v>
      </c>
      <c r="W233" s="91"/>
      <c r="Y233" s="91"/>
      <c r="Z233" s="91"/>
      <c r="AA233" s="92" t="e">
        <f>VLOOKUP(功能_33[[#This Row],[User]],#REF!,7,FALSE)</f>
        <v>#REF!</v>
      </c>
      <c r="AB233" s="160">
        <v>44496</v>
      </c>
      <c r="AC233" s="160">
        <v>44512</v>
      </c>
      <c r="AD233" s="160">
        <v>44496</v>
      </c>
      <c r="AE233" s="160">
        <v>44496</v>
      </c>
      <c r="AF233" s="180" t="s">
        <v>1660</v>
      </c>
      <c r="AG233" s="160" t="s">
        <v>1561</v>
      </c>
      <c r="AH233" s="160"/>
      <c r="AI233" s="179"/>
      <c r="AJ233" s="160">
        <f>IFERROR(IF(VLOOKUP(功能_33[[#This Row],[功能代號]],E:T,11,FALSE)=0,"",VLOOKUP(功能_33[[#This Row],[功能代號]],E:T,11,FALSE)),"")</f>
        <v>44482</v>
      </c>
      <c r="AK233" s="160"/>
      <c r="AL233" s="160"/>
      <c r="AM233" s="92"/>
      <c r="AN233" s="160"/>
      <c r="AO233" s="91">
        <v>375</v>
      </c>
      <c r="AP233" s="92" t="s">
        <v>1114</v>
      </c>
      <c r="AQ233" s="181" t="s">
        <v>1530</v>
      </c>
      <c r="AR233" s="168" t="str">
        <f t="shared" si="21"/>
        <v>3-1</v>
      </c>
      <c r="AS233" s="169" t="str">
        <f t="shared" si="22"/>
        <v/>
      </c>
      <c r="AT233" s="170" t="str">
        <f t="shared" si="23"/>
        <v/>
      </c>
      <c r="AU233" s="182" t="str">
        <f t="shared" si="24"/>
        <v/>
      </c>
      <c r="AV233" s="183" t="str">
        <f t="shared" si="25"/>
        <v/>
      </c>
      <c r="AW233" s="163" t="str">
        <f t="shared" si="26"/>
        <v/>
      </c>
      <c r="AX233" s="92" t="str">
        <f>IFERROR(VLOOKUP(功能_33[[#This Row],[功能代號]],#REF!,1,FALSE),"")</f>
        <v/>
      </c>
      <c r="AY233" s="100">
        <v>44559</v>
      </c>
      <c r="AZ233" s="100">
        <v>44559</v>
      </c>
      <c r="BA233" s="100">
        <v>44559</v>
      </c>
      <c r="BB233" s="92" t="s">
        <v>1531</v>
      </c>
      <c r="BD233" s="92" t="s">
        <v>1924</v>
      </c>
      <c r="BE233" s="92" t="s">
        <v>1533</v>
      </c>
      <c r="BF233" s="184"/>
      <c r="BG233" s="92" t="str">
        <f>IFERROR(VLOOKUP(功能_33[[#This Row],[功能代號]],#REF!,1,FALSE),"")</f>
        <v/>
      </c>
      <c r="BH233" s="92" t="str">
        <f>IFERROR(VLOOKUP(功能_33[[#This Row],[QC對應測試案例即測試報告]],#REF!,1,FALSE),"")</f>
        <v/>
      </c>
      <c r="BI233" s="92" t="str">
        <f t="shared" si="27"/>
        <v/>
      </c>
    </row>
    <row r="234" spans="2:61" ht="13.5" x14ac:dyDescent="0.4">
      <c r="B234" s="92">
        <v>1</v>
      </c>
      <c r="C234" s="92" t="s">
        <v>634</v>
      </c>
      <c r="D234" s="98" t="s">
        <v>919</v>
      </c>
      <c r="E234" s="91" t="s">
        <v>78</v>
      </c>
      <c r="F234" s="92" t="s">
        <v>1115</v>
      </c>
      <c r="G234" s="92"/>
      <c r="H234" s="91" t="s">
        <v>761</v>
      </c>
      <c r="I234" s="91" t="s">
        <v>762</v>
      </c>
      <c r="J234" s="97" t="s">
        <v>1658</v>
      </c>
      <c r="K234" s="97" t="s">
        <v>1659</v>
      </c>
      <c r="L234" s="160">
        <v>44580</v>
      </c>
      <c r="M234" s="160">
        <v>44581</v>
      </c>
      <c r="N234" s="160">
        <v>44475</v>
      </c>
      <c r="O234" s="160">
        <v>44482</v>
      </c>
      <c r="P234" s="160">
        <v>44482</v>
      </c>
      <c r="Q234" s="91" t="s">
        <v>719</v>
      </c>
      <c r="R234" s="91" t="s">
        <v>735</v>
      </c>
      <c r="W234" s="91"/>
      <c r="Y234" s="91"/>
      <c r="Z234" s="91"/>
      <c r="AA234" s="92" t="e">
        <f>VLOOKUP(功能_33[[#This Row],[User]],#REF!,7,FALSE)</f>
        <v>#REF!</v>
      </c>
      <c r="AB234" s="160">
        <v>44496</v>
      </c>
      <c r="AC234" s="160" t="s">
        <v>1559</v>
      </c>
      <c r="AD234" s="160">
        <v>44496</v>
      </c>
      <c r="AE234" s="160">
        <v>44496</v>
      </c>
      <c r="AF234" s="180" t="s">
        <v>1660</v>
      </c>
      <c r="AG234" s="160" t="s">
        <v>1561</v>
      </c>
      <c r="AH234" s="160"/>
      <c r="AI234" s="179"/>
      <c r="AJ234" s="160">
        <f>IFERROR(IF(VLOOKUP(功能_33[[#This Row],[功能代號]],E:T,11,FALSE)=0,"",VLOOKUP(功能_33[[#This Row],[功能代號]],E:T,11,FALSE)),"")</f>
        <v>44482</v>
      </c>
      <c r="AK234" s="160"/>
      <c r="AL234" s="160"/>
      <c r="AM234" s="92"/>
      <c r="AN234" s="160"/>
      <c r="AO234" s="91" t="s">
        <v>759</v>
      </c>
      <c r="AP234" s="91" t="s">
        <v>759</v>
      </c>
      <c r="AQ234" s="181" t="s">
        <v>1530</v>
      </c>
      <c r="AR234" s="168" t="str">
        <f t="shared" si="21"/>
        <v>3-3</v>
      </c>
      <c r="AS234" s="169" t="str">
        <f t="shared" si="22"/>
        <v/>
      </c>
      <c r="AT234" s="170" t="str">
        <f t="shared" si="23"/>
        <v/>
      </c>
      <c r="AU234" s="182" t="str">
        <f t="shared" si="24"/>
        <v/>
      </c>
      <c r="AV234" s="183" t="str">
        <f t="shared" si="25"/>
        <v/>
      </c>
      <c r="AW234" s="163" t="str">
        <f t="shared" si="26"/>
        <v/>
      </c>
      <c r="AX234" s="92" t="str">
        <f>IFERROR(VLOOKUP(功能_33[[#This Row],[功能代號]],#REF!,1,FALSE),"")</f>
        <v/>
      </c>
      <c r="AY234" s="100">
        <v>44559</v>
      </c>
      <c r="AZ234" s="100">
        <v>44559</v>
      </c>
      <c r="BA234" s="100">
        <v>44559</v>
      </c>
      <c r="BB234" s="92" t="s">
        <v>1531</v>
      </c>
      <c r="BD234" s="92" t="s">
        <v>1924</v>
      </c>
      <c r="BE234" s="92" t="s">
        <v>1533</v>
      </c>
      <c r="BF234" s="184"/>
      <c r="BG234" s="92" t="str">
        <f>IFERROR(VLOOKUP(功能_33[[#This Row],[功能代號]],#REF!,1,FALSE),"")</f>
        <v/>
      </c>
      <c r="BH234" s="92" t="str">
        <f>IFERROR(VLOOKUP(功能_33[[#This Row],[QC對應測試案例即測試報告]],#REF!,1,FALSE),"")</f>
        <v/>
      </c>
      <c r="BI234" s="92" t="str">
        <f t="shared" si="27"/>
        <v/>
      </c>
    </row>
    <row r="235" spans="2:61" ht="13.5" x14ac:dyDescent="0.4">
      <c r="B235" s="92">
        <v>1</v>
      </c>
      <c r="C235" s="92" t="s">
        <v>634</v>
      </c>
      <c r="D235" s="98" t="s">
        <v>919</v>
      </c>
      <c r="E235" s="91" t="s">
        <v>85</v>
      </c>
      <c r="F235" s="92" t="s">
        <v>1116</v>
      </c>
      <c r="G235" s="92"/>
      <c r="H235" s="91" t="s">
        <v>761</v>
      </c>
      <c r="I235" s="91" t="s">
        <v>762</v>
      </c>
      <c r="J235" s="97" t="s">
        <v>1667</v>
      </c>
      <c r="K235" s="97" t="s">
        <v>1528</v>
      </c>
      <c r="L235" s="160">
        <v>44580</v>
      </c>
      <c r="M235" s="160">
        <v>44581</v>
      </c>
      <c r="N235" s="160">
        <v>44475</v>
      </c>
      <c r="O235" s="160">
        <v>44482</v>
      </c>
      <c r="P235" s="160" t="str">
        <f>IFERROR(IF(VLOOKUP(功能_33[[#This Row],[功能代號]],#REF!,8,FALSE)=0,"",VLOOKUP(功能_33[[#This Row],[功能代號]],#REF!,8,FALSE)),"")</f>
        <v/>
      </c>
      <c r="Q235" s="91" t="s">
        <v>719</v>
      </c>
      <c r="R235" s="91" t="s">
        <v>735</v>
      </c>
      <c r="S235" s="92" t="s">
        <v>913</v>
      </c>
      <c r="W235" s="91"/>
      <c r="Y235" s="91"/>
      <c r="Z235" s="91"/>
      <c r="AA235" s="92" t="e">
        <f>VLOOKUP(功能_33[[#This Row],[User]],#REF!,7,FALSE)</f>
        <v>#REF!</v>
      </c>
      <c r="AB235" s="160">
        <v>44496</v>
      </c>
      <c r="AC235" s="160">
        <v>44512</v>
      </c>
      <c r="AD235" s="160">
        <v>44496</v>
      </c>
      <c r="AE235" s="160">
        <v>44496</v>
      </c>
      <c r="AF235" s="180" t="s">
        <v>1938</v>
      </c>
      <c r="AG235" s="160" t="s">
        <v>1561</v>
      </c>
      <c r="AH235" s="160"/>
      <c r="AI235" s="179"/>
      <c r="AJ235" s="160">
        <f>IFERROR(IF(VLOOKUP(功能_33[[#This Row],[功能代號]],E:T,11,FALSE)=0,"",VLOOKUP(功能_33[[#This Row],[功能代號]],E:T,11,FALSE)),"")</f>
        <v>44482</v>
      </c>
      <c r="AK235" s="160"/>
      <c r="AL235" s="160"/>
      <c r="AM235" s="92"/>
      <c r="AN235" s="160"/>
      <c r="AO235" s="91" t="s">
        <v>759</v>
      </c>
      <c r="AP235" s="91" t="s">
        <v>759</v>
      </c>
      <c r="AQ235" s="181" t="s">
        <v>1530</v>
      </c>
      <c r="AR235" s="168" t="str">
        <f t="shared" si="21"/>
        <v>3-3</v>
      </c>
      <c r="AS235" s="169" t="str">
        <f t="shared" si="22"/>
        <v/>
      </c>
      <c r="AT235" s="170" t="str">
        <f t="shared" si="23"/>
        <v/>
      </c>
      <c r="AU235" s="182" t="str">
        <f t="shared" si="24"/>
        <v/>
      </c>
      <c r="AV235" s="183" t="str">
        <f t="shared" si="25"/>
        <v/>
      </c>
      <c r="AW235" s="163" t="str">
        <f t="shared" si="26"/>
        <v/>
      </c>
      <c r="AX235" s="92" t="str">
        <f>IFERROR(VLOOKUP(功能_33[[#This Row],[功能代號]],#REF!,1,FALSE),"")</f>
        <v/>
      </c>
      <c r="AY235" s="100">
        <v>44559</v>
      </c>
      <c r="AZ235" s="100">
        <v>44559</v>
      </c>
      <c r="BA235" s="100">
        <v>44559</v>
      </c>
      <c r="BB235" s="92" t="s">
        <v>1531</v>
      </c>
      <c r="BD235" s="92" t="s">
        <v>1924</v>
      </c>
      <c r="BE235" s="92" t="s">
        <v>1533</v>
      </c>
      <c r="BF235" s="184"/>
      <c r="BG235" s="92" t="str">
        <f>IFERROR(VLOOKUP(功能_33[[#This Row],[功能代號]],#REF!,1,FALSE),"")</f>
        <v/>
      </c>
      <c r="BH235" s="92" t="str">
        <f>IFERROR(VLOOKUP(功能_33[[#This Row],[QC對應測試案例即測試報告]],#REF!,1,FALSE),"")</f>
        <v/>
      </c>
      <c r="BI235" s="92" t="str">
        <f t="shared" si="27"/>
        <v/>
      </c>
    </row>
    <row r="236" spans="2:61" ht="13.5" x14ac:dyDescent="0.4">
      <c r="B236" s="92">
        <v>1</v>
      </c>
      <c r="C236" s="92" t="s">
        <v>634</v>
      </c>
      <c r="D236" s="98" t="s">
        <v>919</v>
      </c>
      <c r="E236" s="91" t="s">
        <v>86</v>
      </c>
      <c r="F236" s="92" t="s">
        <v>1117</v>
      </c>
      <c r="G236" s="92"/>
      <c r="H236" s="91" t="s">
        <v>761</v>
      </c>
      <c r="I236" s="91" t="s">
        <v>762</v>
      </c>
      <c r="J236" s="97" t="s">
        <v>1667</v>
      </c>
      <c r="K236" s="97" t="s">
        <v>1939</v>
      </c>
      <c r="L236" s="160">
        <v>44578</v>
      </c>
      <c r="M236" s="160">
        <v>44581</v>
      </c>
      <c r="N236" s="160">
        <v>44475</v>
      </c>
      <c r="O236" s="160">
        <v>44482</v>
      </c>
      <c r="P236" s="160">
        <v>44482</v>
      </c>
      <c r="Q236" s="91" t="s">
        <v>719</v>
      </c>
      <c r="R236" s="91" t="s">
        <v>735</v>
      </c>
      <c r="W236" s="91"/>
      <c r="Y236" s="91"/>
      <c r="Z236" s="91"/>
      <c r="AA236" s="92" t="e">
        <f>VLOOKUP(功能_33[[#This Row],[User]],#REF!,7,FALSE)</f>
        <v>#REF!</v>
      </c>
      <c r="AB236" s="160">
        <v>44496</v>
      </c>
      <c r="AC236" s="160">
        <v>44512</v>
      </c>
      <c r="AD236" s="160">
        <v>44496</v>
      </c>
      <c r="AE236" s="160">
        <v>44496</v>
      </c>
      <c r="AF236" s="180" t="s">
        <v>1668</v>
      </c>
      <c r="AG236" s="160" t="s">
        <v>1561</v>
      </c>
      <c r="AH236" s="160"/>
      <c r="AI236" s="179"/>
      <c r="AJ236" s="160">
        <f>IFERROR(IF(VLOOKUP(功能_33[[#This Row],[功能代號]],E:T,11,FALSE)=0,"",VLOOKUP(功能_33[[#This Row],[功能代號]],E:T,11,FALSE)),"")</f>
        <v>44482</v>
      </c>
      <c r="AK236" s="160"/>
      <c r="AL236" s="160"/>
      <c r="AM236" s="92"/>
      <c r="AN236" s="160"/>
      <c r="AO236" s="91">
        <v>331</v>
      </c>
      <c r="AP236" s="92" t="s">
        <v>1118</v>
      </c>
      <c r="AQ236" s="181" t="s">
        <v>1530</v>
      </c>
      <c r="AR236" s="168" t="str">
        <f t="shared" si="21"/>
        <v>3-3</v>
      </c>
      <c r="AS236" s="169" t="str">
        <f t="shared" si="22"/>
        <v/>
      </c>
      <c r="AT236" s="170" t="str">
        <f t="shared" si="23"/>
        <v/>
      </c>
      <c r="AU236" s="182" t="str">
        <f t="shared" si="24"/>
        <v/>
      </c>
      <c r="AV236" s="183" t="str">
        <f t="shared" si="25"/>
        <v/>
      </c>
      <c r="AW236" s="163" t="str">
        <f t="shared" si="26"/>
        <v/>
      </c>
      <c r="AX236" s="92" t="str">
        <f>IFERROR(VLOOKUP(功能_33[[#This Row],[功能代號]],#REF!,1,FALSE),"")</f>
        <v/>
      </c>
      <c r="AY236" s="100">
        <v>44559</v>
      </c>
      <c r="AZ236" s="100">
        <v>44559</v>
      </c>
      <c r="BA236" s="100">
        <v>44559</v>
      </c>
      <c r="BB236" s="92" t="s">
        <v>1531</v>
      </c>
      <c r="BD236" s="92" t="s">
        <v>1924</v>
      </c>
      <c r="BE236" s="92" t="s">
        <v>1917</v>
      </c>
      <c r="BF236" s="184"/>
      <c r="BG236" s="92" t="str">
        <f>IFERROR(VLOOKUP(功能_33[[#This Row],[功能代號]],#REF!,1,FALSE),"")</f>
        <v/>
      </c>
      <c r="BH236" s="92" t="str">
        <f>IFERROR(VLOOKUP(功能_33[[#This Row],[QC對應測試案例即測試報告]],#REF!,1,FALSE),"")</f>
        <v/>
      </c>
      <c r="BI236" s="92" t="str">
        <f t="shared" si="27"/>
        <v/>
      </c>
    </row>
    <row r="237" spans="2:61" ht="13.5" x14ac:dyDescent="0.4">
      <c r="B237" s="92">
        <v>1</v>
      </c>
      <c r="C237" s="92" t="s">
        <v>634</v>
      </c>
      <c r="D237" s="98" t="s">
        <v>919</v>
      </c>
      <c r="E237" s="91" t="s">
        <v>89</v>
      </c>
      <c r="F237" s="92" t="s">
        <v>1119</v>
      </c>
      <c r="G237" s="92"/>
      <c r="H237" s="91" t="s">
        <v>761</v>
      </c>
      <c r="I237" s="91" t="s">
        <v>762</v>
      </c>
      <c r="J237" s="97" t="s">
        <v>1658</v>
      </c>
      <c r="K237" s="97" t="s">
        <v>1659</v>
      </c>
      <c r="L237" s="160">
        <v>44578</v>
      </c>
      <c r="M237" s="160">
        <v>44581</v>
      </c>
      <c r="N237" s="160">
        <v>44475</v>
      </c>
      <c r="O237" s="160">
        <v>44482</v>
      </c>
      <c r="P237" s="160" t="str">
        <f>IFERROR(IF(VLOOKUP(功能_33[[#This Row],[功能代號]],#REF!,8,FALSE)=0,"",VLOOKUP(功能_33[[#This Row],[功能代號]],#REF!,8,FALSE)),"")</f>
        <v/>
      </c>
      <c r="Q237" s="91" t="s">
        <v>719</v>
      </c>
      <c r="R237" s="91" t="s">
        <v>921</v>
      </c>
      <c r="S237" s="92" t="s">
        <v>884</v>
      </c>
      <c r="W237" s="91"/>
      <c r="Y237" s="91"/>
      <c r="Z237" s="91"/>
      <c r="AA237" s="92" t="e">
        <f>VLOOKUP(功能_33[[#This Row],[User]],#REF!,7,FALSE)</f>
        <v>#REF!</v>
      </c>
      <c r="AB237" s="160">
        <v>44496</v>
      </c>
      <c r="AC237" s="160">
        <v>44512</v>
      </c>
      <c r="AD237" s="160">
        <v>44496</v>
      </c>
      <c r="AE237" s="160">
        <v>44496</v>
      </c>
      <c r="AF237" s="180" t="s">
        <v>1660</v>
      </c>
      <c r="AG237" s="160" t="s">
        <v>1561</v>
      </c>
      <c r="AH237" s="160"/>
      <c r="AI237" s="179"/>
      <c r="AJ237" s="160">
        <f>IFERROR(IF(VLOOKUP(功能_33[[#This Row],[功能代號]],E:T,11,FALSE)=0,"",VLOOKUP(功能_33[[#This Row],[功能代號]],E:T,11,FALSE)),"")</f>
        <v>44482</v>
      </c>
      <c r="AK237" s="160"/>
      <c r="AL237" s="160"/>
      <c r="AM237" s="92"/>
      <c r="AN237" s="100" t="s">
        <v>1940</v>
      </c>
      <c r="AO237" s="91" t="s">
        <v>759</v>
      </c>
      <c r="AP237" s="91" t="s">
        <v>759</v>
      </c>
      <c r="AQ237" s="181" t="s">
        <v>1530</v>
      </c>
      <c r="AR237" s="168" t="str">
        <f t="shared" si="21"/>
        <v>3-3</v>
      </c>
      <c r="AS237" s="169" t="str">
        <f t="shared" si="22"/>
        <v/>
      </c>
      <c r="AT237" s="170" t="str">
        <f t="shared" si="23"/>
        <v/>
      </c>
      <c r="AU237" s="182" t="str">
        <f t="shared" si="24"/>
        <v/>
      </c>
      <c r="AV237" s="183" t="str">
        <f t="shared" si="25"/>
        <v/>
      </c>
      <c r="AW237" s="163" t="str">
        <f t="shared" si="26"/>
        <v/>
      </c>
      <c r="AX237" s="92" t="str">
        <f>IFERROR(VLOOKUP(功能_33[[#This Row],[功能代號]],#REF!,1,FALSE),"")</f>
        <v/>
      </c>
      <c r="AY237" s="100">
        <v>44552</v>
      </c>
      <c r="AZ237" s="100">
        <v>44552</v>
      </c>
      <c r="BA237" s="100">
        <v>44552</v>
      </c>
      <c r="BB237" s="92" t="s">
        <v>1531</v>
      </c>
      <c r="BD237" s="92" t="s">
        <v>1682</v>
      </c>
      <c r="BE237" s="92" t="s">
        <v>1941</v>
      </c>
      <c r="BF237" s="184"/>
      <c r="BG237" s="92" t="str">
        <f>IFERROR(VLOOKUP(功能_33[[#This Row],[功能代號]],#REF!,1,FALSE),"")</f>
        <v/>
      </c>
      <c r="BH237" s="92" t="str">
        <f>IFERROR(VLOOKUP(功能_33[[#This Row],[QC對應測試案例即測試報告]],#REF!,1,FALSE),"")</f>
        <v/>
      </c>
      <c r="BI237" s="92" t="str">
        <f t="shared" si="27"/>
        <v/>
      </c>
    </row>
    <row r="238" spans="2:61" ht="13.5" x14ac:dyDescent="0.4">
      <c r="C238" s="92" t="s">
        <v>634</v>
      </c>
      <c r="D238" s="98" t="s">
        <v>919</v>
      </c>
      <c r="E238" s="91" t="s">
        <v>1120</v>
      </c>
      <c r="F238" s="92" t="s">
        <v>1121</v>
      </c>
      <c r="G238" s="92" t="s">
        <v>1086</v>
      </c>
      <c r="H238" s="91" t="s">
        <v>761</v>
      </c>
      <c r="I238" s="91" t="s">
        <v>762</v>
      </c>
      <c r="J238" s="97" t="s">
        <v>1922</v>
      </c>
      <c r="K238" s="97" t="s">
        <v>1642</v>
      </c>
      <c r="L238" s="160">
        <v>44578</v>
      </c>
      <c r="M238" s="160">
        <v>44581</v>
      </c>
      <c r="N238" s="160">
        <v>44475</v>
      </c>
      <c r="O238" s="160">
        <v>44482</v>
      </c>
      <c r="P238" s="160">
        <v>44537</v>
      </c>
      <c r="Q238" s="91" t="s">
        <v>719</v>
      </c>
      <c r="R238" s="91" t="s">
        <v>921</v>
      </c>
      <c r="S238" s="92" t="s">
        <v>884</v>
      </c>
      <c r="W238" s="91"/>
      <c r="Y238" s="91"/>
      <c r="Z238" s="91"/>
      <c r="AA238" s="92" t="e">
        <f>VLOOKUP(功能_33[[#This Row],[User]],#REF!,7,FALSE)</f>
        <v>#REF!</v>
      </c>
      <c r="AB238" s="160">
        <v>44533</v>
      </c>
      <c r="AC238" s="160">
        <v>44512</v>
      </c>
      <c r="AD238" s="160">
        <v>44496</v>
      </c>
      <c r="AE238" s="160">
        <v>44496</v>
      </c>
      <c r="AF238" s="180" t="s">
        <v>1942</v>
      </c>
      <c r="AG238" s="160" t="s">
        <v>1561</v>
      </c>
      <c r="AH238" s="160"/>
      <c r="AI238" s="179"/>
      <c r="AJ238" s="160">
        <f>IFERROR(IF(VLOOKUP(功能_33[[#This Row],[功能代號]],E:T,11,FALSE)=0,"",VLOOKUP(功能_33[[#This Row],[功能代號]],E:T,11,FALSE)),"")</f>
        <v>44482</v>
      </c>
      <c r="AK238" s="160"/>
      <c r="AL238" s="160"/>
      <c r="AM238" s="92"/>
      <c r="AN238" s="100" t="s">
        <v>1940</v>
      </c>
      <c r="AO238" s="91" t="s">
        <v>759</v>
      </c>
      <c r="AP238" s="91" t="s">
        <v>759</v>
      </c>
      <c r="AQ238" s="181" t="s">
        <v>1530</v>
      </c>
      <c r="AR238" s="168" t="str">
        <f t="shared" si="21"/>
        <v>3-3</v>
      </c>
      <c r="AS238" s="169" t="str">
        <f t="shared" si="22"/>
        <v/>
      </c>
      <c r="AT238" s="170" t="str">
        <f t="shared" si="23"/>
        <v/>
      </c>
      <c r="AU238" s="182" t="str">
        <f t="shared" si="24"/>
        <v/>
      </c>
      <c r="AV238" s="183" t="str">
        <f t="shared" si="25"/>
        <v/>
      </c>
      <c r="AW238" s="163" t="str">
        <f t="shared" si="26"/>
        <v/>
      </c>
      <c r="AX238" s="92" t="str">
        <f>IFERROR(VLOOKUP(功能_33[[#This Row],[功能代號]],#REF!,1,FALSE),"")</f>
        <v/>
      </c>
      <c r="AY238" s="100">
        <v>44558</v>
      </c>
      <c r="AZ238" s="100">
        <v>44558</v>
      </c>
      <c r="BA238" s="100">
        <v>44558</v>
      </c>
      <c r="BB238" s="92" t="s">
        <v>1650</v>
      </c>
      <c r="BD238" s="92" t="s">
        <v>1943</v>
      </c>
      <c r="BE238" s="92" t="s">
        <v>1533</v>
      </c>
      <c r="BF238" s="184"/>
      <c r="BG238" s="92" t="str">
        <f>IFERROR(VLOOKUP(功能_33[[#This Row],[功能代號]],#REF!,1,FALSE),"")</f>
        <v/>
      </c>
      <c r="BH238" s="92" t="str">
        <f>IFERROR(VLOOKUP(功能_33[[#This Row],[QC對應測試案例即測試報告]],#REF!,1,FALSE),"")</f>
        <v/>
      </c>
      <c r="BI238" s="92" t="str">
        <f t="shared" si="27"/>
        <v/>
      </c>
    </row>
    <row r="239" spans="2:61" ht="13.5" x14ac:dyDescent="0.4">
      <c r="B239" s="92">
        <v>1</v>
      </c>
      <c r="C239" s="92" t="s">
        <v>634</v>
      </c>
      <c r="D239" s="98" t="s">
        <v>1122</v>
      </c>
      <c r="E239" s="91" t="s">
        <v>90</v>
      </c>
      <c r="F239" s="92" t="s">
        <v>1944</v>
      </c>
      <c r="G239" s="92"/>
      <c r="H239" s="91" t="s">
        <v>761</v>
      </c>
      <c r="I239" s="91" t="s">
        <v>762</v>
      </c>
      <c r="J239" s="97" t="s">
        <v>849</v>
      </c>
      <c r="K239" s="97"/>
      <c r="L239" s="160">
        <v>44578</v>
      </c>
      <c r="M239" s="160">
        <v>44581</v>
      </c>
      <c r="N239" s="160">
        <v>44475</v>
      </c>
      <c r="O239" s="160">
        <v>44487</v>
      </c>
      <c r="P239" s="160">
        <v>44487</v>
      </c>
      <c r="Q239" s="91" t="s">
        <v>723</v>
      </c>
      <c r="R239" s="91" t="s">
        <v>921</v>
      </c>
      <c r="W239" s="91"/>
      <c r="Y239" s="91"/>
      <c r="Z239" s="91"/>
      <c r="AA239" s="92" t="e">
        <f>VLOOKUP(功能_33[[#This Row],[User]],#REF!,7,FALSE)</f>
        <v>#REF!</v>
      </c>
      <c r="AB239" s="160">
        <v>44496</v>
      </c>
      <c r="AC239" s="160" t="s">
        <v>1559</v>
      </c>
      <c r="AD239" s="160">
        <v>44496</v>
      </c>
      <c r="AE239" s="160">
        <v>44496</v>
      </c>
      <c r="AF239" s="180">
        <v>44512</v>
      </c>
      <c r="AG239" s="160" t="s">
        <v>1561</v>
      </c>
      <c r="AH239" s="160"/>
      <c r="AI239" s="179"/>
      <c r="AJ239" s="160">
        <f>IFERROR(IF(VLOOKUP(功能_33[[#This Row],[功能代號]],E:T,11,FALSE)=0,"",VLOOKUP(功能_33[[#This Row],[功能代號]],E:T,11,FALSE)),"")</f>
        <v>44487</v>
      </c>
      <c r="AK239" s="160"/>
      <c r="AL239" s="160"/>
      <c r="AM239" s="92"/>
      <c r="AN239" s="160"/>
      <c r="AO239" s="91">
        <v>341</v>
      </c>
      <c r="AP239" s="92" t="s">
        <v>1945</v>
      </c>
      <c r="AQ239" s="181" t="s">
        <v>1530</v>
      </c>
      <c r="AR239" s="168" t="str">
        <f t="shared" si="21"/>
        <v>3-4</v>
      </c>
      <c r="AS239" s="169" t="str">
        <f t="shared" si="22"/>
        <v/>
      </c>
      <c r="AT239" s="170" t="str">
        <f t="shared" si="23"/>
        <v/>
      </c>
      <c r="AU239" s="182" t="str">
        <f t="shared" si="24"/>
        <v/>
      </c>
      <c r="AV239" s="183" t="str">
        <f t="shared" si="25"/>
        <v/>
      </c>
      <c r="AW239" s="163" t="str">
        <f t="shared" si="26"/>
        <v/>
      </c>
      <c r="AX239" s="92" t="str">
        <f>IFERROR(VLOOKUP(功能_33[[#This Row],[功能代號]],#REF!,1,FALSE),"")</f>
        <v/>
      </c>
      <c r="AY239" s="100">
        <v>44610</v>
      </c>
      <c r="AZ239" s="100">
        <v>44610</v>
      </c>
      <c r="BA239" s="100">
        <v>44610</v>
      </c>
      <c r="BB239" s="92" t="s">
        <v>1703</v>
      </c>
      <c r="BD239" s="92" t="s">
        <v>1946</v>
      </c>
      <c r="BE239" s="92" t="s">
        <v>1533</v>
      </c>
      <c r="BF239" s="184"/>
      <c r="BG239" s="92" t="str">
        <f>IFERROR(VLOOKUP(功能_33[[#This Row],[功能代號]],#REF!,1,FALSE),"")</f>
        <v/>
      </c>
      <c r="BH239" s="92" t="str">
        <f>IFERROR(VLOOKUP(功能_33[[#This Row],[QC對應測試案例即測試報告]],#REF!,1,FALSE),"")</f>
        <v/>
      </c>
      <c r="BI239" s="92" t="str">
        <f t="shared" si="27"/>
        <v/>
      </c>
    </row>
    <row r="240" spans="2:61" ht="13.5" x14ac:dyDescent="0.4">
      <c r="B240" s="92">
        <v>1</v>
      </c>
      <c r="C240" s="92" t="s">
        <v>634</v>
      </c>
      <c r="D240" s="98" t="s">
        <v>1122</v>
      </c>
      <c r="E240" s="91" t="s">
        <v>91</v>
      </c>
      <c r="F240" s="92" t="s">
        <v>1123</v>
      </c>
      <c r="G240" s="92"/>
      <c r="H240" s="91" t="s">
        <v>761</v>
      </c>
      <c r="I240" s="91" t="s">
        <v>762</v>
      </c>
      <c r="J240" s="97" t="s">
        <v>849</v>
      </c>
      <c r="K240" s="97"/>
      <c r="L240" s="160">
        <v>44579</v>
      </c>
      <c r="M240" s="160">
        <v>44581</v>
      </c>
      <c r="N240" s="160">
        <v>44475</v>
      </c>
      <c r="O240" s="160">
        <v>44482</v>
      </c>
      <c r="P240" s="160">
        <v>44482</v>
      </c>
      <c r="Q240" s="91" t="s">
        <v>723</v>
      </c>
      <c r="R240" s="91" t="s">
        <v>735</v>
      </c>
      <c r="S240" s="92" t="s">
        <v>823</v>
      </c>
      <c r="W240" s="91"/>
      <c r="Y240" s="91"/>
      <c r="Z240" s="91"/>
      <c r="AA240" s="92" t="e">
        <f>VLOOKUP(功能_33[[#This Row],[User]],#REF!,7,FALSE)</f>
        <v>#REF!</v>
      </c>
      <c r="AB240" s="160">
        <v>44496</v>
      </c>
      <c r="AC240" s="160" t="s">
        <v>1559</v>
      </c>
      <c r="AD240" s="160">
        <v>44496</v>
      </c>
      <c r="AE240" s="160">
        <v>44496</v>
      </c>
      <c r="AF240" s="180">
        <v>44512</v>
      </c>
      <c r="AG240" s="160" t="s">
        <v>1561</v>
      </c>
      <c r="AH240" s="160"/>
      <c r="AI240" s="179"/>
      <c r="AJ240" s="160">
        <f>IFERROR(IF(VLOOKUP(功能_33[[#This Row],[功能代號]],E:T,11,FALSE)=0,"",VLOOKUP(功能_33[[#This Row],[功能代號]],E:T,11,FALSE)),"")</f>
        <v>44482</v>
      </c>
      <c r="AK240" s="160"/>
      <c r="AL240" s="160"/>
      <c r="AM240" s="92"/>
      <c r="AN240" s="100" t="s">
        <v>1930</v>
      </c>
      <c r="AO240" s="91">
        <v>342</v>
      </c>
      <c r="AP240" s="92" t="s">
        <v>1123</v>
      </c>
      <c r="AQ240" s="181" t="s">
        <v>1530</v>
      </c>
      <c r="AR240" s="168" t="str">
        <f t="shared" si="21"/>
        <v>3-4</v>
      </c>
      <c r="AS240" s="169" t="str">
        <f t="shared" si="22"/>
        <v/>
      </c>
      <c r="AT240" s="170" t="str">
        <f t="shared" si="23"/>
        <v/>
      </c>
      <c r="AU240" s="182" t="str">
        <f t="shared" si="24"/>
        <v/>
      </c>
      <c r="AV240" s="183" t="str">
        <f t="shared" si="25"/>
        <v/>
      </c>
      <c r="AW240" s="163" t="str">
        <f t="shared" si="26"/>
        <v/>
      </c>
      <c r="AX240" s="92" t="str">
        <f>IFERROR(VLOOKUP(功能_33[[#This Row],[功能代號]],#REF!,1,FALSE),"")</f>
        <v/>
      </c>
      <c r="AY240" s="100">
        <v>44559</v>
      </c>
      <c r="AZ240" s="100">
        <v>44559</v>
      </c>
      <c r="BA240" s="100">
        <v>44559</v>
      </c>
      <c r="BB240" s="92" t="s">
        <v>1531</v>
      </c>
      <c r="BD240" s="92" t="s">
        <v>1947</v>
      </c>
      <c r="BE240" s="92" t="s">
        <v>1886</v>
      </c>
      <c r="BF240" s="184"/>
      <c r="BG240" s="92" t="str">
        <f>IFERROR(VLOOKUP(功能_33[[#This Row],[功能代號]],#REF!,1,FALSE),"")</f>
        <v/>
      </c>
      <c r="BH240" s="92" t="str">
        <f>IFERROR(VLOOKUP(功能_33[[#This Row],[QC對應測試案例即測試報告]],#REF!,1,FALSE),"")</f>
        <v/>
      </c>
      <c r="BI240" s="92" t="str">
        <f t="shared" si="27"/>
        <v/>
      </c>
    </row>
    <row r="241" spans="1:61" ht="13.5" x14ac:dyDescent="0.4">
      <c r="B241" s="92">
        <v>1</v>
      </c>
      <c r="C241" s="92" t="s">
        <v>634</v>
      </c>
      <c r="D241" s="98" t="s">
        <v>919</v>
      </c>
      <c r="E241" s="91" t="s">
        <v>97</v>
      </c>
      <c r="F241" s="92" t="s">
        <v>1948</v>
      </c>
      <c r="G241" s="92"/>
      <c r="H241" s="91" t="s">
        <v>761</v>
      </c>
      <c r="I241" s="91" t="s">
        <v>762</v>
      </c>
      <c r="J241" s="97" t="s">
        <v>1658</v>
      </c>
      <c r="K241" s="97" t="s">
        <v>1659</v>
      </c>
      <c r="L241" s="160">
        <v>44579</v>
      </c>
      <c r="M241" s="160">
        <v>44581</v>
      </c>
      <c r="N241" s="160">
        <v>44475</v>
      </c>
      <c r="O241" s="160">
        <v>44482</v>
      </c>
      <c r="P241" s="160" t="str">
        <f>IFERROR(IF(VLOOKUP(功能_33[[#This Row],[功能代號]],#REF!,8,FALSE)=0,"",VLOOKUP(功能_33[[#This Row],[功能代號]],#REF!,8,FALSE)),"")</f>
        <v/>
      </c>
      <c r="Q241" s="91" t="s">
        <v>719</v>
      </c>
      <c r="R241" s="91" t="s">
        <v>921</v>
      </c>
      <c r="S241" s="92" t="s">
        <v>884</v>
      </c>
      <c r="W241" s="91"/>
      <c r="Y241" s="91"/>
      <c r="Z241" s="91"/>
      <c r="AA241" s="92" t="e">
        <f>VLOOKUP(功能_33[[#This Row],[User]],#REF!,7,FALSE)</f>
        <v>#REF!</v>
      </c>
      <c r="AB241" s="160">
        <v>44496</v>
      </c>
      <c r="AC241" s="160">
        <v>44512</v>
      </c>
      <c r="AD241" s="160">
        <v>44496</v>
      </c>
      <c r="AE241" s="160">
        <v>44496</v>
      </c>
      <c r="AF241" s="180" t="s">
        <v>1660</v>
      </c>
      <c r="AG241" s="160" t="s">
        <v>1561</v>
      </c>
      <c r="AH241" s="160"/>
      <c r="AI241" s="179"/>
      <c r="AJ241" s="160">
        <f>IFERROR(IF(VLOOKUP(功能_33[[#This Row],[功能代號]],E:T,11,FALSE)=0,"",VLOOKUP(功能_33[[#This Row],[功能代號]],E:T,11,FALSE)),"")</f>
        <v>44482</v>
      </c>
      <c r="AK241" s="160"/>
      <c r="AL241" s="160"/>
      <c r="AM241" s="92"/>
      <c r="AN241" s="100" t="s">
        <v>1930</v>
      </c>
      <c r="AO241" s="91">
        <v>632</v>
      </c>
      <c r="AP241" s="92" t="s">
        <v>1948</v>
      </c>
      <c r="AQ241" s="181" t="s">
        <v>1530</v>
      </c>
      <c r="AR241" s="168" t="str">
        <f t="shared" si="21"/>
        <v>3-3</v>
      </c>
      <c r="AS241" s="169" t="str">
        <f t="shared" si="22"/>
        <v/>
      </c>
      <c r="AT241" s="170" t="str">
        <f t="shared" si="23"/>
        <v/>
      </c>
      <c r="AU241" s="182" t="str">
        <f t="shared" si="24"/>
        <v/>
      </c>
      <c r="AV241" s="183" t="str">
        <f t="shared" si="25"/>
        <v/>
      </c>
      <c r="AW241" s="163" t="str">
        <f t="shared" si="26"/>
        <v/>
      </c>
      <c r="AX241" s="92" t="str">
        <f>IFERROR(VLOOKUP(功能_33[[#This Row],[功能代號]],#REF!,1,FALSE),"")</f>
        <v/>
      </c>
      <c r="AY241" s="100">
        <v>44610</v>
      </c>
      <c r="AZ241" s="100">
        <v>44610</v>
      </c>
      <c r="BA241" s="100">
        <v>44609</v>
      </c>
      <c r="BB241" s="92" t="s">
        <v>1703</v>
      </c>
      <c r="BD241" s="92" t="s">
        <v>1949</v>
      </c>
      <c r="BE241" s="92" t="s">
        <v>1533</v>
      </c>
      <c r="BF241" s="184"/>
      <c r="BG241" s="92" t="str">
        <f>IFERROR(VLOOKUP(功能_33[[#This Row],[功能代號]],#REF!,1,FALSE),"")</f>
        <v/>
      </c>
      <c r="BH241" s="92" t="str">
        <f>IFERROR(VLOOKUP(功能_33[[#This Row],[QC對應測試案例即測試報告]],#REF!,1,FALSE),"")</f>
        <v/>
      </c>
      <c r="BI241" s="92" t="str">
        <f t="shared" si="27"/>
        <v/>
      </c>
    </row>
    <row r="242" spans="1:61" ht="13.5" x14ac:dyDescent="0.4">
      <c r="A242" s="188"/>
      <c r="C242" s="92" t="s">
        <v>646</v>
      </c>
      <c r="D242" s="92" t="s">
        <v>861</v>
      </c>
      <c r="E242" s="91" t="s">
        <v>1950</v>
      </c>
      <c r="F242" s="106" t="s">
        <v>1951</v>
      </c>
      <c r="G242" s="92" t="s">
        <v>1032</v>
      </c>
      <c r="H242" s="91" t="s">
        <v>761</v>
      </c>
      <c r="I242" s="91" t="s">
        <v>762</v>
      </c>
      <c r="J242" s="97" t="s">
        <v>1028</v>
      </c>
      <c r="K242" s="97"/>
      <c r="L242" s="160">
        <v>44571</v>
      </c>
      <c r="M242" s="160">
        <v>44575</v>
      </c>
      <c r="N242" s="160">
        <v>44475</v>
      </c>
      <c r="O242" s="160">
        <v>44482</v>
      </c>
      <c r="P242" s="160" t="str">
        <f>IFERROR(IF(VLOOKUP(功能_33[[#This Row],[功能代號]],#REF!,8,FALSE)=0,"",VLOOKUP(功能_33[[#This Row],[功能代號]],#REF!,8,FALSE)),"")</f>
        <v/>
      </c>
      <c r="Q242" s="91" t="s">
        <v>719</v>
      </c>
      <c r="R242" s="91" t="s">
        <v>884</v>
      </c>
      <c r="W242" s="91"/>
      <c r="Y242" s="91"/>
      <c r="Z242" s="91"/>
      <c r="AA242" s="92" t="e">
        <f>VLOOKUP(功能_33[[#This Row],[User]],#REF!,7,FALSE)</f>
        <v>#REF!</v>
      </c>
      <c r="AB242" s="160">
        <v>44496</v>
      </c>
      <c r="AC242" s="160">
        <v>44512</v>
      </c>
      <c r="AD242" s="160">
        <v>44496</v>
      </c>
      <c r="AE242" s="160">
        <v>44496</v>
      </c>
      <c r="AF242" s="180">
        <v>44512</v>
      </c>
      <c r="AG242" s="191"/>
      <c r="AH242" s="191"/>
      <c r="AI242" s="191"/>
      <c r="AJ242" s="191">
        <f>IFERROR(IF(VLOOKUP(功能_33[[#This Row],[功能代號]],E:T,11,FALSE)=0,"",VLOOKUP(功能_33[[#This Row],[功能代號]],E:T,11,FALSE)),"")</f>
        <v>44482</v>
      </c>
      <c r="AK242" s="191"/>
      <c r="AL242" s="191"/>
      <c r="AM242" s="92"/>
      <c r="AO242" s="91" t="s">
        <v>897</v>
      </c>
      <c r="AP242" s="91" t="s">
        <v>759</v>
      </c>
      <c r="AQ242" s="181" t="s">
        <v>1530</v>
      </c>
      <c r="AR242" s="168" t="str">
        <f t="shared" si="21"/>
        <v>6-8</v>
      </c>
      <c r="AS242" s="169" t="str">
        <f t="shared" si="22"/>
        <v/>
      </c>
      <c r="AT242" s="170" t="str">
        <f t="shared" si="23"/>
        <v/>
      </c>
      <c r="AU242" s="182" t="str">
        <f t="shared" si="24"/>
        <v/>
      </c>
      <c r="AV242" s="183" t="str">
        <f t="shared" si="25"/>
        <v/>
      </c>
      <c r="AW242" s="163" t="str">
        <f t="shared" si="26"/>
        <v/>
      </c>
      <c r="AX242" s="92" t="str">
        <f>IFERROR(VLOOKUP(功能_33[[#This Row],[功能代號]],#REF!,1,FALSE),"")</f>
        <v/>
      </c>
      <c r="AY242" s="100">
        <v>44610</v>
      </c>
      <c r="AZ242" s="100">
        <v>44610</v>
      </c>
      <c r="BA242" s="100">
        <v>44610</v>
      </c>
      <c r="BB242" s="92" t="s">
        <v>1703</v>
      </c>
      <c r="BD242" s="92" t="s">
        <v>1952</v>
      </c>
      <c r="BE242" s="92" t="s">
        <v>1533</v>
      </c>
      <c r="BF242" s="184"/>
      <c r="BG242" s="92" t="str">
        <f>IFERROR(VLOOKUP(功能_33[[#This Row],[功能代號]],#REF!,1,FALSE),"")</f>
        <v/>
      </c>
      <c r="BH242" s="92" t="str">
        <f>IFERROR(VLOOKUP(功能_33[[#This Row],[QC對應測試案例即測試報告]],#REF!,1,FALSE),"")</f>
        <v/>
      </c>
      <c r="BI242" s="92" t="str">
        <f t="shared" si="27"/>
        <v/>
      </c>
    </row>
    <row r="243" spans="1:61" ht="13.5" x14ac:dyDescent="0.4">
      <c r="B243" s="92">
        <v>1</v>
      </c>
      <c r="C243" s="92" t="s">
        <v>634</v>
      </c>
      <c r="D243" s="98" t="s">
        <v>919</v>
      </c>
      <c r="E243" s="91" t="s">
        <v>94</v>
      </c>
      <c r="F243" s="92" t="s">
        <v>1953</v>
      </c>
      <c r="G243" s="92"/>
      <c r="H243" s="91" t="s">
        <v>761</v>
      </c>
      <c r="I243" s="91" t="s">
        <v>762</v>
      </c>
      <c r="J243" s="97" t="s">
        <v>1658</v>
      </c>
      <c r="K243" s="97" t="s">
        <v>1659</v>
      </c>
      <c r="L243" s="160">
        <v>44579</v>
      </c>
      <c r="M243" s="160">
        <v>44581</v>
      </c>
      <c r="N243" s="160">
        <v>44475</v>
      </c>
      <c r="O243" s="160">
        <v>44482</v>
      </c>
      <c r="P243" s="160">
        <v>44482</v>
      </c>
      <c r="Q243" s="91" t="s">
        <v>723</v>
      </c>
      <c r="R243" s="91" t="s">
        <v>735</v>
      </c>
      <c r="W243" s="91"/>
      <c r="Y243" s="91"/>
      <c r="Z243" s="91"/>
      <c r="AA243" s="92" t="e">
        <f>VLOOKUP(功能_33[[#This Row],[User]],#REF!,7,FALSE)</f>
        <v>#REF!</v>
      </c>
      <c r="AB243" s="160">
        <v>44496</v>
      </c>
      <c r="AC243" s="160" t="s">
        <v>1559</v>
      </c>
      <c r="AD243" s="160">
        <v>44496</v>
      </c>
      <c r="AE243" s="160">
        <v>44496</v>
      </c>
      <c r="AF243" s="180" t="s">
        <v>1660</v>
      </c>
      <c r="AG243" s="160" t="s">
        <v>1561</v>
      </c>
      <c r="AH243" s="160"/>
      <c r="AI243" s="179"/>
      <c r="AJ243" s="160">
        <f>IFERROR(IF(VLOOKUP(功能_33[[#This Row],[功能代號]],E:T,11,FALSE)=0,"",VLOOKUP(功能_33[[#This Row],[功能代號]],E:T,11,FALSE)),"")</f>
        <v>44482</v>
      </c>
      <c r="AK243" s="160"/>
      <c r="AL243" s="160"/>
      <c r="AM243" s="92"/>
      <c r="AN243" s="160"/>
      <c r="AO243" s="91">
        <v>346</v>
      </c>
      <c r="AP243" s="92" t="s">
        <v>1954</v>
      </c>
      <c r="AQ243" s="181" t="s">
        <v>1530</v>
      </c>
      <c r="AR243" s="168" t="str">
        <f t="shared" si="21"/>
        <v>3-3</v>
      </c>
      <c r="AS243" s="169" t="str">
        <f t="shared" si="22"/>
        <v/>
      </c>
      <c r="AT243" s="170" t="str">
        <f t="shared" si="23"/>
        <v/>
      </c>
      <c r="AU243" s="182" t="str">
        <f t="shared" si="24"/>
        <v/>
      </c>
      <c r="AV243" s="183" t="str">
        <f t="shared" si="25"/>
        <v/>
      </c>
      <c r="AW243" s="163" t="str">
        <f t="shared" si="26"/>
        <v/>
      </c>
      <c r="AX243" s="92" t="str">
        <f>IFERROR(VLOOKUP(功能_33[[#This Row],[功能代號]],#REF!,1,FALSE),"")</f>
        <v/>
      </c>
      <c r="AY243" s="100">
        <v>44610</v>
      </c>
      <c r="AZ243" s="100">
        <v>44610</v>
      </c>
      <c r="BA243" s="100">
        <v>44607</v>
      </c>
      <c r="BB243" s="92" t="s">
        <v>1645</v>
      </c>
      <c r="BC243" s="92" t="s">
        <v>1934</v>
      </c>
      <c r="BD243" s="92" t="s">
        <v>1935</v>
      </c>
      <c r="BE243" s="92" t="s">
        <v>1533</v>
      </c>
      <c r="BF243" s="184"/>
      <c r="BG243" s="92" t="str">
        <f>IFERROR(VLOOKUP(功能_33[[#This Row],[功能代號]],#REF!,1,FALSE),"")</f>
        <v/>
      </c>
      <c r="BH243" s="92" t="str">
        <f>IFERROR(VLOOKUP(功能_33[[#This Row],[QC對應測試案例即測試報告]],#REF!,1,FALSE),"")</f>
        <v/>
      </c>
      <c r="BI243" s="92" t="str">
        <f t="shared" si="27"/>
        <v/>
      </c>
    </row>
    <row r="244" spans="1:61" ht="13.5" x14ac:dyDescent="0.4">
      <c r="B244" s="92">
        <v>1</v>
      </c>
      <c r="C244" s="92" t="s">
        <v>634</v>
      </c>
      <c r="D244" s="98" t="s">
        <v>919</v>
      </c>
      <c r="E244" s="91" t="s">
        <v>95</v>
      </c>
      <c r="F244" s="92" t="s">
        <v>1955</v>
      </c>
      <c r="G244" s="92"/>
      <c r="H244" s="91" t="s">
        <v>761</v>
      </c>
      <c r="I244" s="91" t="s">
        <v>762</v>
      </c>
      <c r="J244" s="97" t="s">
        <v>1658</v>
      </c>
      <c r="K244" s="97" t="s">
        <v>1659</v>
      </c>
      <c r="L244" s="160">
        <v>44579</v>
      </c>
      <c r="M244" s="160">
        <v>44581</v>
      </c>
      <c r="N244" s="160">
        <v>44475</v>
      </c>
      <c r="O244" s="160">
        <v>44482</v>
      </c>
      <c r="P244" s="160">
        <v>44482</v>
      </c>
      <c r="Q244" s="91" t="s">
        <v>723</v>
      </c>
      <c r="R244" s="91" t="s">
        <v>735</v>
      </c>
      <c r="W244" s="91"/>
      <c r="Y244" s="91"/>
      <c r="Z244" s="91"/>
      <c r="AA244" s="92" t="e">
        <f>VLOOKUP(功能_33[[#This Row],[User]],#REF!,7,FALSE)</f>
        <v>#REF!</v>
      </c>
      <c r="AB244" s="160">
        <v>44496</v>
      </c>
      <c r="AC244" s="160" t="s">
        <v>1559</v>
      </c>
      <c r="AD244" s="160">
        <v>44496</v>
      </c>
      <c r="AE244" s="160">
        <v>44496</v>
      </c>
      <c r="AF244" s="180" t="s">
        <v>1660</v>
      </c>
      <c r="AG244" s="160" t="s">
        <v>1561</v>
      </c>
      <c r="AH244" s="160"/>
      <c r="AI244" s="179"/>
      <c r="AJ244" s="160">
        <f>IFERROR(IF(VLOOKUP(功能_33[[#This Row],[功能代號]],E:T,11,FALSE)=0,"",VLOOKUP(功能_33[[#This Row],[功能代號]],E:T,11,FALSE)),"")</f>
        <v>44482</v>
      </c>
      <c r="AK244" s="160"/>
      <c r="AL244" s="160"/>
      <c r="AM244" s="92"/>
      <c r="AN244" s="160"/>
      <c r="AO244" s="91">
        <v>347</v>
      </c>
      <c r="AP244" s="92" t="s">
        <v>1956</v>
      </c>
      <c r="AQ244" s="181" t="s">
        <v>1530</v>
      </c>
      <c r="AR244" s="168" t="str">
        <f t="shared" si="21"/>
        <v>3-3</v>
      </c>
      <c r="AS244" s="169" t="str">
        <f t="shared" si="22"/>
        <v/>
      </c>
      <c r="AT244" s="170" t="str">
        <f t="shared" si="23"/>
        <v/>
      </c>
      <c r="AU244" s="182" t="str">
        <f t="shared" si="24"/>
        <v/>
      </c>
      <c r="AV244" s="183" t="str">
        <f t="shared" si="25"/>
        <v/>
      </c>
      <c r="AW244" s="163" t="str">
        <f t="shared" si="26"/>
        <v/>
      </c>
      <c r="AX244" s="92" t="str">
        <f>IFERROR(VLOOKUP(功能_33[[#This Row],[功能代號]],#REF!,1,FALSE),"")</f>
        <v/>
      </c>
      <c r="AY244" s="100">
        <v>44610</v>
      </c>
      <c r="AZ244" s="100">
        <v>44610</v>
      </c>
      <c r="BA244" s="100">
        <v>44607</v>
      </c>
      <c r="BB244" s="92" t="s">
        <v>1645</v>
      </c>
      <c r="BC244" s="92" t="s">
        <v>1934</v>
      </c>
      <c r="BD244" s="92" t="s">
        <v>1935</v>
      </c>
      <c r="BE244" s="92" t="s">
        <v>1533</v>
      </c>
      <c r="BF244" s="184"/>
      <c r="BG244" s="92" t="str">
        <f>IFERROR(VLOOKUP(功能_33[[#This Row],[功能代號]],#REF!,1,FALSE),"")</f>
        <v/>
      </c>
      <c r="BH244" s="92" t="str">
        <f>IFERROR(VLOOKUP(功能_33[[#This Row],[QC對應測試案例即測試報告]],#REF!,1,FALSE),"")</f>
        <v/>
      </c>
      <c r="BI244" s="92" t="str">
        <f t="shared" si="27"/>
        <v/>
      </c>
    </row>
    <row r="245" spans="1:61" ht="13.5" x14ac:dyDescent="0.4">
      <c r="C245" s="92" t="s">
        <v>630</v>
      </c>
      <c r="D245" s="92" t="s">
        <v>1124</v>
      </c>
      <c r="E245" s="91" t="s">
        <v>51</v>
      </c>
      <c r="F245" s="92" t="s">
        <v>1125</v>
      </c>
      <c r="G245" s="92"/>
      <c r="H245" s="91" t="s">
        <v>761</v>
      </c>
      <c r="I245" s="91" t="s">
        <v>769</v>
      </c>
      <c r="J245" s="97" t="s">
        <v>1582</v>
      </c>
      <c r="K245" s="97" t="s">
        <v>1528</v>
      </c>
      <c r="L245" s="160">
        <v>44558</v>
      </c>
      <c r="M245" s="160">
        <v>44558</v>
      </c>
      <c r="N245" s="160">
        <v>44475</v>
      </c>
      <c r="O245" s="160">
        <v>44475</v>
      </c>
      <c r="P245" s="160">
        <v>44536</v>
      </c>
      <c r="Q245" s="91" t="s">
        <v>728</v>
      </c>
      <c r="R245" s="91" t="s">
        <v>884</v>
      </c>
      <c r="W245" s="91"/>
      <c r="Y245" s="91"/>
      <c r="Z245" s="91"/>
      <c r="AA245" s="92" t="e">
        <f>VLOOKUP(功能_33[[#This Row],[User]],#REF!,7,FALSE)</f>
        <v>#REF!</v>
      </c>
      <c r="AB245" s="160">
        <v>44533</v>
      </c>
      <c r="AC245" s="160" t="s">
        <v>1559</v>
      </c>
      <c r="AD245" s="160">
        <v>44477</v>
      </c>
      <c r="AE245" s="160">
        <v>44477</v>
      </c>
      <c r="AF245" s="180" t="s">
        <v>1957</v>
      </c>
      <c r="AG245" s="160" t="s">
        <v>1561</v>
      </c>
      <c r="AH245" s="160"/>
      <c r="AI245" s="179"/>
      <c r="AJ245" s="160">
        <f>IFERROR(IF(VLOOKUP(功能_33[[#This Row],[功能代號]],E:T,11,FALSE)=0,"",VLOOKUP(功能_33[[#This Row],[功能代號]],E:T,11,FALSE)),"")</f>
        <v>44475</v>
      </c>
      <c r="AK245" s="160"/>
      <c r="AL245" s="160"/>
      <c r="AM245" s="92"/>
      <c r="AN245" s="160"/>
      <c r="AO245" s="91">
        <v>226</v>
      </c>
      <c r="AP245" s="92" t="s">
        <v>1126</v>
      </c>
      <c r="AQ245" s="181" t="s">
        <v>1530</v>
      </c>
      <c r="AR245" s="168" t="str">
        <f t="shared" si="21"/>
        <v>2-5</v>
      </c>
      <c r="AS245" s="169" t="str">
        <f t="shared" si="22"/>
        <v/>
      </c>
      <c r="AT245" s="170" t="str">
        <f t="shared" si="23"/>
        <v/>
      </c>
      <c r="AU245" s="182" t="str">
        <f t="shared" si="24"/>
        <v/>
      </c>
      <c r="AV245" s="183" t="str">
        <f t="shared" si="25"/>
        <v/>
      </c>
      <c r="AW245" s="163" t="str">
        <f t="shared" si="26"/>
        <v/>
      </c>
      <c r="AX245" s="92" t="str">
        <f>IFERROR(VLOOKUP(功能_33[[#This Row],[功能代號]],#REF!,1,FALSE),"")</f>
        <v/>
      </c>
      <c r="AY245" s="100">
        <v>44546</v>
      </c>
      <c r="AZ245" s="100">
        <v>44546</v>
      </c>
      <c r="BA245" s="100">
        <v>44546</v>
      </c>
      <c r="BB245" s="92" t="s">
        <v>1531</v>
      </c>
      <c r="BD245" s="92" t="s">
        <v>1958</v>
      </c>
      <c r="BE245" s="92" t="s">
        <v>1959</v>
      </c>
      <c r="BF245" s="184"/>
      <c r="BG245" s="92" t="str">
        <f>IFERROR(VLOOKUP(功能_33[[#This Row],[功能代號]],#REF!,1,FALSE),"")</f>
        <v/>
      </c>
      <c r="BH245" s="92" t="str">
        <f>IFERROR(VLOOKUP(功能_33[[#This Row],[QC對應測試案例即測試報告]],#REF!,1,FALSE),"")</f>
        <v/>
      </c>
      <c r="BI245" s="92" t="str">
        <f t="shared" si="27"/>
        <v/>
      </c>
    </row>
    <row r="246" spans="1:61" ht="13.5" x14ac:dyDescent="0.4">
      <c r="C246" s="92" t="s">
        <v>630</v>
      </c>
      <c r="D246" s="92" t="s">
        <v>1124</v>
      </c>
      <c r="E246" s="91" t="s">
        <v>30</v>
      </c>
      <c r="F246" s="92" t="s">
        <v>1127</v>
      </c>
      <c r="G246" s="92"/>
      <c r="H246" s="91" t="s">
        <v>761</v>
      </c>
      <c r="I246" s="91" t="s">
        <v>769</v>
      </c>
      <c r="J246" s="97" t="s">
        <v>763</v>
      </c>
      <c r="K246" s="97"/>
      <c r="L246" s="160">
        <v>44558</v>
      </c>
      <c r="M246" s="160" t="s">
        <v>1960</v>
      </c>
      <c r="N246" s="160">
        <v>44482</v>
      </c>
      <c r="O246" s="160">
        <v>44475</v>
      </c>
      <c r="P246" s="160" t="str">
        <f>IFERROR(IF(VLOOKUP(功能_33[[#This Row],[功能代號]],#REF!,8,FALSE)=0,"",VLOOKUP(功能_33[[#This Row],[功能代號]],#REF!,8,FALSE)),"")</f>
        <v/>
      </c>
      <c r="Q246" s="91" t="s">
        <v>728</v>
      </c>
      <c r="R246" s="91" t="s">
        <v>884</v>
      </c>
      <c r="W246" s="91"/>
      <c r="Y246" s="91"/>
      <c r="Z246" s="91"/>
      <c r="AA246" s="92" t="e">
        <f>VLOOKUP(功能_33[[#This Row],[User]],#REF!,7,FALSE)</f>
        <v>#REF!</v>
      </c>
      <c r="AB246" s="160">
        <v>44533</v>
      </c>
      <c r="AC246" s="160" t="s">
        <v>1593</v>
      </c>
      <c r="AD246" s="160">
        <v>44530</v>
      </c>
      <c r="AE246" s="160">
        <v>44530</v>
      </c>
      <c r="AF246" s="180">
        <v>44539</v>
      </c>
      <c r="AG246" s="160"/>
      <c r="AH246" s="160"/>
      <c r="AI246" s="179"/>
      <c r="AJ246" s="160">
        <f>IFERROR(IF(VLOOKUP(功能_33[[#This Row],[功能代號]],E:T,11,FALSE)=0,"",VLOOKUP(功能_33[[#This Row],[功能代號]],E:T,11,FALSE)),"")</f>
        <v>44475</v>
      </c>
      <c r="AK246" s="160"/>
      <c r="AL246" s="160"/>
      <c r="AM246" s="92"/>
      <c r="AN246" s="160"/>
      <c r="AO246" s="91">
        <v>226</v>
      </c>
      <c r="AP246" s="92" t="s">
        <v>1128</v>
      </c>
      <c r="AQ246" s="181" t="s">
        <v>1530</v>
      </c>
      <c r="AR246" s="168" t="str">
        <f t="shared" ref="AR246:AR263" si="28">IF(COUNTA(AF246)=1,LEFT(D246,3),"")</f>
        <v>2-5</v>
      </c>
      <c r="AS246" s="169" t="str">
        <f t="shared" ref="AS246:AS263" si="29">IF(AND(COUNTA(O246)=1,COUNTA(P246)=1,COUNTA(AB246)=1,COUNTA(AE246)=1,COUNTA(AF246)=0),LEFT(D246,3),"")</f>
        <v/>
      </c>
      <c r="AT246" s="170" t="str">
        <f t="shared" ref="AT246:AT263" si="30">IF(AND(COUNTA(O246)=1,COUNTA(P246)=1,COUNTA(AB246)=1,COUNTA(AE246)=0,COUNTA(AF246)=0),LEFT(D246,3),"")</f>
        <v/>
      </c>
      <c r="AU246" s="182" t="str">
        <f t="shared" ref="AU246:AU263" si="31">IF(AND(COUNTA(P246)=0,COUNTA(AB246)=1),LEFT(D246,3),"")</f>
        <v/>
      </c>
      <c r="AV246" s="183" t="str">
        <f t="shared" ref="AV246:AV263" si="32">IF(AND(COUNTA(P246)=1,COUNTA(AB246)=0),LEFT(D246,3),"")</f>
        <v/>
      </c>
      <c r="AW246" s="163" t="str">
        <f t="shared" ref="AW246:AW263" si="33">IF(AND(COUNTA(P246)=0,COUNTA(AB246)=0),LEFT(D246,3),"")</f>
        <v/>
      </c>
      <c r="AX246" s="92" t="str">
        <f>IFERROR(VLOOKUP(功能_33[[#This Row],[功能代號]],#REF!,1,FALSE),"")</f>
        <v/>
      </c>
      <c r="AY246" s="100">
        <v>44559</v>
      </c>
      <c r="AZ246" s="100">
        <v>44559</v>
      </c>
      <c r="BA246" s="100" t="s">
        <v>1961</v>
      </c>
      <c r="BB246" s="92" t="s">
        <v>1962</v>
      </c>
      <c r="BD246" s="92" t="s">
        <v>1931</v>
      </c>
      <c r="BE246" s="92" t="s">
        <v>1959</v>
      </c>
      <c r="BF246" s="184"/>
      <c r="BG246" s="92" t="str">
        <f>IFERROR(VLOOKUP(功能_33[[#This Row],[功能代號]],#REF!,1,FALSE),"")</f>
        <v/>
      </c>
      <c r="BH246" s="92" t="str">
        <f>IFERROR(VLOOKUP(功能_33[[#This Row],[QC對應測試案例即測試報告]],#REF!,1,FALSE),"")</f>
        <v/>
      </c>
      <c r="BI246" s="92" t="str">
        <f t="shared" si="27"/>
        <v/>
      </c>
    </row>
    <row r="247" spans="1:61" ht="13.5" x14ac:dyDescent="0.4">
      <c r="C247" s="92" t="s">
        <v>630</v>
      </c>
      <c r="D247" s="92" t="s">
        <v>1124</v>
      </c>
      <c r="E247" s="91" t="s">
        <v>49</v>
      </c>
      <c r="F247" s="92" t="s">
        <v>1129</v>
      </c>
      <c r="G247" s="92"/>
      <c r="H247" s="91" t="s">
        <v>761</v>
      </c>
      <c r="I247" s="91" t="s">
        <v>769</v>
      </c>
      <c r="J247" s="97" t="s">
        <v>763</v>
      </c>
      <c r="K247" s="97"/>
      <c r="L247" s="160">
        <v>44558</v>
      </c>
      <c r="M247" s="160">
        <v>44558</v>
      </c>
      <c r="N247" s="160">
        <v>44482</v>
      </c>
      <c r="O247" s="160">
        <v>44475</v>
      </c>
      <c r="P247" s="160">
        <v>44536</v>
      </c>
      <c r="Q247" s="91" t="s">
        <v>728</v>
      </c>
      <c r="R247" s="91" t="s">
        <v>884</v>
      </c>
      <c r="W247" s="91"/>
      <c r="Y247" s="91"/>
      <c r="Z247" s="91"/>
      <c r="AA247" s="92" t="e">
        <f>VLOOKUP(功能_33[[#This Row],[User]],#REF!,7,FALSE)</f>
        <v>#REF!</v>
      </c>
      <c r="AB247" s="160">
        <v>44533</v>
      </c>
      <c r="AC247" s="160" t="s">
        <v>1559</v>
      </c>
      <c r="AD247" s="160">
        <v>44477</v>
      </c>
      <c r="AE247" s="160">
        <v>44477</v>
      </c>
      <c r="AF247" s="180">
        <v>44539</v>
      </c>
      <c r="AG247" s="160" t="s">
        <v>1561</v>
      </c>
      <c r="AH247" s="160"/>
      <c r="AI247" s="179"/>
      <c r="AJ247" s="160">
        <f>IFERROR(IF(VLOOKUP(功能_33[[#This Row],[功能代號]],E:T,11,FALSE)=0,"",VLOOKUP(功能_33[[#This Row],[功能代號]],E:T,11,FALSE)),"")</f>
        <v>44475</v>
      </c>
      <c r="AK247" s="160"/>
      <c r="AL247" s="160"/>
      <c r="AM247" s="92"/>
      <c r="AN247" s="160"/>
      <c r="AO247" s="91">
        <v>226</v>
      </c>
      <c r="AP247" s="92" t="s">
        <v>1130</v>
      </c>
      <c r="AQ247" s="181" t="s">
        <v>1530</v>
      </c>
      <c r="AR247" s="168" t="str">
        <f t="shared" si="28"/>
        <v>2-5</v>
      </c>
      <c r="AS247" s="169" t="str">
        <f t="shared" si="29"/>
        <v/>
      </c>
      <c r="AT247" s="170" t="str">
        <f t="shared" si="30"/>
        <v/>
      </c>
      <c r="AU247" s="182" t="str">
        <f t="shared" si="31"/>
        <v/>
      </c>
      <c r="AV247" s="183" t="str">
        <f t="shared" si="32"/>
        <v/>
      </c>
      <c r="AW247" s="163" t="str">
        <f t="shared" si="33"/>
        <v/>
      </c>
      <c r="AX247" s="92" t="str">
        <f>IFERROR(VLOOKUP(功能_33[[#This Row],[功能代號]],#REF!,1,FALSE),"")</f>
        <v/>
      </c>
      <c r="AY247" s="100">
        <v>44546</v>
      </c>
      <c r="AZ247" s="100">
        <v>44546</v>
      </c>
      <c r="BA247" s="100">
        <v>44546</v>
      </c>
      <c r="BB247" s="92" t="s">
        <v>1531</v>
      </c>
      <c r="BD247" s="92" t="s">
        <v>1958</v>
      </c>
      <c r="BE247" s="92" t="s">
        <v>1533</v>
      </c>
      <c r="BF247" s="184"/>
      <c r="BG247" s="92" t="str">
        <f>IFERROR(VLOOKUP(功能_33[[#This Row],[功能代號]],#REF!,1,FALSE),"")</f>
        <v/>
      </c>
      <c r="BH247" s="92" t="str">
        <f>IFERROR(VLOOKUP(功能_33[[#This Row],[QC對應測試案例即測試報告]],#REF!,1,FALSE),"")</f>
        <v/>
      </c>
      <c r="BI247" s="92" t="str">
        <f t="shared" si="27"/>
        <v/>
      </c>
    </row>
    <row r="248" spans="1:61" ht="13.5" x14ac:dyDescent="0.4">
      <c r="C248" s="92" t="s">
        <v>630</v>
      </c>
      <c r="D248" s="92" t="s">
        <v>1124</v>
      </c>
      <c r="E248" s="91" t="s">
        <v>50</v>
      </c>
      <c r="F248" s="92" t="s">
        <v>1131</v>
      </c>
      <c r="G248" s="92"/>
      <c r="H248" s="91" t="s">
        <v>761</v>
      </c>
      <c r="I248" s="91" t="s">
        <v>769</v>
      </c>
      <c r="J248" s="97" t="s">
        <v>763</v>
      </c>
      <c r="K248" s="97"/>
      <c r="L248" s="160">
        <v>44558</v>
      </c>
      <c r="M248" s="160">
        <v>44558</v>
      </c>
      <c r="N248" s="160">
        <v>44482</v>
      </c>
      <c r="O248" s="160">
        <v>44475</v>
      </c>
      <c r="P248" s="160">
        <v>44536</v>
      </c>
      <c r="Q248" s="91" t="s">
        <v>728</v>
      </c>
      <c r="R248" s="91" t="s">
        <v>884</v>
      </c>
      <c r="W248" s="91"/>
      <c r="Y248" s="91"/>
      <c r="Z248" s="91"/>
      <c r="AA248" s="92" t="e">
        <f>VLOOKUP(功能_33[[#This Row],[User]],#REF!,7,FALSE)</f>
        <v>#REF!</v>
      </c>
      <c r="AB248" s="160">
        <v>44533</v>
      </c>
      <c r="AC248" s="160" t="s">
        <v>1559</v>
      </c>
      <c r="AD248" s="160">
        <v>44477</v>
      </c>
      <c r="AE248" s="160">
        <v>44477</v>
      </c>
      <c r="AF248" s="180">
        <v>44539</v>
      </c>
      <c r="AG248" s="160" t="s">
        <v>1561</v>
      </c>
      <c r="AH248" s="160"/>
      <c r="AI248" s="179"/>
      <c r="AJ248" s="160">
        <f>IFERROR(IF(VLOOKUP(功能_33[[#This Row],[功能代號]],E:T,11,FALSE)=0,"",VLOOKUP(功能_33[[#This Row],[功能代號]],E:T,11,FALSE)),"")</f>
        <v>44475</v>
      </c>
      <c r="AK248" s="160"/>
      <c r="AL248" s="160"/>
      <c r="AM248" s="92"/>
      <c r="AN248" s="160"/>
      <c r="AO248" s="91">
        <v>226</v>
      </c>
      <c r="AP248" s="92" t="s">
        <v>1132</v>
      </c>
      <c r="AQ248" s="181" t="s">
        <v>1530</v>
      </c>
      <c r="AR248" s="168" t="str">
        <f t="shared" si="28"/>
        <v>2-5</v>
      </c>
      <c r="AS248" s="169" t="str">
        <f t="shared" si="29"/>
        <v/>
      </c>
      <c r="AT248" s="170" t="str">
        <f t="shared" si="30"/>
        <v/>
      </c>
      <c r="AU248" s="182" t="str">
        <f t="shared" si="31"/>
        <v/>
      </c>
      <c r="AV248" s="183" t="str">
        <f t="shared" si="32"/>
        <v/>
      </c>
      <c r="AW248" s="163" t="str">
        <f t="shared" si="33"/>
        <v/>
      </c>
      <c r="AX248" s="92" t="str">
        <f>IFERROR(VLOOKUP(功能_33[[#This Row],[功能代號]],#REF!,1,FALSE),"")</f>
        <v/>
      </c>
      <c r="AY248" s="100">
        <v>44546</v>
      </c>
      <c r="AZ248" s="100">
        <v>44546</v>
      </c>
      <c r="BA248" s="100">
        <v>44546</v>
      </c>
      <c r="BB248" s="92" t="s">
        <v>1531</v>
      </c>
      <c r="BD248" s="92" t="s">
        <v>1958</v>
      </c>
      <c r="BE248" s="92" t="s">
        <v>1533</v>
      </c>
      <c r="BF248" s="184"/>
      <c r="BG248" s="92" t="str">
        <f>IFERROR(VLOOKUP(功能_33[[#This Row],[功能代號]],#REF!,1,FALSE),"")</f>
        <v/>
      </c>
      <c r="BH248" s="92" t="str">
        <f>IFERROR(VLOOKUP(功能_33[[#This Row],[QC對應測試案例即測試報告]],#REF!,1,FALSE),"")</f>
        <v/>
      </c>
      <c r="BI248" s="92" t="str">
        <f t="shared" si="27"/>
        <v/>
      </c>
    </row>
    <row r="249" spans="1:61" ht="13.5" x14ac:dyDescent="0.4">
      <c r="C249" s="92" t="s">
        <v>630</v>
      </c>
      <c r="D249" s="92" t="s">
        <v>1124</v>
      </c>
      <c r="E249" s="91" t="s">
        <v>73</v>
      </c>
      <c r="F249" s="92" t="s">
        <v>1133</v>
      </c>
      <c r="G249" s="92"/>
      <c r="H249" s="91" t="s">
        <v>761</v>
      </c>
      <c r="I249" s="91" t="s">
        <v>769</v>
      </c>
      <c r="J249" s="97" t="s">
        <v>763</v>
      </c>
      <c r="K249" s="97"/>
      <c r="L249" s="160">
        <v>44558</v>
      </c>
      <c r="M249" s="160">
        <v>44558</v>
      </c>
      <c r="N249" s="160">
        <v>44482</v>
      </c>
      <c r="O249" s="160">
        <v>44475</v>
      </c>
      <c r="P249" s="160">
        <v>44536</v>
      </c>
      <c r="Q249" s="91" t="s">
        <v>728</v>
      </c>
      <c r="R249" s="91" t="s">
        <v>884</v>
      </c>
      <c r="W249" s="91"/>
      <c r="Y249" s="91"/>
      <c r="Z249" s="91"/>
      <c r="AA249" s="92" t="e">
        <f>VLOOKUP(功能_33[[#This Row],[User]],#REF!,7,FALSE)</f>
        <v>#REF!</v>
      </c>
      <c r="AB249" s="160">
        <v>44533</v>
      </c>
      <c r="AC249" s="160" t="s">
        <v>1559</v>
      </c>
      <c r="AD249" s="160">
        <v>44477</v>
      </c>
      <c r="AE249" s="160">
        <v>44477</v>
      </c>
      <c r="AF249" s="180">
        <v>44539</v>
      </c>
      <c r="AG249" s="160" t="s">
        <v>1561</v>
      </c>
      <c r="AH249" s="160"/>
      <c r="AI249" s="179"/>
      <c r="AJ249" s="160">
        <f>IFERROR(IF(VLOOKUP(功能_33[[#This Row],[功能代號]],E:T,11,FALSE)=0,"",VLOOKUP(功能_33[[#This Row],[功能代號]],E:T,11,FALSE)),"")</f>
        <v>44475</v>
      </c>
      <c r="AK249" s="160"/>
      <c r="AL249" s="160"/>
      <c r="AM249" s="92"/>
      <c r="AN249" s="160"/>
      <c r="AO249" s="91">
        <v>226</v>
      </c>
      <c r="AP249" s="92" t="s">
        <v>1134</v>
      </c>
      <c r="AQ249" s="181" t="s">
        <v>1530</v>
      </c>
      <c r="AR249" s="168" t="str">
        <f t="shared" si="28"/>
        <v>2-5</v>
      </c>
      <c r="AS249" s="169" t="str">
        <f t="shared" si="29"/>
        <v/>
      </c>
      <c r="AT249" s="170" t="str">
        <f t="shared" si="30"/>
        <v/>
      </c>
      <c r="AU249" s="182" t="str">
        <f t="shared" si="31"/>
        <v/>
      </c>
      <c r="AV249" s="183" t="str">
        <f t="shared" si="32"/>
        <v/>
      </c>
      <c r="AW249" s="163" t="str">
        <f t="shared" si="33"/>
        <v/>
      </c>
      <c r="AX249" s="92" t="str">
        <f>IFERROR(VLOOKUP(功能_33[[#This Row],[功能代號]],#REF!,1,FALSE),"")</f>
        <v/>
      </c>
      <c r="AY249" s="100">
        <v>44546</v>
      </c>
      <c r="AZ249" s="100">
        <v>44546</v>
      </c>
      <c r="BA249" s="100">
        <v>44546</v>
      </c>
      <c r="BB249" s="92" t="s">
        <v>1531</v>
      </c>
      <c r="BD249" s="92" t="s">
        <v>1958</v>
      </c>
      <c r="BE249" s="92" t="s">
        <v>1959</v>
      </c>
      <c r="BF249" s="184"/>
      <c r="BG249" s="92" t="str">
        <f>IFERROR(VLOOKUP(功能_33[[#This Row],[功能代號]],#REF!,1,FALSE),"")</f>
        <v/>
      </c>
      <c r="BH249" s="92" t="str">
        <f>IFERROR(VLOOKUP(功能_33[[#This Row],[QC對應測試案例即測試報告]],#REF!,1,FALSE),"")</f>
        <v/>
      </c>
      <c r="BI249" s="92" t="str">
        <f t="shared" si="27"/>
        <v/>
      </c>
    </row>
    <row r="250" spans="1:61" ht="13.5" x14ac:dyDescent="0.4">
      <c r="C250" s="92" t="s">
        <v>630</v>
      </c>
      <c r="D250" s="92" t="s">
        <v>1124</v>
      </c>
      <c r="E250" s="91" t="s">
        <v>74</v>
      </c>
      <c r="F250" s="92" t="s">
        <v>1135</v>
      </c>
      <c r="G250" s="92"/>
      <c r="H250" s="91" t="s">
        <v>761</v>
      </c>
      <c r="I250" s="91" t="s">
        <v>769</v>
      </c>
      <c r="J250" s="97" t="s">
        <v>1582</v>
      </c>
      <c r="K250" s="97" t="s">
        <v>1528</v>
      </c>
      <c r="L250" s="160">
        <v>44558</v>
      </c>
      <c r="M250" s="160">
        <v>44558</v>
      </c>
      <c r="N250" s="160">
        <v>44482</v>
      </c>
      <c r="O250" s="160">
        <v>44475</v>
      </c>
      <c r="P250" s="160">
        <v>44536</v>
      </c>
      <c r="Q250" s="91" t="s">
        <v>728</v>
      </c>
      <c r="R250" s="91" t="s">
        <v>884</v>
      </c>
      <c r="W250" s="91"/>
      <c r="Y250" s="91"/>
      <c r="Z250" s="91"/>
      <c r="AA250" s="92" t="e">
        <f>VLOOKUP(功能_33[[#This Row],[User]],#REF!,7,FALSE)</f>
        <v>#REF!</v>
      </c>
      <c r="AB250" s="160">
        <v>44533</v>
      </c>
      <c r="AC250" s="160" t="s">
        <v>1559</v>
      </c>
      <c r="AD250" s="160">
        <v>44477</v>
      </c>
      <c r="AE250" s="160">
        <v>44477</v>
      </c>
      <c r="AF250" s="180" t="s">
        <v>1957</v>
      </c>
      <c r="AG250" s="160" t="s">
        <v>1561</v>
      </c>
      <c r="AH250" s="160"/>
      <c r="AI250" s="179"/>
      <c r="AJ250" s="160">
        <f>IFERROR(IF(VLOOKUP(功能_33[[#This Row],[功能代號]],E:T,11,FALSE)=0,"",VLOOKUP(功能_33[[#This Row],[功能代號]],E:T,11,FALSE)),"")</f>
        <v>44475</v>
      </c>
      <c r="AK250" s="160"/>
      <c r="AL250" s="160"/>
      <c r="AM250" s="92"/>
      <c r="AN250" s="160"/>
      <c r="AO250" s="91">
        <v>226</v>
      </c>
      <c r="AP250" s="92" t="s">
        <v>1136</v>
      </c>
      <c r="AQ250" s="181" t="s">
        <v>1530</v>
      </c>
      <c r="AR250" s="168" t="str">
        <f t="shared" si="28"/>
        <v>2-5</v>
      </c>
      <c r="AS250" s="169" t="str">
        <f t="shared" si="29"/>
        <v/>
      </c>
      <c r="AT250" s="170" t="str">
        <f t="shared" si="30"/>
        <v/>
      </c>
      <c r="AU250" s="182" t="str">
        <f t="shared" si="31"/>
        <v/>
      </c>
      <c r="AV250" s="183" t="str">
        <f t="shared" si="32"/>
        <v/>
      </c>
      <c r="AW250" s="163" t="str">
        <f t="shared" si="33"/>
        <v/>
      </c>
      <c r="AX250" s="92" t="str">
        <f>IFERROR(VLOOKUP(功能_33[[#This Row],[功能代號]],#REF!,1,FALSE),"")</f>
        <v/>
      </c>
      <c r="AY250" s="100">
        <v>44546</v>
      </c>
      <c r="AZ250" s="100">
        <v>44546</v>
      </c>
      <c r="BA250" s="100">
        <v>44546</v>
      </c>
      <c r="BB250" s="92" t="s">
        <v>1531</v>
      </c>
      <c r="BD250" s="92" t="s">
        <v>1958</v>
      </c>
      <c r="BE250" s="92" t="s">
        <v>1959</v>
      </c>
      <c r="BF250" s="184"/>
      <c r="BG250" s="92" t="str">
        <f>IFERROR(VLOOKUP(功能_33[[#This Row],[功能代號]],#REF!,1,FALSE),"")</f>
        <v/>
      </c>
      <c r="BH250" s="92" t="str">
        <f>IFERROR(VLOOKUP(功能_33[[#This Row],[QC對應測試案例即測試報告]],#REF!,1,FALSE),"")</f>
        <v/>
      </c>
      <c r="BI250" s="92" t="str">
        <f t="shared" si="27"/>
        <v/>
      </c>
    </row>
    <row r="251" spans="1:61" ht="13.5" x14ac:dyDescent="0.4">
      <c r="C251" s="92" t="s">
        <v>630</v>
      </c>
      <c r="D251" s="92" t="s">
        <v>1124</v>
      </c>
      <c r="E251" s="91" t="s">
        <v>52</v>
      </c>
      <c r="F251" s="92" t="s">
        <v>1137</v>
      </c>
      <c r="G251" s="92"/>
      <c r="H251" s="91" t="s">
        <v>761</v>
      </c>
      <c r="I251" s="91" t="s">
        <v>769</v>
      </c>
      <c r="J251" s="97" t="s">
        <v>763</v>
      </c>
      <c r="K251" s="97"/>
      <c r="L251" s="160">
        <v>44558</v>
      </c>
      <c r="M251" s="160">
        <v>44558</v>
      </c>
      <c r="N251" s="160">
        <v>44487</v>
      </c>
      <c r="O251" s="160">
        <v>44475</v>
      </c>
      <c r="P251" s="160">
        <v>44536</v>
      </c>
      <c r="Q251" s="91" t="s">
        <v>728</v>
      </c>
      <c r="R251" s="91" t="s">
        <v>884</v>
      </c>
      <c r="W251" s="91"/>
      <c r="Y251" s="91"/>
      <c r="Z251" s="91"/>
      <c r="AA251" s="92" t="e">
        <f>VLOOKUP(功能_33[[#This Row],[User]],#REF!,7,FALSE)</f>
        <v>#REF!</v>
      </c>
      <c r="AB251" s="160">
        <v>44533</v>
      </c>
      <c r="AC251" s="160" t="s">
        <v>1559</v>
      </c>
      <c r="AD251" s="160">
        <v>44477</v>
      </c>
      <c r="AE251" s="160">
        <v>44477</v>
      </c>
      <c r="AF251" s="180">
        <v>44539</v>
      </c>
      <c r="AG251" s="160" t="s">
        <v>1561</v>
      </c>
      <c r="AH251" s="160"/>
      <c r="AI251" s="179"/>
      <c r="AJ251" s="160">
        <f>IFERROR(IF(VLOOKUP(功能_33[[#This Row],[功能代號]],E:T,11,FALSE)=0,"",VLOOKUP(功能_33[[#This Row],[功能代號]],E:T,11,FALSE)),"")</f>
        <v>44475</v>
      </c>
      <c r="AK251" s="160"/>
      <c r="AL251" s="160"/>
      <c r="AM251" s="92"/>
      <c r="AN251" s="160"/>
      <c r="AO251" s="91">
        <v>226</v>
      </c>
      <c r="AP251" s="92" t="s">
        <v>1138</v>
      </c>
      <c r="AQ251" s="181" t="s">
        <v>1530</v>
      </c>
      <c r="AR251" s="168" t="str">
        <f t="shared" si="28"/>
        <v>2-5</v>
      </c>
      <c r="AS251" s="169" t="str">
        <f t="shared" si="29"/>
        <v/>
      </c>
      <c r="AT251" s="170" t="str">
        <f t="shared" si="30"/>
        <v/>
      </c>
      <c r="AU251" s="182" t="str">
        <f t="shared" si="31"/>
        <v/>
      </c>
      <c r="AV251" s="183" t="str">
        <f t="shared" si="32"/>
        <v/>
      </c>
      <c r="AW251" s="163" t="str">
        <f t="shared" si="33"/>
        <v/>
      </c>
      <c r="AX251" s="92" t="str">
        <f>IFERROR(VLOOKUP(功能_33[[#This Row],[功能代號]],#REF!,1,FALSE),"")</f>
        <v/>
      </c>
      <c r="AY251" s="100">
        <v>44546</v>
      </c>
      <c r="AZ251" s="100">
        <v>44546</v>
      </c>
      <c r="BA251" s="100">
        <v>44546</v>
      </c>
      <c r="BB251" s="92" t="s">
        <v>1531</v>
      </c>
      <c r="BD251" s="92" t="s">
        <v>1958</v>
      </c>
      <c r="BE251" s="92" t="s">
        <v>1959</v>
      </c>
      <c r="BF251" s="184"/>
      <c r="BG251" s="92" t="str">
        <f>IFERROR(VLOOKUP(功能_33[[#This Row],[功能代號]],#REF!,1,FALSE),"")</f>
        <v/>
      </c>
      <c r="BH251" s="92" t="str">
        <f>IFERROR(VLOOKUP(功能_33[[#This Row],[QC對應測試案例即測試報告]],#REF!,1,FALSE),"")</f>
        <v/>
      </c>
      <c r="BI251" s="92" t="str">
        <f t="shared" si="27"/>
        <v/>
      </c>
    </row>
    <row r="252" spans="1:61" ht="13.5" x14ac:dyDescent="0.4">
      <c r="C252" s="92" t="s">
        <v>630</v>
      </c>
      <c r="D252" s="92" t="s">
        <v>1124</v>
      </c>
      <c r="E252" s="91" t="s">
        <v>53</v>
      </c>
      <c r="F252" s="92" t="s">
        <v>1139</v>
      </c>
      <c r="G252" s="92"/>
      <c r="H252" s="91" t="s">
        <v>761</v>
      </c>
      <c r="I252" s="91" t="s">
        <v>769</v>
      </c>
      <c r="J252" s="97" t="s">
        <v>1582</v>
      </c>
      <c r="K252" s="97" t="s">
        <v>1528</v>
      </c>
      <c r="L252" s="160">
        <v>44558</v>
      </c>
      <c r="M252" s="160">
        <v>44558</v>
      </c>
      <c r="N252" s="160">
        <v>44487</v>
      </c>
      <c r="O252" s="160">
        <v>44475</v>
      </c>
      <c r="P252" s="160">
        <v>44536</v>
      </c>
      <c r="Q252" s="91" t="s">
        <v>728</v>
      </c>
      <c r="R252" s="91" t="s">
        <v>884</v>
      </c>
      <c r="W252" s="91"/>
      <c r="Y252" s="91"/>
      <c r="Z252" s="91"/>
      <c r="AA252" s="92" t="e">
        <f>VLOOKUP(功能_33[[#This Row],[User]],#REF!,7,FALSE)</f>
        <v>#REF!</v>
      </c>
      <c r="AB252" s="160">
        <v>44533</v>
      </c>
      <c r="AC252" s="160" t="s">
        <v>1559</v>
      </c>
      <c r="AD252" s="160">
        <v>44477</v>
      </c>
      <c r="AE252" s="160">
        <v>44477</v>
      </c>
      <c r="AF252" s="180" t="s">
        <v>1957</v>
      </c>
      <c r="AG252" s="160" t="s">
        <v>1561</v>
      </c>
      <c r="AH252" s="160"/>
      <c r="AI252" s="179"/>
      <c r="AJ252" s="160">
        <f>IFERROR(IF(VLOOKUP(功能_33[[#This Row],[功能代號]],E:T,11,FALSE)=0,"",VLOOKUP(功能_33[[#This Row],[功能代號]],E:T,11,FALSE)),"")</f>
        <v>44475</v>
      </c>
      <c r="AK252" s="160"/>
      <c r="AL252" s="160"/>
      <c r="AM252" s="92"/>
      <c r="AN252" s="160"/>
      <c r="AO252" s="91">
        <v>226</v>
      </c>
      <c r="AP252" s="92" t="s">
        <v>1140</v>
      </c>
      <c r="AQ252" s="181" t="s">
        <v>1530</v>
      </c>
      <c r="AR252" s="168" t="str">
        <f t="shared" si="28"/>
        <v>2-5</v>
      </c>
      <c r="AS252" s="169" t="str">
        <f t="shared" si="29"/>
        <v/>
      </c>
      <c r="AT252" s="170" t="str">
        <f t="shared" si="30"/>
        <v/>
      </c>
      <c r="AU252" s="182" t="str">
        <f t="shared" si="31"/>
        <v/>
      </c>
      <c r="AV252" s="183" t="str">
        <f t="shared" si="32"/>
        <v/>
      </c>
      <c r="AW252" s="163" t="str">
        <f t="shared" si="33"/>
        <v/>
      </c>
      <c r="AX252" s="92" t="str">
        <f>IFERROR(VLOOKUP(功能_33[[#This Row],[功能代號]],#REF!,1,FALSE),"")</f>
        <v/>
      </c>
      <c r="AY252" s="100">
        <v>44559</v>
      </c>
      <c r="AZ252" s="100">
        <v>44559</v>
      </c>
      <c r="BA252" s="100">
        <v>44559</v>
      </c>
      <c r="BB252" s="92" t="s">
        <v>1531</v>
      </c>
      <c r="BD252" s="92" t="s">
        <v>1931</v>
      </c>
      <c r="BE252" s="92" t="s">
        <v>1959</v>
      </c>
      <c r="BF252" s="184"/>
      <c r="BG252" s="92" t="str">
        <f>IFERROR(VLOOKUP(功能_33[[#This Row],[功能代號]],#REF!,1,FALSE),"")</f>
        <v/>
      </c>
      <c r="BH252" s="92" t="str">
        <f>IFERROR(VLOOKUP(功能_33[[#This Row],[QC對應測試案例即測試報告]],#REF!,1,FALSE),"")</f>
        <v/>
      </c>
      <c r="BI252" s="92" t="str">
        <f t="shared" si="27"/>
        <v/>
      </c>
    </row>
    <row r="253" spans="1:61" ht="13.5" x14ac:dyDescent="0.4">
      <c r="C253" s="92" t="s">
        <v>630</v>
      </c>
      <c r="D253" s="92" t="s">
        <v>1124</v>
      </c>
      <c r="E253" s="91" t="s">
        <v>54</v>
      </c>
      <c r="F253" s="92" t="s">
        <v>1963</v>
      </c>
      <c r="G253" s="92"/>
      <c r="H253" s="91" t="s">
        <v>761</v>
      </c>
      <c r="I253" s="91" t="s">
        <v>769</v>
      </c>
      <c r="J253" s="97" t="s">
        <v>1582</v>
      </c>
      <c r="K253" s="97" t="s">
        <v>1528</v>
      </c>
      <c r="L253" s="160">
        <v>44558</v>
      </c>
      <c r="M253" s="160">
        <v>44558</v>
      </c>
      <c r="N253" s="160">
        <v>44487</v>
      </c>
      <c r="O253" s="160">
        <v>44488</v>
      </c>
      <c r="P253" s="160">
        <v>44536</v>
      </c>
      <c r="Q253" s="91" t="s">
        <v>728</v>
      </c>
      <c r="R253" s="91" t="s">
        <v>921</v>
      </c>
      <c r="S253" s="92" t="s">
        <v>884</v>
      </c>
      <c r="T253" s="92" t="s">
        <v>1964</v>
      </c>
      <c r="W253" s="91"/>
      <c r="Y253" s="91"/>
      <c r="Z253" s="91"/>
      <c r="AA253" s="92" t="e">
        <f>VLOOKUP(功能_33[[#This Row],[User]],#REF!,7,FALSE)</f>
        <v>#REF!</v>
      </c>
      <c r="AB253" s="160">
        <v>44533</v>
      </c>
      <c r="AC253" s="160" t="s">
        <v>1559</v>
      </c>
      <c r="AD253" s="160">
        <v>44477</v>
      </c>
      <c r="AE253" s="160">
        <v>44477</v>
      </c>
      <c r="AF253" s="180" t="s">
        <v>1965</v>
      </c>
      <c r="AG253" s="160" t="s">
        <v>1561</v>
      </c>
      <c r="AH253" s="100"/>
      <c r="AI253" s="160"/>
      <c r="AJ253" s="100">
        <f>IFERROR(IF(VLOOKUP(功能_33[[#This Row],[功能代號]],E:T,11,FALSE)=0,"",VLOOKUP(功能_33[[#This Row],[功能代號]],E:T,11,FALSE)),"")</f>
        <v>44488</v>
      </c>
      <c r="AK253" s="92">
        <v>180</v>
      </c>
      <c r="AL253" s="92"/>
      <c r="AM253" s="92"/>
      <c r="AO253" s="91">
        <v>226</v>
      </c>
      <c r="AP253" s="92" t="s">
        <v>1142</v>
      </c>
      <c r="AQ253" s="181" t="s">
        <v>1530</v>
      </c>
      <c r="AR253" s="168" t="str">
        <f t="shared" si="28"/>
        <v>2-5</v>
      </c>
      <c r="AS253" s="169" t="str">
        <f t="shared" si="29"/>
        <v/>
      </c>
      <c r="AT253" s="170" t="str">
        <f t="shared" si="30"/>
        <v/>
      </c>
      <c r="AU253" s="182" t="str">
        <f t="shared" si="31"/>
        <v/>
      </c>
      <c r="AV253" s="183" t="str">
        <f t="shared" si="32"/>
        <v/>
      </c>
      <c r="AW253" s="163" t="str">
        <f t="shared" si="33"/>
        <v/>
      </c>
      <c r="AX253" s="92" t="str">
        <f>IFERROR(VLOOKUP(功能_33[[#This Row],[功能代號]],#REF!,1,FALSE),"")</f>
        <v/>
      </c>
      <c r="AY253" s="100">
        <v>44559</v>
      </c>
      <c r="AZ253" s="100">
        <v>44559</v>
      </c>
      <c r="BA253" s="100">
        <v>44559</v>
      </c>
      <c r="BB253" s="92" t="s">
        <v>1531</v>
      </c>
      <c r="BD253" s="92" t="s">
        <v>1931</v>
      </c>
      <c r="BE253" s="92" t="s">
        <v>1959</v>
      </c>
      <c r="BF253" s="184"/>
      <c r="BG253" s="92" t="str">
        <f>IFERROR(VLOOKUP(功能_33[[#This Row],[功能代號]],#REF!,1,FALSE),"")</f>
        <v/>
      </c>
      <c r="BH253" s="92" t="str">
        <f>IFERROR(VLOOKUP(功能_33[[#This Row],[QC對應測試案例即測試報告]],#REF!,1,FALSE),"")</f>
        <v/>
      </c>
      <c r="BI253" s="92" t="str">
        <f t="shared" si="27"/>
        <v/>
      </c>
    </row>
    <row r="254" spans="1:61" ht="13.5" x14ac:dyDescent="0.4">
      <c r="C254" s="92" t="s">
        <v>635</v>
      </c>
      <c r="D254" s="92" t="s">
        <v>642</v>
      </c>
      <c r="E254" s="91" t="s">
        <v>149</v>
      </c>
      <c r="F254" s="92" t="s">
        <v>1143</v>
      </c>
      <c r="G254" s="92"/>
      <c r="H254" s="91" t="s">
        <v>761</v>
      </c>
      <c r="I254" s="91" t="s">
        <v>950</v>
      </c>
      <c r="J254" s="97" t="s">
        <v>893</v>
      </c>
      <c r="K254" s="97"/>
      <c r="L254" s="160">
        <v>44582</v>
      </c>
      <c r="M254" s="160">
        <v>44579</v>
      </c>
      <c r="N254" s="160">
        <v>44488</v>
      </c>
      <c r="O254" s="160">
        <v>44488</v>
      </c>
      <c r="P254" s="160">
        <v>44523</v>
      </c>
      <c r="Q254" s="91" t="s">
        <v>717</v>
      </c>
      <c r="R254" s="91" t="s">
        <v>921</v>
      </c>
      <c r="W254" s="91"/>
      <c r="Y254" s="91"/>
      <c r="Z254" s="91"/>
      <c r="AA254" s="92" t="e">
        <f>VLOOKUP(功能_33[[#This Row],[User]],#REF!,7,FALSE)</f>
        <v>#REF!</v>
      </c>
      <c r="AB254" s="160">
        <v>44533</v>
      </c>
      <c r="AC254" s="160" t="s">
        <v>1593</v>
      </c>
      <c r="AD254" s="160">
        <v>44524</v>
      </c>
      <c r="AE254" s="160">
        <v>44524</v>
      </c>
      <c r="AF254" s="180">
        <v>44539</v>
      </c>
      <c r="AG254" s="160"/>
      <c r="AH254" s="160"/>
      <c r="AI254" s="179"/>
      <c r="AJ254" s="160">
        <f>IFERROR(IF(VLOOKUP(功能_33[[#This Row],[功能代號]],E:T,11,FALSE)=0,"",VLOOKUP(功能_33[[#This Row],[功能代號]],E:T,11,FALSE)),"")</f>
        <v>44488</v>
      </c>
      <c r="AK254" s="160"/>
      <c r="AL254" s="160"/>
      <c r="AM254" s="92"/>
      <c r="AN254" s="160"/>
      <c r="AO254" s="91" t="s">
        <v>897</v>
      </c>
      <c r="AP254" s="91" t="s">
        <v>759</v>
      </c>
      <c r="AQ254" s="181" t="s">
        <v>1530</v>
      </c>
      <c r="AR254" s="168" t="str">
        <f t="shared" si="28"/>
        <v>4-6</v>
      </c>
      <c r="AS254" s="169" t="str">
        <f t="shared" si="29"/>
        <v/>
      </c>
      <c r="AT254" s="170" t="str">
        <f t="shared" si="30"/>
        <v/>
      </c>
      <c r="AU254" s="182" t="str">
        <f t="shared" si="31"/>
        <v/>
      </c>
      <c r="AV254" s="183" t="str">
        <f t="shared" si="32"/>
        <v/>
      </c>
      <c r="AW254" s="163" t="str">
        <f t="shared" si="33"/>
        <v/>
      </c>
      <c r="AX254" s="92" t="str">
        <f>IFERROR(VLOOKUP(功能_33[[#This Row],[功能代號]],#REF!,1,FALSE),"")</f>
        <v/>
      </c>
      <c r="AY254" s="100">
        <v>44540</v>
      </c>
      <c r="AZ254" s="100">
        <v>44540</v>
      </c>
      <c r="BA254" s="100">
        <v>44540</v>
      </c>
      <c r="BB254" s="92" t="s">
        <v>1650</v>
      </c>
      <c r="BD254" s="92" t="s">
        <v>1761</v>
      </c>
      <c r="BE254" s="92" t="s">
        <v>1533</v>
      </c>
      <c r="BF254" s="184"/>
      <c r="BG254" s="92" t="str">
        <f>IFERROR(VLOOKUP(功能_33[[#This Row],[功能代號]],#REF!,1,FALSE),"")</f>
        <v/>
      </c>
      <c r="BH254" s="92" t="str">
        <f>IFERROR(VLOOKUP(功能_33[[#This Row],[QC對應測試案例即測試報告]],#REF!,1,FALSE),"")</f>
        <v/>
      </c>
      <c r="BI254" s="92" t="str">
        <f t="shared" si="27"/>
        <v/>
      </c>
    </row>
    <row r="255" spans="1:61" ht="13.5" x14ac:dyDescent="0.4">
      <c r="C255" s="92" t="s">
        <v>635</v>
      </c>
      <c r="D255" s="92" t="s">
        <v>642</v>
      </c>
      <c r="E255" s="91" t="s">
        <v>150</v>
      </c>
      <c r="F255" s="92" t="s">
        <v>1144</v>
      </c>
      <c r="G255" s="92"/>
      <c r="H255" s="91" t="s">
        <v>761</v>
      </c>
      <c r="I255" s="91" t="s">
        <v>950</v>
      </c>
      <c r="J255" s="97" t="s">
        <v>1762</v>
      </c>
      <c r="K255" s="97"/>
      <c r="L255" s="160">
        <v>44582</v>
      </c>
      <c r="M255" s="160">
        <v>44579</v>
      </c>
      <c r="N255" s="160">
        <v>44488</v>
      </c>
      <c r="O255" s="160">
        <v>44488</v>
      </c>
      <c r="P255" s="160">
        <v>44523</v>
      </c>
      <c r="Q255" s="91" t="s">
        <v>717</v>
      </c>
      <c r="R255" s="91" t="s">
        <v>921</v>
      </c>
      <c r="W255" s="91"/>
      <c r="Y255" s="91"/>
      <c r="Z255" s="91"/>
      <c r="AA255" s="92" t="e">
        <f>VLOOKUP(功能_33[[#This Row],[User]],#REF!,7,FALSE)</f>
        <v>#REF!</v>
      </c>
      <c r="AB255" s="160">
        <v>44533</v>
      </c>
      <c r="AC255" s="160" t="s">
        <v>1593</v>
      </c>
      <c r="AD255" s="160">
        <v>44524</v>
      </c>
      <c r="AE255" s="160">
        <v>44524</v>
      </c>
      <c r="AF255" s="180" t="s">
        <v>1732</v>
      </c>
      <c r="AG255" s="160"/>
      <c r="AH255" s="160"/>
      <c r="AI255" s="179"/>
      <c r="AJ255" s="160">
        <f>IFERROR(IF(VLOOKUP(功能_33[[#This Row],[功能代號]],E:T,11,FALSE)=0,"",VLOOKUP(功能_33[[#This Row],[功能代號]],E:T,11,FALSE)),"")</f>
        <v>44488</v>
      </c>
      <c r="AK255" s="160"/>
      <c r="AL255" s="160"/>
      <c r="AM255" s="92"/>
      <c r="AN255" s="160"/>
      <c r="AO255" s="91" t="s">
        <v>1145</v>
      </c>
      <c r="AP255" s="92" t="s">
        <v>1146</v>
      </c>
      <c r="AQ255" s="181" t="s">
        <v>1720</v>
      </c>
      <c r="AR255" s="168" t="str">
        <f t="shared" si="28"/>
        <v>4-6</v>
      </c>
      <c r="AS255" s="169" t="str">
        <f t="shared" si="29"/>
        <v/>
      </c>
      <c r="AT255" s="170" t="str">
        <f t="shared" si="30"/>
        <v/>
      </c>
      <c r="AU255" s="182" t="str">
        <f t="shared" si="31"/>
        <v/>
      </c>
      <c r="AV255" s="183" t="str">
        <f t="shared" si="32"/>
        <v/>
      </c>
      <c r="AW255" s="163" t="str">
        <f t="shared" si="33"/>
        <v/>
      </c>
      <c r="AX255" s="92" t="str">
        <f>IFERROR(VLOOKUP(功能_33[[#This Row],[功能代號]],#REF!,1,FALSE),"")</f>
        <v/>
      </c>
      <c r="AY255" s="100">
        <v>44540</v>
      </c>
      <c r="AZ255" s="100">
        <v>44540</v>
      </c>
      <c r="BA255" s="100">
        <v>44540</v>
      </c>
      <c r="BB255" s="92" t="s">
        <v>1650</v>
      </c>
      <c r="BD255" s="92" t="s">
        <v>1761</v>
      </c>
      <c r="BE255" s="92" t="s">
        <v>1533</v>
      </c>
      <c r="BF255" s="184"/>
      <c r="BG255" s="92" t="str">
        <f>IFERROR(VLOOKUP(功能_33[[#This Row],[功能代號]],#REF!,1,FALSE),"")</f>
        <v/>
      </c>
      <c r="BH255" s="92" t="str">
        <f>IFERROR(VLOOKUP(功能_33[[#This Row],[QC對應測試案例即測試報告]],#REF!,1,FALSE),"")</f>
        <v/>
      </c>
      <c r="BI255" s="92" t="str">
        <f t="shared" si="27"/>
        <v/>
      </c>
    </row>
    <row r="256" spans="1:61" ht="40.5" x14ac:dyDescent="0.4">
      <c r="C256" s="92" t="s">
        <v>635</v>
      </c>
      <c r="D256" s="92" t="s">
        <v>642</v>
      </c>
      <c r="E256" s="91" t="s">
        <v>151</v>
      </c>
      <c r="F256" s="92" t="s">
        <v>1147</v>
      </c>
      <c r="G256" s="92"/>
      <c r="H256" s="91" t="s">
        <v>761</v>
      </c>
      <c r="I256" s="91" t="s">
        <v>950</v>
      </c>
      <c r="J256" s="97" t="s">
        <v>893</v>
      </c>
      <c r="K256" s="97"/>
      <c r="L256" s="160">
        <v>44582</v>
      </c>
      <c r="M256" s="160">
        <v>44579</v>
      </c>
      <c r="N256" s="160">
        <v>44488</v>
      </c>
      <c r="O256" s="160">
        <v>44488</v>
      </c>
      <c r="P256" s="160">
        <v>44523</v>
      </c>
      <c r="Q256" s="91" t="s">
        <v>717</v>
      </c>
      <c r="R256" s="91" t="s">
        <v>921</v>
      </c>
      <c r="W256" s="91"/>
      <c r="Y256" s="91"/>
      <c r="Z256" s="91"/>
      <c r="AA256" s="92" t="e">
        <f>VLOOKUP(功能_33[[#This Row],[User]],#REF!,7,FALSE)</f>
        <v>#REF!</v>
      </c>
      <c r="AB256" s="160">
        <v>44533</v>
      </c>
      <c r="AC256" s="160" t="s">
        <v>1593</v>
      </c>
      <c r="AD256" s="160">
        <v>44524</v>
      </c>
      <c r="AE256" s="160">
        <v>44524</v>
      </c>
      <c r="AF256" s="180">
        <v>44539</v>
      </c>
      <c r="AG256" s="160"/>
      <c r="AH256" s="160"/>
      <c r="AI256" s="179"/>
      <c r="AJ256" s="160">
        <f>IFERROR(IF(VLOOKUP(功能_33[[#This Row],[功能代號]],E:T,11,FALSE)=0,"",VLOOKUP(功能_33[[#This Row],[功能代號]],E:T,11,FALSE)),"")</f>
        <v>44488</v>
      </c>
      <c r="AK256" s="160"/>
      <c r="AL256" s="160"/>
      <c r="AM256" s="92"/>
      <c r="AN256" s="160"/>
      <c r="AO256" s="93" t="s">
        <v>1148</v>
      </c>
      <c r="AP256" s="95" t="s">
        <v>1149</v>
      </c>
      <c r="AQ256" s="181" t="s">
        <v>1720</v>
      </c>
      <c r="AR256" s="168" t="str">
        <f t="shared" si="28"/>
        <v>4-6</v>
      </c>
      <c r="AS256" s="169" t="str">
        <f t="shared" si="29"/>
        <v/>
      </c>
      <c r="AT256" s="170" t="str">
        <f t="shared" si="30"/>
        <v/>
      </c>
      <c r="AU256" s="182" t="str">
        <f t="shared" si="31"/>
        <v/>
      </c>
      <c r="AV256" s="183" t="str">
        <f t="shared" si="32"/>
        <v/>
      </c>
      <c r="AW256" s="163" t="str">
        <f t="shared" si="33"/>
        <v/>
      </c>
      <c r="AX256" s="92" t="str">
        <f>IFERROR(VLOOKUP(功能_33[[#This Row],[功能代號]],#REF!,1,FALSE),"")</f>
        <v/>
      </c>
      <c r="AY256" s="100">
        <v>44551</v>
      </c>
      <c r="AZ256" s="100">
        <v>44551</v>
      </c>
      <c r="BA256" s="100">
        <v>44551</v>
      </c>
      <c r="BB256" s="92" t="s">
        <v>1650</v>
      </c>
      <c r="BD256" s="92" t="s">
        <v>1966</v>
      </c>
      <c r="BE256" s="92" t="s">
        <v>1533</v>
      </c>
      <c r="BF256" s="184"/>
      <c r="BG256" s="92" t="str">
        <f>IFERROR(VLOOKUP(功能_33[[#This Row],[功能代號]],#REF!,1,FALSE),"")</f>
        <v/>
      </c>
      <c r="BH256" s="92" t="str">
        <f>IFERROR(VLOOKUP(功能_33[[#This Row],[QC對應測試案例即測試報告]],#REF!,1,FALSE),"")</f>
        <v/>
      </c>
      <c r="BI256" s="92" t="str">
        <f t="shared" si="27"/>
        <v/>
      </c>
    </row>
    <row r="257" spans="1:61" ht="13.5" x14ac:dyDescent="0.4">
      <c r="C257" s="92" t="s">
        <v>635</v>
      </c>
      <c r="D257" s="92" t="s">
        <v>642</v>
      </c>
      <c r="E257" s="91" t="s">
        <v>651</v>
      </c>
      <c r="F257" s="92" t="s">
        <v>1150</v>
      </c>
      <c r="G257" s="92" t="s">
        <v>1081</v>
      </c>
      <c r="H257" s="91" t="s">
        <v>761</v>
      </c>
      <c r="I257" s="91" t="s">
        <v>950</v>
      </c>
      <c r="J257" s="97" t="s">
        <v>1724</v>
      </c>
      <c r="K257" s="97" t="s">
        <v>1528</v>
      </c>
      <c r="L257" s="160">
        <v>44582</v>
      </c>
      <c r="M257" s="160">
        <v>44574</v>
      </c>
      <c r="N257" s="160">
        <v>44488</v>
      </c>
      <c r="O257" s="160">
        <v>44488</v>
      </c>
      <c r="P257" s="160">
        <v>44523</v>
      </c>
      <c r="Q257" s="91" t="s">
        <v>717</v>
      </c>
      <c r="R257" s="91" t="s">
        <v>921</v>
      </c>
      <c r="W257" s="91"/>
      <c r="Y257" s="91"/>
      <c r="Z257" s="91"/>
      <c r="AA257" s="92" t="e">
        <f>VLOOKUP(功能_33[[#This Row],[User]],#REF!,7,FALSE)</f>
        <v>#REF!</v>
      </c>
      <c r="AB257" s="160">
        <v>44533</v>
      </c>
      <c r="AC257" s="160" t="s">
        <v>1643</v>
      </c>
      <c r="AD257" s="160">
        <v>44524</v>
      </c>
      <c r="AE257" s="160">
        <v>44524</v>
      </c>
      <c r="AF257" s="180" t="s">
        <v>1725</v>
      </c>
      <c r="AG257" s="160"/>
      <c r="AH257" s="160"/>
      <c r="AI257" s="179"/>
      <c r="AJ257" s="160">
        <f>IFERROR(IF(VLOOKUP(功能_33[[#This Row],[功能代號]],E:T,11,FALSE)=0,"",VLOOKUP(功能_33[[#This Row],[功能代號]],E:T,11,FALSE)),"")</f>
        <v>44488</v>
      </c>
      <c r="AK257" s="160"/>
      <c r="AL257" s="160"/>
      <c r="AM257" s="92"/>
      <c r="AN257" s="160"/>
      <c r="AO257" s="91" t="s">
        <v>897</v>
      </c>
      <c r="AP257" s="91" t="s">
        <v>759</v>
      </c>
      <c r="AQ257" s="181" t="s">
        <v>1530</v>
      </c>
      <c r="AR257" s="168" t="str">
        <f t="shared" si="28"/>
        <v>4-6</v>
      </c>
      <c r="AS257" s="169" t="str">
        <f t="shared" si="29"/>
        <v/>
      </c>
      <c r="AT257" s="170" t="str">
        <f t="shared" si="30"/>
        <v/>
      </c>
      <c r="AU257" s="182" t="str">
        <f t="shared" si="31"/>
        <v/>
      </c>
      <c r="AV257" s="183" t="str">
        <f t="shared" si="32"/>
        <v/>
      </c>
      <c r="AW257" s="163" t="str">
        <f t="shared" si="33"/>
        <v/>
      </c>
      <c r="AX257" s="92" t="str">
        <f>IFERROR(VLOOKUP(功能_33[[#This Row],[功能代號]],#REF!,1,FALSE),"")</f>
        <v/>
      </c>
      <c r="AY257" s="100">
        <v>44546</v>
      </c>
      <c r="AZ257" s="100">
        <v>44546</v>
      </c>
      <c r="BA257" s="100">
        <v>44546</v>
      </c>
      <c r="BB257" s="92" t="s">
        <v>1650</v>
      </c>
      <c r="BD257" s="92" t="s">
        <v>1754</v>
      </c>
      <c r="BE257" s="92" t="s">
        <v>1533</v>
      </c>
      <c r="BF257" s="184"/>
      <c r="BG257" s="92" t="str">
        <f>IFERROR(VLOOKUP(功能_33[[#This Row],[功能代號]],#REF!,1,FALSE),"")</f>
        <v/>
      </c>
      <c r="BH257" s="92" t="str">
        <f>IFERROR(VLOOKUP(功能_33[[#This Row],[QC對應測試案例即測試報告]],#REF!,1,FALSE),"")</f>
        <v/>
      </c>
      <c r="BI257" s="92" t="str">
        <f t="shared" si="27"/>
        <v/>
      </c>
    </row>
    <row r="258" spans="1:61" ht="13.5" x14ac:dyDescent="0.4">
      <c r="C258" s="92" t="s">
        <v>635</v>
      </c>
      <c r="D258" s="92" t="s">
        <v>642</v>
      </c>
      <c r="E258" s="91" t="s">
        <v>614</v>
      </c>
      <c r="F258" s="92" t="s">
        <v>1151</v>
      </c>
      <c r="G258" s="92" t="s">
        <v>1081</v>
      </c>
      <c r="H258" s="91" t="s">
        <v>761</v>
      </c>
      <c r="I258" s="91" t="s">
        <v>950</v>
      </c>
      <c r="J258" s="97" t="s">
        <v>1731</v>
      </c>
      <c r="K258" s="97"/>
      <c r="L258" s="160">
        <v>44582</v>
      </c>
      <c r="M258" s="160">
        <v>44574</v>
      </c>
      <c r="N258" s="160">
        <v>44488</v>
      </c>
      <c r="O258" s="160">
        <v>44488</v>
      </c>
      <c r="P258" s="160">
        <v>44523</v>
      </c>
      <c r="Q258" s="91" t="s">
        <v>717</v>
      </c>
      <c r="R258" s="91" t="s">
        <v>921</v>
      </c>
      <c r="W258" s="91"/>
      <c r="Y258" s="91"/>
      <c r="Z258" s="91"/>
      <c r="AA258" s="92" t="e">
        <f>VLOOKUP(功能_33[[#This Row],[User]],#REF!,7,FALSE)</f>
        <v>#REF!</v>
      </c>
      <c r="AB258" s="160">
        <v>44533</v>
      </c>
      <c r="AC258" s="160">
        <v>44524</v>
      </c>
      <c r="AD258" s="160">
        <v>44524</v>
      </c>
      <c r="AE258" s="160">
        <v>44524</v>
      </c>
      <c r="AF258" s="180" t="s">
        <v>1732</v>
      </c>
      <c r="AG258" s="160"/>
      <c r="AH258" s="160"/>
      <c r="AI258" s="179"/>
      <c r="AJ258" s="160">
        <f>IFERROR(IF(VLOOKUP(功能_33[[#This Row],[功能代號]],E:T,11,FALSE)=0,"",VLOOKUP(功能_33[[#This Row],[功能代號]],E:T,11,FALSE)),"")</f>
        <v>44488</v>
      </c>
      <c r="AK258" s="160"/>
      <c r="AL258" s="160"/>
      <c r="AM258" s="92"/>
      <c r="AN258" s="160"/>
      <c r="AO258" s="91" t="s">
        <v>897</v>
      </c>
      <c r="AP258" s="91" t="s">
        <v>759</v>
      </c>
      <c r="AQ258" s="181" t="s">
        <v>1530</v>
      </c>
      <c r="AR258" s="168" t="str">
        <f t="shared" si="28"/>
        <v>4-6</v>
      </c>
      <c r="AS258" s="169" t="str">
        <f t="shared" si="29"/>
        <v/>
      </c>
      <c r="AT258" s="170" t="str">
        <f t="shared" si="30"/>
        <v/>
      </c>
      <c r="AU258" s="182" t="str">
        <f t="shared" si="31"/>
        <v/>
      </c>
      <c r="AV258" s="183" t="str">
        <f t="shared" si="32"/>
        <v/>
      </c>
      <c r="AW258" s="163" t="str">
        <f t="shared" si="33"/>
        <v/>
      </c>
      <c r="AX258" s="92" t="str">
        <f>IFERROR(VLOOKUP(功能_33[[#This Row],[功能代號]],#REF!,1,FALSE),"")</f>
        <v/>
      </c>
      <c r="AY258" s="100">
        <v>44551</v>
      </c>
      <c r="AZ258" s="100">
        <v>44551</v>
      </c>
      <c r="BA258" s="100">
        <v>44551</v>
      </c>
      <c r="BB258" s="92" t="s">
        <v>1650</v>
      </c>
      <c r="BD258" s="92" t="s">
        <v>1966</v>
      </c>
      <c r="BE258" s="92" t="s">
        <v>1533</v>
      </c>
      <c r="BF258" s="184"/>
      <c r="BG258" s="92" t="str">
        <f>IFERROR(VLOOKUP(功能_33[[#This Row],[功能代號]],#REF!,1,FALSE),"")</f>
        <v/>
      </c>
      <c r="BH258" s="92" t="str">
        <f>IFERROR(VLOOKUP(功能_33[[#This Row],[QC對應測試案例即測試報告]],#REF!,1,FALSE),"")</f>
        <v/>
      </c>
      <c r="BI258" s="92" t="str">
        <f t="shared" si="27"/>
        <v/>
      </c>
    </row>
    <row r="259" spans="1:61" ht="13.5" x14ac:dyDescent="0.4">
      <c r="C259" s="92" t="s">
        <v>646</v>
      </c>
      <c r="D259" s="92" t="s">
        <v>861</v>
      </c>
      <c r="E259" s="91" t="s">
        <v>313</v>
      </c>
      <c r="F259" s="92" t="s">
        <v>1152</v>
      </c>
      <c r="G259" s="92"/>
      <c r="H259" s="91" t="s">
        <v>761</v>
      </c>
      <c r="I259" s="91" t="s">
        <v>762</v>
      </c>
      <c r="J259" s="97" t="s">
        <v>1967</v>
      </c>
      <c r="K259" s="97" t="s">
        <v>1642</v>
      </c>
      <c r="L259" s="160">
        <v>44571</v>
      </c>
      <c r="M259" s="160">
        <v>44575</v>
      </c>
      <c r="N259" s="160">
        <v>44488</v>
      </c>
      <c r="O259" s="160">
        <v>44491</v>
      </c>
      <c r="P259" s="160">
        <v>44533</v>
      </c>
      <c r="Q259" s="91" t="s">
        <v>728</v>
      </c>
      <c r="R259" s="91" t="s">
        <v>921</v>
      </c>
      <c r="S259" s="92" t="s">
        <v>884</v>
      </c>
      <c r="W259" s="91"/>
      <c r="Y259" s="91"/>
      <c r="Z259" s="91"/>
      <c r="AA259" s="92" t="e">
        <f>VLOOKUP(功能_33[[#This Row],[User]],#REF!,7,FALSE)</f>
        <v>#REF!</v>
      </c>
      <c r="AB259" s="160">
        <v>44533</v>
      </c>
      <c r="AC259" s="160" t="s">
        <v>1559</v>
      </c>
      <c r="AD259" s="160">
        <v>44531</v>
      </c>
      <c r="AE259" s="160">
        <v>44531</v>
      </c>
      <c r="AF259" s="180" t="s">
        <v>1968</v>
      </c>
      <c r="AG259" s="160"/>
      <c r="AH259" s="160"/>
      <c r="AI259" s="179"/>
      <c r="AJ259" s="160">
        <f>IFERROR(IF(VLOOKUP(功能_33[[#This Row],[功能代號]],E:T,11,FALSE)=0,"",VLOOKUP(功能_33[[#This Row],[功能代號]],E:T,11,FALSE)),"")</f>
        <v>44491</v>
      </c>
      <c r="AK259" s="160"/>
      <c r="AL259" s="160"/>
      <c r="AM259" s="92"/>
      <c r="AN259" s="160"/>
      <c r="AO259" s="91" t="s">
        <v>759</v>
      </c>
      <c r="AP259" s="91" t="s">
        <v>759</v>
      </c>
      <c r="AQ259" s="181" t="s">
        <v>1530</v>
      </c>
      <c r="AR259" s="168" t="str">
        <f t="shared" si="28"/>
        <v>6-8</v>
      </c>
      <c r="AS259" s="169" t="str">
        <f t="shared" si="29"/>
        <v/>
      </c>
      <c r="AT259" s="170" t="str">
        <f t="shared" si="30"/>
        <v/>
      </c>
      <c r="AU259" s="182" t="str">
        <f t="shared" si="31"/>
        <v/>
      </c>
      <c r="AV259" s="183" t="str">
        <f t="shared" si="32"/>
        <v/>
      </c>
      <c r="AW259" s="163" t="str">
        <f t="shared" si="33"/>
        <v/>
      </c>
      <c r="AX259" s="92" t="str">
        <f>IFERROR(VLOOKUP(功能_33[[#This Row],[功能代號]],#REF!,1,FALSE),"")</f>
        <v/>
      </c>
      <c r="AY259" s="100">
        <v>44559</v>
      </c>
      <c r="AZ259" s="100">
        <v>44559</v>
      </c>
      <c r="BA259" s="100">
        <v>44559</v>
      </c>
      <c r="BB259" s="92" t="s">
        <v>1531</v>
      </c>
      <c r="BD259" s="92" t="s">
        <v>1931</v>
      </c>
      <c r="BE259" s="92" t="s">
        <v>1533</v>
      </c>
      <c r="BF259" s="184"/>
      <c r="BG259" s="92" t="str">
        <f>IFERROR(VLOOKUP(功能_33[[#This Row],[功能代號]],#REF!,1,FALSE),"")</f>
        <v/>
      </c>
      <c r="BH259" s="92" t="str">
        <f>IFERROR(VLOOKUP(功能_33[[#This Row],[QC對應測試案例即測試報告]],#REF!,1,FALSE),"")</f>
        <v/>
      </c>
      <c r="BI259" s="92" t="str">
        <f t="shared" si="27"/>
        <v/>
      </c>
    </row>
    <row r="260" spans="1:61" ht="13.5" x14ac:dyDescent="0.4">
      <c r="C260" s="92" t="s">
        <v>646</v>
      </c>
      <c r="D260" s="92" t="s">
        <v>861</v>
      </c>
      <c r="E260" s="91" t="s">
        <v>314</v>
      </c>
      <c r="F260" s="92" t="s">
        <v>1153</v>
      </c>
      <c r="G260" s="92"/>
      <c r="H260" s="91" t="s">
        <v>761</v>
      </c>
      <c r="I260" s="91" t="s">
        <v>762</v>
      </c>
      <c r="J260" s="97" t="s">
        <v>1641</v>
      </c>
      <c r="K260" s="97" t="s">
        <v>1642</v>
      </c>
      <c r="L260" s="160">
        <v>44571</v>
      </c>
      <c r="M260" s="160">
        <v>44575</v>
      </c>
      <c r="N260" s="160">
        <v>44488</v>
      </c>
      <c r="O260" s="160">
        <v>44488</v>
      </c>
      <c r="P260" s="160">
        <v>44533</v>
      </c>
      <c r="Q260" s="91" t="s">
        <v>728</v>
      </c>
      <c r="R260" s="91" t="s">
        <v>921</v>
      </c>
      <c r="S260" s="92" t="s">
        <v>884</v>
      </c>
      <c r="W260" s="91"/>
      <c r="Y260" s="91"/>
      <c r="Z260" s="91"/>
      <c r="AA260" s="92" t="e">
        <f>VLOOKUP(功能_33[[#This Row],[User]],#REF!,7,FALSE)</f>
        <v>#REF!</v>
      </c>
      <c r="AB260" s="160">
        <v>44533</v>
      </c>
      <c r="AC260" s="160" t="s">
        <v>1559</v>
      </c>
      <c r="AD260" s="160">
        <v>44531</v>
      </c>
      <c r="AE260" s="160">
        <v>44531</v>
      </c>
      <c r="AF260" s="180" t="s">
        <v>1969</v>
      </c>
      <c r="AG260" s="160"/>
      <c r="AH260" s="160"/>
      <c r="AI260" s="179"/>
      <c r="AJ260" s="160">
        <f>IFERROR(IF(VLOOKUP(功能_33[[#This Row],[功能代號]],E:T,11,FALSE)=0,"",VLOOKUP(功能_33[[#This Row],[功能代號]],E:T,11,FALSE)),"")</f>
        <v>44488</v>
      </c>
      <c r="AK260" s="160"/>
      <c r="AL260" s="160"/>
      <c r="AM260" s="92"/>
      <c r="AN260" s="100" t="s">
        <v>1970</v>
      </c>
      <c r="AO260" s="91" t="s">
        <v>759</v>
      </c>
      <c r="AP260" s="91" t="s">
        <v>759</v>
      </c>
      <c r="AQ260" s="181" t="s">
        <v>1530</v>
      </c>
      <c r="AR260" s="168" t="str">
        <f t="shared" si="28"/>
        <v>6-8</v>
      </c>
      <c r="AS260" s="169" t="str">
        <f t="shared" si="29"/>
        <v/>
      </c>
      <c r="AT260" s="170" t="str">
        <f t="shared" si="30"/>
        <v/>
      </c>
      <c r="AU260" s="182" t="str">
        <f t="shared" si="31"/>
        <v/>
      </c>
      <c r="AV260" s="183" t="str">
        <f t="shared" si="32"/>
        <v/>
      </c>
      <c r="AW260" s="163" t="str">
        <f t="shared" si="33"/>
        <v/>
      </c>
      <c r="AX260" s="92" t="str">
        <f>IFERROR(VLOOKUP(功能_33[[#This Row],[功能代號]],#REF!,1,FALSE),"")</f>
        <v/>
      </c>
      <c r="AY260" s="100">
        <v>44559</v>
      </c>
      <c r="AZ260" s="100">
        <v>44559</v>
      </c>
      <c r="BA260" s="100">
        <v>44559</v>
      </c>
      <c r="BB260" s="92" t="s">
        <v>1531</v>
      </c>
      <c r="BD260" s="92" t="s">
        <v>1931</v>
      </c>
      <c r="BE260" s="92" t="s">
        <v>1959</v>
      </c>
      <c r="BF260" s="184"/>
      <c r="BG260" s="92" t="str">
        <f>IFERROR(VLOOKUP(功能_33[[#This Row],[功能代號]],#REF!,1,FALSE),"")</f>
        <v/>
      </c>
      <c r="BH260" s="92" t="str">
        <f>IFERROR(VLOOKUP(功能_33[[#This Row],[QC對應測試案例即測試報告]],#REF!,1,FALSE),"")</f>
        <v/>
      </c>
      <c r="BI260" s="92" t="str">
        <f t="shared" si="27"/>
        <v/>
      </c>
    </row>
    <row r="261" spans="1:61" ht="13.5" x14ac:dyDescent="0.4">
      <c r="A261" s="188"/>
      <c r="C261" s="92" t="s">
        <v>646</v>
      </c>
      <c r="D261" s="92" t="s">
        <v>861</v>
      </c>
      <c r="E261" s="91" t="s">
        <v>1971</v>
      </c>
      <c r="F261" s="106" t="s">
        <v>1972</v>
      </c>
      <c r="G261" s="106" t="s">
        <v>1973</v>
      </c>
      <c r="H261" s="91" t="s">
        <v>761</v>
      </c>
      <c r="I261" s="91" t="s">
        <v>762</v>
      </c>
      <c r="J261" s="97" t="s">
        <v>1974</v>
      </c>
      <c r="K261" s="180" t="s">
        <v>1975</v>
      </c>
      <c r="L261" s="160">
        <v>44578</v>
      </c>
      <c r="M261" s="160">
        <v>44582</v>
      </c>
      <c r="N261" s="160"/>
      <c r="O261" s="160"/>
      <c r="P261" s="160" t="str">
        <f>IFERROR(IF(VLOOKUP(功能_33[[#This Row],[功能代號]],#REF!,8,FALSE)=0,"",VLOOKUP(功能_33[[#This Row],[功能代號]],#REF!,8,FALSE)),"")</f>
        <v/>
      </c>
      <c r="Q261" s="91" t="s">
        <v>728</v>
      </c>
      <c r="R261" s="194" t="s">
        <v>921</v>
      </c>
      <c r="S261" s="92" t="s">
        <v>884</v>
      </c>
      <c r="W261" s="91"/>
      <c r="Y261" s="91"/>
      <c r="Z261" s="91"/>
      <c r="AA261" s="92" t="e">
        <f>VLOOKUP(功能_33[[#This Row],[User]],#REF!,7,FALSE)</f>
        <v>#REF!</v>
      </c>
      <c r="AB261" s="160"/>
      <c r="AC261" s="160"/>
      <c r="AD261" s="190"/>
      <c r="AE261" s="191"/>
      <c r="AF261" s="192">
        <v>44578</v>
      </c>
      <c r="AG261" s="191"/>
      <c r="AH261" s="191"/>
      <c r="AI261" s="191"/>
      <c r="AJ261" s="191" t="str">
        <f>IFERROR(IF(VLOOKUP(功能_33[[#This Row],[功能代號]],E:T,11,FALSE)=0,"",VLOOKUP(功能_33[[#This Row],[功能代號]],E:T,11,FALSE)),"")</f>
        <v/>
      </c>
      <c r="AK261" s="191"/>
      <c r="AL261" s="191"/>
      <c r="AM261" s="92"/>
      <c r="AO261" s="91" t="s">
        <v>897</v>
      </c>
      <c r="AP261" s="91" t="s">
        <v>759</v>
      </c>
      <c r="AQ261" s="181" t="s">
        <v>1530</v>
      </c>
      <c r="AR261" s="168" t="str">
        <f t="shared" si="28"/>
        <v>6-8</v>
      </c>
      <c r="AS261" s="169" t="str">
        <f t="shared" si="29"/>
        <v/>
      </c>
      <c r="AT261" s="170" t="str">
        <f t="shared" si="30"/>
        <v/>
      </c>
      <c r="AU261" s="182" t="str">
        <f t="shared" si="31"/>
        <v/>
      </c>
      <c r="AV261" s="183" t="str">
        <f t="shared" si="32"/>
        <v>6-8</v>
      </c>
      <c r="AW261" s="163" t="str">
        <f t="shared" si="33"/>
        <v/>
      </c>
      <c r="AX261" s="92" t="str">
        <f>IFERROR(VLOOKUP(功能_33[[#This Row],[功能代號]],#REF!,1,FALSE),"")</f>
        <v/>
      </c>
      <c r="AY261" s="100">
        <v>44583</v>
      </c>
      <c r="AZ261" s="100">
        <v>44583</v>
      </c>
      <c r="BA261" s="100">
        <v>44560</v>
      </c>
      <c r="BB261" s="92" t="s">
        <v>1531</v>
      </c>
      <c r="BD261" s="92" t="s">
        <v>1976</v>
      </c>
      <c r="BE261" s="92" t="s">
        <v>1662</v>
      </c>
      <c r="BF261" s="184"/>
      <c r="BG261" s="92" t="str">
        <f>IFERROR(VLOOKUP(功能_33[[#This Row],[功能代號]],#REF!,1,FALSE),"")</f>
        <v/>
      </c>
      <c r="BH261" s="92" t="str">
        <f>IFERROR(VLOOKUP(功能_33[[#This Row],[QC對應測試案例即測試報告]],#REF!,1,FALSE),"")</f>
        <v/>
      </c>
      <c r="BI261" s="92" t="str">
        <f t="shared" si="27"/>
        <v/>
      </c>
    </row>
    <row r="262" spans="1:61" ht="13.5" x14ac:dyDescent="0.4">
      <c r="A262" s="188"/>
      <c r="C262" s="92" t="s">
        <v>646</v>
      </c>
      <c r="D262" s="92" t="s">
        <v>861</v>
      </c>
      <c r="E262" s="91" t="s">
        <v>1977</v>
      </c>
      <c r="F262" s="106" t="s">
        <v>1978</v>
      </c>
      <c r="G262" s="106" t="s">
        <v>1973</v>
      </c>
      <c r="H262" s="91" t="s">
        <v>761</v>
      </c>
      <c r="I262" s="91" t="s">
        <v>762</v>
      </c>
      <c r="J262" s="97" t="s">
        <v>1979</v>
      </c>
      <c r="K262" s="180" t="s">
        <v>1975</v>
      </c>
      <c r="L262" s="160">
        <v>44578</v>
      </c>
      <c r="M262" s="160">
        <v>44582</v>
      </c>
      <c r="N262" s="160"/>
      <c r="O262" s="160"/>
      <c r="P262" s="160" t="str">
        <f>IFERROR(IF(VLOOKUP(功能_33[[#This Row],[功能代號]],#REF!,8,FALSE)=0,"",VLOOKUP(功能_33[[#This Row],[功能代號]],#REF!,8,FALSE)),"")</f>
        <v/>
      </c>
      <c r="Q262" s="91" t="s">
        <v>728</v>
      </c>
      <c r="R262" s="194" t="s">
        <v>921</v>
      </c>
      <c r="S262" s="92" t="s">
        <v>884</v>
      </c>
      <c r="W262" s="91"/>
      <c r="Y262" s="91"/>
      <c r="Z262" s="91"/>
      <c r="AA262" s="92" t="e">
        <f>VLOOKUP(功能_33[[#This Row],[User]],#REF!,7,FALSE)</f>
        <v>#REF!</v>
      </c>
      <c r="AB262" s="160"/>
      <c r="AC262" s="160"/>
      <c r="AD262" s="190"/>
      <c r="AE262" s="191"/>
      <c r="AF262" s="192">
        <v>44578</v>
      </c>
      <c r="AG262" s="191"/>
      <c r="AH262" s="191"/>
      <c r="AI262" s="191"/>
      <c r="AJ262" s="191" t="str">
        <f>IFERROR(IF(VLOOKUP(功能_33[[#This Row],[功能代號]],E:T,11,FALSE)=0,"",VLOOKUP(功能_33[[#This Row],[功能代號]],E:T,11,FALSE)),"")</f>
        <v/>
      </c>
      <c r="AK262" s="191"/>
      <c r="AL262" s="191"/>
      <c r="AM262" s="92"/>
      <c r="AO262" s="91" t="s">
        <v>897</v>
      </c>
      <c r="AP262" s="91" t="s">
        <v>759</v>
      </c>
      <c r="AQ262" s="181" t="s">
        <v>1530</v>
      </c>
      <c r="AR262" s="168" t="str">
        <f t="shared" si="28"/>
        <v>6-8</v>
      </c>
      <c r="AS262" s="169" t="str">
        <f t="shared" si="29"/>
        <v/>
      </c>
      <c r="AT262" s="170" t="str">
        <f t="shared" si="30"/>
        <v/>
      </c>
      <c r="AU262" s="182" t="str">
        <f t="shared" si="31"/>
        <v/>
      </c>
      <c r="AV262" s="183" t="str">
        <f t="shared" si="32"/>
        <v>6-8</v>
      </c>
      <c r="AW262" s="163" t="str">
        <f t="shared" si="33"/>
        <v/>
      </c>
      <c r="AX262" s="92" t="str">
        <f>IFERROR(VLOOKUP(功能_33[[#This Row],[功能代號]],#REF!,1,FALSE),"")</f>
        <v/>
      </c>
      <c r="AY262" s="100">
        <v>44583</v>
      </c>
      <c r="AZ262" s="100">
        <v>44583</v>
      </c>
      <c r="BA262" s="100">
        <v>44560</v>
      </c>
      <c r="BB262" s="92" t="s">
        <v>1531</v>
      </c>
      <c r="BD262" s="92" t="s">
        <v>1980</v>
      </c>
      <c r="BE262" s="92" t="s">
        <v>1959</v>
      </c>
      <c r="BF262" s="184"/>
      <c r="BG262" s="92" t="str">
        <f>IFERROR(VLOOKUP(功能_33[[#This Row],[功能代號]],#REF!,1,FALSE),"")</f>
        <v/>
      </c>
      <c r="BH262" s="92" t="str">
        <f>IFERROR(VLOOKUP(功能_33[[#This Row],[QC對應測試案例即測試報告]],#REF!,1,FALSE),"")</f>
        <v/>
      </c>
      <c r="BI262" s="92" t="str">
        <f t="shared" si="27"/>
        <v/>
      </c>
    </row>
    <row r="263" spans="1:61" ht="13.5" x14ac:dyDescent="0.4">
      <c r="A263" s="188"/>
      <c r="C263" s="92" t="s">
        <v>646</v>
      </c>
      <c r="D263" s="92" t="s">
        <v>861</v>
      </c>
      <c r="E263" s="91" t="s">
        <v>1981</v>
      </c>
      <c r="F263" s="106" t="s">
        <v>1982</v>
      </c>
      <c r="G263" s="106" t="s">
        <v>1973</v>
      </c>
      <c r="H263" s="91" t="s">
        <v>761</v>
      </c>
      <c r="I263" s="91" t="s">
        <v>762</v>
      </c>
      <c r="J263" s="97" t="s">
        <v>1979</v>
      </c>
      <c r="K263" s="180" t="s">
        <v>1975</v>
      </c>
      <c r="L263" s="160">
        <v>44578</v>
      </c>
      <c r="M263" s="160">
        <v>44582</v>
      </c>
      <c r="N263" s="160"/>
      <c r="O263" s="160"/>
      <c r="P263" s="160" t="str">
        <f>IFERROR(IF(VLOOKUP(功能_33[[#This Row],[功能代號]],#REF!,8,FALSE)=0,"",VLOOKUP(功能_33[[#This Row],[功能代號]],#REF!,8,FALSE)),"")</f>
        <v/>
      </c>
      <c r="Q263" s="91" t="s">
        <v>728</v>
      </c>
      <c r="R263" s="194" t="s">
        <v>921</v>
      </c>
      <c r="S263" s="92" t="s">
        <v>884</v>
      </c>
      <c r="W263" s="91"/>
      <c r="Y263" s="91"/>
      <c r="Z263" s="91"/>
      <c r="AA263" s="92" t="e">
        <f>VLOOKUP(功能_33[[#This Row],[User]],#REF!,7,FALSE)</f>
        <v>#REF!</v>
      </c>
      <c r="AB263" s="160"/>
      <c r="AC263" s="160"/>
      <c r="AD263" s="190"/>
      <c r="AE263" s="191"/>
      <c r="AF263" s="192">
        <v>44578</v>
      </c>
      <c r="AG263" s="191"/>
      <c r="AH263" s="191"/>
      <c r="AI263" s="191"/>
      <c r="AJ263" s="191" t="str">
        <f>IFERROR(IF(VLOOKUP(功能_33[[#This Row],[功能代號]],E:T,11,FALSE)=0,"",VLOOKUP(功能_33[[#This Row],[功能代號]],E:T,11,FALSE)),"")</f>
        <v/>
      </c>
      <c r="AK263" s="191"/>
      <c r="AL263" s="191"/>
      <c r="AM263" s="92"/>
      <c r="AO263" s="91" t="s">
        <v>897</v>
      </c>
      <c r="AP263" s="91" t="s">
        <v>759</v>
      </c>
      <c r="AQ263" s="181" t="s">
        <v>1530</v>
      </c>
      <c r="AR263" s="168" t="str">
        <f t="shared" si="28"/>
        <v>6-8</v>
      </c>
      <c r="AS263" s="169" t="str">
        <f t="shared" si="29"/>
        <v/>
      </c>
      <c r="AT263" s="170" t="str">
        <f t="shared" si="30"/>
        <v/>
      </c>
      <c r="AU263" s="182" t="str">
        <f t="shared" si="31"/>
        <v/>
      </c>
      <c r="AV263" s="183" t="str">
        <f t="shared" si="32"/>
        <v>6-8</v>
      </c>
      <c r="AW263" s="163" t="str">
        <f t="shared" si="33"/>
        <v/>
      </c>
      <c r="AX263" s="92" t="str">
        <f>IFERROR(VLOOKUP(功能_33[[#This Row],[功能代號]],#REF!,1,FALSE),"")</f>
        <v/>
      </c>
      <c r="AY263" s="100">
        <v>44583</v>
      </c>
      <c r="AZ263" s="100">
        <v>44583</v>
      </c>
      <c r="BA263" s="100">
        <v>44560</v>
      </c>
      <c r="BB263" s="92" t="s">
        <v>1531</v>
      </c>
      <c r="BD263" s="92" t="s">
        <v>1980</v>
      </c>
      <c r="BE263" s="92" t="s">
        <v>1533</v>
      </c>
      <c r="BF263" s="184"/>
      <c r="BG263" s="92" t="str">
        <f>IFERROR(VLOOKUP(功能_33[[#This Row],[功能代號]],#REF!,1,FALSE),"")</f>
        <v/>
      </c>
      <c r="BH263" s="92" t="str">
        <f>IFERROR(VLOOKUP(功能_33[[#This Row],[QC對應測試案例即測試報告]],#REF!,1,FALSE),"")</f>
        <v/>
      </c>
      <c r="BI263" s="92" t="str">
        <f t="shared" si="27"/>
        <v/>
      </c>
    </row>
    <row r="264" spans="1:61" x14ac:dyDescent="0.4">
      <c r="C264" s="92" t="s">
        <v>646</v>
      </c>
      <c r="D264" s="92" t="s">
        <v>861</v>
      </c>
      <c r="E264" s="91" t="s">
        <v>1983</v>
      </c>
      <c r="F264" s="106" t="s">
        <v>1984</v>
      </c>
      <c r="G264" s="106" t="s">
        <v>1973</v>
      </c>
      <c r="H264" s="91" t="s">
        <v>761</v>
      </c>
      <c r="I264" s="91" t="s">
        <v>762</v>
      </c>
      <c r="J264" s="97" t="s">
        <v>1979</v>
      </c>
      <c r="K264" s="180" t="s">
        <v>1975</v>
      </c>
      <c r="L264" s="160">
        <v>44578</v>
      </c>
      <c r="M264" s="160">
        <v>44582</v>
      </c>
      <c r="Q264" s="91" t="s">
        <v>728</v>
      </c>
      <c r="R264" s="194" t="s">
        <v>921</v>
      </c>
      <c r="AF264" s="192">
        <v>44578</v>
      </c>
      <c r="AO264" s="91" t="s">
        <v>897</v>
      </c>
      <c r="AP264" s="91" t="s">
        <v>759</v>
      </c>
      <c r="AQ264" s="181" t="s">
        <v>1530</v>
      </c>
      <c r="AX264" s="92" t="str">
        <f>IFERROR(VLOOKUP(功能_33[[#This Row],[功能代號]],#REF!,1,FALSE),"")</f>
        <v/>
      </c>
      <c r="AY264" s="100">
        <v>44583</v>
      </c>
      <c r="AZ264" s="100">
        <v>44583</v>
      </c>
      <c r="BA264" s="100">
        <v>44540</v>
      </c>
      <c r="BB264" s="92" t="s">
        <v>1650</v>
      </c>
      <c r="BD264" s="92" t="s">
        <v>1985</v>
      </c>
      <c r="BE264" s="92" t="s">
        <v>1986</v>
      </c>
      <c r="BF264" s="184"/>
      <c r="BG264" s="92" t="str">
        <f>IFERROR(VLOOKUP(功能_33[[#This Row],[功能代號]],#REF!,1,FALSE),"")</f>
        <v/>
      </c>
      <c r="BH264" s="92" t="str">
        <f>IFERROR(VLOOKUP(功能_33[[#This Row],[QC對應測試案例即測試報告]],#REF!,1,FALSE),"")</f>
        <v/>
      </c>
      <c r="BI264" s="92" t="str">
        <f t="shared" ref="BI264:BI328" si="34">BG264&amp;BH264</f>
        <v/>
      </c>
    </row>
    <row r="265" spans="1:61" ht="13.5" x14ac:dyDescent="0.4">
      <c r="B265" s="92">
        <v>1</v>
      </c>
      <c r="C265" s="92" t="s">
        <v>634</v>
      </c>
      <c r="D265" s="98" t="s">
        <v>1122</v>
      </c>
      <c r="E265" s="91" t="s">
        <v>92</v>
      </c>
      <c r="F265" s="92" t="s">
        <v>1154</v>
      </c>
      <c r="G265" s="92"/>
      <c r="H265" s="91" t="s">
        <v>761</v>
      </c>
      <c r="I265" s="91" t="s">
        <v>762</v>
      </c>
      <c r="J265" s="97" t="s">
        <v>849</v>
      </c>
      <c r="K265" s="97"/>
      <c r="L265" s="160">
        <v>44579</v>
      </c>
      <c r="M265" s="160">
        <v>44581</v>
      </c>
      <c r="N265" s="160">
        <v>44487</v>
      </c>
      <c r="O265" s="160">
        <v>44487</v>
      </c>
      <c r="P265" s="160">
        <v>44487</v>
      </c>
      <c r="Q265" s="91" t="s">
        <v>728</v>
      </c>
      <c r="R265" s="91" t="s">
        <v>921</v>
      </c>
      <c r="S265" s="92" t="s">
        <v>884</v>
      </c>
      <c r="W265" s="91"/>
      <c r="Y265" s="91"/>
      <c r="Z265" s="91"/>
      <c r="AA265" s="92" t="e">
        <f>VLOOKUP(功能_33[[#This Row],[User]],#REF!,7,FALSE)</f>
        <v>#REF!</v>
      </c>
      <c r="AB265" s="160">
        <v>44496</v>
      </c>
      <c r="AC265" s="160" t="s">
        <v>1559</v>
      </c>
      <c r="AD265" s="160">
        <v>44496</v>
      </c>
      <c r="AE265" s="160">
        <v>44496</v>
      </c>
      <c r="AF265" s="180">
        <v>44512</v>
      </c>
      <c r="AG265" s="160" t="s">
        <v>1561</v>
      </c>
      <c r="AH265" s="160"/>
      <c r="AI265" s="179"/>
      <c r="AJ265" s="160">
        <f>IFERROR(IF(VLOOKUP(功能_33[[#This Row],[功能代號]],E:T,11,FALSE)=0,"",VLOOKUP(功能_33[[#This Row],[功能代號]],E:T,11,FALSE)),"")</f>
        <v>44487</v>
      </c>
      <c r="AK265" s="160"/>
      <c r="AL265" s="160"/>
      <c r="AM265" s="92"/>
      <c r="AN265" s="160"/>
      <c r="AO265" s="91">
        <v>366</v>
      </c>
      <c r="AP265" s="92" t="s">
        <v>1155</v>
      </c>
      <c r="AQ265" s="181" t="s">
        <v>1530</v>
      </c>
      <c r="AR265" s="168" t="str">
        <f t="shared" ref="AR265:AR328" si="35">IF(COUNTA(AF265)=1,LEFT(D265,3),"")</f>
        <v>3-4</v>
      </c>
      <c r="AS265" s="169" t="str">
        <f t="shared" ref="AS265:AS328" si="36">IF(AND(COUNTA(O265)=1,COUNTA(P265)=1,COUNTA(AB265)=1,COUNTA(AE265)=1,COUNTA(AF265)=0),LEFT(D265,3),"")</f>
        <v/>
      </c>
      <c r="AT265" s="170" t="str">
        <f t="shared" ref="AT265:AT328" si="37">IF(AND(COUNTA(O265)=1,COUNTA(P265)=1,COUNTA(AB265)=1,COUNTA(AE265)=0,COUNTA(AF265)=0),LEFT(D265,3),"")</f>
        <v/>
      </c>
      <c r="AU265" s="182" t="str">
        <f t="shared" ref="AU265:AU328" si="38">IF(AND(COUNTA(P265)=0,COUNTA(AB265)=1),LEFT(D265,3),"")</f>
        <v/>
      </c>
      <c r="AV265" s="183" t="str">
        <f t="shared" ref="AV265:AV328" si="39">IF(AND(COUNTA(P265)=1,COUNTA(AB265)=0),LEFT(D265,3),"")</f>
        <v/>
      </c>
      <c r="AW265" s="163" t="str">
        <f t="shared" ref="AW265:AW328" si="40">IF(AND(COUNTA(P265)=0,COUNTA(AB265)=0),LEFT(D265,3),"")</f>
        <v/>
      </c>
      <c r="AX265" s="92" t="str">
        <f>IFERROR(VLOOKUP(功能_33[[#This Row],[功能代號]],#REF!,1,FALSE),"")</f>
        <v/>
      </c>
      <c r="AY265" s="100">
        <v>44560</v>
      </c>
      <c r="AZ265" s="100">
        <v>44560</v>
      </c>
      <c r="BA265" s="100">
        <v>44560</v>
      </c>
      <c r="BB265" s="92" t="s">
        <v>1531</v>
      </c>
      <c r="BD265" s="92" t="s">
        <v>1937</v>
      </c>
      <c r="BE265" s="92" t="s">
        <v>1533</v>
      </c>
      <c r="BF265" s="184"/>
      <c r="BG265" s="92" t="str">
        <f>IFERROR(VLOOKUP(功能_33[[#This Row],[功能代號]],#REF!,1,FALSE),"")</f>
        <v/>
      </c>
      <c r="BH265" s="92" t="str">
        <f>IFERROR(VLOOKUP(功能_33[[#This Row],[QC對應測試案例即測試報告]],#REF!,1,FALSE),"")</f>
        <v/>
      </c>
      <c r="BI265" s="92" t="str">
        <f t="shared" si="34"/>
        <v/>
      </c>
    </row>
    <row r="266" spans="1:61" ht="13.5" x14ac:dyDescent="0.4">
      <c r="C266" s="92" t="s">
        <v>630</v>
      </c>
      <c r="D266" s="92" t="s">
        <v>767</v>
      </c>
      <c r="E266" s="91" t="s">
        <v>31</v>
      </c>
      <c r="F266" s="92" t="s">
        <v>1987</v>
      </c>
      <c r="G266" s="92"/>
      <c r="H266" s="91" t="s">
        <v>761</v>
      </c>
      <c r="I266" s="91" t="s">
        <v>769</v>
      </c>
      <c r="J266" s="97" t="s">
        <v>1599</v>
      </c>
      <c r="K266" s="97" t="s">
        <v>1600</v>
      </c>
      <c r="L266" s="160">
        <v>44564</v>
      </c>
      <c r="M266" s="160">
        <v>44564</v>
      </c>
      <c r="N266" s="160">
        <v>44487</v>
      </c>
      <c r="O266" s="160">
        <v>44488</v>
      </c>
      <c r="P266" s="160">
        <v>44488</v>
      </c>
      <c r="Q266" s="91" t="s">
        <v>723</v>
      </c>
      <c r="R266" s="91" t="s">
        <v>745</v>
      </c>
      <c r="S266" s="92" t="s">
        <v>823</v>
      </c>
      <c r="W266" s="91"/>
      <c r="Y266" s="91"/>
      <c r="Z266" s="91"/>
      <c r="AA266" s="92" t="e">
        <f>VLOOKUP(功能_33[[#This Row],[User]],#REF!,7,FALSE)</f>
        <v>#REF!</v>
      </c>
      <c r="AB266" s="160">
        <v>44524</v>
      </c>
      <c r="AC266" s="160" t="s">
        <v>1559</v>
      </c>
      <c r="AD266" s="160">
        <v>44524</v>
      </c>
      <c r="AE266" s="160">
        <v>44524</v>
      </c>
      <c r="AF266" s="180" t="s">
        <v>1601</v>
      </c>
      <c r="AG266" s="160" t="s">
        <v>1561</v>
      </c>
      <c r="AH266" s="160"/>
      <c r="AI266" s="179"/>
      <c r="AJ266" s="160">
        <f>IFERROR(IF(VLOOKUP(功能_33[[#This Row],[功能代號]],E:T,11,FALSE)=0,"",VLOOKUP(功能_33[[#This Row],[功能代號]],E:T,11,FALSE)),"")</f>
        <v>44488</v>
      </c>
      <c r="AK266" s="160"/>
      <c r="AL266" s="160"/>
      <c r="AM266" s="92"/>
      <c r="AN266" s="100" t="s">
        <v>1970</v>
      </c>
      <c r="AO266" s="91">
        <v>226</v>
      </c>
      <c r="AP266" s="92" t="s">
        <v>1988</v>
      </c>
      <c r="AQ266" s="181" t="s">
        <v>1530</v>
      </c>
      <c r="AR266" s="168" t="str">
        <f t="shared" si="35"/>
        <v>2-2</v>
      </c>
      <c r="AS266" s="169" t="str">
        <f t="shared" si="36"/>
        <v/>
      </c>
      <c r="AT266" s="170" t="str">
        <f t="shared" si="37"/>
        <v/>
      </c>
      <c r="AU266" s="182" t="str">
        <f t="shared" si="38"/>
        <v/>
      </c>
      <c r="AV266" s="183" t="str">
        <f t="shared" si="39"/>
        <v/>
      </c>
      <c r="AW266" s="163" t="str">
        <f t="shared" si="40"/>
        <v/>
      </c>
      <c r="AX266" s="92" t="str">
        <f>IFERROR(VLOOKUP(功能_33[[#This Row],[功能代號]],#REF!,1,FALSE),"")</f>
        <v/>
      </c>
      <c r="AY266" s="100">
        <v>44610</v>
      </c>
      <c r="AZ266" s="100">
        <v>44638</v>
      </c>
      <c r="BA266" s="100">
        <v>44610</v>
      </c>
      <c r="BB266" s="92" t="s">
        <v>1703</v>
      </c>
      <c r="BC266" s="92" t="s">
        <v>1812</v>
      </c>
      <c r="BD266" s="92" t="s">
        <v>1946</v>
      </c>
      <c r="BE266" s="92" t="s">
        <v>1533</v>
      </c>
      <c r="BF266" s="184"/>
      <c r="BG266" s="92" t="str">
        <f>IFERROR(VLOOKUP(功能_33[[#This Row],[功能代號]],#REF!,1,FALSE),"")</f>
        <v/>
      </c>
      <c r="BH266" s="92" t="str">
        <f>IFERROR(VLOOKUP(功能_33[[#This Row],[QC對應測試案例即測試報告]],#REF!,1,FALSE),"")</f>
        <v/>
      </c>
      <c r="BI266" s="92" t="str">
        <f t="shared" si="34"/>
        <v/>
      </c>
    </row>
    <row r="267" spans="1:61" ht="13.5" x14ac:dyDescent="0.4">
      <c r="C267" s="92" t="s">
        <v>646</v>
      </c>
      <c r="D267" s="92" t="s">
        <v>861</v>
      </c>
      <c r="E267" s="91" t="s">
        <v>312</v>
      </c>
      <c r="F267" s="92" t="s">
        <v>1156</v>
      </c>
      <c r="G267" s="92"/>
      <c r="H267" s="91" t="s">
        <v>761</v>
      </c>
      <c r="I267" s="91" t="s">
        <v>762</v>
      </c>
      <c r="J267" s="97" t="s">
        <v>793</v>
      </c>
      <c r="K267" s="97"/>
      <c r="L267" s="160">
        <v>44571</v>
      </c>
      <c r="M267" s="160">
        <v>44575</v>
      </c>
      <c r="N267" s="160">
        <v>44488</v>
      </c>
      <c r="O267" s="160">
        <v>44488</v>
      </c>
      <c r="P267" s="160">
        <v>44533</v>
      </c>
      <c r="Q267" s="91" t="s">
        <v>728</v>
      </c>
      <c r="R267" s="91" t="s">
        <v>921</v>
      </c>
      <c r="S267" s="92" t="s">
        <v>884</v>
      </c>
      <c r="W267" s="91"/>
      <c r="Y267" s="91"/>
      <c r="Z267" s="91"/>
      <c r="AA267" s="92" t="e">
        <f>VLOOKUP(功能_33[[#This Row],[User]],#REF!,7,FALSE)</f>
        <v>#REF!</v>
      </c>
      <c r="AB267" s="160">
        <v>44533</v>
      </c>
      <c r="AC267" s="160" t="s">
        <v>1559</v>
      </c>
      <c r="AD267" s="160">
        <v>44531</v>
      </c>
      <c r="AE267" s="160">
        <v>44531</v>
      </c>
      <c r="AF267" s="180">
        <v>44550</v>
      </c>
      <c r="AG267" s="160"/>
      <c r="AH267" s="160"/>
      <c r="AI267" s="179"/>
      <c r="AJ267" s="160">
        <f>IFERROR(IF(VLOOKUP(功能_33[[#This Row],[功能代號]],E:T,11,FALSE)=0,"",VLOOKUP(功能_33[[#This Row],[功能代號]],E:T,11,FALSE)),"")</f>
        <v>44488</v>
      </c>
      <c r="AK267" s="160"/>
      <c r="AL267" s="160"/>
      <c r="AM267" s="92"/>
      <c r="AN267" s="100" t="s">
        <v>1970</v>
      </c>
      <c r="AO267" s="91" t="s">
        <v>759</v>
      </c>
      <c r="AP267" s="91" t="s">
        <v>759</v>
      </c>
      <c r="AQ267" s="181" t="s">
        <v>1530</v>
      </c>
      <c r="AR267" s="168" t="str">
        <f t="shared" si="35"/>
        <v>6-8</v>
      </c>
      <c r="AS267" s="169" t="str">
        <f t="shared" si="36"/>
        <v/>
      </c>
      <c r="AT267" s="170" t="str">
        <f t="shared" si="37"/>
        <v/>
      </c>
      <c r="AU267" s="182" t="str">
        <f t="shared" si="38"/>
        <v/>
      </c>
      <c r="AV267" s="183" t="str">
        <f t="shared" si="39"/>
        <v/>
      </c>
      <c r="AW267" s="163" t="str">
        <f t="shared" si="40"/>
        <v/>
      </c>
      <c r="AX267" s="92" t="str">
        <f>IFERROR(VLOOKUP(功能_33[[#This Row],[功能代號]],#REF!,1,FALSE),"")</f>
        <v/>
      </c>
      <c r="AY267" s="100">
        <v>44560</v>
      </c>
      <c r="AZ267" s="100">
        <v>44560</v>
      </c>
      <c r="BA267" s="100">
        <v>44560</v>
      </c>
      <c r="BB267" s="92" t="s">
        <v>1650</v>
      </c>
      <c r="BD267" s="92" t="s">
        <v>1989</v>
      </c>
      <c r="BE267" s="92" t="s">
        <v>1533</v>
      </c>
      <c r="BF267" s="184"/>
      <c r="BG267" s="92" t="str">
        <f>IFERROR(VLOOKUP(功能_33[[#This Row],[功能代號]],#REF!,1,FALSE),"")</f>
        <v/>
      </c>
      <c r="BH267" s="92" t="str">
        <f>IFERROR(VLOOKUP(功能_33[[#This Row],[QC對應測試案例即測試報告]],#REF!,1,FALSE),"")</f>
        <v/>
      </c>
      <c r="BI267" s="92" t="str">
        <f t="shared" si="34"/>
        <v/>
      </c>
    </row>
    <row r="268" spans="1:61" ht="13.5" x14ac:dyDescent="0.4">
      <c r="A268" s="188"/>
      <c r="C268" s="92" t="s">
        <v>646</v>
      </c>
      <c r="D268" s="92" t="s">
        <v>1022</v>
      </c>
      <c r="E268" s="91" t="s">
        <v>1157</v>
      </c>
      <c r="F268" s="92" t="s">
        <v>1158</v>
      </c>
      <c r="G268" s="92" t="s">
        <v>1159</v>
      </c>
      <c r="H268" s="91" t="s">
        <v>761</v>
      </c>
      <c r="I268" s="91" t="s">
        <v>853</v>
      </c>
      <c r="J268" s="97" t="s">
        <v>1990</v>
      </c>
      <c r="K268" s="97" t="s">
        <v>1528</v>
      </c>
      <c r="L268" s="160">
        <v>44568</v>
      </c>
      <c r="M268" s="160">
        <v>44567</v>
      </c>
      <c r="N268" s="160">
        <v>44529</v>
      </c>
      <c r="O268" s="160">
        <v>44529</v>
      </c>
      <c r="P268" s="160">
        <v>44538</v>
      </c>
      <c r="Q268" s="91" t="s">
        <v>723</v>
      </c>
      <c r="R268" s="91" t="s">
        <v>745</v>
      </c>
      <c r="T268" s="160">
        <v>44533</v>
      </c>
      <c r="U268" s="160" t="s">
        <v>1593</v>
      </c>
      <c r="V268" s="160" t="s">
        <v>1881</v>
      </c>
      <c r="W268" s="160">
        <v>44544</v>
      </c>
      <c r="X268" s="160">
        <v>44544</v>
      </c>
      <c r="Y268" s="91" t="s">
        <v>759</v>
      </c>
      <c r="AA268" s="92" t="e">
        <v>#N/A</v>
      </c>
      <c r="AB268" s="160">
        <v>44544</v>
      </c>
      <c r="AC268" s="160" t="s">
        <v>1871</v>
      </c>
      <c r="AD268" s="160" t="s">
        <v>1881</v>
      </c>
      <c r="AE268" s="160">
        <v>44544</v>
      </c>
      <c r="AF268" s="180" t="s">
        <v>1991</v>
      </c>
      <c r="AG268" s="191"/>
      <c r="AH268" s="191"/>
      <c r="AI268" s="191"/>
      <c r="AJ268" s="191">
        <f>IFERROR(IF(VLOOKUP(功能_33[[#This Row],[功能代號]],E:T,11,FALSE)=0,"",VLOOKUP(功能_33[[#This Row],[功能代號]],E:T,11,FALSE)),"")</f>
        <v>44529</v>
      </c>
      <c r="AK268" s="191"/>
      <c r="AL268" s="191"/>
      <c r="AM268" s="92"/>
      <c r="AO268" s="91" t="s">
        <v>759</v>
      </c>
      <c r="AP268" s="91" t="s">
        <v>759</v>
      </c>
      <c r="AQ268" s="181" t="s">
        <v>1530</v>
      </c>
      <c r="AR268" s="168" t="str">
        <f t="shared" si="35"/>
        <v>6-4</v>
      </c>
      <c r="AS268" s="169" t="str">
        <f t="shared" si="36"/>
        <v/>
      </c>
      <c r="AT268" s="170" t="str">
        <f t="shared" si="37"/>
        <v/>
      </c>
      <c r="AU268" s="182" t="str">
        <f t="shared" si="38"/>
        <v/>
      </c>
      <c r="AV268" s="183" t="str">
        <f t="shared" si="39"/>
        <v/>
      </c>
      <c r="AW268" s="163" t="str">
        <f t="shared" si="40"/>
        <v/>
      </c>
      <c r="AX268" s="92" t="str">
        <f>IFERROR(VLOOKUP(功能_33[[#This Row],[功能代號]],#REF!,1,FALSE),"")</f>
        <v/>
      </c>
      <c r="AY268" s="100">
        <v>44512</v>
      </c>
      <c r="AZ268" s="100">
        <v>44512</v>
      </c>
      <c r="BA268" s="100">
        <v>44512</v>
      </c>
      <c r="BB268" s="92" t="s">
        <v>1650</v>
      </c>
      <c r="BD268" s="92" t="s">
        <v>1911</v>
      </c>
      <c r="BE268" s="92" t="s">
        <v>1533</v>
      </c>
      <c r="BF268" s="184"/>
      <c r="BG268" s="92" t="str">
        <f>IFERROR(VLOOKUP(功能_33[[#This Row],[功能代號]],#REF!,1,FALSE),"")</f>
        <v/>
      </c>
      <c r="BH268" s="92" t="str">
        <f>IFERROR(VLOOKUP(功能_33[[#This Row],[QC對應測試案例即測試報告]],#REF!,1,FALSE),"")</f>
        <v/>
      </c>
      <c r="BI268" s="92" t="str">
        <f t="shared" si="34"/>
        <v/>
      </c>
    </row>
    <row r="269" spans="1:61" ht="13.5" x14ac:dyDescent="0.4">
      <c r="A269" s="188"/>
      <c r="C269" s="92" t="s">
        <v>646</v>
      </c>
      <c r="D269" s="92" t="s">
        <v>1022</v>
      </c>
      <c r="E269" s="91" t="s">
        <v>1160</v>
      </c>
      <c r="F269" s="92" t="s">
        <v>1161</v>
      </c>
      <c r="G269" s="92" t="s">
        <v>1159</v>
      </c>
      <c r="H269" s="91" t="s">
        <v>761</v>
      </c>
      <c r="I269" s="91" t="s">
        <v>853</v>
      </c>
      <c r="J269" s="97" t="s">
        <v>1028</v>
      </c>
      <c r="K269" s="97"/>
      <c r="L269" s="160">
        <v>44568</v>
      </c>
      <c r="M269" s="160">
        <v>44567</v>
      </c>
      <c r="N269" s="160">
        <v>44529</v>
      </c>
      <c r="O269" s="160">
        <v>44529</v>
      </c>
      <c r="P269" s="160">
        <v>44538</v>
      </c>
      <c r="Q269" s="91" t="s">
        <v>723</v>
      </c>
      <c r="R269" s="91" t="s">
        <v>745</v>
      </c>
      <c r="T269" s="160">
        <v>44533</v>
      </c>
      <c r="U269" s="160" t="s">
        <v>1593</v>
      </c>
      <c r="V269" s="160" t="s">
        <v>1881</v>
      </c>
      <c r="W269" s="160">
        <v>44544</v>
      </c>
      <c r="X269" s="160">
        <v>44544</v>
      </c>
      <c r="Y269" s="91" t="s">
        <v>759</v>
      </c>
      <c r="AA269" s="92" t="e">
        <v>#N/A</v>
      </c>
      <c r="AB269" s="160">
        <v>44544</v>
      </c>
      <c r="AC269" s="160" t="s">
        <v>1871</v>
      </c>
      <c r="AD269" s="160" t="s">
        <v>1881</v>
      </c>
      <c r="AE269" s="160">
        <v>44544</v>
      </c>
      <c r="AF269" s="180">
        <v>44544</v>
      </c>
      <c r="AG269" s="191"/>
      <c r="AH269" s="191"/>
      <c r="AI269" s="191"/>
      <c r="AJ269" s="191">
        <f>IFERROR(IF(VLOOKUP(功能_33[[#This Row],[功能代號]],E:T,11,FALSE)=0,"",VLOOKUP(功能_33[[#This Row],[功能代號]],E:T,11,FALSE)),"")</f>
        <v>44529</v>
      </c>
      <c r="AK269" s="191"/>
      <c r="AL269" s="191"/>
      <c r="AM269" s="92"/>
      <c r="AO269" s="91" t="s">
        <v>759</v>
      </c>
      <c r="AP269" s="91" t="s">
        <v>759</v>
      </c>
      <c r="AQ269" s="181" t="s">
        <v>1530</v>
      </c>
      <c r="AR269" s="168" t="str">
        <f t="shared" si="35"/>
        <v>6-4</v>
      </c>
      <c r="AS269" s="169" t="str">
        <f t="shared" si="36"/>
        <v/>
      </c>
      <c r="AT269" s="170" t="str">
        <f t="shared" si="37"/>
        <v/>
      </c>
      <c r="AU269" s="182" t="str">
        <f t="shared" si="38"/>
        <v/>
      </c>
      <c r="AV269" s="183" t="str">
        <f t="shared" si="39"/>
        <v/>
      </c>
      <c r="AW269" s="163" t="str">
        <f t="shared" si="40"/>
        <v/>
      </c>
      <c r="AX269" s="92" t="str">
        <f>IFERROR(VLOOKUP(功能_33[[#This Row],[功能代號]],#REF!,1,FALSE),"")</f>
        <v/>
      </c>
      <c r="AY269" s="100">
        <v>44512</v>
      </c>
      <c r="AZ269" s="100">
        <v>44512</v>
      </c>
      <c r="BA269" s="100">
        <v>44512</v>
      </c>
      <c r="BB269" s="92" t="s">
        <v>1650</v>
      </c>
      <c r="BD269" s="92" t="s">
        <v>1911</v>
      </c>
      <c r="BE269" s="92" t="s">
        <v>1533</v>
      </c>
      <c r="BF269" s="184"/>
      <c r="BG269" s="92" t="str">
        <f>IFERROR(VLOOKUP(功能_33[[#This Row],[功能代號]],#REF!,1,FALSE),"")</f>
        <v/>
      </c>
      <c r="BH269" s="92" t="str">
        <f>IFERROR(VLOOKUP(功能_33[[#This Row],[QC對應測試案例即測試報告]],#REF!,1,FALSE),"")</f>
        <v/>
      </c>
      <c r="BI269" s="92" t="str">
        <f t="shared" si="34"/>
        <v/>
      </c>
    </row>
    <row r="270" spans="1:61" ht="13.5" x14ac:dyDescent="0.4">
      <c r="C270" s="92" t="s">
        <v>646</v>
      </c>
      <c r="D270" s="92" t="s">
        <v>1162</v>
      </c>
      <c r="E270" s="91" t="s">
        <v>246</v>
      </c>
      <c r="F270" s="92" t="s">
        <v>1163</v>
      </c>
      <c r="G270" s="92"/>
      <c r="H270" s="91" t="s">
        <v>761</v>
      </c>
      <c r="I270" s="91" t="s">
        <v>853</v>
      </c>
      <c r="J270" s="97" t="s">
        <v>1641</v>
      </c>
      <c r="K270" s="97" t="s">
        <v>1642</v>
      </c>
      <c r="L270" s="160">
        <v>44567</v>
      </c>
      <c r="M270" s="160">
        <v>44567</v>
      </c>
      <c r="N270" s="160">
        <v>44516</v>
      </c>
      <c r="O270" s="160">
        <v>44467</v>
      </c>
      <c r="P270" s="160">
        <v>44472</v>
      </c>
      <c r="Q270" s="91" t="s">
        <v>723</v>
      </c>
      <c r="R270" s="91" t="s">
        <v>745</v>
      </c>
      <c r="W270" s="91"/>
      <c r="Y270" s="91"/>
      <c r="Z270" s="91"/>
      <c r="AA270" s="92" t="e">
        <f>VLOOKUP(功能_33[[#This Row],[User]],#REF!,7,FALSE)</f>
        <v>#REF!</v>
      </c>
      <c r="AB270" s="160">
        <v>44472</v>
      </c>
      <c r="AC270" s="160" t="s">
        <v>1593</v>
      </c>
      <c r="AD270" s="190">
        <v>44544</v>
      </c>
      <c r="AE270" s="190">
        <v>44544</v>
      </c>
      <c r="AF270" s="180" t="s">
        <v>1879</v>
      </c>
      <c r="AG270" s="160"/>
      <c r="AH270" s="160"/>
      <c r="AI270" s="179"/>
      <c r="AJ270" s="160">
        <f>IFERROR(IF(VLOOKUP(功能_33[[#This Row],[功能代號]],E:T,11,FALSE)=0,"",VLOOKUP(功能_33[[#This Row],[功能代號]],E:T,11,FALSE)),"")</f>
        <v>44467</v>
      </c>
      <c r="AK270" s="160"/>
      <c r="AL270" s="160"/>
      <c r="AM270" s="92"/>
      <c r="AN270" s="160"/>
      <c r="AO270" s="91" t="s">
        <v>759</v>
      </c>
      <c r="AP270" s="91" t="s">
        <v>759</v>
      </c>
      <c r="AQ270" s="181" t="s">
        <v>1530</v>
      </c>
      <c r="AR270" s="168" t="str">
        <f t="shared" si="35"/>
        <v>6-5</v>
      </c>
      <c r="AS270" s="169" t="str">
        <f t="shared" si="36"/>
        <v/>
      </c>
      <c r="AT270" s="170" t="str">
        <f t="shared" si="37"/>
        <v/>
      </c>
      <c r="AU270" s="182" t="str">
        <f t="shared" si="38"/>
        <v/>
      </c>
      <c r="AV270" s="183" t="str">
        <f t="shared" si="39"/>
        <v/>
      </c>
      <c r="AW270" s="163" t="str">
        <f t="shared" si="40"/>
        <v/>
      </c>
      <c r="AX270" s="92" t="str">
        <f>IFERROR(VLOOKUP(功能_33[[#This Row],[功能代號]],#REF!,1,FALSE),"")</f>
        <v/>
      </c>
      <c r="AY270" s="100">
        <v>44512</v>
      </c>
      <c r="AZ270" s="100">
        <v>44512</v>
      </c>
      <c r="BA270" s="100">
        <v>44512</v>
      </c>
      <c r="BB270" s="92" t="s">
        <v>1650</v>
      </c>
      <c r="BD270" s="92" t="s">
        <v>1992</v>
      </c>
      <c r="BE270" s="92" t="s">
        <v>1533</v>
      </c>
      <c r="BF270" s="184"/>
      <c r="BG270" s="92" t="str">
        <f>IFERROR(VLOOKUP(功能_33[[#This Row],[功能代號]],#REF!,1,FALSE),"")</f>
        <v/>
      </c>
      <c r="BH270" s="92" t="str">
        <f>IFERROR(VLOOKUP(功能_33[[#This Row],[QC對應測試案例即測試報告]],#REF!,1,FALSE),"")</f>
        <v/>
      </c>
      <c r="BI270" s="92" t="str">
        <f t="shared" si="34"/>
        <v/>
      </c>
    </row>
    <row r="271" spans="1:61" ht="13.5" x14ac:dyDescent="0.4">
      <c r="C271" s="92" t="s">
        <v>646</v>
      </c>
      <c r="D271" s="92" t="s">
        <v>1162</v>
      </c>
      <c r="E271" s="91" t="s">
        <v>280</v>
      </c>
      <c r="F271" s="92" t="s">
        <v>1164</v>
      </c>
      <c r="G271" s="92"/>
      <c r="H271" s="91" t="s">
        <v>761</v>
      </c>
      <c r="I271" s="91" t="s">
        <v>853</v>
      </c>
      <c r="J271" s="97" t="s">
        <v>1002</v>
      </c>
      <c r="K271" s="97"/>
      <c r="L271" s="160">
        <v>44567</v>
      </c>
      <c r="M271" s="160">
        <v>44567</v>
      </c>
      <c r="N271" s="160">
        <v>44516</v>
      </c>
      <c r="O271" s="160">
        <v>44467</v>
      </c>
      <c r="P271" s="160">
        <v>44472</v>
      </c>
      <c r="Q271" s="91" t="s">
        <v>723</v>
      </c>
      <c r="R271" s="91" t="s">
        <v>745</v>
      </c>
      <c r="W271" s="91"/>
      <c r="Y271" s="91"/>
      <c r="Z271" s="91"/>
      <c r="AA271" s="92" t="e">
        <f>VLOOKUP(功能_33[[#This Row],[User]],#REF!,7,FALSE)</f>
        <v>#REF!</v>
      </c>
      <c r="AB271" s="160">
        <v>44472</v>
      </c>
      <c r="AC271" s="160" t="s">
        <v>1593</v>
      </c>
      <c r="AD271" s="190">
        <v>44544</v>
      </c>
      <c r="AE271" s="190">
        <v>44544</v>
      </c>
      <c r="AF271" s="180">
        <v>44544</v>
      </c>
      <c r="AG271" s="160"/>
      <c r="AH271" s="160"/>
      <c r="AI271" s="179"/>
      <c r="AJ271" s="160">
        <f>IFERROR(IF(VLOOKUP(功能_33[[#This Row],[功能代號]],E:T,11,FALSE)=0,"",VLOOKUP(功能_33[[#This Row],[功能代號]],E:T,11,FALSE)),"")</f>
        <v>44467</v>
      </c>
      <c r="AK271" s="160"/>
      <c r="AL271" s="160"/>
      <c r="AM271" s="92"/>
      <c r="AN271" s="160"/>
      <c r="AO271" s="91" t="s">
        <v>759</v>
      </c>
      <c r="AP271" s="91" t="s">
        <v>759</v>
      </c>
      <c r="AQ271" s="181" t="s">
        <v>1530</v>
      </c>
      <c r="AR271" s="168" t="str">
        <f t="shared" si="35"/>
        <v>6-5</v>
      </c>
      <c r="AS271" s="169" t="str">
        <f t="shared" si="36"/>
        <v/>
      </c>
      <c r="AT271" s="170" t="str">
        <f t="shared" si="37"/>
        <v/>
      </c>
      <c r="AU271" s="182" t="str">
        <f t="shared" si="38"/>
        <v/>
      </c>
      <c r="AV271" s="183" t="str">
        <f t="shared" si="39"/>
        <v/>
      </c>
      <c r="AW271" s="163" t="str">
        <f t="shared" si="40"/>
        <v/>
      </c>
      <c r="AX271" s="92" t="str">
        <f>IFERROR(VLOOKUP(功能_33[[#This Row],[功能代號]],#REF!,1,FALSE),"")</f>
        <v/>
      </c>
      <c r="AY271" s="100">
        <v>44512</v>
      </c>
      <c r="AZ271" s="100">
        <v>44512</v>
      </c>
      <c r="BA271" s="100">
        <v>44512</v>
      </c>
      <c r="BB271" s="92" t="s">
        <v>1650</v>
      </c>
      <c r="BD271" s="92" t="s">
        <v>1992</v>
      </c>
      <c r="BE271" s="92" t="s">
        <v>1533</v>
      </c>
      <c r="BF271" s="184"/>
      <c r="BG271" s="92" t="str">
        <f>IFERROR(VLOOKUP(功能_33[[#This Row],[功能代號]],#REF!,1,FALSE),"")</f>
        <v/>
      </c>
      <c r="BH271" s="92" t="str">
        <f>IFERROR(VLOOKUP(功能_33[[#This Row],[QC對應測試案例即測試報告]],#REF!,1,FALSE),"")</f>
        <v/>
      </c>
      <c r="BI271" s="92" t="str">
        <f t="shared" si="34"/>
        <v/>
      </c>
    </row>
    <row r="272" spans="1:61" ht="13.5" x14ac:dyDescent="0.4">
      <c r="C272" s="92" t="s">
        <v>646</v>
      </c>
      <c r="D272" s="92" t="s">
        <v>1162</v>
      </c>
      <c r="E272" s="91" t="s">
        <v>279</v>
      </c>
      <c r="F272" s="92" t="s">
        <v>1165</v>
      </c>
      <c r="G272" s="92"/>
      <c r="H272" s="91" t="s">
        <v>761</v>
      </c>
      <c r="I272" s="91" t="s">
        <v>853</v>
      </c>
      <c r="J272" s="97" t="s">
        <v>1993</v>
      </c>
      <c r="K272" s="97" t="s">
        <v>1528</v>
      </c>
      <c r="L272" s="160">
        <v>44565</v>
      </c>
      <c r="M272" s="160">
        <v>44565</v>
      </c>
      <c r="N272" s="160">
        <v>44397</v>
      </c>
      <c r="O272" s="160">
        <v>44397</v>
      </c>
      <c r="P272" s="160">
        <v>44537</v>
      </c>
      <c r="Q272" s="91" t="s">
        <v>723</v>
      </c>
      <c r="R272" s="91" t="s">
        <v>745</v>
      </c>
      <c r="W272" s="91"/>
      <c r="Y272" s="91"/>
      <c r="Z272" s="91"/>
      <c r="AA272" s="92" t="e">
        <f>VLOOKUP(功能_33[[#This Row],[User]],#REF!,7,FALSE)</f>
        <v>#REF!</v>
      </c>
      <c r="AB272" s="160">
        <v>44537</v>
      </c>
      <c r="AC272" s="160" t="s">
        <v>1593</v>
      </c>
      <c r="AD272" s="190">
        <v>44544</v>
      </c>
      <c r="AE272" s="190">
        <v>44544</v>
      </c>
      <c r="AF272" s="180" t="s">
        <v>1994</v>
      </c>
      <c r="AG272" s="160"/>
      <c r="AH272" s="160"/>
      <c r="AI272" s="179"/>
      <c r="AJ272" s="160">
        <f>IFERROR(IF(VLOOKUP(功能_33[[#This Row],[功能代號]],E:T,11,FALSE)=0,"",VLOOKUP(功能_33[[#This Row],[功能代號]],E:T,11,FALSE)),"")</f>
        <v>44397</v>
      </c>
      <c r="AK272" s="160"/>
      <c r="AL272" s="160"/>
      <c r="AM272" s="92"/>
      <c r="AN272" s="160">
        <v>44397</v>
      </c>
      <c r="AO272" s="91" t="s">
        <v>759</v>
      </c>
      <c r="AP272" s="91" t="s">
        <v>759</v>
      </c>
      <c r="AQ272" s="181" t="s">
        <v>1530</v>
      </c>
      <c r="AR272" s="168" t="str">
        <f t="shared" si="35"/>
        <v>6-5</v>
      </c>
      <c r="AS272" s="169" t="str">
        <f t="shared" si="36"/>
        <v/>
      </c>
      <c r="AT272" s="170" t="str">
        <f t="shared" si="37"/>
        <v/>
      </c>
      <c r="AU272" s="182" t="str">
        <f t="shared" si="38"/>
        <v/>
      </c>
      <c r="AV272" s="183" t="str">
        <f t="shared" si="39"/>
        <v/>
      </c>
      <c r="AW272" s="163" t="str">
        <f t="shared" si="40"/>
        <v/>
      </c>
      <c r="AX272" s="92" t="str">
        <f>IFERROR(VLOOKUP(功能_33[[#This Row],[功能代號]],#REF!,1,FALSE),"")</f>
        <v/>
      </c>
      <c r="AY272" s="100">
        <v>44512</v>
      </c>
      <c r="AZ272" s="100">
        <v>44512</v>
      </c>
      <c r="BA272" s="100">
        <v>44512</v>
      </c>
      <c r="BB272" s="92" t="s">
        <v>1650</v>
      </c>
      <c r="BD272" s="92" t="s">
        <v>1992</v>
      </c>
      <c r="BE272" s="92" t="s">
        <v>1533</v>
      </c>
      <c r="BF272" s="184"/>
      <c r="BG272" s="92" t="str">
        <f>IFERROR(VLOOKUP(功能_33[[#This Row],[功能代號]],#REF!,1,FALSE),"")</f>
        <v/>
      </c>
      <c r="BH272" s="92" t="str">
        <f>IFERROR(VLOOKUP(功能_33[[#This Row],[QC對應測試案例即測試報告]],#REF!,1,FALSE),"")</f>
        <v/>
      </c>
      <c r="BI272" s="92" t="str">
        <f t="shared" si="34"/>
        <v/>
      </c>
    </row>
    <row r="273" spans="3:61" ht="13.5" x14ac:dyDescent="0.4">
      <c r="C273" s="92" t="s">
        <v>646</v>
      </c>
      <c r="D273" s="92" t="s">
        <v>791</v>
      </c>
      <c r="E273" s="91" t="s">
        <v>247</v>
      </c>
      <c r="F273" s="92" t="s">
        <v>1166</v>
      </c>
      <c r="G273" s="92"/>
      <c r="H273" s="91" t="s">
        <v>761</v>
      </c>
      <c r="I273" s="91" t="s">
        <v>853</v>
      </c>
      <c r="J273" s="97" t="s">
        <v>1641</v>
      </c>
      <c r="K273" s="97" t="s">
        <v>1642</v>
      </c>
      <c r="L273" s="160">
        <v>44565</v>
      </c>
      <c r="M273" s="160">
        <v>44565</v>
      </c>
      <c r="N273" s="160">
        <v>44515</v>
      </c>
      <c r="O273" s="160">
        <v>44466</v>
      </c>
      <c r="P273" s="160">
        <v>44466</v>
      </c>
      <c r="Q273" s="91" t="s">
        <v>723</v>
      </c>
      <c r="R273" s="91" t="s">
        <v>735</v>
      </c>
      <c r="W273" s="91"/>
      <c r="Y273" s="91"/>
      <c r="Z273" s="91"/>
      <c r="AA273" s="92" t="e">
        <f>VLOOKUP(功能_33[[#This Row],[User]],#REF!,7,FALSE)</f>
        <v>#REF!</v>
      </c>
      <c r="AB273" s="160">
        <v>44533</v>
      </c>
      <c r="AC273" s="160" t="s">
        <v>1559</v>
      </c>
      <c r="AD273" s="160">
        <v>44529</v>
      </c>
      <c r="AE273" s="160">
        <v>44529</v>
      </c>
      <c r="AF273" s="180" t="s">
        <v>1903</v>
      </c>
      <c r="AG273" s="160"/>
      <c r="AH273" s="160"/>
      <c r="AI273" s="179"/>
      <c r="AJ273" s="160">
        <f>IFERROR(IF(VLOOKUP(功能_33[[#This Row],[功能代號]],E:T,11,FALSE)=0,"",VLOOKUP(功能_33[[#This Row],[功能代號]],E:T,11,FALSE)),"")</f>
        <v>44466</v>
      </c>
      <c r="AK273" s="160"/>
      <c r="AL273" s="160"/>
      <c r="AM273" s="92"/>
      <c r="AN273" s="160"/>
      <c r="AO273" s="104" t="s">
        <v>1167</v>
      </c>
      <c r="AP273" s="105" t="s">
        <v>1168</v>
      </c>
      <c r="AQ273" s="181" t="s">
        <v>1530</v>
      </c>
      <c r="AR273" s="168" t="str">
        <f t="shared" si="35"/>
        <v>6-6</v>
      </c>
      <c r="AS273" s="169" t="str">
        <f t="shared" si="36"/>
        <v/>
      </c>
      <c r="AT273" s="170" t="str">
        <f t="shared" si="37"/>
        <v/>
      </c>
      <c r="AU273" s="182" t="str">
        <f t="shared" si="38"/>
        <v/>
      </c>
      <c r="AV273" s="183" t="str">
        <f t="shared" si="39"/>
        <v/>
      </c>
      <c r="AW273" s="163" t="str">
        <f t="shared" si="40"/>
        <v/>
      </c>
      <c r="AX273" s="92" t="str">
        <f>IFERROR(VLOOKUP(功能_33[[#This Row],[功能代號]],#REF!,1,FALSE),"")</f>
        <v/>
      </c>
      <c r="AY273" s="100">
        <v>44517</v>
      </c>
      <c r="AZ273" s="100">
        <v>44517</v>
      </c>
      <c r="BA273" s="100">
        <v>44517</v>
      </c>
      <c r="BB273" s="92" t="s">
        <v>1531</v>
      </c>
      <c r="BD273" s="92" t="s">
        <v>1876</v>
      </c>
      <c r="BE273" s="92" t="s">
        <v>1533</v>
      </c>
      <c r="BF273" s="184"/>
      <c r="BG273" s="92" t="str">
        <f>IFERROR(VLOOKUP(功能_33[[#This Row],[功能代號]],#REF!,1,FALSE),"")</f>
        <v/>
      </c>
      <c r="BH273" s="92" t="str">
        <f>IFERROR(VLOOKUP(功能_33[[#This Row],[QC對應測試案例即測試報告]],#REF!,1,FALSE),"")</f>
        <v/>
      </c>
      <c r="BI273" s="92" t="str">
        <f t="shared" si="34"/>
        <v/>
      </c>
    </row>
    <row r="274" spans="3:61" ht="13.5" x14ac:dyDescent="0.4">
      <c r="C274" s="92" t="s">
        <v>646</v>
      </c>
      <c r="D274" s="92" t="s">
        <v>791</v>
      </c>
      <c r="E274" s="91" t="s">
        <v>248</v>
      </c>
      <c r="F274" s="92" t="s">
        <v>1169</v>
      </c>
      <c r="G274" s="92"/>
      <c r="H274" s="91" t="s">
        <v>761</v>
      </c>
      <c r="I274" s="91" t="s">
        <v>853</v>
      </c>
      <c r="J274" s="97" t="s">
        <v>1641</v>
      </c>
      <c r="K274" s="97" t="s">
        <v>1642</v>
      </c>
      <c r="L274" s="160">
        <v>44565</v>
      </c>
      <c r="M274" s="160">
        <v>44565</v>
      </c>
      <c r="N274" s="160">
        <v>44516</v>
      </c>
      <c r="O274" s="160">
        <v>44467</v>
      </c>
      <c r="P274" s="160">
        <v>44467</v>
      </c>
      <c r="Q274" s="91" t="s">
        <v>723</v>
      </c>
      <c r="R274" s="91" t="s">
        <v>1170</v>
      </c>
      <c r="W274" s="91"/>
      <c r="Y274" s="91"/>
      <c r="Z274" s="91"/>
      <c r="AA274" s="92" t="e">
        <f>VLOOKUP(功能_33[[#This Row],[User]],#REF!,7,FALSE)</f>
        <v>#REF!</v>
      </c>
      <c r="AB274" s="160">
        <v>44533</v>
      </c>
      <c r="AC274" s="160" t="s">
        <v>1559</v>
      </c>
      <c r="AD274" s="160">
        <v>44467</v>
      </c>
      <c r="AE274" s="160">
        <v>44467</v>
      </c>
      <c r="AF274" s="180" t="s">
        <v>1995</v>
      </c>
      <c r="AG274" s="160"/>
      <c r="AH274" s="160"/>
      <c r="AI274" s="179"/>
      <c r="AJ274" s="160">
        <f>IFERROR(IF(VLOOKUP(功能_33[[#This Row],[功能代號]],E:T,11,FALSE)=0,"",VLOOKUP(功能_33[[#This Row],[功能代號]],E:T,11,FALSE)),"")</f>
        <v>44467</v>
      </c>
      <c r="AK274" s="160"/>
      <c r="AL274" s="160"/>
      <c r="AM274" s="92"/>
      <c r="AN274" s="160"/>
      <c r="AO274" s="104" t="s">
        <v>1171</v>
      </c>
      <c r="AP274" s="105" t="s">
        <v>1172</v>
      </c>
      <c r="AQ274" s="181" t="s">
        <v>1530</v>
      </c>
      <c r="AR274" s="168" t="str">
        <f t="shared" si="35"/>
        <v>6-6</v>
      </c>
      <c r="AS274" s="169" t="str">
        <f t="shared" si="36"/>
        <v/>
      </c>
      <c r="AT274" s="170" t="str">
        <f t="shared" si="37"/>
        <v/>
      </c>
      <c r="AU274" s="182" t="str">
        <f t="shared" si="38"/>
        <v/>
      </c>
      <c r="AV274" s="183" t="str">
        <f t="shared" si="39"/>
        <v/>
      </c>
      <c r="AW274" s="163" t="str">
        <f t="shared" si="40"/>
        <v/>
      </c>
      <c r="AX274" s="92" t="str">
        <f>IFERROR(VLOOKUP(功能_33[[#This Row],[功能代號]],#REF!,1,FALSE),"")</f>
        <v/>
      </c>
      <c r="AY274" s="100">
        <v>44512</v>
      </c>
      <c r="AZ274" s="100">
        <v>44512</v>
      </c>
      <c r="BA274" s="100">
        <v>44512</v>
      </c>
      <c r="BB274" s="92" t="s">
        <v>1650</v>
      </c>
      <c r="BD274" s="92" t="s">
        <v>1996</v>
      </c>
      <c r="BE274" s="92" t="s">
        <v>1533</v>
      </c>
      <c r="BF274" s="184"/>
      <c r="BG274" s="92" t="str">
        <f>IFERROR(VLOOKUP(功能_33[[#This Row],[功能代號]],#REF!,1,FALSE),"")</f>
        <v/>
      </c>
      <c r="BH274" s="92" t="str">
        <f>IFERROR(VLOOKUP(功能_33[[#This Row],[QC對應測試案例即測試報告]],#REF!,1,FALSE),"")</f>
        <v/>
      </c>
      <c r="BI274" s="92" t="str">
        <f t="shared" si="34"/>
        <v/>
      </c>
    </row>
    <row r="275" spans="3:61" ht="13.5" x14ac:dyDescent="0.4">
      <c r="C275" s="92" t="s">
        <v>646</v>
      </c>
      <c r="D275" s="92" t="s">
        <v>791</v>
      </c>
      <c r="E275" s="91" t="s">
        <v>249</v>
      </c>
      <c r="F275" s="92" t="s">
        <v>1173</v>
      </c>
      <c r="G275" s="92"/>
      <c r="H275" s="91" t="s">
        <v>761</v>
      </c>
      <c r="I275" s="91" t="s">
        <v>853</v>
      </c>
      <c r="J275" s="97" t="s">
        <v>793</v>
      </c>
      <c r="K275" s="97"/>
      <c r="L275" s="160">
        <v>44565</v>
      </c>
      <c r="M275" s="160">
        <v>44565</v>
      </c>
      <c r="N275" s="160">
        <v>44467</v>
      </c>
      <c r="O275" s="160">
        <v>44467</v>
      </c>
      <c r="P275" s="160">
        <v>44467</v>
      </c>
      <c r="Q275" s="91" t="s">
        <v>723</v>
      </c>
      <c r="R275" s="91" t="s">
        <v>1170</v>
      </c>
      <c r="W275" s="91"/>
      <c r="Y275" s="91"/>
      <c r="Z275" s="91"/>
      <c r="AA275" s="92" t="e">
        <f>VLOOKUP(功能_33[[#This Row],[User]],#REF!,7,FALSE)</f>
        <v>#REF!</v>
      </c>
      <c r="AB275" s="160">
        <v>44533</v>
      </c>
      <c r="AC275" s="160" t="s">
        <v>1559</v>
      </c>
      <c r="AD275" s="160">
        <v>44467</v>
      </c>
      <c r="AE275" s="160">
        <v>44467</v>
      </c>
      <c r="AF275" s="180">
        <v>44550</v>
      </c>
      <c r="AG275" s="160"/>
      <c r="AH275" s="160"/>
      <c r="AI275" s="179"/>
      <c r="AJ275" s="160">
        <f>IFERROR(IF(VLOOKUP(功能_33[[#This Row],[功能代號]],E:T,11,FALSE)=0,"",VLOOKUP(功能_33[[#This Row],[功能代號]],E:T,11,FALSE)),"")</f>
        <v>44467</v>
      </c>
      <c r="AK275" s="160"/>
      <c r="AL275" s="160"/>
      <c r="AM275" s="92"/>
      <c r="AN275" s="160"/>
      <c r="AO275" s="104" t="s">
        <v>1174</v>
      </c>
      <c r="AP275" s="105" t="s">
        <v>1175</v>
      </c>
      <c r="AQ275" s="181" t="s">
        <v>1530</v>
      </c>
      <c r="AR275" s="168" t="str">
        <f t="shared" si="35"/>
        <v>6-6</v>
      </c>
      <c r="AS275" s="169" t="str">
        <f t="shared" si="36"/>
        <v/>
      </c>
      <c r="AT275" s="170" t="str">
        <f t="shared" si="37"/>
        <v/>
      </c>
      <c r="AU275" s="182" t="str">
        <f t="shared" si="38"/>
        <v/>
      </c>
      <c r="AV275" s="183" t="str">
        <f t="shared" si="39"/>
        <v/>
      </c>
      <c r="AW275" s="163" t="str">
        <f t="shared" si="40"/>
        <v/>
      </c>
      <c r="AX275" s="92" t="str">
        <f>IFERROR(VLOOKUP(功能_33[[#This Row],[功能代號]],#REF!,1,FALSE),"")</f>
        <v/>
      </c>
      <c r="AY275" s="100">
        <v>44517</v>
      </c>
      <c r="AZ275" s="100">
        <v>44517</v>
      </c>
      <c r="BA275" s="100">
        <v>44517</v>
      </c>
      <c r="BB275" s="92" t="s">
        <v>1650</v>
      </c>
      <c r="BD275" s="92" t="s">
        <v>1997</v>
      </c>
      <c r="BE275" s="92" t="s">
        <v>1533</v>
      </c>
      <c r="BF275" s="184"/>
      <c r="BG275" s="92" t="str">
        <f>IFERROR(VLOOKUP(功能_33[[#This Row],[功能代號]],#REF!,1,FALSE),"")</f>
        <v/>
      </c>
      <c r="BH275" s="92" t="str">
        <f>IFERROR(VLOOKUP(功能_33[[#This Row],[QC對應測試案例即測試報告]],#REF!,1,FALSE),"")</f>
        <v/>
      </c>
      <c r="BI275" s="92" t="str">
        <f t="shared" si="34"/>
        <v/>
      </c>
    </row>
    <row r="276" spans="3:61" ht="13.5" x14ac:dyDescent="0.4">
      <c r="C276" s="92" t="s">
        <v>646</v>
      </c>
      <c r="D276" s="92" t="s">
        <v>791</v>
      </c>
      <c r="E276" s="91" t="s">
        <v>250</v>
      </c>
      <c r="F276" s="92" t="s">
        <v>1176</v>
      </c>
      <c r="G276" s="92"/>
      <c r="H276" s="91" t="s">
        <v>761</v>
      </c>
      <c r="I276" s="91" t="s">
        <v>853</v>
      </c>
      <c r="J276" s="97" t="s">
        <v>1641</v>
      </c>
      <c r="K276" s="97" t="s">
        <v>1642</v>
      </c>
      <c r="L276" s="160">
        <v>44565</v>
      </c>
      <c r="M276" s="160">
        <v>44565</v>
      </c>
      <c r="N276" s="160">
        <v>44515</v>
      </c>
      <c r="O276" s="160">
        <v>44466</v>
      </c>
      <c r="P276" s="160">
        <v>44472</v>
      </c>
      <c r="Q276" s="91" t="s">
        <v>719</v>
      </c>
      <c r="R276" s="91" t="s">
        <v>745</v>
      </c>
      <c r="W276" s="91"/>
      <c r="Y276" s="91"/>
      <c r="Z276" s="91"/>
      <c r="AA276" s="92" t="e">
        <f>VLOOKUP(功能_33[[#This Row],[User]],#REF!,7,FALSE)</f>
        <v>#REF!</v>
      </c>
      <c r="AB276" s="160">
        <v>44472</v>
      </c>
      <c r="AC276" s="160" t="s">
        <v>1593</v>
      </c>
      <c r="AD276" s="190">
        <v>44544</v>
      </c>
      <c r="AE276" s="190">
        <v>44544</v>
      </c>
      <c r="AF276" s="180" t="s">
        <v>1998</v>
      </c>
      <c r="AG276" s="160"/>
      <c r="AH276" s="160"/>
      <c r="AI276" s="179"/>
      <c r="AJ276" s="160">
        <f>IFERROR(IF(VLOOKUP(功能_33[[#This Row],[功能代號]],E:T,11,FALSE)=0,"",VLOOKUP(功能_33[[#This Row],[功能代號]],E:T,11,FALSE)),"")</f>
        <v>44466</v>
      </c>
      <c r="AK276" s="160"/>
      <c r="AL276" s="160"/>
      <c r="AM276" s="92"/>
      <c r="AN276" s="160"/>
      <c r="AO276" s="91" t="s">
        <v>759</v>
      </c>
      <c r="AP276" s="91" t="s">
        <v>759</v>
      </c>
      <c r="AQ276" s="181" t="s">
        <v>1530</v>
      </c>
      <c r="AR276" s="168" t="str">
        <f t="shared" si="35"/>
        <v>6-6</v>
      </c>
      <c r="AS276" s="169" t="str">
        <f t="shared" si="36"/>
        <v/>
      </c>
      <c r="AT276" s="170" t="str">
        <f t="shared" si="37"/>
        <v/>
      </c>
      <c r="AU276" s="182" t="str">
        <f t="shared" si="38"/>
        <v/>
      </c>
      <c r="AV276" s="183" t="str">
        <f t="shared" si="39"/>
        <v/>
      </c>
      <c r="AW276" s="163" t="str">
        <f t="shared" si="40"/>
        <v/>
      </c>
      <c r="AX276" s="92" t="str">
        <f>IFERROR(VLOOKUP(功能_33[[#This Row],[功能代號]],#REF!,1,FALSE),"")</f>
        <v/>
      </c>
      <c r="AY276" s="100">
        <v>44512</v>
      </c>
      <c r="AZ276" s="100">
        <v>44512</v>
      </c>
      <c r="BA276" s="100">
        <v>44512</v>
      </c>
      <c r="BB276" s="92" t="s">
        <v>1650</v>
      </c>
      <c r="BD276" s="92" t="s">
        <v>1999</v>
      </c>
      <c r="BE276" s="92" t="s">
        <v>1533</v>
      </c>
      <c r="BF276" s="184"/>
      <c r="BG276" s="92" t="str">
        <f>IFERROR(VLOOKUP(功能_33[[#This Row],[功能代號]],#REF!,1,FALSE),"")</f>
        <v/>
      </c>
      <c r="BH276" s="92" t="str">
        <f>IFERROR(VLOOKUP(功能_33[[#This Row],[QC對應測試案例即測試報告]],#REF!,1,FALSE),"")</f>
        <v/>
      </c>
      <c r="BI276" s="92" t="str">
        <f t="shared" si="34"/>
        <v/>
      </c>
    </row>
    <row r="277" spans="3:61" ht="13.5" x14ac:dyDescent="0.4">
      <c r="C277" s="92" t="s">
        <v>646</v>
      </c>
      <c r="D277" s="92" t="s">
        <v>791</v>
      </c>
      <c r="E277" s="91" t="s">
        <v>2000</v>
      </c>
      <c r="F277" s="92" t="s">
        <v>2001</v>
      </c>
      <c r="G277" s="92" t="s">
        <v>2002</v>
      </c>
      <c r="H277" s="91" t="s">
        <v>761</v>
      </c>
      <c r="I277" s="91" t="s">
        <v>853</v>
      </c>
      <c r="J277" s="97" t="s">
        <v>1993</v>
      </c>
      <c r="K277" s="97" t="s">
        <v>2003</v>
      </c>
      <c r="L277" s="160">
        <v>44565</v>
      </c>
      <c r="M277" s="160">
        <v>44565</v>
      </c>
      <c r="N277" s="160">
        <v>44515</v>
      </c>
      <c r="O277" s="160">
        <v>44466</v>
      </c>
      <c r="P277" s="160">
        <v>44472</v>
      </c>
      <c r="Q277" s="91" t="s">
        <v>719</v>
      </c>
      <c r="R277" s="194" t="s">
        <v>745</v>
      </c>
      <c r="W277" s="91"/>
      <c r="Y277" s="91"/>
      <c r="Z277" s="91"/>
      <c r="AA277" s="92" t="e">
        <f>VLOOKUP(功能_33[[#This Row],[User]],#REF!,7,FALSE)</f>
        <v>#REF!</v>
      </c>
      <c r="AB277" s="160">
        <v>44472</v>
      </c>
      <c r="AC277" s="160" t="s">
        <v>1593</v>
      </c>
      <c r="AD277" s="190">
        <v>44544</v>
      </c>
      <c r="AE277" s="190">
        <v>44544</v>
      </c>
      <c r="AF277" s="180" t="s">
        <v>2004</v>
      </c>
      <c r="AG277" s="160"/>
      <c r="AH277" s="160"/>
      <c r="AI277" s="179"/>
      <c r="AJ277" s="160">
        <f>IFERROR(IF(VLOOKUP(功能_33[[#This Row],[功能代號]],E:T,11,FALSE)=0,"",VLOOKUP(功能_33[[#This Row],[功能代號]],E:T,11,FALSE)),"")</f>
        <v>44466</v>
      </c>
      <c r="AK277" s="160"/>
      <c r="AL277" s="160"/>
      <c r="AM277" s="92"/>
      <c r="AN277" s="160"/>
      <c r="AO277" s="91" t="s">
        <v>759</v>
      </c>
      <c r="AP277" s="91" t="s">
        <v>759</v>
      </c>
      <c r="AQ277" s="181" t="s">
        <v>1530</v>
      </c>
      <c r="AR277" s="168" t="str">
        <f t="shared" si="35"/>
        <v>6-6</v>
      </c>
      <c r="AS277" s="169" t="str">
        <f t="shared" si="36"/>
        <v/>
      </c>
      <c r="AT277" s="170" t="str">
        <f t="shared" si="37"/>
        <v/>
      </c>
      <c r="AU277" s="182" t="str">
        <f t="shared" si="38"/>
        <v/>
      </c>
      <c r="AV277" s="183" t="str">
        <f t="shared" si="39"/>
        <v/>
      </c>
      <c r="AW277" s="163" t="str">
        <f t="shared" si="40"/>
        <v/>
      </c>
      <c r="AX277" s="92" t="str">
        <f>IFERROR(VLOOKUP(功能_33[[#This Row],[功能代號]],#REF!,1,FALSE),"")</f>
        <v/>
      </c>
      <c r="AY277" s="100">
        <v>44512</v>
      </c>
      <c r="AZ277" s="100">
        <v>44512</v>
      </c>
      <c r="BA277" s="100">
        <v>44512</v>
      </c>
      <c r="BB277" s="92" t="s">
        <v>1650</v>
      </c>
      <c r="BD277" s="92" t="s">
        <v>1999</v>
      </c>
      <c r="BE277" s="92" t="s">
        <v>1533</v>
      </c>
      <c r="BF277" s="184"/>
      <c r="BG277" s="92" t="str">
        <f>IFERROR(VLOOKUP(功能_33[[#This Row],[功能代號]],#REF!,1,FALSE),"")</f>
        <v/>
      </c>
      <c r="BH277" s="92" t="str">
        <f>IFERROR(VLOOKUP(功能_33[[#This Row],[QC對應測試案例即測試報告]],#REF!,1,FALSE),"")</f>
        <v/>
      </c>
      <c r="BI277" s="92" t="str">
        <f t="shared" si="34"/>
        <v/>
      </c>
    </row>
    <row r="278" spans="3:61" ht="13.5" x14ac:dyDescent="0.4">
      <c r="C278" s="92" t="s">
        <v>646</v>
      </c>
      <c r="D278" s="92" t="s">
        <v>791</v>
      </c>
      <c r="E278" s="91" t="s">
        <v>251</v>
      </c>
      <c r="F278" s="92" t="s">
        <v>1177</v>
      </c>
      <c r="G278" s="92"/>
      <c r="H278" s="91" t="s">
        <v>761</v>
      </c>
      <c r="I278" s="91" t="s">
        <v>853</v>
      </c>
      <c r="J278" s="97" t="s">
        <v>1641</v>
      </c>
      <c r="K278" s="97" t="s">
        <v>1642</v>
      </c>
      <c r="L278" s="160">
        <v>44565</v>
      </c>
      <c r="M278" s="160">
        <v>44565</v>
      </c>
      <c r="N278" s="160">
        <v>44516</v>
      </c>
      <c r="O278" s="160">
        <v>44467</v>
      </c>
      <c r="P278" s="160">
        <v>44467</v>
      </c>
      <c r="Q278" s="91" t="s">
        <v>719</v>
      </c>
      <c r="R278" s="91" t="s">
        <v>884</v>
      </c>
      <c r="W278" s="91"/>
      <c r="Y278" s="91"/>
      <c r="Z278" s="91"/>
      <c r="AA278" s="92" t="e">
        <f>VLOOKUP(功能_33[[#This Row],[User]],#REF!,7,FALSE)</f>
        <v>#REF!</v>
      </c>
      <c r="AB278" s="160">
        <v>44533</v>
      </c>
      <c r="AC278" s="160" t="s">
        <v>1559</v>
      </c>
      <c r="AD278" s="160">
        <v>44530</v>
      </c>
      <c r="AE278" s="160">
        <v>44530</v>
      </c>
      <c r="AF278" s="180" t="s">
        <v>1903</v>
      </c>
      <c r="AG278" s="160"/>
      <c r="AH278" s="160"/>
      <c r="AI278" s="179"/>
      <c r="AJ278" s="160">
        <f>IFERROR(IF(VLOOKUP(功能_33[[#This Row],[功能代號]],E:T,11,FALSE)=0,"",VLOOKUP(功能_33[[#This Row],[功能代號]],E:T,11,FALSE)),"")</f>
        <v>44467</v>
      </c>
      <c r="AK278" s="160"/>
      <c r="AL278" s="160"/>
      <c r="AM278" s="92"/>
      <c r="AN278" s="160"/>
      <c r="AO278" s="104" t="s">
        <v>1178</v>
      </c>
      <c r="AP278" s="105" t="s">
        <v>1179</v>
      </c>
      <c r="AQ278" s="181" t="s">
        <v>1530</v>
      </c>
      <c r="AR278" s="168" t="str">
        <f t="shared" si="35"/>
        <v>6-6</v>
      </c>
      <c r="AS278" s="169" t="str">
        <f t="shared" si="36"/>
        <v/>
      </c>
      <c r="AT278" s="170" t="str">
        <f t="shared" si="37"/>
        <v/>
      </c>
      <c r="AU278" s="182" t="str">
        <f t="shared" si="38"/>
        <v/>
      </c>
      <c r="AV278" s="183" t="str">
        <f t="shared" si="39"/>
        <v/>
      </c>
      <c r="AW278" s="163" t="str">
        <f t="shared" si="40"/>
        <v/>
      </c>
      <c r="AX278" s="92" t="str">
        <f>IFERROR(VLOOKUP(功能_33[[#This Row],[功能代號]],#REF!,1,FALSE),"")</f>
        <v/>
      </c>
      <c r="AY278" s="100">
        <v>44512</v>
      </c>
      <c r="AZ278" s="100">
        <v>44512</v>
      </c>
      <c r="BA278" s="100">
        <v>44512</v>
      </c>
      <c r="BB278" s="92" t="s">
        <v>1650</v>
      </c>
      <c r="BD278" s="92" t="s">
        <v>2005</v>
      </c>
      <c r="BE278" s="92" t="s">
        <v>1533</v>
      </c>
      <c r="BF278" s="184"/>
      <c r="BG278" s="92" t="str">
        <f>IFERROR(VLOOKUP(功能_33[[#This Row],[功能代號]],#REF!,1,FALSE),"")</f>
        <v/>
      </c>
      <c r="BH278" s="92" t="str">
        <f>IFERROR(VLOOKUP(功能_33[[#This Row],[QC對應測試案例即測試報告]],#REF!,1,FALSE),"")</f>
        <v/>
      </c>
      <c r="BI278" s="92" t="str">
        <f t="shared" si="34"/>
        <v/>
      </c>
    </row>
    <row r="279" spans="3:61" ht="13.5" x14ac:dyDescent="0.4">
      <c r="C279" s="92" t="s">
        <v>630</v>
      </c>
      <c r="D279" s="92" t="s">
        <v>2006</v>
      </c>
      <c r="E279" s="91" t="s">
        <v>28</v>
      </c>
      <c r="F279" s="92" t="s">
        <v>2007</v>
      </c>
      <c r="G279" s="92"/>
      <c r="H279" s="91" t="s">
        <v>761</v>
      </c>
      <c r="I279" s="91" t="s">
        <v>762</v>
      </c>
      <c r="J279" s="97" t="s">
        <v>770</v>
      </c>
      <c r="K279" s="97"/>
      <c r="L279" s="160">
        <v>44558</v>
      </c>
      <c r="M279" s="160">
        <v>44558</v>
      </c>
      <c r="N279" s="160">
        <v>44491</v>
      </c>
      <c r="O279" s="160">
        <v>44498</v>
      </c>
      <c r="P279" s="160">
        <v>44537</v>
      </c>
      <c r="Q279" s="91" t="s">
        <v>719</v>
      </c>
      <c r="R279" s="91" t="s">
        <v>2008</v>
      </c>
      <c r="S279" s="92" t="s">
        <v>921</v>
      </c>
      <c r="W279" s="91"/>
      <c r="Y279" s="91"/>
      <c r="Z279" s="91"/>
      <c r="AA279" s="92" t="e">
        <f>VLOOKUP(功能_33[[#This Row],[User]],#REF!,7,FALSE)</f>
        <v>#REF!</v>
      </c>
      <c r="AB279" s="160">
        <v>44533</v>
      </c>
      <c r="AC279" s="160" t="s">
        <v>1745</v>
      </c>
      <c r="AD279" s="160">
        <v>44543</v>
      </c>
      <c r="AE279" s="160">
        <v>44544</v>
      </c>
      <c r="AF279" s="180">
        <v>44544</v>
      </c>
      <c r="AG279" s="160" t="s">
        <v>1561</v>
      </c>
      <c r="AH279" s="160"/>
      <c r="AI279" s="179"/>
      <c r="AJ279" s="160">
        <f>IFERROR(IF(VLOOKUP(功能_33[[#This Row],[功能代號]],E:T,11,FALSE)=0,"",VLOOKUP(功能_33[[#This Row],[功能代號]],E:T,11,FALSE)),"")</f>
        <v>44498</v>
      </c>
      <c r="AK279" s="160"/>
      <c r="AL279" s="160"/>
      <c r="AM279" s="92"/>
      <c r="AN279" s="180" t="s">
        <v>2009</v>
      </c>
      <c r="AO279" s="91" t="s">
        <v>2010</v>
      </c>
      <c r="AP279" s="92" t="s">
        <v>2011</v>
      </c>
      <c r="AQ279" s="181" t="s">
        <v>1530</v>
      </c>
      <c r="AR279" s="168" t="str">
        <f t="shared" si="35"/>
        <v>2-6</v>
      </c>
      <c r="AS279" s="169" t="str">
        <f t="shared" si="36"/>
        <v/>
      </c>
      <c r="AT279" s="170" t="str">
        <f t="shared" si="37"/>
        <v/>
      </c>
      <c r="AU279" s="182" t="str">
        <f t="shared" si="38"/>
        <v/>
      </c>
      <c r="AV279" s="183" t="str">
        <f t="shared" si="39"/>
        <v/>
      </c>
      <c r="AW279" s="163" t="str">
        <f t="shared" si="40"/>
        <v/>
      </c>
      <c r="AX279" s="92" t="str">
        <f>IFERROR(VLOOKUP(功能_33[[#This Row],[功能代號]],#REF!,1,FALSE),"")</f>
        <v/>
      </c>
      <c r="AY279" s="100">
        <v>44614</v>
      </c>
      <c r="AZ279" s="100">
        <v>44614</v>
      </c>
      <c r="BA279" s="100">
        <v>44617</v>
      </c>
      <c r="BB279" s="92" t="s">
        <v>1703</v>
      </c>
      <c r="BC279" s="92" t="s">
        <v>1812</v>
      </c>
      <c r="BD279" s="92" t="s">
        <v>2012</v>
      </c>
      <c r="BE279" s="92" t="s">
        <v>1533</v>
      </c>
      <c r="BF279" s="184"/>
      <c r="BG279" s="92" t="str">
        <f>IFERROR(VLOOKUP(功能_33[[#This Row],[功能代號]],#REF!,1,FALSE),"")</f>
        <v/>
      </c>
      <c r="BH279" s="92" t="str">
        <f>IFERROR(VLOOKUP(功能_33[[#This Row],[QC對應測試案例即測試報告]],#REF!,1,FALSE),"")</f>
        <v/>
      </c>
      <c r="BI279" s="92" t="str">
        <f t="shared" si="34"/>
        <v/>
      </c>
    </row>
    <row r="280" spans="3:61" ht="13.5" x14ac:dyDescent="0.4">
      <c r="C280" s="92" t="s">
        <v>630</v>
      </c>
      <c r="D280" s="92" t="s">
        <v>2006</v>
      </c>
      <c r="E280" s="91" t="s">
        <v>55</v>
      </c>
      <c r="F280" s="92" t="s">
        <v>2013</v>
      </c>
      <c r="G280" s="92"/>
      <c r="H280" s="91" t="s">
        <v>761</v>
      </c>
      <c r="I280" s="91" t="s">
        <v>762</v>
      </c>
      <c r="J280" s="97" t="s">
        <v>1582</v>
      </c>
      <c r="K280" s="97" t="s">
        <v>2014</v>
      </c>
      <c r="L280" s="160">
        <v>44558</v>
      </c>
      <c r="M280" s="160">
        <v>44558</v>
      </c>
      <c r="N280" s="160">
        <v>44491</v>
      </c>
      <c r="O280" s="160">
        <v>44498</v>
      </c>
      <c r="P280" s="160">
        <v>44537</v>
      </c>
      <c r="Q280" s="91" t="s">
        <v>719</v>
      </c>
      <c r="R280" s="91" t="s">
        <v>735</v>
      </c>
      <c r="W280" s="91"/>
      <c r="Y280" s="91"/>
      <c r="Z280" s="91"/>
      <c r="AA280" s="92" t="e">
        <f>VLOOKUP(功能_33[[#This Row],[User]],#REF!,7,FALSE)</f>
        <v>#REF!</v>
      </c>
      <c r="AB280" s="160">
        <v>44533</v>
      </c>
      <c r="AC280" s="160" t="s">
        <v>1593</v>
      </c>
      <c r="AD280" s="160">
        <v>44529</v>
      </c>
      <c r="AE280" s="160">
        <v>44529</v>
      </c>
      <c r="AF280" s="180" t="s">
        <v>1854</v>
      </c>
      <c r="AG280" s="160" t="s">
        <v>2015</v>
      </c>
      <c r="AH280" s="160"/>
      <c r="AI280" s="179"/>
      <c r="AJ280" s="160">
        <f>IFERROR(IF(VLOOKUP(功能_33[[#This Row],[功能代號]],E:T,11,FALSE)=0,"",VLOOKUP(功能_33[[#This Row],[功能代號]],E:T,11,FALSE)),"")</f>
        <v>44498</v>
      </c>
      <c r="AK280" s="160"/>
      <c r="AL280" s="160"/>
      <c r="AM280" s="92"/>
      <c r="AN280" s="160">
        <v>44491</v>
      </c>
      <c r="AO280" s="91" t="s">
        <v>2016</v>
      </c>
      <c r="AP280" s="92" t="s">
        <v>2017</v>
      </c>
      <c r="AQ280" s="181" t="s">
        <v>1530</v>
      </c>
      <c r="AR280" s="168" t="str">
        <f t="shared" si="35"/>
        <v>2-6</v>
      </c>
      <c r="AS280" s="169" t="str">
        <f t="shared" si="36"/>
        <v/>
      </c>
      <c r="AT280" s="170" t="str">
        <f t="shared" si="37"/>
        <v/>
      </c>
      <c r="AU280" s="182" t="str">
        <f t="shared" si="38"/>
        <v/>
      </c>
      <c r="AV280" s="183" t="str">
        <f t="shared" si="39"/>
        <v/>
      </c>
      <c r="AW280" s="163" t="str">
        <f t="shared" si="40"/>
        <v/>
      </c>
      <c r="AX280" s="92" t="str">
        <f>IFERROR(VLOOKUP(功能_33[[#This Row],[功能代號]],#REF!,1,FALSE),"")</f>
        <v/>
      </c>
      <c r="AY280" s="100">
        <v>44614</v>
      </c>
      <c r="AZ280" s="100">
        <v>44614</v>
      </c>
      <c r="BA280" s="100">
        <v>44617</v>
      </c>
      <c r="BB280" s="92" t="s">
        <v>1703</v>
      </c>
      <c r="BC280" s="92" t="s">
        <v>1812</v>
      </c>
      <c r="BD280" s="92" t="s">
        <v>2012</v>
      </c>
      <c r="BE280" s="92" t="s">
        <v>1533</v>
      </c>
      <c r="BF280" s="184"/>
      <c r="BG280" s="92" t="str">
        <f>IFERROR(VLOOKUP(功能_33[[#This Row],[功能代號]],#REF!,1,FALSE),"")</f>
        <v/>
      </c>
      <c r="BH280" s="92" t="str">
        <f>IFERROR(VLOOKUP(功能_33[[#This Row],[QC對應測試案例即測試報告]],#REF!,1,FALSE),"")</f>
        <v/>
      </c>
      <c r="BI280" s="92" t="str">
        <f t="shared" si="34"/>
        <v/>
      </c>
    </row>
    <row r="281" spans="3:61" ht="13.5" x14ac:dyDescent="0.4">
      <c r="C281" s="92" t="s">
        <v>630</v>
      </c>
      <c r="D281" s="92" t="s">
        <v>2006</v>
      </c>
      <c r="E281" s="91" t="s">
        <v>71</v>
      </c>
      <c r="F281" s="92" t="s">
        <v>2018</v>
      </c>
      <c r="G281" s="92"/>
      <c r="H281" s="91" t="s">
        <v>761</v>
      </c>
      <c r="I281" s="91" t="s">
        <v>762</v>
      </c>
      <c r="J281" s="97" t="s">
        <v>770</v>
      </c>
      <c r="K281" s="97"/>
      <c r="L281" s="160">
        <v>44558</v>
      </c>
      <c r="M281" s="160">
        <v>44558</v>
      </c>
      <c r="N281" s="160">
        <v>44491</v>
      </c>
      <c r="O281" s="160">
        <v>44498</v>
      </c>
      <c r="P281" s="160">
        <v>44498</v>
      </c>
      <c r="Q281" s="91" t="s">
        <v>719</v>
      </c>
      <c r="R281" s="91" t="s">
        <v>735</v>
      </c>
      <c r="W281" s="91"/>
      <c r="Y281" s="91"/>
      <c r="Z281" s="91"/>
      <c r="AA281" s="92" t="e">
        <f>VLOOKUP(功能_33[[#This Row],[User]],#REF!,7,FALSE)</f>
        <v>#REF!</v>
      </c>
      <c r="AB281" s="160">
        <v>44533</v>
      </c>
      <c r="AC281" s="160" t="s">
        <v>1559</v>
      </c>
      <c r="AD281" s="160">
        <v>44543</v>
      </c>
      <c r="AE281" s="160">
        <v>44544</v>
      </c>
      <c r="AF281" s="180">
        <v>44544</v>
      </c>
      <c r="AG281" s="160" t="s">
        <v>1561</v>
      </c>
      <c r="AH281" s="160"/>
      <c r="AI281" s="179"/>
      <c r="AJ281" s="160">
        <f>IFERROR(IF(VLOOKUP(功能_33[[#This Row],[功能代號]],E:T,11,FALSE)=0,"",VLOOKUP(功能_33[[#This Row],[功能代號]],E:T,11,FALSE)),"")</f>
        <v>44498</v>
      </c>
      <c r="AK281" s="160"/>
      <c r="AL281" s="160"/>
      <c r="AM281" s="92"/>
      <c r="AN281" s="160">
        <v>44491</v>
      </c>
      <c r="AO281" s="91" t="s">
        <v>2016</v>
      </c>
      <c r="AP281" s="92" t="s">
        <v>2019</v>
      </c>
      <c r="AQ281" s="181" t="s">
        <v>1530</v>
      </c>
      <c r="AR281" s="168" t="str">
        <f t="shared" si="35"/>
        <v>2-6</v>
      </c>
      <c r="AS281" s="169" t="str">
        <f t="shared" si="36"/>
        <v/>
      </c>
      <c r="AT281" s="170" t="str">
        <f t="shared" si="37"/>
        <v/>
      </c>
      <c r="AU281" s="182" t="str">
        <f t="shared" si="38"/>
        <v/>
      </c>
      <c r="AV281" s="183" t="str">
        <f t="shared" si="39"/>
        <v/>
      </c>
      <c r="AW281" s="163" t="str">
        <f t="shared" si="40"/>
        <v/>
      </c>
      <c r="AX281" s="92" t="str">
        <f>IFERROR(VLOOKUP(功能_33[[#This Row],[功能代號]],#REF!,1,FALSE),"")</f>
        <v/>
      </c>
      <c r="AY281" s="100">
        <v>44614</v>
      </c>
      <c r="AZ281" s="100">
        <v>44614</v>
      </c>
      <c r="BA281" s="100">
        <v>44617</v>
      </c>
      <c r="BB281" s="92" t="s">
        <v>1703</v>
      </c>
      <c r="BC281" s="92" t="s">
        <v>1812</v>
      </c>
      <c r="BD281" s="92" t="s">
        <v>2012</v>
      </c>
      <c r="BE281" s="92" t="s">
        <v>1533</v>
      </c>
      <c r="BF281" s="184"/>
      <c r="BG281" s="92" t="str">
        <f>IFERROR(VLOOKUP(功能_33[[#This Row],[功能代號]],#REF!,1,FALSE),"")</f>
        <v/>
      </c>
      <c r="BH281" s="92" t="str">
        <f>IFERROR(VLOOKUP(功能_33[[#This Row],[QC對應測試案例即測試報告]],#REF!,1,FALSE),"")</f>
        <v/>
      </c>
      <c r="BI281" s="92" t="str">
        <f t="shared" si="34"/>
        <v/>
      </c>
    </row>
    <row r="282" spans="3:61" ht="13.5" x14ac:dyDescent="0.4">
      <c r="C282" s="92" t="s">
        <v>630</v>
      </c>
      <c r="D282" s="92" t="s">
        <v>2006</v>
      </c>
      <c r="E282" s="91" t="s">
        <v>29</v>
      </c>
      <c r="F282" s="92" t="s">
        <v>2020</v>
      </c>
      <c r="G282" s="92"/>
      <c r="H282" s="91" t="s">
        <v>761</v>
      </c>
      <c r="I282" s="91" t="s">
        <v>762</v>
      </c>
      <c r="J282" s="97" t="s">
        <v>1582</v>
      </c>
      <c r="K282" s="97" t="s">
        <v>2014</v>
      </c>
      <c r="L282" s="160">
        <v>44558</v>
      </c>
      <c r="M282" s="160">
        <v>44558</v>
      </c>
      <c r="N282" s="160">
        <v>44491</v>
      </c>
      <c r="O282" s="160">
        <v>44498</v>
      </c>
      <c r="P282" s="160">
        <v>44537</v>
      </c>
      <c r="Q282" s="91" t="s">
        <v>719</v>
      </c>
      <c r="R282" s="91" t="s">
        <v>735</v>
      </c>
      <c r="W282" s="91"/>
      <c r="Y282" s="91"/>
      <c r="Z282" s="91"/>
      <c r="AA282" s="92" t="e">
        <f>VLOOKUP(功能_33[[#This Row],[User]],#REF!,7,FALSE)</f>
        <v>#REF!</v>
      </c>
      <c r="AB282" s="160">
        <v>44533</v>
      </c>
      <c r="AC282" s="160" t="s">
        <v>1559</v>
      </c>
      <c r="AD282" s="160">
        <v>44543</v>
      </c>
      <c r="AE282" s="160">
        <v>44544</v>
      </c>
      <c r="AF282" s="180" t="s">
        <v>1854</v>
      </c>
      <c r="AG282" s="160" t="s">
        <v>1561</v>
      </c>
      <c r="AH282" s="160"/>
      <c r="AI282" s="179"/>
      <c r="AJ282" s="160">
        <f>IFERROR(IF(VLOOKUP(功能_33[[#This Row],[功能代號]],E:T,11,FALSE)=0,"",VLOOKUP(功能_33[[#This Row],[功能代號]],E:T,11,FALSE)),"")</f>
        <v>44498</v>
      </c>
      <c r="AK282" s="160"/>
      <c r="AL282" s="160"/>
      <c r="AM282" s="92"/>
      <c r="AN282" s="160">
        <v>44491</v>
      </c>
      <c r="AO282" s="160">
        <v>38633</v>
      </c>
      <c r="AP282" s="92" t="s">
        <v>2021</v>
      </c>
      <c r="AQ282" s="181" t="s">
        <v>1530</v>
      </c>
      <c r="AR282" s="168" t="str">
        <f t="shared" si="35"/>
        <v>2-6</v>
      </c>
      <c r="AS282" s="169" t="str">
        <f t="shared" si="36"/>
        <v/>
      </c>
      <c r="AT282" s="170" t="str">
        <f t="shared" si="37"/>
        <v/>
      </c>
      <c r="AU282" s="182" t="str">
        <f t="shared" si="38"/>
        <v/>
      </c>
      <c r="AV282" s="183" t="str">
        <f t="shared" si="39"/>
        <v/>
      </c>
      <c r="AW282" s="163" t="str">
        <f t="shared" si="40"/>
        <v/>
      </c>
      <c r="AX282" s="92" t="str">
        <f>IFERROR(VLOOKUP(功能_33[[#This Row],[功能代號]],#REF!,1,FALSE),"")</f>
        <v/>
      </c>
      <c r="AY282" s="100">
        <v>44614</v>
      </c>
      <c r="AZ282" s="100">
        <v>44614</v>
      </c>
      <c r="BA282" s="100">
        <v>44617</v>
      </c>
      <c r="BB282" s="92" t="s">
        <v>1703</v>
      </c>
      <c r="BC282" s="92" t="s">
        <v>1812</v>
      </c>
      <c r="BD282" s="92" t="s">
        <v>2012</v>
      </c>
      <c r="BE282" s="92" t="s">
        <v>1533</v>
      </c>
      <c r="BF282" s="184"/>
      <c r="BG282" s="92" t="str">
        <f>IFERROR(VLOOKUP(功能_33[[#This Row],[功能代號]],#REF!,1,FALSE),"")</f>
        <v/>
      </c>
      <c r="BH282" s="92" t="str">
        <f>IFERROR(VLOOKUP(功能_33[[#This Row],[QC對應測試案例即測試報告]],#REF!,1,FALSE),"")</f>
        <v/>
      </c>
      <c r="BI282" s="92" t="str">
        <f t="shared" si="34"/>
        <v/>
      </c>
    </row>
    <row r="283" spans="3:61" ht="13.5" x14ac:dyDescent="0.4">
      <c r="C283" s="92" t="s">
        <v>630</v>
      </c>
      <c r="D283" s="92" t="s">
        <v>2006</v>
      </c>
      <c r="E283" s="91" t="s">
        <v>72</v>
      </c>
      <c r="F283" s="92" t="s">
        <v>2022</v>
      </c>
      <c r="G283" s="92"/>
      <c r="H283" s="91" t="s">
        <v>761</v>
      </c>
      <c r="I283" s="91" t="s">
        <v>762</v>
      </c>
      <c r="J283" s="97" t="s">
        <v>770</v>
      </c>
      <c r="K283" s="97"/>
      <c r="L283" s="160">
        <v>44558</v>
      </c>
      <c r="M283" s="160">
        <v>44558</v>
      </c>
      <c r="N283" s="160">
        <v>44491</v>
      </c>
      <c r="O283" s="160">
        <v>44498</v>
      </c>
      <c r="P283" s="160">
        <v>44498</v>
      </c>
      <c r="Q283" s="91" t="s">
        <v>719</v>
      </c>
      <c r="R283" s="91" t="s">
        <v>735</v>
      </c>
      <c r="W283" s="91"/>
      <c r="Y283" s="91"/>
      <c r="Z283" s="91"/>
      <c r="AA283" s="92" t="e">
        <f>VLOOKUP(功能_33[[#This Row],[User]],#REF!,7,FALSE)</f>
        <v>#REF!</v>
      </c>
      <c r="AB283" s="160">
        <v>44533</v>
      </c>
      <c r="AC283" s="160" t="s">
        <v>1559</v>
      </c>
      <c r="AD283" s="160">
        <v>44543</v>
      </c>
      <c r="AE283" s="160">
        <v>44544</v>
      </c>
      <c r="AF283" s="180">
        <v>44544</v>
      </c>
      <c r="AG283" s="160" t="s">
        <v>1561</v>
      </c>
      <c r="AH283" s="160"/>
      <c r="AI283" s="179"/>
      <c r="AJ283" s="160">
        <f>IFERROR(IF(VLOOKUP(功能_33[[#This Row],[功能代號]],E:T,11,FALSE)=0,"",VLOOKUP(功能_33[[#This Row],[功能代號]],E:T,11,FALSE)),"")</f>
        <v>44498</v>
      </c>
      <c r="AK283" s="160"/>
      <c r="AL283" s="160"/>
      <c r="AM283" s="92"/>
      <c r="AN283" s="160">
        <v>44491</v>
      </c>
      <c r="AO283" s="91" t="s">
        <v>759</v>
      </c>
      <c r="AP283" s="91" t="s">
        <v>759</v>
      </c>
      <c r="AQ283" s="181" t="s">
        <v>1530</v>
      </c>
      <c r="AR283" s="168" t="str">
        <f t="shared" si="35"/>
        <v>2-6</v>
      </c>
      <c r="AS283" s="169" t="str">
        <f t="shared" si="36"/>
        <v/>
      </c>
      <c r="AT283" s="170" t="str">
        <f t="shared" si="37"/>
        <v/>
      </c>
      <c r="AU283" s="182" t="str">
        <f t="shared" si="38"/>
        <v/>
      </c>
      <c r="AV283" s="183" t="str">
        <f t="shared" si="39"/>
        <v/>
      </c>
      <c r="AW283" s="163" t="str">
        <f t="shared" si="40"/>
        <v/>
      </c>
      <c r="AX283" s="92" t="str">
        <f>IFERROR(VLOOKUP(功能_33[[#This Row],[功能代號]],#REF!,1,FALSE),"")</f>
        <v/>
      </c>
      <c r="AY283" s="100">
        <v>44614</v>
      </c>
      <c r="AZ283" s="100">
        <v>44614</v>
      </c>
      <c r="BA283" s="100">
        <v>44617</v>
      </c>
      <c r="BB283" s="92" t="s">
        <v>1703</v>
      </c>
      <c r="BC283" s="92" t="s">
        <v>1812</v>
      </c>
      <c r="BD283" s="92" t="s">
        <v>2012</v>
      </c>
      <c r="BE283" s="92" t="s">
        <v>1533</v>
      </c>
      <c r="BF283" s="184"/>
      <c r="BG283" s="92" t="str">
        <f>IFERROR(VLOOKUP(功能_33[[#This Row],[功能代號]],#REF!,1,FALSE),"")</f>
        <v/>
      </c>
      <c r="BH283" s="92" t="str">
        <f>IFERROR(VLOOKUP(功能_33[[#This Row],[QC對應測試案例即測試報告]],#REF!,1,FALSE),"")</f>
        <v/>
      </c>
      <c r="BI283" s="92" t="str">
        <f t="shared" si="34"/>
        <v/>
      </c>
    </row>
    <row r="284" spans="3:61" ht="13.5" x14ac:dyDescent="0.4">
      <c r="C284" s="92" t="s">
        <v>630</v>
      </c>
      <c r="D284" s="92" t="s">
        <v>2006</v>
      </c>
      <c r="E284" s="91" t="s">
        <v>56</v>
      </c>
      <c r="F284" s="92" t="s">
        <v>2023</v>
      </c>
      <c r="G284" s="92"/>
      <c r="H284" s="91" t="s">
        <v>761</v>
      </c>
      <c r="I284" s="91" t="s">
        <v>762</v>
      </c>
      <c r="J284" s="97" t="s">
        <v>1582</v>
      </c>
      <c r="K284" s="97" t="s">
        <v>2014</v>
      </c>
      <c r="L284" s="160">
        <v>44558</v>
      </c>
      <c r="M284" s="160">
        <v>44558</v>
      </c>
      <c r="N284" s="160">
        <v>44491</v>
      </c>
      <c r="O284" s="160">
        <v>44498</v>
      </c>
      <c r="P284" s="160">
        <v>44537</v>
      </c>
      <c r="Q284" s="91" t="s">
        <v>719</v>
      </c>
      <c r="R284" s="91" t="s">
        <v>735</v>
      </c>
      <c r="W284" s="91"/>
      <c r="Y284" s="91"/>
      <c r="Z284" s="91"/>
      <c r="AA284" s="92" t="e">
        <f>VLOOKUP(功能_33[[#This Row],[User]],#REF!,7,FALSE)</f>
        <v>#REF!</v>
      </c>
      <c r="AB284" s="160">
        <v>44533</v>
      </c>
      <c r="AC284" s="160" t="s">
        <v>1559</v>
      </c>
      <c r="AD284" s="160">
        <v>44543</v>
      </c>
      <c r="AE284" s="160">
        <v>44544</v>
      </c>
      <c r="AF284" s="180" t="s">
        <v>1854</v>
      </c>
      <c r="AG284" s="160" t="s">
        <v>1561</v>
      </c>
      <c r="AH284" s="160"/>
      <c r="AI284" s="179"/>
      <c r="AJ284" s="160">
        <f>IFERROR(IF(VLOOKUP(功能_33[[#This Row],[功能代號]],E:T,11,FALSE)=0,"",VLOOKUP(功能_33[[#This Row],[功能代號]],E:T,11,FALSE)),"")</f>
        <v>44498</v>
      </c>
      <c r="AK284" s="160"/>
      <c r="AL284" s="160"/>
      <c r="AM284" s="92"/>
      <c r="AN284" s="160">
        <v>44491</v>
      </c>
      <c r="AO284" s="91">
        <v>233</v>
      </c>
      <c r="AP284" s="92" t="s">
        <v>2024</v>
      </c>
      <c r="AQ284" s="181" t="s">
        <v>1530</v>
      </c>
      <c r="AR284" s="168" t="str">
        <f t="shared" si="35"/>
        <v>2-6</v>
      </c>
      <c r="AS284" s="169" t="str">
        <f t="shared" si="36"/>
        <v/>
      </c>
      <c r="AT284" s="170" t="str">
        <f t="shared" si="37"/>
        <v/>
      </c>
      <c r="AU284" s="182" t="str">
        <f t="shared" si="38"/>
        <v/>
      </c>
      <c r="AV284" s="183" t="str">
        <f t="shared" si="39"/>
        <v/>
      </c>
      <c r="AW284" s="163" t="str">
        <f t="shared" si="40"/>
        <v/>
      </c>
      <c r="AX284" s="92" t="str">
        <f>IFERROR(VLOOKUP(功能_33[[#This Row],[功能代號]],#REF!,1,FALSE),"")</f>
        <v/>
      </c>
      <c r="AY284" s="100">
        <v>44614</v>
      </c>
      <c r="AZ284" s="100">
        <v>44614</v>
      </c>
      <c r="BA284" s="100">
        <v>44617</v>
      </c>
      <c r="BB284" s="92" t="s">
        <v>1703</v>
      </c>
      <c r="BC284" s="92" t="s">
        <v>1812</v>
      </c>
      <c r="BD284" s="92" t="s">
        <v>2012</v>
      </c>
      <c r="BE284" s="92" t="s">
        <v>1533</v>
      </c>
      <c r="BF284" s="184"/>
      <c r="BG284" s="92" t="str">
        <f>IFERROR(VLOOKUP(功能_33[[#This Row],[功能代號]],#REF!,1,FALSE),"")</f>
        <v/>
      </c>
      <c r="BH284" s="92" t="str">
        <f>IFERROR(VLOOKUP(功能_33[[#This Row],[QC對應測試案例即測試報告]],#REF!,1,FALSE),"")</f>
        <v/>
      </c>
      <c r="BI284" s="92" t="str">
        <f t="shared" si="34"/>
        <v/>
      </c>
    </row>
    <row r="285" spans="3:61" ht="27" x14ac:dyDescent="0.4">
      <c r="C285" s="92" t="s">
        <v>635</v>
      </c>
      <c r="D285" s="92" t="s">
        <v>633</v>
      </c>
      <c r="E285" s="91" t="s">
        <v>130</v>
      </c>
      <c r="F285" s="92" t="s">
        <v>1180</v>
      </c>
      <c r="G285" s="92"/>
      <c r="H285" s="91" t="s">
        <v>761</v>
      </c>
      <c r="I285" s="91" t="s">
        <v>950</v>
      </c>
      <c r="J285" s="97" t="s">
        <v>893</v>
      </c>
      <c r="K285" s="97"/>
      <c r="L285" s="160">
        <v>44582</v>
      </c>
      <c r="M285" s="160">
        <v>44575</v>
      </c>
      <c r="N285" s="160">
        <v>44490</v>
      </c>
      <c r="O285" s="160">
        <v>44490</v>
      </c>
      <c r="P285" s="160">
        <v>44533</v>
      </c>
      <c r="Q285" s="91" t="s">
        <v>728</v>
      </c>
      <c r="R285" s="91" t="s">
        <v>745</v>
      </c>
      <c r="W285" s="91"/>
      <c r="Y285" s="91"/>
      <c r="Z285" s="91"/>
      <c r="AA285" s="92" t="e">
        <f>VLOOKUP(功能_33[[#This Row],[User]],#REF!,7,FALSE)</f>
        <v>#REF!</v>
      </c>
      <c r="AB285" s="160">
        <v>44533</v>
      </c>
      <c r="AC285" s="160" t="s">
        <v>1559</v>
      </c>
      <c r="AD285" s="160">
        <v>44531</v>
      </c>
      <c r="AE285" s="160">
        <v>44531</v>
      </c>
      <c r="AF285" s="180">
        <v>44539</v>
      </c>
      <c r="AG285" s="160"/>
      <c r="AH285" s="160"/>
      <c r="AI285" s="179"/>
      <c r="AJ285" s="160">
        <f>IFERROR(IF(VLOOKUP(功能_33[[#This Row],[功能代號]],E:T,11,FALSE)=0,"",VLOOKUP(功能_33[[#This Row],[功能代號]],E:T,11,FALSE)),"")</f>
        <v>44490</v>
      </c>
      <c r="AK285" s="160"/>
      <c r="AL285" s="160"/>
      <c r="AM285" s="92"/>
      <c r="AN285" s="160"/>
      <c r="AO285" s="93" t="s">
        <v>1181</v>
      </c>
      <c r="AP285" s="92" t="s">
        <v>1182</v>
      </c>
      <c r="AQ285" s="181" t="s">
        <v>1530</v>
      </c>
      <c r="AR285" s="168" t="str">
        <f t="shared" si="35"/>
        <v>4-3</v>
      </c>
      <c r="AS285" s="169" t="str">
        <f t="shared" si="36"/>
        <v/>
      </c>
      <c r="AT285" s="170" t="str">
        <f t="shared" si="37"/>
        <v/>
      </c>
      <c r="AU285" s="182" t="str">
        <f t="shared" si="38"/>
        <v/>
      </c>
      <c r="AV285" s="183" t="str">
        <f t="shared" si="39"/>
        <v/>
      </c>
      <c r="AW285" s="163" t="str">
        <f t="shared" si="40"/>
        <v/>
      </c>
      <c r="AX285" s="92" t="str">
        <f>IFERROR(VLOOKUP(功能_33[[#This Row],[功能代號]],#REF!,1,FALSE),"")</f>
        <v/>
      </c>
      <c r="AY285" s="100">
        <v>44550</v>
      </c>
      <c r="AZ285" s="100">
        <v>44550</v>
      </c>
      <c r="BA285" s="100">
        <v>44550</v>
      </c>
      <c r="BB285" s="92" t="s">
        <v>1650</v>
      </c>
      <c r="BD285" s="92" t="s">
        <v>1693</v>
      </c>
      <c r="BE285" s="92" t="s">
        <v>1533</v>
      </c>
      <c r="BF285" s="184"/>
      <c r="BG285" s="92" t="str">
        <f>IFERROR(VLOOKUP(功能_33[[#This Row],[功能代號]],#REF!,1,FALSE),"")</f>
        <v/>
      </c>
      <c r="BH285" s="92" t="str">
        <f>IFERROR(VLOOKUP(功能_33[[#This Row],[QC對應測試案例即測試報告]],#REF!,1,FALSE),"")</f>
        <v/>
      </c>
      <c r="BI285" s="92" t="str">
        <f t="shared" si="34"/>
        <v/>
      </c>
    </row>
    <row r="286" spans="3:61" ht="40.5" x14ac:dyDescent="0.4">
      <c r="C286" s="92" t="s">
        <v>635</v>
      </c>
      <c r="D286" s="92" t="s">
        <v>633</v>
      </c>
      <c r="E286" s="91" t="s">
        <v>128</v>
      </c>
      <c r="F286" s="92" t="s">
        <v>1183</v>
      </c>
      <c r="G286" s="92"/>
      <c r="H286" s="91" t="s">
        <v>761</v>
      </c>
      <c r="I286" s="91" t="s">
        <v>950</v>
      </c>
      <c r="J286" s="97" t="s">
        <v>893</v>
      </c>
      <c r="K286" s="97"/>
      <c r="L286" s="160">
        <v>44583</v>
      </c>
      <c r="M286" s="160">
        <v>44575</v>
      </c>
      <c r="N286" s="160">
        <v>44490</v>
      </c>
      <c r="O286" s="160">
        <v>44490</v>
      </c>
      <c r="P286" s="160">
        <v>44533</v>
      </c>
      <c r="Q286" s="91" t="s">
        <v>728</v>
      </c>
      <c r="R286" s="91" t="s">
        <v>745</v>
      </c>
      <c r="W286" s="91"/>
      <c r="Y286" s="91"/>
      <c r="Z286" s="91"/>
      <c r="AA286" s="92" t="e">
        <f>VLOOKUP(功能_33[[#This Row],[User]],#REF!,7,FALSE)</f>
        <v>#REF!</v>
      </c>
      <c r="AB286" s="160">
        <v>44533</v>
      </c>
      <c r="AC286" s="160" t="s">
        <v>1593</v>
      </c>
      <c r="AD286" s="160">
        <v>44531</v>
      </c>
      <c r="AE286" s="160">
        <v>44531</v>
      </c>
      <c r="AF286" s="180">
        <v>44539</v>
      </c>
      <c r="AG286" s="160"/>
      <c r="AH286" s="160"/>
      <c r="AI286" s="179"/>
      <c r="AJ286" s="160">
        <f>IFERROR(IF(VLOOKUP(功能_33[[#This Row],[功能代號]],E:T,11,FALSE)=0,"",VLOOKUP(功能_33[[#This Row],[功能代號]],E:T,11,FALSE)),"")</f>
        <v>44490</v>
      </c>
      <c r="AK286" s="160"/>
      <c r="AL286" s="160"/>
      <c r="AM286" s="92"/>
      <c r="AN286" s="160"/>
      <c r="AO286" s="93" t="s">
        <v>1184</v>
      </c>
      <c r="AP286" s="95" t="s">
        <v>1185</v>
      </c>
      <c r="AQ286" s="181" t="s">
        <v>1530</v>
      </c>
      <c r="AR286" s="168" t="str">
        <f t="shared" si="35"/>
        <v>4-3</v>
      </c>
      <c r="AS286" s="169" t="str">
        <f t="shared" si="36"/>
        <v/>
      </c>
      <c r="AT286" s="170" t="str">
        <f t="shared" si="37"/>
        <v/>
      </c>
      <c r="AU286" s="182" t="str">
        <f t="shared" si="38"/>
        <v/>
      </c>
      <c r="AV286" s="183" t="str">
        <f t="shared" si="39"/>
        <v/>
      </c>
      <c r="AW286" s="163" t="str">
        <f t="shared" si="40"/>
        <v/>
      </c>
      <c r="AX286" s="92" t="str">
        <f>IFERROR(VLOOKUP(功能_33[[#This Row],[功能代號]],#REF!,1,FALSE),"")</f>
        <v/>
      </c>
      <c r="AY286" s="100">
        <v>44550</v>
      </c>
      <c r="AZ286" s="100">
        <v>44550</v>
      </c>
      <c r="BA286" s="100">
        <v>44550</v>
      </c>
      <c r="BB286" s="92" t="s">
        <v>1650</v>
      </c>
      <c r="BD286" s="92" t="s">
        <v>1693</v>
      </c>
      <c r="BE286" s="92" t="s">
        <v>2025</v>
      </c>
      <c r="BF286" s="184"/>
      <c r="BG286" s="92" t="str">
        <f>IFERROR(VLOOKUP(功能_33[[#This Row],[功能代號]],#REF!,1,FALSE),"")</f>
        <v/>
      </c>
      <c r="BH286" s="92" t="str">
        <f>IFERROR(VLOOKUP(功能_33[[#This Row],[QC對應測試案例即測試報告]],#REF!,1,FALSE),"")</f>
        <v/>
      </c>
      <c r="BI286" s="92" t="str">
        <f t="shared" si="34"/>
        <v/>
      </c>
    </row>
    <row r="287" spans="3:61" ht="13.5" x14ac:dyDescent="0.4">
      <c r="C287" s="92" t="s">
        <v>635</v>
      </c>
      <c r="D287" s="92" t="s">
        <v>633</v>
      </c>
      <c r="E287" s="91" t="s">
        <v>113</v>
      </c>
      <c r="F287" s="92" t="s">
        <v>1186</v>
      </c>
      <c r="G287" s="92"/>
      <c r="H287" s="91" t="s">
        <v>761</v>
      </c>
      <c r="I287" s="91" t="s">
        <v>950</v>
      </c>
      <c r="J287" s="97" t="s">
        <v>893</v>
      </c>
      <c r="K287" s="97"/>
      <c r="L287" s="160">
        <v>44583</v>
      </c>
      <c r="M287" s="160">
        <v>44575</v>
      </c>
      <c r="N287" s="160">
        <v>44490</v>
      </c>
      <c r="O287" s="160">
        <v>44490</v>
      </c>
      <c r="P287" s="160">
        <v>44533</v>
      </c>
      <c r="Q287" s="91" t="s">
        <v>728</v>
      </c>
      <c r="R287" s="91" t="s">
        <v>745</v>
      </c>
      <c r="W287" s="91"/>
      <c r="Y287" s="91"/>
      <c r="Z287" s="91"/>
      <c r="AA287" s="92" t="e">
        <f>VLOOKUP(功能_33[[#This Row],[User]],#REF!,7,FALSE)</f>
        <v>#REF!</v>
      </c>
      <c r="AB287" s="160">
        <v>44533</v>
      </c>
      <c r="AC287" s="160" t="s">
        <v>1593</v>
      </c>
      <c r="AD287" s="160">
        <v>44531</v>
      </c>
      <c r="AE287" s="160">
        <v>44531</v>
      </c>
      <c r="AF287" s="180">
        <v>44539</v>
      </c>
      <c r="AG287" s="160"/>
      <c r="AH287" s="160"/>
      <c r="AI287" s="179"/>
      <c r="AJ287" s="160">
        <f>IFERROR(IF(VLOOKUP(功能_33[[#This Row],[功能代號]],E:T,11,FALSE)=0,"",VLOOKUP(功能_33[[#This Row],[功能代號]],E:T,11,FALSE)),"")</f>
        <v>44490</v>
      </c>
      <c r="AK287" s="160"/>
      <c r="AL287" s="160"/>
      <c r="AM287" s="92"/>
      <c r="AN287" s="160"/>
      <c r="AO287" s="91" t="s">
        <v>897</v>
      </c>
      <c r="AP287" s="91" t="s">
        <v>759</v>
      </c>
      <c r="AQ287" s="181" t="s">
        <v>1530</v>
      </c>
      <c r="AR287" s="168" t="str">
        <f t="shared" si="35"/>
        <v>4-3</v>
      </c>
      <c r="AS287" s="169" t="str">
        <f t="shared" si="36"/>
        <v/>
      </c>
      <c r="AT287" s="170" t="str">
        <f t="shared" si="37"/>
        <v/>
      </c>
      <c r="AU287" s="182" t="str">
        <f t="shared" si="38"/>
        <v/>
      </c>
      <c r="AV287" s="183" t="str">
        <f t="shared" si="39"/>
        <v/>
      </c>
      <c r="AW287" s="163" t="str">
        <f t="shared" si="40"/>
        <v/>
      </c>
      <c r="AX287" s="92" t="str">
        <f>IFERROR(VLOOKUP(功能_33[[#This Row],[功能代號]],#REF!,1,FALSE),"")</f>
        <v/>
      </c>
      <c r="AY287" s="100">
        <v>44550</v>
      </c>
      <c r="AZ287" s="100">
        <v>44550</v>
      </c>
      <c r="BA287" s="100">
        <v>44550</v>
      </c>
      <c r="BB287" s="92" t="s">
        <v>1650</v>
      </c>
      <c r="BD287" s="92" t="s">
        <v>1693</v>
      </c>
      <c r="BE287" s="92" t="s">
        <v>2025</v>
      </c>
      <c r="BF287" s="184"/>
      <c r="BG287" s="92" t="str">
        <f>IFERROR(VLOOKUP(功能_33[[#This Row],[功能代號]],#REF!,1,FALSE),"")</f>
        <v/>
      </c>
      <c r="BH287" s="92" t="str">
        <f>IFERROR(VLOOKUP(功能_33[[#This Row],[QC對應測試案例即測試報告]],#REF!,1,FALSE),"")</f>
        <v/>
      </c>
      <c r="BI287" s="92" t="str">
        <f t="shared" si="34"/>
        <v/>
      </c>
    </row>
    <row r="288" spans="3:61" ht="27" x14ac:dyDescent="0.4">
      <c r="C288" s="92" t="s">
        <v>635</v>
      </c>
      <c r="D288" s="92" t="s">
        <v>633</v>
      </c>
      <c r="E288" s="91" t="s">
        <v>129</v>
      </c>
      <c r="F288" s="92" t="s">
        <v>1187</v>
      </c>
      <c r="G288" s="92"/>
      <c r="H288" s="91" t="s">
        <v>761</v>
      </c>
      <c r="I288" s="91" t="s">
        <v>950</v>
      </c>
      <c r="J288" s="97" t="s">
        <v>893</v>
      </c>
      <c r="K288" s="97"/>
      <c r="L288" s="160">
        <v>44583</v>
      </c>
      <c r="M288" s="160">
        <v>44575</v>
      </c>
      <c r="N288" s="160">
        <v>44490</v>
      </c>
      <c r="O288" s="160">
        <v>44490</v>
      </c>
      <c r="P288" s="160">
        <v>44533</v>
      </c>
      <c r="Q288" s="91" t="s">
        <v>728</v>
      </c>
      <c r="R288" s="91" t="s">
        <v>745</v>
      </c>
      <c r="W288" s="91"/>
      <c r="Y288" s="91"/>
      <c r="Z288" s="91"/>
      <c r="AA288" s="92" t="e">
        <f>VLOOKUP(功能_33[[#This Row],[User]],#REF!,7,FALSE)</f>
        <v>#REF!</v>
      </c>
      <c r="AB288" s="160">
        <v>44533</v>
      </c>
      <c r="AC288" s="160" t="s">
        <v>1593</v>
      </c>
      <c r="AD288" s="160">
        <v>44531</v>
      </c>
      <c r="AE288" s="160">
        <v>44531</v>
      </c>
      <c r="AF288" s="180">
        <v>44539</v>
      </c>
      <c r="AG288" s="160"/>
      <c r="AH288" s="160"/>
      <c r="AI288" s="179"/>
      <c r="AJ288" s="160">
        <f>IFERROR(IF(VLOOKUP(功能_33[[#This Row],[功能代號]],E:T,11,FALSE)=0,"",VLOOKUP(功能_33[[#This Row],[功能代號]],E:T,11,FALSE)),"")</f>
        <v>44490</v>
      </c>
      <c r="AK288" s="160"/>
      <c r="AL288" s="160"/>
      <c r="AM288" s="92"/>
      <c r="AN288" s="160"/>
      <c r="AO288" s="93" t="s">
        <v>1188</v>
      </c>
      <c r="AP288" s="95" t="s">
        <v>1189</v>
      </c>
      <c r="AQ288" s="181" t="s">
        <v>1530</v>
      </c>
      <c r="AR288" s="168" t="str">
        <f t="shared" si="35"/>
        <v>4-3</v>
      </c>
      <c r="AS288" s="169" t="str">
        <f t="shared" si="36"/>
        <v/>
      </c>
      <c r="AT288" s="170" t="str">
        <f t="shared" si="37"/>
        <v/>
      </c>
      <c r="AU288" s="182" t="str">
        <f t="shared" si="38"/>
        <v/>
      </c>
      <c r="AV288" s="183" t="str">
        <f t="shared" si="39"/>
        <v/>
      </c>
      <c r="AW288" s="163" t="str">
        <f t="shared" si="40"/>
        <v/>
      </c>
      <c r="AX288" s="92" t="str">
        <f>IFERROR(VLOOKUP(功能_33[[#This Row],[功能代號]],#REF!,1,FALSE),"")</f>
        <v/>
      </c>
      <c r="AY288" s="100">
        <v>44550</v>
      </c>
      <c r="AZ288" s="100">
        <v>44550</v>
      </c>
      <c r="BA288" s="100">
        <v>44550</v>
      </c>
      <c r="BB288" s="92" t="s">
        <v>1650</v>
      </c>
      <c r="BD288" s="92" t="s">
        <v>1693</v>
      </c>
      <c r="BE288" s="92" t="s">
        <v>1694</v>
      </c>
      <c r="BF288" s="184"/>
      <c r="BG288" s="92" t="str">
        <f>IFERROR(VLOOKUP(功能_33[[#This Row],[功能代號]],#REF!,1,FALSE),"")</f>
        <v/>
      </c>
      <c r="BH288" s="92" t="str">
        <f>IFERROR(VLOOKUP(功能_33[[#This Row],[QC對應測試案例即測試報告]],#REF!,1,FALSE),"")</f>
        <v/>
      </c>
      <c r="BI288" s="92" t="str">
        <f t="shared" si="34"/>
        <v/>
      </c>
    </row>
    <row r="289" spans="3:61" ht="13.5" x14ac:dyDescent="0.4">
      <c r="C289" s="92" t="s">
        <v>635</v>
      </c>
      <c r="D289" s="92" t="s">
        <v>633</v>
      </c>
      <c r="E289" s="91" t="s">
        <v>131</v>
      </c>
      <c r="F289" s="92" t="s">
        <v>1190</v>
      </c>
      <c r="G289" s="92" t="s">
        <v>1191</v>
      </c>
      <c r="H289" s="91" t="s">
        <v>761</v>
      </c>
      <c r="I289" s="91" t="s">
        <v>950</v>
      </c>
      <c r="J289" s="97" t="s">
        <v>893</v>
      </c>
      <c r="K289" s="97"/>
      <c r="L289" s="160">
        <v>44582</v>
      </c>
      <c r="M289" s="160">
        <v>44579</v>
      </c>
      <c r="N289" s="160">
        <v>44490</v>
      </c>
      <c r="O289" s="160">
        <v>44490</v>
      </c>
      <c r="P289" s="160">
        <v>44533</v>
      </c>
      <c r="Q289" s="91" t="s">
        <v>728</v>
      </c>
      <c r="R289" s="91" t="s">
        <v>745</v>
      </c>
      <c r="W289" s="91"/>
      <c r="Y289" s="91"/>
      <c r="Z289" s="91"/>
      <c r="AA289" s="92" t="e">
        <f>VLOOKUP(功能_33[[#This Row],[User]],#REF!,7,FALSE)</f>
        <v>#REF!</v>
      </c>
      <c r="AB289" s="160">
        <v>44533</v>
      </c>
      <c r="AC289" s="160" t="s">
        <v>1559</v>
      </c>
      <c r="AD289" s="160">
        <v>44531</v>
      </c>
      <c r="AE289" s="160">
        <v>44531</v>
      </c>
      <c r="AF289" s="180">
        <v>44539</v>
      </c>
      <c r="AG289" s="160"/>
      <c r="AH289" s="160"/>
      <c r="AI289" s="179"/>
      <c r="AJ289" s="160">
        <f>IFERROR(IF(VLOOKUP(功能_33[[#This Row],[功能代號]],E:T,11,FALSE)=0,"",VLOOKUP(功能_33[[#This Row],[功能代號]],E:T,11,FALSE)),"")</f>
        <v>44490</v>
      </c>
      <c r="AK289" s="160"/>
      <c r="AL289" s="160"/>
      <c r="AM289" s="92"/>
      <c r="AN289" s="160"/>
      <c r="AO289" s="91" t="s">
        <v>897</v>
      </c>
      <c r="AP289" s="91" t="s">
        <v>759</v>
      </c>
      <c r="AQ289" s="181" t="s">
        <v>1530</v>
      </c>
      <c r="AR289" s="168" t="str">
        <f t="shared" si="35"/>
        <v>4-3</v>
      </c>
      <c r="AS289" s="169" t="str">
        <f t="shared" si="36"/>
        <v/>
      </c>
      <c r="AT289" s="170" t="str">
        <f t="shared" si="37"/>
        <v/>
      </c>
      <c r="AU289" s="182" t="str">
        <f t="shared" si="38"/>
        <v/>
      </c>
      <c r="AV289" s="183" t="str">
        <f t="shared" si="39"/>
        <v/>
      </c>
      <c r="AW289" s="163" t="str">
        <f t="shared" si="40"/>
        <v/>
      </c>
      <c r="AX289" s="92" t="str">
        <f>IFERROR(VLOOKUP(功能_33[[#This Row],[功能代號]],#REF!,1,FALSE),"")</f>
        <v/>
      </c>
      <c r="AY289" s="100">
        <v>44551</v>
      </c>
      <c r="AZ289" s="100">
        <v>44551</v>
      </c>
      <c r="BA289" s="100">
        <v>44551</v>
      </c>
      <c r="BB289" s="92" t="s">
        <v>1650</v>
      </c>
      <c r="BD289" s="92" t="s">
        <v>2026</v>
      </c>
      <c r="BE289" s="92" t="s">
        <v>1533</v>
      </c>
      <c r="BF289" s="184"/>
      <c r="BG289" s="92" t="str">
        <f>IFERROR(VLOOKUP(功能_33[[#This Row],[功能代號]],#REF!,1,FALSE),"")</f>
        <v/>
      </c>
      <c r="BH289" s="92" t="str">
        <f>IFERROR(VLOOKUP(功能_33[[#This Row],[QC對應測試案例即測試報告]],#REF!,1,FALSE),"")</f>
        <v/>
      </c>
      <c r="BI289" s="92" t="str">
        <f t="shared" si="34"/>
        <v/>
      </c>
    </row>
    <row r="290" spans="3:61" ht="13.5" x14ac:dyDescent="0.4">
      <c r="C290" s="92" t="s">
        <v>635</v>
      </c>
      <c r="D290" s="92" t="s">
        <v>633</v>
      </c>
      <c r="E290" s="91" t="s">
        <v>164</v>
      </c>
      <c r="F290" s="92" t="s">
        <v>1192</v>
      </c>
      <c r="G290" s="92"/>
      <c r="H290" s="91" t="s">
        <v>761</v>
      </c>
      <c r="I290" s="91" t="s">
        <v>950</v>
      </c>
      <c r="J290" s="97" t="s">
        <v>893</v>
      </c>
      <c r="K290" s="97"/>
      <c r="L290" s="160">
        <v>44583</v>
      </c>
      <c r="M290" s="160">
        <v>44575</v>
      </c>
      <c r="N290" s="160">
        <v>44490</v>
      </c>
      <c r="O290" s="160">
        <v>44490</v>
      </c>
      <c r="P290" s="160">
        <v>44533</v>
      </c>
      <c r="Q290" s="91" t="s">
        <v>728</v>
      </c>
      <c r="R290" s="91" t="s">
        <v>745</v>
      </c>
      <c r="W290" s="91"/>
      <c r="Y290" s="91"/>
      <c r="Z290" s="91"/>
      <c r="AA290" s="92" t="e">
        <f>VLOOKUP(功能_33[[#This Row],[User]],#REF!,7,FALSE)</f>
        <v>#REF!</v>
      </c>
      <c r="AB290" s="160">
        <v>44533</v>
      </c>
      <c r="AC290" s="160" t="s">
        <v>1593</v>
      </c>
      <c r="AD290" s="160">
        <v>44531</v>
      </c>
      <c r="AE290" s="160">
        <v>44531</v>
      </c>
      <c r="AF290" s="180">
        <v>44539</v>
      </c>
      <c r="AG290" s="160"/>
      <c r="AH290" s="160"/>
      <c r="AI290" s="179"/>
      <c r="AJ290" s="160">
        <f>IFERROR(IF(VLOOKUP(功能_33[[#This Row],[功能代號]],E:T,11,FALSE)=0,"",VLOOKUP(功能_33[[#This Row],[功能代號]],E:T,11,FALSE)),"")</f>
        <v>44490</v>
      </c>
      <c r="AK290" s="160"/>
      <c r="AL290" s="160"/>
      <c r="AM290" s="92"/>
      <c r="AN290" s="160"/>
      <c r="AO290" s="91" t="s">
        <v>897</v>
      </c>
      <c r="AP290" s="91" t="s">
        <v>759</v>
      </c>
      <c r="AQ290" s="181" t="s">
        <v>1530</v>
      </c>
      <c r="AR290" s="168" t="str">
        <f t="shared" si="35"/>
        <v>4-3</v>
      </c>
      <c r="AS290" s="169" t="str">
        <f t="shared" si="36"/>
        <v/>
      </c>
      <c r="AT290" s="170" t="str">
        <f t="shared" si="37"/>
        <v/>
      </c>
      <c r="AU290" s="182" t="str">
        <f t="shared" si="38"/>
        <v/>
      </c>
      <c r="AV290" s="183" t="str">
        <f t="shared" si="39"/>
        <v/>
      </c>
      <c r="AW290" s="163" t="str">
        <f t="shared" si="40"/>
        <v/>
      </c>
      <c r="AX290" s="92" t="str">
        <f>IFERROR(VLOOKUP(功能_33[[#This Row],[功能代號]],#REF!,1,FALSE),"")</f>
        <v/>
      </c>
      <c r="AY290" s="100">
        <v>44550</v>
      </c>
      <c r="AZ290" s="100">
        <v>44550</v>
      </c>
      <c r="BA290" s="100">
        <v>44550</v>
      </c>
      <c r="BB290" s="92" t="s">
        <v>1650</v>
      </c>
      <c r="BD290" s="92" t="s">
        <v>1693</v>
      </c>
      <c r="BE290" s="92" t="s">
        <v>1533</v>
      </c>
      <c r="BF290" s="184"/>
      <c r="BG290" s="92" t="str">
        <f>IFERROR(VLOOKUP(功能_33[[#This Row],[功能代號]],#REF!,1,FALSE),"")</f>
        <v/>
      </c>
      <c r="BH290" s="92" t="str">
        <f>IFERROR(VLOOKUP(功能_33[[#This Row],[QC對應測試案例即測試報告]],#REF!,1,FALSE),"")</f>
        <v/>
      </c>
      <c r="BI290" s="92" t="str">
        <f t="shared" si="34"/>
        <v/>
      </c>
    </row>
    <row r="291" spans="3:61" ht="27" x14ac:dyDescent="0.4">
      <c r="C291" s="92" t="s">
        <v>635</v>
      </c>
      <c r="D291" s="92" t="s">
        <v>633</v>
      </c>
      <c r="E291" s="91" t="s">
        <v>157</v>
      </c>
      <c r="F291" s="92" t="s">
        <v>1193</v>
      </c>
      <c r="G291" s="92"/>
      <c r="H291" s="91" t="s">
        <v>761</v>
      </c>
      <c r="I291" s="91" t="s">
        <v>950</v>
      </c>
      <c r="J291" s="97" t="s">
        <v>893</v>
      </c>
      <c r="K291" s="97"/>
      <c r="L291" s="160">
        <v>44583</v>
      </c>
      <c r="M291" s="160">
        <v>44575</v>
      </c>
      <c r="N291" s="160">
        <v>44490</v>
      </c>
      <c r="O291" s="160">
        <v>44490</v>
      </c>
      <c r="P291" s="160">
        <v>44533</v>
      </c>
      <c r="Q291" s="91" t="s">
        <v>728</v>
      </c>
      <c r="R291" s="91" t="s">
        <v>745</v>
      </c>
      <c r="W291" s="91"/>
      <c r="Y291" s="91"/>
      <c r="Z291" s="91"/>
      <c r="AA291" s="92" t="e">
        <f>VLOOKUP(功能_33[[#This Row],[User]],#REF!,7,FALSE)</f>
        <v>#REF!</v>
      </c>
      <c r="AB291" s="160">
        <v>44533</v>
      </c>
      <c r="AC291" s="160" t="s">
        <v>1559</v>
      </c>
      <c r="AD291" s="160">
        <v>44531</v>
      </c>
      <c r="AE291" s="160">
        <v>44531</v>
      </c>
      <c r="AF291" s="180">
        <v>44539</v>
      </c>
      <c r="AG291" s="160"/>
      <c r="AH291" s="160"/>
      <c r="AI291" s="179"/>
      <c r="AJ291" s="160">
        <f>IFERROR(IF(VLOOKUP(功能_33[[#This Row],[功能代號]],E:T,11,FALSE)=0,"",VLOOKUP(功能_33[[#This Row],[功能代號]],E:T,11,FALSE)),"")</f>
        <v>44490</v>
      </c>
      <c r="AK291" s="160"/>
      <c r="AL291" s="160"/>
      <c r="AM291" s="92"/>
      <c r="AN291" s="160"/>
      <c r="AO291" s="93" t="s">
        <v>1194</v>
      </c>
      <c r="AP291" s="92" t="s">
        <v>1195</v>
      </c>
      <c r="AQ291" s="181" t="s">
        <v>1530</v>
      </c>
      <c r="AR291" s="168" t="str">
        <f t="shared" si="35"/>
        <v>4-3</v>
      </c>
      <c r="AS291" s="169" t="str">
        <f t="shared" si="36"/>
        <v/>
      </c>
      <c r="AT291" s="170" t="str">
        <f t="shared" si="37"/>
        <v/>
      </c>
      <c r="AU291" s="182" t="str">
        <f t="shared" si="38"/>
        <v/>
      </c>
      <c r="AV291" s="183" t="str">
        <f t="shared" si="39"/>
        <v/>
      </c>
      <c r="AW291" s="163" t="str">
        <f t="shared" si="40"/>
        <v/>
      </c>
      <c r="AX291" s="92" t="str">
        <f>IFERROR(VLOOKUP(功能_33[[#This Row],[功能代號]],#REF!,1,FALSE),"")</f>
        <v/>
      </c>
      <c r="AY291" s="100">
        <v>44550</v>
      </c>
      <c r="AZ291" s="100">
        <v>44550</v>
      </c>
      <c r="BA291" s="100">
        <v>44550</v>
      </c>
      <c r="BB291" s="92" t="s">
        <v>1650</v>
      </c>
      <c r="BD291" s="92" t="s">
        <v>1693</v>
      </c>
      <c r="BE291" s="92" t="s">
        <v>1694</v>
      </c>
      <c r="BF291" s="184"/>
      <c r="BG291" s="92" t="str">
        <f>IFERROR(VLOOKUP(功能_33[[#This Row],[功能代號]],#REF!,1,FALSE),"")</f>
        <v/>
      </c>
      <c r="BH291" s="92" t="str">
        <f>IFERROR(VLOOKUP(功能_33[[#This Row],[QC對應測試案例即測試報告]],#REF!,1,FALSE),"")</f>
        <v/>
      </c>
      <c r="BI291" s="92" t="str">
        <f t="shared" si="34"/>
        <v/>
      </c>
    </row>
    <row r="292" spans="3:61" ht="13.5" x14ac:dyDescent="0.4">
      <c r="C292" s="92" t="s">
        <v>635</v>
      </c>
      <c r="D292" s="92" t="s">
        <v>633</v>
      </c>
      <c r="E292" s="91" t="s">
        <v>112</v>
      </c>
      <c r="F292" s="92" t="s">
        <v>1196</v>
      </c>
      <c r="G292" s="92"/>
      <c r="H292" s="91" t="s">
        <v>761</v>
      </c>
      <c r="I292" s="91" t="s">
        <v>950</v>
      </c>
      <c r="J292" s="97" t="s">
        <v>966</v>
      </c>
      <c r="K292" s="97"/>
      <c r="L292" s="160">
        <v>44583</v>
      </c>
      <c r="M292" s="160">
        <v>44575</v>
      </c>
      <c r="N292" s="160">
        <v>44490</v>
      </c>
      <c r="O292" s="160">
        <v>44490</v>
      </c>
      <c r="P292" s="160">
        <v>44533</v>
      </c>
      <c r="Q292" s="91" t="s">
        <v>728</v>
      </c>
      <c r="R292" s="91" t="s">
        <v>735</v>
      </c>
      <c r="W292" s="91"/>
      <c r="Y292" s="91"/>
      <c r="Z292" s="91"/>
      <c r="AA292" s="92" t="e">
        <f>VLOOKUP(功能_33[[#This Row],[User]],#REF!,7,FALSE)</f>
        <v>#REF!</v>
      </c>
      <c r="AB292" s="160">
        <v>44533</v>
      </c>
      <c r="AC292" s="160" t="s">
        <v>1593</v>
      </c>
      <c r="AD292" s="160">
        <v>44531</v>
      </c>
      <c r="AE292" s="160">
        <v>44531</v>
      </c>
      <c r="AF292" s="180">
        <v>44550</v>
      </c>
      <c r="AG292" s="160"/>
      <c r="AH292" s="160"/>
      <c r="AI292" s="179"/>
      <c r="AJ292" s="160">
        <f>IFERROR(IF(VLOOKUP(功能_33[[#This Row],[功能代號]],E:T,11,FALSE)=0,"",VLOOKUP(功能_33[[#This Row],[功能代號]],E:T,11,FALSE)),"")</f>
        <v>44490</v>
      </c>
      <c r="AK292" s="160"/>
      <c r="AL292" s="160"/>
      <c r="AM292" s="92"/>
      <c r="AN292" s="160"/>
      <c r="AO292" s="91" t="s">
        <v>897</v>
      </c>
      <c r="AP292" s="91" t="s">
        <v>759</v>
      </c>
      <c r="AQ292" s="181" t="s">
        <v>1530</v>
      </c>
      <c r="AR292" s="168" t="str">
        <f t="shared" si="35"/>
        <v>4-3</v>
      </c>
      <c r="AS292" s="169" t="str">
        <f t="shared" si="36"/>
        <v/>
      </c>
      <c r="AT292" s="170" t="str">
        <f t="shared" si="37"/>
        <v/>
      </c>
      <c r="AU292" s="182" t="str">
        <f t="shared" si="38"/>
        <v/>
      </c>
      <c r="AV292" s="183" t="str">
        <f t="shared" si="39"/>
        <v/>
      </c>
      <c r="AW292" s="163" t="str">
        <f t="shared" si="40"/>
        <v/>
      </c>
      <c r="AX292" s="92" t="str">
        <f>IFERROR(VLOOKUP(功能_33[[#This Row],[功能代號]],#REF!,1,FALSE),"")</f>
        <v/>
      </c>
      <c r="AY292" s="100">
        <v>44545</v>
      </c>
      <c r="AZ292" s="100">
        <v>44545</v>
      </c>
      <c r="BA292" s="100">
        <v>44545</v>
      </c>
      <c r="BB292" s="92" t="s">
        <v>1650</v>
      </c>
      <c r="BD292" s="92" t="s">
        <v>1695</v>
      </c>
      <c r="BE292" s="92" t="s">
        <v>1533</v>
      </c>
      <c r="BF292" s="184"/>
      <c r="BG292" s="92" t="str">
        <f>IFERROR(VLOOKUP(功能_33[[#This Row],[功能代號]],#REF!,1,FALSE),"")</f>
        <v/>
      </c>
      <c r="BH292" s="92" t="str">
        <f>IFERROR(VLOOKUP(功能_33[[#This Row],[QC對應測試案例即測試報告]],#REF!,1,FALSE),"")</f>
        <v/>
      </c>
      <c r="BI292" s="92" t="str">
        <f t="shared" si="34"/>
        <v/>
      </c>
    </row>
    <row r="293" spans="3:61" ht="13.5" x14ac:dyDescent="0.4">
      <c r="C293" s="92" t="s">
        <v>646</v>
      </c>
      <c r="D293" s="92" t="s">
        <v>791</v>
      </c>
      <c r="E293" s="91" t="s">
        <v>252</v>
      </c>
      <c r="F293" s="92" t="s">
        <v>1197</v>
      </c>
      <c r="G293" s="92"/>
      <c r="H293" s="91" t="s">
        <v>761</v>
      </c>
      <c r="I293" s="91" t="s">
        <v>853</v>
      </c>
      <c r="J293" s="97" t="s">
        <v>1641</v>
      </c>
      <c r="K293" s="97" t="s">
        <v>1642</v>
      </c>
      <c r="L293" s="160">
        <v>44565</v>
      </c>
      <c r="M293" s="160">
        <v>44565</v>
      </c>
      <c r="N293" s="160">
        <v>44516</v>
      </c>
      <c r="O293" s="160">
        <v>44467</v>
      </c>
      <c r="P293" s="160">
        <v>44467</v>
      </c>
      <c r="Q293" s="91" t="s">
        <v>719</v>
      </c>
      <c r="R293" s="91" t="s">
        <v>745</v>
      </c>
      <c r="W293" s="91"/>
      <c r="Y293" s="91"/>
      <c r="Z293" s="91"/>
      <c r="AA293" s="92" t="e">
        <f>VLOOKUP(功能_33[[#This Row],[User]],#REF!,7,FALSE)</f>
        <v>#REF!</v>
      </c>
      <c r="AB293" s="160">
        <v>44533</v>
      </c>
      <c r="AC293" s="160" t="s">
        <v>1559</v>
      </c>
      <c r="AD293" s="160">
        <v>44529</v>
      </c>
      <c r="AE293" s="160">
        <v>44529</v>
      </c>
      <c r="AF293" s="180" t="s">
        <v>1903</v>
      </c>
      <c r="AG293" s="160"/>
      <c r="AH293" s="160"/>
      <c r="AI293" s="179"/>
      <c r="AJ293" s="160">
        <f>IFERROR(IF(VLOOKUP(功能_33[[#This Row],[功能代號]],E:T,11,FALSE)=0,"",VLOOKUP(功能_33[[#This Row],[功能代號]],E:T,11,FALSE)),"")</f>
        <v>44467</v>
      </c>
      <c r="AK293" s="160"/>
      <c r="AL293" s="160"/>
      <c r="AM293" s="92"/>
      <c r="AN293" s="160"/>
      <c r="AO293" s="104" t="s">
        <v>1198</v>
      </c>
      <c r="AP293" s="105" t="s">
        <v>1199</v>
      </c>
      <c r="AQ293" s="181" t="s">
        <v>1530</v>
      </c>
      <c r="AR293" s="168" t="str">
        <f t="shared" si="35"/>
        <v>6-6</v>
      </c>
      <c r="AS293" s="169" t="str">
        <f t="shared" si="36"/>
        <v/>
      </c>
      <c r="AT293" s="170" t="str">
        <f t="shared" si="37"/>
        <v/>
      </c>
      <c r="AU293" s="182" t="str">
        <f t="shared" si="38"/>
        <v/>
      </c>
      <c r="AV293" s="183" t="str">
        <f t="shared" si="39"/>
        <v/>
      </c>
      <c r="AW293" s="163" t="str">
        <f t="shared" si="40"/>
        <v/>
      </c>
      <c r="AX293" s="92" t="str">
        <f>IFERROR(VLOOKUP(功能_33[[#This Row],[功能代號]],#REF!,1,FALSE),"")</f>
        <v/>
      </c>
      <c r="AY293" s="100">
        <v>44512</v>
      </c>
      <c r="AZ293" s="100">
        <v>44512</v>
      </c>
      <c r="BA293" s="100">
        <v>44512</v>
      </c>
      <c r="BB293" s="92" t="s">
        <v>1650</v>
      </c>
      <c r="BD293" s="92" t="s">
        <v>2027</v>
      </c>
      <c r="BE293" s="92" t="s">
        <v>1533</v>
      </c>
      <c r="BF293" s="184"/>
      <c r="BG293" s="92" t="str">
        <f>IFERROR(VLOOKUP(功能_33[[#This Row],[功能代號]],#REF!,1,FALSE),"")</f>
        <v/>
      </c>
      <c r="BH293" s="92" t="str">
        <f>IFERROR(VLOOKUP(功能_33[[#This Row],[QC對應測試案例即測試報告]],#REF!,1,FALSE),"")</f>
        <v/>
      </c>
      <c r="BI293" s="92" t="str">
        <f t="shared" si="34"/>
        <v/>
      </c>
    </row>
    <row r="294" spans="3:61" ht="13.5" x14ac:dyDescent="0.4">
      <c r="C294" s="92" t="s">
        <v>646</v>
      </c>
      <c r="D294" s="92" t="s">
        <v>791</v>
      </c>
      <c r="E294" s="91" t="s">
        <v>253</v>
      </c>
      <c r="F294" s="92" t="s">
        <v>1200</v>
      </c>
      <c r="G294" s="92"/>
      <c r="H294" s="91" t="s">
        <v>761</v>
      </c>
      <c r="I294" s="91" t="s">
        <v>853</v>
      </c>
      <c r="J294" s="97" t="s">
        <v>793</v>
      </c>
      <c r="K294" s="97"/>
      <c r="L294" s="160">
        <v>44566</v>
      </c>
      <c r="M294" s="160">
        <v>44566</v>
      </c>
      <c r="N294" s="160">
        <v>44516</v>
      </c>
      <c r="O294" s="160">
        <v>44467</v>
      </c>
      <c r="P294" s="160">
        <v>44467</v>
      </c>
      <c r="Q294" s="91" t="s">
        <v>719</v>
      </c>
      <c r="R294" s="91" t="s">
        <v>1170</v>
      </c>
      <c r="W294" s="91"/>
      <c r="Y294" s="91"/>
      <c r="Z294" s="91"/>
      <c r="AA294" s="92" t="e">
        <f>VLOOKUP(功能_33[[#This Row],[User]],#REF!,7,FALSE)</f>
        <v>#REF!</v>
      </c>
      <c r="AB294" s="160">
        <v>44533</v>
      </c>
      <c r="AC294" s="160" t="s">
        <v>1559</v>
      </c>
      <c r="AD294" s="160">
        <v>44467</v>
      </c>
      <c r="AE294" s="160">
        <v>44467</v>
      </c>
      <c r="AF294" s="180">
        <v>44550</v>
      </c>
      <c r="AG294" s="160"/>
      <c r="AH294" s="160"/>
      <c r="AI294" s="179"/>
      <c r="AJ294" s="160">
        <f>IFERROR(IF(VLOOKUP(功能_33[[#This Row],[功能代號]],E:T,11,FALSE)=0,"",VLOOKUP(功能_33[[#This Row],[功能代號]],E:T,11,FALSE)),"")</f>
        <v>44467</v>
      </c>
      <c r="AK294" s="160"/>
      <c r="AL294" s="160"/>
      <c r="AM294" s="92"/>
      <c r="AN294" s="160"/>
      <c r="AO294" s="104" t="s">
        <v>1201</v>
      </c>
      <c r="AP294" s="105" t="s">
        <v>1202</v>
      </c>
      <c r="AQ294" s="181" t="s">
        <v>1530</v>
      </c>
      <c r="AR294" s="168" t="str">
        <f t="shared" si="35"/>
        <v>6-6</v>
      </c>
      <c r="AS294" s="169" t="str">
        <f t="shared" si="36"/>
        <v/>
      </c>
      <c r="AT294" s="170" t="str">
        <f t="shared" si="37"/>
        <v/>
      </c>
      <c r="AU294" s="182" t="str">
        <f t="shared" si="38"/>
        <v/>
      </c>
      <c r="AV294" s="183" t="str">
        <f t="shared" si="39"/>
        <v/>
      </c>
      <c r="AW294" s="163" t="str">
        <f t="shared" si="40"/>
        <v/>
      </c>
      <c r="AX294" s="92" t="str">
        <f>IFERROR(VLOOKUP(功能_33[[#This Row],[功能代號]],#REF!,1,FALSE),"")</f>
        <v/>
      </c>
      <c r="AY294" s="100">
        <v>44517</v>
      </c>
      <c r="AZ294" s="100">
        <v>44517</v>
      </c>
      <c r="BA294" s="100">
        <v>44517</v>
      </c>
      <c r="BB294" s="92" t="s">
        <v>1650</v>
      </c>
      <c r="BD294" s="92" t="s">
        <v>2028</v>
      </c>
      <c r="BE294" s="92" t="s">
        <v>1533</v>
      </c>
      <c r="BF294" s="184"/>
      <c r="BG294" s="92" t="str">
        <f>IFERROR(VLOOKUP(功能_33[[#This Row],[功能代號]],#REF!,1,FALSE),"")</f>
        <v/>
      </c>
      <c r="BH294" s="92" t="str">
        <f>IFERROR(VLOOKUP(功能_33[[#This Row],[QC對應測試案例即測試報告]],#REF!,1,FALSE),"")</f>
        <v/>
      </c>
      <c r="BI294" s="92" t="str">
        <f t="shared" si="34"/>
        <v/>
      </c>
    </row>
    <row r="295" spans="3:61" ht="13.5" x14ac:dyDescent="0.4">
      <c r="C295" s="92" t="s">
        <v>646</v>
      </c>
      <c r="D295" s="92" t="s">
        <v>791</v>
      </c>
      <c r="E295" s="91" t="s">
        <v>254</v>
      </c>
      <c r="F295" s="97" t="s">
        <v>1203</v>
      </c>
      <c r="G295" s="92"/>
      <c r="H295" s="91" t="s">
        <v>761</v>
      </c>
      <c r="I295" s="91" t="s">
        <v>853</v>
      </c>
      <c r="J295" s="97" t="s">
        <v>1641</v>
      </c>
      <c r="K295" s="97" t="s">
        <v>1642</v>
      </c>
      <c r="L295" s="160">
        <v>44566</v>
      </c>
      <c r="M295" s="160">
        <v>44566</v>
      </c>
      <c r="N295" s="160">
        <v>44529</v>
      </c>
      <c r="O295" s="160">
        <v>44533</v>
      </c>
      <c r="P295" s="160">
        <v>44537</v>
      </c>
      <c r="Q295" s="91" t="s">
        <v>723</v>
      </c>
      <c r="R295" s="91" t="s">
        <v>735</v>
      </c>
      <c r="W295" s="91"/>
      <c r="Y295" s="91"/>
      <c r="Z295" s="91"/>
      <c r="AA295" s="92" t="e">
        <f>VLOOKUP(功能_33[[#This Row],[User]],#REF!,7,FALSE)</f>
        <v>#REF!</v>
      </c>
      <c r="AB295" s="160">
        <v>44533</v>
      </c>
      <c r="AC295" s="160" t="s">
        <v>1871</v>
      </c>
      <c r="AD295" s="160"/>
      <c r="AE295" s="160">
        <v>44533</v>
      </c>
      <c r="AF295" s="180" t="s">
        <v>1903</v>
      </c>
      <c r="AG295" s="160"/>
      <c r="AH295" s="160"/>
      <c r="AI295" s="179"/>
      <c r="AJ295" s="160">
        <f>IFERROR(IF(VLOOKUP(功能_33[[#This Row],[功能代號]],E:T,11,FALSE)=0,"",VLOOKUP(功能_33[[#This Row],[功能代號]],E:T,11,FALSE)),"")</f>
        <v>44533</v>
      </c>
      <c r="AK295" s="160"/>
      <c r="AL295" s="160"/>
      <c r="AM295" s="92"/>
      <c r="AN295" s="160"/>
      <c r="AO295" s="91" t="s">
        <v>759</v>
      </c>
      <c r="AP295" s="91" t="s">
        <v>759</v>
      </c>
      <c r="AQ295" s="181" t="s">
        <v>1530</v>
      </c>
      <c r="AR295" s="168" t="str">
        <f t="shared" si="35"/>
        <v>6-6</v>
      </c>
      <c r="AS295" s="169" t="str">
        <f t="shared" si="36"/>
        <v/>
      </c>
      <c r="AT295" s="170" t="str">
        <f t="shared" si="37"/>
        <v/>
      </c>
      <c r="AU295" s="182" t="str">
        <f t="shared" si="38"/>
        <v/>
      </c>
      <c r="AV295" s="183" t="str">
        <f t="shared" si="39"/>
        <v/>
      </c>
      <c r="AW295" s="163" t="str">
        <f t="shared" si="40"/>
        <v/>
      </c>
      <c r="AX295" s="92" t="str">
        <f>IFERROR(VLOOKUP(功能_33[[#This Row],[功能代號]],#REF!,1,FALSE),"")</f>
        <v/>
      </c>
      <c r="AY295" s="100">
        <v>44512</v>
      </c>
      <c r="AZ295" s="100">
        <v>44512</v>
      </c>
      <c r="BA295" s="100">
        <v>44512</v>
      </c>
      <c r="BB295" s="92" t="s">
        <v>1650</v>
      </c>
      <c r="BD295" s="92" t="s">
        <v>1992</v>
      </c>
      <c r="BE295" s="92" t="s">
        <v>1533</v>
      </c>
      <c r="BF295" s="184"/>
      <c r="BG295" s="92" t="str">
        <f>IFERROR(VLOOKUP(功能_33[[#This Row],[功能代號]],#REF!,1,FALSE),"")</f>
        <v/>
      </c>
      <c r="BH295" s="92" t="str">
        <f>IFERROR(VLOOKUP(功能_33[[#This Row],[QC對應測試案例即測試報告]],#REF!,1,FALSE),"")</f>
        <v/>
      </c>
      <c r="BI295" s="92" t="str">
        <f t="shared" si="34"/>
        <v/>
      </c>
    </row>
    <row r="296" spans="3:61" ht="13.5" x14ac:dyDescent="0.4">
      <c r="C296" s="92" t="s">
        <v>646</v>
      </c>
      <c r="D296" s="92" t="s">
        <v>791</v>
      </c>
      <c r="E296" s="91" t="s">
        <v>281</v>
      </c>
      <c r="F296" s="92" t="s">
        <v>1204</v>
      </c>
      <c r="G296" s="92"/>
      <c r="H296" s="91" t="s">
        <v>761</v>
      </c>
      <c r="I296" s="91" t="s">
        <v>853</v>
      </c>
      <c r="J296" s="97" t="s">
        <v>793</v>
      </c>
      <c r="K296" s="97"/>
      <c r="L296" s="160">
        <v>44565</v>
      </c>
      <c r="M296" s="160">
        <v>44565</v>
      </c>
      <c r="N296" s="160">
        <v>44515</v>
      </c>
      <c r="O296" s="160">
        <v>44466</v>
      </c>
      <c r="P296" s="160">
        <v>44466</v>
      </c>
      <c r="Q296" s="91" t="s">
        <v>723</v>
      </c>
      <c r="R296" s="91" t="s">
        <v>735</v>
      </c>
      <c r="W296" s="91"/>
      <c r="Y296" s="91"/>
      <c r="Z296" s="91"/>
      <c r="AA296" s="92" t="e">
        <f>VLOOKUP(功能_33[[#This Row],[User]],#REF!,7,FALSE)</f>
        <v>#REF!</v>
      </c>
      <c r="AB296" s="160">
        <v>44533</v>
      </c>
      <c r="AC296" s="160" t="s">
        <v>1559</v>
      </c>
      <c r="AD296" s="160">
        <v>44529</v>
      </c>
      <c r="AE296" s="160">
        <v>44529</v>
      </c>
      <c r="AF296" s="180">
        <v>44550</v>
      </c>
      <c r="AG296" s="160"/>
      <c r="AH296" s="160"/>
      <c r="AI296" s="179"/>
      <c r="AJ296" s="160">
        <f>IFERROR(IF(VLOOKUP(功能_33[[#This Row],[功能代號]],E:T,11,FALSE)=0,"",VLOOKUP(功能_33[[#This Row],[功能代號]],E:T,11,FALSE)),"")</f>
        <v>44466</v>
      </c>
      <c r="AK296" s="160"/>
      <c r="AL296" s="160"/>
      <c r="AM296" s="92"/>
      <c r="AN296" s="160"/>
      <c r="AO296" s="104" t="s">
        <v>1167</v>
      </c>
      <c r="AP296" s="105" t="s">
        <v>1168</v>
      </c>
      <c r="AQ296" s="181" t="s">
        <v>1530</v>
      </c>
      <c r="AR296" s="168" t="str">
        <f t="shared" si="35"/>
        <v>6-6</v>
      </c>
      <c r="AS296" s="169" t="str">
        <f t="shared" si="36"/>
        <v/>
      </c>
      <c r="AT296" s="170" t="str">
        <f t="shared" si="37"/>
        <v/>
      </c>
      <c r="AU296" s="182" t="str">
        <f t="shared" si="38"/>
        <v/>
      </c>
      <c r="AV296" s="183" t="str">
        <f t="shared" si="39"/>
        <v/>
      </c>
      <c r="AW296" s="163" t="str">
        <f t="shared" si="40"/>
        <v/>
      </c>
      <c r="AX296" s="92" t="str">
        <f>IFERROR(VLOOKUP(功能_33[[#This Row],[功能代號]],#REF!,1,FALSE),"")</f>
        <v/>
      </c>
      <c r="AY296" s="100">
        <v>44512</v>
      </c>
      <c r="AZ296" s="100">
        <v>44512</v>
      </c>
      <c r="BA296" s="100">
        <v>44512</v>
      </c>
      <c r="BB296" s="92" t="s">
        <v>1531</v>
      </c>
      <c r="BD296" s="92" t="s">
        <v>1661</v>
      </c>
      <c r="BE296" s="92" t="s">
        <v>1533</v>
      </c>
      <c r="BF296" s="184"/>
      <c r="BG296" s="92" t="str">
        <f>IFERROR(VLOOKUP(功能_33[[#This Row],[功能代號]],#REF!,1,FALSE),"")</f>
        <v/>
      </c>
      <c r="BH296" s="92" t="str">
        <f>IFERROR(VLOOKUP(功能_33[[#This Row],[QC對應測試案例即測試報告]],#REF!,1,FALSE),"")</f>
        <v/>
      </c>
      <c r="BI296" s="92" t="str">
        <f t="shared" si="34"/>
        <v/>
      </c>
    </row>
    <row r="297" spans="3:61" ht="13.5" x14ac:dyDescent="0.4">
      <c r="C297" s="92" t="s">
        <v>630</v>
      </c>
      <c r="D297" s="92" t="s">
        <v>784</v>
      </c>
      <c r="E297" s="91" t="s">
        <v>577</v>
      </c>
      <c r="F297" s="92" t="s">
        <v>1205</v>
      </c>
      <c r="G297" s="92" t="s">
        <v>1088</v>
      </c>
      <c r="H297" s="91" t="s">
        <v>761</v>
      </c>
      <c r="I297" s="91" t="s">
        <v>769</v>
      </c>
      <c r="J297" s="97" t="s">
        <v>1612</v>
      </c>
      <c r="K297" s="97" t="s">
        <v>1528</v>
      </c>
      <c r="L297" s="160">
        <v>44566</v>
      </c>
      <c r="M297" s="160">
        <v>44566</v>
      </c>
      <c r="N297" s="160">
        <v>44494</v>
      </c>
      <c r="O297" s="160">
        <v>44494</v>
      </c>
      <c r="P297" s="160">
        <v>44536</v>
      </c>
      <c r="Q297" s="91" t="s">
        <v>723</v>
      </c>
      <c r="R297" s="91" t="s">
        <v>884</v>
      </c>
      <c r="S297" s="92" t="s">
        <v>1206</v>
      </c>
      <c r="W297" s="91"/>
      <c r="Y297" s="91"/>
      <c r="Z297" s="91"/>
      <c r="AB297" s="160">
        <v>44533</v>
      </c>
      <c r="AC297" s="160" t="s">
        <v>1559</v>
      </c>
      <c r="AD297" s="160">
        <v>44477</v>
      </c>
      <c r="AE297" s="160">
        <v>44477</v>
      </c>
      <c r="AF297" s="180" t="s">
        <v>2029</v>
      </c>
      <c r="AG297" s="160" t="s">
        <v>1561</v>
      </c>
      <c r="AH297" s="160"/>
      <c r="AI297" s="179"/>
      <c r="AJ297" s="160">
        <f>IFERROR(IF(VLOOKUP(功能_33[[#This Row],[功能代號]],E:T,11,FALSE)=0,"",VLOOKUP(功能_33[[#This Row],[功能代號]],E:T,11,FALSE)),"")</f>
        <v>44494</v>
      </c>
      <c r="AK297" s="160"/>
      <c r="AL297" s="160"/>
      <c r="AM297" s="92"/>
      <c r="AO297" s="91">
        <v>227</v>
      </c>
      <c r="AP297" s="92" t="s">
        <v>1207</v>
      </c>
      <c r="AQ297" s="181" t="s">
        <v>1530</v>
      </c>
      <c r="AR297" s="168" t="str">
        <f t="shared" si="35"/>
        <v>2-3</v>
      </c>
      <c r="AS297" s="169" t="str">
        <f t="shared" si="36"/>
        <v/>
      </c>
      <c r="AT297" s="170" t="str">
        <f t="shared" si="37"/>
        <v/>
      </c>
      <c r="AU297" s="182" t="str">
        <f t="shared" si="38"/>
        <v/>
      </c>
      <c r="AV297" s="183" t="str">
        <f t="shared" si="39"/>
        <v/>
      </c>
      <c r="AW297" s="163" t="str">
        <f t="shared" si="40"/>
        <v/>
      </c>
      <c r="AX297" s="92" t="str">
        <f>IFERROR(VLOOKUP(功能_33[[#This Row],[功能代號]],#REF!,1,FALSE),"")</f>
        <v/>
      </c>
      <c r="AY297" s="100">
        <v>44529</v>
      </c>
      <c r="AZ297" s="100">
        <v>44529</v>
      </c>
      <c r="BA297" s="100">
        <v>44529</v>
      </c>
      <c r="BB297" s="92" t="s">
        <v>1531</v>
      </c>
      <c r="BD297" s="92" t="s">
        <v>1606</v>
      </c>
      <c r="BE297" s="92" t="s">
        <v>1533</v>
      </c>
      <c r="BF297" s="184"/>
      <c r="BG297" s="92" t="str">
        <f>IFERROR(VLOOKUP(功能_33[[#This Row],[功能代號]],#REF!,1,FALSE),"")</f>
        <v/>
      </c>
      <c r="BH297" s="92" t="str">
        <f>IFERROR(VLOOKUP(功能_33[[#This Row],[QC對應測試案例即測試報告]],#REF!,1,FALSE),"")</f>
        <v/>
      </c>
      <c r="BI297" s="92" t="str">
        <f t="shared" si="34"/>
        <v/>
      </c>
    </row>
    <row r="298" spans="3:61" ht="13.5" x14ac:dyDescent="0.4">
      <c r="C298" s="92" t="s">
        <v>630</v>
      </c>
      <c r="D298" s="92" t="s">
        <v>784</v>
      </c>
      <c r="E298" s="91" t="s">
        <v>21</v>
      </c>
      <c r="F298" s="95" t="s">
        <v>1208</v>
      </c>
      <c r="G298" s="92" t="s">
        <v>1209</v>
      </c>
      <c r="H298" s="91" t="s">
        <v>761</v>
      </c>
      <c r="I298" s="91" t="s">
        <v>769</v>
      </c>
      <c r="J298" s="97" t="s">
        <v>763</v>
      </c>
      <c r="K298" s="97"/>
      <c r="L298" s="160">
        <v>44566</v>
      </c>
      <c r="M298" s="160">
        <v>44566</v>
      </c>
      <c r="N298" s="160">
        <v>44494</v>
      </c>
      <c r="O298" s="160">
        <v>44494</v>
      </c>
      <c r="P298" s="160">
        <v>44536</v>
      </c>
      <c r="Q298" s="91" t="s">
        <v>723</v>
      </c>
      <c r="R298" s="91" t="s">
        <v>884</v>
      </c>
      <c r="S298" s="92" t="s">
        <v>1206</v>
      </c>
      <c r="W298" s="91"/>
      <c r="Y298" s="91"/>
      <c r="Z298" s="91"/>
      <c r="AA298" s="92" t="e">
        <f>VLOOKUP(功能_33[[#This Row],[User]],#REF!,7,FALSE)</f>
        <v>#REF!</v>
      </c>
      <c r="AB298" s="160">
        <v>44533</v>
      </c>
      <c r="AC298" s="160">
        <v>44470</v>
      </c>
      <c r="AD298" s="160">
        <f>IF(功能_33[[#This Row],[URS交二審]]=0,"",功能_33[[#This Row],[URS交二審]]+7)</f>
        <v>44477</v>
      </c>
      <c r="AE298" s="160">
        <f>IF(功能_33[[#This Row],[URS交二審]]=0,"",功能_33[[#This Row],[URS交二審]]+7)</f>
        <v>44477</v>
      </c>
      <c r="AF298" s="180">
        <v>44539</v>
      </c>
      <c r="AG298" s="160" t="s">
        <v>1561</v>
      </c>
      <c r="AH298" s="160"/>
      <c r="AI298" s="179"/>
      <c r="AJ298" s="160">
        <f>IFERROR(IF(VLOOKUP(功能_33[[#This Row],[功能代號]],E:T,11,FALSE)=0,"",VLOOKUP(功能_33[[#This Row],[功能代號]],E:T,11,FALSE)),"")</f>
        <v>44494</v>
      </c>
      <c r="AK298" s="160"/>
      <c r="AL298" s="160"/>
      <c r="AM298" s="92"/>
      <c r="AO298" s="91">
        <v>227</v>
      </c>
      <c r="AP298" s="92" t="s">
        <v>1210</v>
      </c>
      <c r="AQ298" s="181" t="s">
        <v>1530</v>
      </c>
      <c r="AR298" s="168" t="str">
        <f t="shared" si="35"/>
        <v>2-3</v>
      </c>
      <c r="AS298" s="169" t="str">
        <f t="shared" si="36"/>
        <v/>
      </c>
      <c r="AT298" s="170" t="str">
        <f t="shared" si="37"/>
        <v/>
      </c>
      <c r="AU298" s="182" t="str">
        <f t="shared" si="38"/>
        <v/>
      </c>
      <c r="AV298" s="183" t="str">
        <f t="shared" si="39"/>
        <v/>
      </c>
      <c r="AW298" s="163" t="str">
        <f t="shared" si="40"/>
        <v/>
      </c>
      <c r="AX298" s="92" t="str">
        <f>IFERROR(VLOOKUP(功能_33[[#This Row],[功能代號]],#REF!,1,FALSE),"")</f>
        <v/>
      </c>
      <c r="AY298" s="100">
        <v>44529</v>
      </c>
      <c r="AZ298" s="100">
        <v>44529</v>
      </c>
      <c r="BA298" s="100">
        <v>44529</v>
      </c>
      <c r="BB298" s="92" t="s">
        <v>1531</v>
      </c>
      <c r="BD298" s="92" t="s">
        <v>1606</v>
      </c>
      <c r="BE298" s="92" t="s">
        <v>1533</v>
      </c>
      <c r="BF298" s="184"/>
      <c r="BG298" s="92" t="str">
        <f>IFERROR(VLOOKUP(功能_33[[#This Row],[功能代號]],#REF!,1,FALSE),"")</f>
        <v/>
      </c>
      <c r="BH298" s="92" t="str">
        <f>IFERROR(VLOOKUP(功能_33[[#This Row],[QC對應測試案例即測試報告]],#REF!,1,FALSE),"")</f>
        <v/>
      </c>
      <c r="BI298" s="92" t="str">
        <f t="shared" si="34"/>
        <v/>
      </c>
    </row>
    <row r="299" spans="3:61" ht="13.5" x14ac:dyDescent="0.4">
      <c r="C299" s="92" t="s">
        <v>630</v>
      </c>
      <c r="D299" s="92" t="s">
        <v>784</v>
      </c>
      <c r="E299" s="91" t="s">
        <v>582</v>
      </c>
      <c r="F299" s="92" t="s">
        <v>1211</v>
      </c>
      <c r="G299" s="92" t="s">
        <v>1088</v>
      </c>
      <c r="H299" s="91" t="s">
        <v>761</v>
      </c>
      <c r="I299" s="91" t="s">
        <v>769</v>
      </c>
      <c r="J299" s="97" t="s">
        <v>763</v>
      </c>
      <c r="K299" s="97"/>
      <c r="L299" s="160">
        <v>44566</v>
      </c>
      <c r="M299" s="160">
        <v>44566</v>
      </c>
      <c r="N299" s="160">
        <v>44494</v>
      </c>
      <c r="O299" s="160">
        <v>44494</v>
      </c>
      <c r="P299" s="160">
        <v>44536</v>
      </c>
      <c r="Q299" s="91" t="s">
        <v>723</v>
      </c>
      <c r="R299" s="91" t="s">
        <v>884</v>
      </c>
      <c r="S299" s="92" t="s">
        <v>1206</v>
      </c>
      <c r="W299" s="91"/>
      <c r="Y299" s="91"/>
      <c r="Z299" s="91"/>
      <c r="AA299" s="92" t="e">
        <f>VLOOKUP(功能_33[[#This Row],[User]],#REF!,7,FALSE)</f>
        <v>#REF!</v>
      </c>
      <c r="AB299" s="160">
        <v>44533</v>
      </c>
      <c r="AC299" s="160" t="s">
        <v>1559</v>
      </c>
      <c r="AD299" s="160">
        <v>44477</v>
      </c>
      <c r="AE299" s="160">
        <v>44477</v>
      </c>
      <c r="AF299" s="180">
        <v>44539</v>
      </c>
      <c r="AG299" s="160" t="s">
        <v>1561</v>
      </c>
      <c r="AH299" s="160"/>
      <c r="AI299" s="179"/>
      <c r="AJ299" s="160">
        <f>IFERROR(IF(VLOOKUP(功能_33[[#This Row],[功能代號]],E:T,11,FALSE)=0,"",VLOOKUP(功能_33[[#This Row],[功能代號]],E:T,11,FALSE)),"")</f>
        <v>44494</v>
      </c>
      <c r="AK299" s="160"/>
      <c r="AL299" s="160"/>
      <c r="AM299" s="92"/>
      <c r="AO299" s="91" t="s">
        <v>759</v>
      </c>
      <c r="AP299" s="91" t="s">
        <v>759</v>
      </c>
      <c r="AQ299" s="181" t="s">
        <v>1530</v>
      </c>
      <c r="AR299" s="168" t="str">
        <f t="shared" si="35"/>
        <v>2-3</v>
      </c>
      <c r="AS299" s="169" t="str">
        <f t="shared" si="36"/>
        <v/>
      </c>
      <c r="AT299" s="170" t="str">
        <f t="shared" si="37"/>
        <v/>
      </c>
      <c r="AU299" s="182" t="str">
        <f t="shared" si="38"/>
        <v/>
      </c>
      <c r="AV299" s="183" t="str">
        <f t="shared" si="39"/>
        <v/>
      </c>
      <c r="AW299" s="163" t="str">
        <f t="shared" si="40"/>
        <v/>
      </c>
      <c r="AX299" s="92" t="str">
        <f>IFERROR(VLOOKUP(功能_33[[#This Row],[功能代號]],#REF!,1,FALSE),"")</f>
        <v/>
      </c>
      <c r="AY299" s="100">
        <v>44529</v>
      </c>
      <c r="AZ299" s="100">
        <v>44529</v>
      </c>
      <c r="BA299" s="100">
        <v>44529</v>
      </c>
      <c r="BB299" s="92" t="s">
        <v>1531</v>
      </c>
      <c r="BD299" s="92" t="s">
        <v>1606</v>
      </c>
      <c r="BE299" s="92" t="s">
        <v>1533</v>
      </c>
      <c r="BF299" s="184"/>
      <c r="BG299" s="92" t="str">
        <f>IFERROR(VLOOKUP(功能_33[[#This Row],[功能代號]],#REF!,1,FALSE),"")</f>
        <v/>
      </c>
      <c r="BH299" s="92" t="str">
        <f>IFERROR(VLOOKUP(功能_33[[#This Row],[QC對應測試案例即測試報告]],#REF!,1,FALSE),"")</f>
        <v/>
      </c>
      <c r="BI299" s="92" t="str">
        <f t="shared" si="34"/>
        <v/>
      </c>
    </row>
    <row r="300" spans="3:61" ht="13.5" x14ac:dyDescent="0.4">
      <c r="C300" s="92" t="s">
        <v>630</v>
      </c>
      <c r="D300" s="92" t="s">
        <v>784</v>
      </c>
      <c r="E300" s="91" t="s">
        <v>39</v>
      </c>
      <c r="F300" s="92" t="s">
        <v>1212</v>
      </c>
      <c r="G300" s="92" t="s">
        <v>1213</v>
      </c>
      <c r="H300" s="91" t="s">
        <v>761</v>
      </c>
      <c r="I300" s="91" t="s">
        <v>769</v>
      </c>
      <c r="J300" s="97" t="s">
        <v>1628</v>
      </c>
      <c r="K300" s="97" t="s">
        <v>1528</v>
      </c>
      <c r="L300" s="160">
        <v>44566</v>
      </c>
      <c r="M300" s="160">
        <v>44566</v>
      </c>
      <c r="N300" s="160">
        <v>44494</v>
      </c>
      <c r="O300" s="160">
        <v>44494</v>
      </c>
      <c r="P300" s="160">
        <v>44536</v>
      </c>
      <c r="Q300" s="91" t="s">
        <v>723</v>
      </c>
      <c r="R300" s="91" t="s">
        <v>884</v>
      </c>
      <c r="S300" s="92" t="s">
        <v>1206</v>
      </c>
      <c r="W300" s="91"/>
      <c r="Y300" s="91"/>
      <c r="Z300" s="91"/>
      <c r="AA300" s="92" t="e">
        <f>VLOOKUP(功能_33[[#This Row],[User]],#REF!,7,FALSE)</f>
        <v>#REF!</v>
      </c>
      <c r="AB300" s="160">
        <v>44533</v>
      </c>
      <c r="AC300" s="160">
        <v>44470</v>
      </c>
      <c r="AD300" s="160">
        <f>IF(功能_33[[#This Row],[URS交二審]]=0,"",功能_33[[#This Row],[URS交二審]]+7)</f>
        <v>44477</v>
      </c>
      <c r="AE300" s="160">
        <f>IF(功能_33[[#This Row],[URS交二審]]=0,"",功能_33[[#This Row],[URS交二審]]+7)</f>
        <v>44477</v>
      </c>
      <c r="AF300" s="180" t="s">
        <v>2030</v>
      </c>
      <c r="AG300" s="160" t="s">
        <v>1561</v>
      </c>
      <c r="AH300" s="160"/>
      <c r="AI300" s="179"/>
      <c r="AJ300" s="160">
        <f>IFERROR(IF(VLOOKUP(功能_33[[#This Row],[功能代號]],E:T,11,FALSE)=0,"",VLOOKUP(功能_33[[#This Row],[功能代號]],E:T,11,FALSE)),"")</f>
        <v>44494</v>
      </c>
      <c r="AK300" s="160"/>
      <c r="AL300" s="160"/>
      <c r="AM300" s="92"/>
      <c r="AO300" s="91">
        <v>227</v>
      </c>
      <c r="AP300" s="92" t="s">
        <v>1214</v>
      </c>
      <c r="AQ300" s="181" t="s">
        <v>2031</v>
      </c>
      <c r="AR300" s="168" t="str">
        <f t="shared" si="35"/>
        <v>2-3</v>
      </c>
      <c r="AS300" s="169" t="str">
        <f t="shared" si="36"/>
        <v/>
      </c>
      <c r="AT300" s="170" t="str">
        <f t="shared" si="37"/>
        <v/>
      </c>
      <c r="AU300" s="182" t="str">
        <f t="shared" si="38"/>
        <v/>
      </c>
      <c r="AV300" s="183" t="str">
        <f t="shared" si="39"/>
        <v/>
      </c>
      <c r="AW300" s="163" t="str">
        <f t="shared" si="40"/>
        <v/>
      </c>
      <c r="AX300" s="92" t="str">
        <f>IFERROR(VLOOKUP(功能_33[[#This Row],[功能代號]],#REF!,1,FALSE),"")</f>
        <v/>
      </c>
      <c r="AY300" s="100">
        <v>44529</v>
      </c>
      <c r="AZ300" s="100">
        <v>44529</v>
      </c>
      <c r="BA300" s="100">
        <v>44529</v>
      </c>
      <c r="BB300" s="92" t="s">
        <v>1531</v>
      </c>
      <c r="BD300" s="92" t="s">
        <v>1606</v>
      </c>
      <c r="BE300" s="92" t="s">
        <v>1533</v>
      </c>
      <c r="BF300" s="184"/>
      <c r="BG300" s="92" t="str">
        <f>IFERROR(VLOOKUP(功能_33[[#This Row],[功能代號]],#REF!,1,FALSE),"")</f>
        <v/>
      </c>
      <c r="BH300" s="92" t="str">
        <f>IFERROR(VLOOKUP(功能_33[[#This Row],[QC對應測試案例即測試報告]],#REF!,1,FALSE),"")</f>
        <v/>
      </c>
      <c r="BI300" s="92" t="str">
        <f t="shared" si="34"/>
        <v/>
      </c>
    </row>
    <row r="301" spans="3:61" ht="13.5" x14ac:dyDescent="0.4">
      <c r="C301" s="92" t="s">
        <v>630</v>
      </c>
      <c r="D301" s="92" t="s">
        <v>767</v>
      </c>
      <c r="E301" s="91" t="s">
        <v>576</v>
      </c>
      <c r="F301" s="92" t="s">
        <v>1215</v>
      </c>
      <c r="G301" s="92" t="s">
        <v>1088</v>
      </c>
      <c r="H301" s="91" t="s">
        <v>714</v>
      </c>
      <c r="I301" s="91" t="s">
        <v>769</v>
      </c>
      <c r="J301" s="97" t="s">
        <v>770</v>
      </c>
      <c r="K301" s="97"/>
      <c r="L301" s="160">
        <v>44571</v>
      </c>
      <c r="M301" s="160">
        <v>44568</v>
      </c>
      <c r="N301" s="160">
        <v>44494</v>
      </c>
      <c r="O301" s="160">
        <v>44494</v>
      </c>
      <c r="P301" s="160">
        <v>44536</v>
      </c>
      <c r="Q301" s="91" t="s">
        <v>723</v>
      </c>
      <c r="R301" s="91" t="s">
        <v>884</v>
      </c>
      <c r="S301" s="92" t="s">
        <v>1206</v>
      </c>
      <c r="W301" s="91"/>
      <c r="Y301" s="91"/>
      <c r="Z301" s="91"/>
      <c r="AA301" s="92" t="e">
        <f>VLOOKUP(功能_33[[#This Row],[User]],#REF!,7,FALSE)</f>
        <v>#REF!</v>
      </c>
      <c r="AB301" s="160">
        <v>44533</v>
      </c>
      <c r="AC301" s="160" t="s">
        <v>1559</v>
      </c>
      <c r="AD301" s="160">
        <v>44543</v>
      </c>
      <c r="AE301" s="160">
        <v>44543</v>
      </c>
      <c r="AF301" s="180">
        <v>44544</v>
      </c>
      <c r="AG301" s="160" t="s">
        <v>1561</v>
      </c>
      <c r="AH301" s="160"/>
      <c r="AI301" s="179"/>
      <c r="AJ301" s="160">
        <f>IFERROR(IF(VLOOKUP(功能_33[[#This Row],[功能代號]],E:T,11,FALSE)=0,"",VLOOKUP(功能_33[[#This Row],[功能代號]],E:T,11,FALSE)),"")</f>
        <v>44494</v>
      </c>
      <c r="AK301" s="160"/>
      <c r="AL301" s="160"/>
      <c r="AM301" s="92"/>
      <c r="AO301" s="91" t="s">
        <v>759</v>
      </c>
      <c r="AP301" s="91" t="s">
        <v>759</v>
      </c>
      <c r="AQ301" s="181" t="s">
        <v>1530</v>
      </c>
      <c r="AR301" s="168" t="str">
        <f t="shared" si="35"/>
        <v>2-2</v>
      </c>
      <c r="AS301" s="169" t="str">
        <f t="shared" si="36"/>
        <v/>
      </c>
      <c r="AT301" s="170" t="str">
        <f t="shared" si="37"/>
        <v/>
      </c>
      <c r="AU301" s="182" t="str">
        <f t="shared" si="38"/>
        <v/>
      </c>
      <c r="AV301" s="183" t="str">
        <f t="shared" si="39"/>
        <v/>
      </c>
      <c r="AW301" s="163" t="str">
        <f t="shared" si="40"/>
        <v/>
      </c>
      <c r="AX301" s="92" t="str">
        <f>IFERROR(VLOOKUP(功能_33[[#This Row],[功能代號]],#REF!,1,FALSE),"")</f>
        <v/>
      </c>
      <c r="AY301" s="100">
        <v>44529</v>
      </c>
      <c r="AZ301" s="100">
        <v>44529</v>
      </c>
      <c r="BA301" s="100">
        <v>44529</v>
      </c>
      <c r="BB301" s="92" t="s">
        <v>1531</v>
      </c>
      <c r="BD301" s="92" t="s">
        <v>1606</v>
      </c>
      <c r="BE301" s="92" t="s">
        <v>1533</v>
      </c>
      <c r="BF301" s="184"/>
      <c r="BG301" s="92" t="str">
        <f>IFERROR(VLOOKUP(功能_33[[#This Row],[功能代號]],#REF!,1,FALSE),"")</f>
        <v/>
      </c>
      <c r="BH301" s="92" t="str">
        <f>IFERROR(VLOOKUP(功能_33[[#This Row],[QC對應測試案例即測試報告]],#REF!,1,FALSE),"")</f>
        <v/>
      </c>
      <c r="BI301" s="92" t="str">
        <f t="shared" si="34"/>
        <v/>
      </c>
    </row>
    <row r="302" spans="3:61" ht="13.5" x14ac:dyDescent="0.4">
      <c r="C302" s="92" t="s">
        <v>630</v>
      </c>
      <c r="D302" s="92" t="s">
        <v>767</v>
      </c>
      <c r="E302" s="91" t="s">
        <v>615</v>
      </c>
      <c r="F302" s="92" t="s">
        <v>1216</v>
      </c>
      <c r="G302" s="92" t="s">
        <v>1217</v>
      </c>
      <c r="H302" s="91" t="s">
        <v>714</v>
      </c>
      <c r="I302" s="91" t="s">
        <v>769</v>
      </c>
      <c r="J302" s="97" t="s">
        <v>770</v>
      </c>
      <c r="K302" s="97"/>
      <c r="L302" s="160">
        <v>44571</v>
      </c>
      <c r="M302" s="160">
        <v>44568</v>
      </c>
      <c r="N302" s="160">
        <v>44494</v>
      </c>
      <c r="O302" s="160">
        <v>44494</v>
      </c>
      <c r="P302" s="160">
        <v>44536</v>
      </c>
      <c r="Q302" s="91" t="s">
        <v>723</v>
      </c>
      <c r="R302" s="91" t="s">
        <v>884</v>
      </c>
      <c r="S302" s="92" t="s">
        <v>1206</v>
      </c>
      <c r="W302" s="91"/>
      <c r="Y302" s="91"/>
      <c r="Z302" s="91"/>
      <c r="AA302" s="92" t="e">
        <f>VLOOKUP(功能_33[[#This Row],[User]],#REF!,7,FALSE)</f>
        <v>#REF!</v>
      </c>
      <c r="AB302" s="160">
        <v>44536</v>
      </c>
      <c r="AC302" s="160" t="s">
        <v>1593</v>
      </c>
      <c r="AD302" s="160">
        <v>44543</v>
      </c>
      <c r="AE302" s="160">
        <v>44543</v>
      </c>
      <c r="AF302" s="180">
        <v>44544</v>
      </c>
      <c r="AG302" s="160"/>
      <c r="AH302" s="160"/>
      <c r="AI302" s="179"/>
      <c r="AJ302" s="160">
        <f>IFERROR(IF(VLOOKUP(功能_33[[#This Row],[功能代號]],E:T,11,FALSE)=0,"",VLOOKUP(功能_33[[#This Row],[功能代號]],E:T,11,FALSE)),"")</f>
        <v>44494</v>
      </c>
      <c r="AK302" s="160"/>
      <c r="AL302" s="160"/>
      <c r="AM302" s="92"/>
      <c r="AO302" s="91" t="s">
        <v>759</v>
      </c>
      <c r="AP302" s="91" t="s">
        <v>759</v>
      </c>
      <c r="AQ302" s="181" t="s">
        <v>1530</v>
      </c>
      <c r="AR302" s="168" t="str">
        <f t="shared" si="35"/>
        <v>2-2</v>
      </c>
      <c r="AS302" s="169" t="str">
        <f t="shared" si="36"/>
        <v/>
      </c>
      <c r="AT302" s="170" t="str">
        <f t="shared" si="37"/>
        <v/>
      </c>
      <c r="AU302" s="182" t="str">
        <f t="shared" si="38"/>
        <v/>
      </c>
      <c r="AV302" s="183" t="str">
        <f t="shared" si="39"/>
        <v/>
      </c>
      <c r="AW302" s="163" t="str">
        <f t="shared" si="40"/>
        <v/>
      </c>
      <c r="AX302" s="92" t="str">
        <f>IFERROR(VLOOKUP(功能_33[[#This Row],[功能代號]],#REF!,1,FALSE),"")</f>
        <v/>
      </c>
      <c r="AY302" s="100">
        <v>44529</v>
      </c>
      <c r="AZ302" s="100">
        <v>44529</v>
      </c>
      <c r="BA302" s="100">
        <v>44529</v>
      </c>
      <c r="BB302" s="92" t="s">
        <v>1531</v>
      </c>
      <c r="BD302" s="92" t="s">
        <v>1606</v>
      </c>
      <c r="BE302" s="92" t="s">
        <v>1533</v>
      </c>
      <c r="BF302" s="184"/>
      <c r="BG302" s="92" t="str">
        <f>IFERROR(VLOOKUP(功能_33[[#This Row],[功能代號]],#REF!,1,FALSE),"")</f>
        <v/>
      </c>
      <c r="BH302" s="92" t="str">
        <f>IFERROR(VLOOKUP(功能_33[[#This Row],[QC對應測試案例即測試報告]],#REF!,1,FALSE),"")</f>
        <v/>
      </c>
      <c r="BI302" s="92" t="str">
        <f t="shared" si="34"/>
        <v/>
      </c>
    </row>
    <row r="303" spans="3:61" ht="13.5" x14ac:dyDescent="0.4">
      <c r="C303" s="92" t="s">
        <v>630</v>
      </c>
      <c r="D303" s="92" t="s">
        <v>767</v>
      </c>
      <c r="E303" s="91" t="s">
        <v>581</v>
      </c>
      <c r="F303" s="95" t="s">
        <v>1218</v>
      </c>
      <c r="G303" s="92" t="s">
        <v>1088</v>
      </c>
      <c r="H303" s="91" t="s">
        <v>714</v>
      </c>
      <c r="I303" s="91" t="s">
        <v>769</v>
      </c>
      <c r="J303" s="97" t="s">
        <v>770</v>
      </c>
      <c r="K303" s="97"/>
      <c r="L303" s="160">
        <v>44571</v>
      </c>
      <c r="M303" s="160">
        <v>44568</v>
      </c>
      <c r="N303" s="160">
        <v>44494</v>
      </c>
      <c r="O303" s="160">
        <v>44494</v>
      </c>
      <c r="P303" s="160">
        <v>44536</v>
      </c>
      <c r="Q303" s="91" t="s">
        <v>723</v>
      </c>
      <c r="R303" s="91" t="s">
        <v>718</v>
      </c>
      <c r="S303" s="92" t="s">
        <v>1219</v>
      </c>
      <c r="W303" s="91"/>
      <c r="Y303" s="91"/>
      <c r="Z303" s="91"/>
      <c r="AA303" s="92" t="e">
        <f>VLOOKUP(功能_33[[#This Row],[User]],#REF!,7,FALSE)</f>
        <v>#REF!</v>
      </c>
      <c r="AB303" s="160">
        <v>44533</v>
      </c>
      <c r="AC303" s="160">
        <v>44533</v>
      </c>
      <c r="AD303" s="160">
        <v>44543</v>
      </c>
      <c r="AE303" s="160">
        <v>44543</v>
      </c>
      <c r="AF303" s="180">
        <v>44544</v>
      </c>
      <c r="AG303" s="160"/>
      <c r="AH303" s="160"/>
      <c r="AI303" s="179"/>
      <c r="AJ303" s="160">
        <f>IFERROR(IF(VLOOKUP(功能_33[[#This Row],[功能代號]],E:T,11,FALSE)=0,"",VLOOKUP(功能_33[[#This Row],[功能代號]],E:T,11,FALSE)),"")</f>
        <v>44494</v>
      </c>
      <c r="AK303" s="160"/>
      <c r="AL303" s="160"/>
      <c r="AM303" s="92"/>
      <c r="AO303" s="91" t="s">
        <v>759</v>
      </c>
      <c r="AP303" s="91" t="s">
        <v>759</v>
      </c>
      <c r="AQ303" s="181" t="s">
        <v>1530</v>
      </c>
      <c r="AR303" s="168" t="str">
        <f t="shared" si="35"/>
        <v>2-2</v>
      </c>
      <c r="AS303" s="169" t="str">
        <f t="shared" si="36"/>
        <v/>
      </c>
      <c r="AT303" s="170" t="str">
        <f t="shared" si="37"/>
        <v/>
      </c>
      <c r="AU303" s="182" t="str">
        <f t="shared" si="38"/>
        <v/>
      </c>
      <c r="AV303" s="183" t="str">
        <f t="shared" si="39"/>
        <v/>
      </c>
      <c r="AW303" s="163" t="str">
        <f t="shared" si="40"/>
        <v/>
      </c>
      <c r="AX303" s="92" t="str">
        <f>IFERROR(VLOOKUP(功能_33[[#This Row],[功能代號]],#REF!,1,FALSE),"")</f>
        <v/>
      </c>
      <c r="AY303" s="100">
        <v>44529</v>
      </c>
      <c r="AZ303" s="100">
        <v>44529</v>
      </c>
      <c r="BA303" s="100">
        <v>44529</v>
      </c>
      <c r="BB303" s="92" t="s">
        <v>1531</v>
      </c>
      <c r="BD303" s="92" t="s">
        <v>1606</v>
      </c>
      <c r="BE303" s="92" t="s">
        <v>1533</v>
      </c>
      <c r="BF303" s="184"/>
      <c r="BG303" s="92" t="str">
        <f>IFERROR(VLOOKUP(功能_33[[#This Row],[功能代號]],#REF!,1,FALSE),"")</f>
        <v/>
      </c>
      <c r="BH303" s="92" t="str">
        <f>IFERROR(VLOOKUP(功能_33[[#This Row],[QC對應測試案例即測試報告]],#REF!,1,FALSE),"")</f>
        <v/>
      </c>
      <c r="BI303" s="92" t="str">
        <f t="shared" si="34"/>
        <v/>
      </c>
    </row>
    <row r="304" spans="3:61" ht="13.5" x14ac:dyDescent="0.4">
      <c r="C304" s="92" t="s">
        <v>630</v>
      </c>
      <c r="D304" s="92" t="s">
        <v>784</v>
      </c>
      <c r="E304" s="91" t="s">
        <v>62</v>
      </c>
      <c r="F304" s="92" t="s">
        <v>1220</v>
      </c>
      <c r="G304" s="92"/>
      <c r="H304" s="91" t="s">
        <v>761</v>
      </c>
      <c r="I304" s="91" t="s">
        <v>769</v>
      </c>
      <c r="J304" s="97" t="s">
        <v>1588</v>
      </c>
      <c r="K304" s="97" t="s">
        <v>2032</v>
      </c>
      <c r="L304" s="160">
        <v>44566</v>
      </c>
      <c r="M304" s="160">
        <v>44565</v>
      </c>
      <c r="N304" s="160">
        <v>44494</v>
      </c>
      <c r="O304" s="160">
        <v>44494</v>
      </c>
      <c r="P304" s="160">
        <v>44536</v>
      </c>
      <c r="Q304" s="91" t="s">
        <v>717</v>
      </c>
      <c r="R304" s="91" t="s">
        <v>718</v>
      </c>
      <c r="W304" s="91"/>
      <c r="Y304" s="91"/>
      <c r="Z304" s="91"/>
      <c r="AA304" s="92" t="e">
        <f>VLOOKUP(功能_33[[#This Row],[User]],#REF!,7,FALSE)</f>
        <v>#REF!</v>
      </c>
      <c r="AB304" s="160">
        <v>44533</v>
      </c>
      <c r="AC304" s="160">
        <v>44477</v>
      </c>
      <c r="AD304" s="160">
        <v>44477</v>
      </c>
      <c r="AE304" s="160">
        <v>44477</v>
      </c>
      <c r="AF304" s="180" t="s">
        <v>1589</v>
      </c>
      <c r="AG304" s="160" t="s">
        <v>1561</v>
      </c>
      <c r="AH304" s="160"/>
      <c r="AI304" s="179"/>
      <c r="AJ304" s="160">
        <f>IFERROR(IF(VLOOKUP(功能_33[[#This Row],[功能代號]],E:T,11,FALSE)=0,"",VLOOKUP(功能_33[[#This Row],[功能代號]],E:T,11,FALSE)),"")</f>
        <v>44494</v>
      </c>
      <c r="AK304" s="160"/>
      <c r="AL304" s="160"/>
      <c r="AM304" s="92"/>
      <c r="AN304" s="160"/>
      <c r="AO304" s="91">
        <v>217</v>
      </c>
      <c r="AP304" s="92" t="s">
        <v>1221</v>
      </c>
      <c r="AQ304" s="181" t="s">
        <v>1530</v>
      </c>
      <c r="AR304" s="168" t="str">
        <f t="shared" si="35"/>
        <v>2-3</v>
      </c>
      <c r="AS304" s="169" t="str">
        <f t="shared" si="36"/>
        <v/>
      </c>
      <c r="AT304" s="170" t="str">
        <f t="shared" si="37"/>
        <v/>
      </c>
      <c r="AU304" s="182" t="str">
        <f t="shared" si="38"/>
        <v/>
      </c>
      <c r="AV304" s="183" t="str">
        <f t="shared" si="39"/>
        <v/>
      </c>
      <c r="AW304" s="163" t="str">
        <f t="shared" si="40"/>
        <v/>
      </c>
      <c r="AX304" s="92" t="str">
        <f>IFERROR(VLOOKUP(功能_33[[#This Row],[功能代號]],#REF!,1,FALSE),"")</f>
        <v/>
      </c>
      <c r="AY304" s="100">
        <v>44529</v>
      </c>
      <c r="AZ304" s="100">
        <v>44529</v>
      </c>
      <c r="BA304" s="100">
        <v>44529</v>
      </c>
      <c r="BB304" s="92" t="s">
        <v>1531</v>
      </c>
      <c r="BD304" s="92" t="s">
        <v>1606</v>
      </c>
      <c r="BE304" s="92" t="s">
        <v>1533</v>
      </c>
      <c r="BF304" s="184"/>
      <c r="BG304" s="92" t="str">
        <f>IFERROR(VLOOKUP(功能_33[[#This Row],[功能代號]],#REF!,1,FALSE),"")</f>
        <v/>
      </c>
      <c r="BH304" s="92" t="str">
        <f>IFERROR(VLOOKUP(功能_33[[#This Row],[QC對應測試案例即測試報告]],#REF!,1,FALSE),"")</f>
        <v/>
      </c>
      <c r="BI304" s="92" t="str">
        <f t="shared" si="34"/>
        <v/>
      </c>
    </row>
    <row r="305" spans="1:61" ht="13.5" x14ac:dyDescent="0.4">
      <c r="C305" s="92" t="s">
        <v>630</v>
      </c>
      <c r="D305" s="109" t="s">
        <v>840</v>
      </c>
      <c r="E305" s="91" t="s">
        <v>2033</v>
      </c>
      <c r="F305" s="97" t="s">
        <v>1222</v>
      </c>
      <c r="G305" s="97" t="s">
        <v>2034</v>
      </c>
      <c r="H305" s="91" t="s">
        <v>761</v>
      </c>
      <c r="I305" s="91" t="s">
        <v>769</v>
      </c>
      <c r="J305" s="97" t="s">
        <v>2035</v>
      </c>
      <c r="K305" s="97" t="s">
        <v>2036</v>
      </c>
      <c r="L305" s="160">
        <v>44558</v>
      </c>
      <c r="M305" s="160">
        <v>44558</v>
      </c>
      <c r="N305" s="160">
        <v>44494</v>
      </c>
      <c r="O305" s="160">
        <v>44490</v>
      </c>
      <c r="P305" s="160" t="str">
        <f>IFERROR(IF(VLOOKUP(功能_33[[#This Row],[功能代號]],#REF!,8,FALSE)=0,"",VLOOKUP(功能_33[[#This Row],[功能代號]],#REF!,8,FALSE)),"")</f>
        <v/>
      </c>
      <c r="Q305" s="91" t="s">
        <v>728</v>
      </c>
      <c r="R305" s="91" t="s">
        <v>745</v>
      </c>
      <c r="W305" s="91"/>
      <c r="Y305" s="91"/>
      <c r="Z305" s="91"/>
      <c r="AA305" s="92" t="e">
        <f>VLOOKUP(功能_33[[#This Row],[User]],#REF!,7,FALSE)</f>
        <v>#REF!</v>
      </c>
      <c r="AB305" s="160">
        <v>44533</v>
      </c>
      <c r="AC305" s="160" t="s">
        <v>1593</v>
      </c>
      <c r="AD305" s="160">
        <v>44531</v>
      </c>
      <c r="AE305" s="160">
        <v>44531</v>
      </c>
      <c r="AF305" s="180" t="s">
        <v>2037</v>
      </c>
      <c r="AG305" s="160"/>
      <c r="AH305" s="160"/>
      <c r="AI305" s="179"/>
      <c r="AJ305" s="160">
        <f>IFERROR(IF(VLOOKUP(功能_33[[#This Row],[功能代號]],E:T,11,FALSE)=0,"",VLOOKUP(功能_33[[#This Row],[功能代號]],E:T,11,FALSE)),"")</f>
        <v>44490</v>
      </c>
      <c r="AK305" s="160"/>
      <c r="AL305" s="160"/>
      <c r="AM305" s="92"/>
      <c r="AN305" s="160"/>
      <c r="AO305" s="91" t="s">
        <v>759</v>
      </c>
      <c r="AP305" s="91" t="s">
        <v>759</v>
      </c>
      <c r="AQ305" s="181" t="s">
        <v>1530</v>
      </c>
      <c r="AR305" s="168" t="str">
        <f t="shared" si="35"/>
        <v>2-9</v>
      </c>
      <c r="AS305" s="169" t="str">
        <f t="shared" si="36"/>
        <v/>
      </c>
      <c r="AT305" s="170" t="str">
        <f t="shared" si="37"/>
        <v/>
      </c>
      <c r="AU305" s="182" t="str">
        <f t="shared" si="38"/>
        <v/>
      </c>
      <c r="AV305" s="183" t="str">
        <f t="shared" si="39"/>
        <v/>
      </c>
      <c r="AW305" s="163" t="str">
        <f t="shared" si="40"/>
        <v/>
      </c>
      <c r="AX305" s="92" t="str">
        <f>IFERROR(VLOOKUP(功能_33[[#This Row],[功能代號]],#REF!,1,FALSE),"")</f>
        <v/>
      </c>
      <c r="AY305" s="100">
        <v>44545</v>
      </c>
      <c r="AZ305" s="100">
        <v>44545</v>
      </c>
      <c r="BA305" s="100">
        <v>44545</v>
      </c>
      <c r="BB305" s="92" t="s">
        <v>1650</v>
      </c>
      <c r="BD305" s="92" t="s">
        <v>2038</v>
      </c>
      <c r="BE305" s="92" t="s">
        <v>1533</v>
      </c>
      <c r="BF305" s="184"/>
      <c r="BG305" s="92" t="str">
        <f>IFERROR(VLOOKUP(功能_33[[#This Row],[功能代號]],#REF!,1,FALSE),"")</f>
        <v/>
      </c>
      <c r="BH305" s="92" t="str">
        <f>IFERROR(VLOOKUP(功能_33[[#This Row],[QC對應測試案例即測試報告]],#REF!,1,FALSE),"")</f>
        <v/>
      </c>
      <c r="BI305" s="92" t="str">
        <f t="shared" si="34"/>
        <v/>
      </c>
    </row>
    <row r="306" spans="1:61" ht="13.5" x14ac:dyDescent="0.4">
      <c r="C306" s="92" t="s">
        <v>630</v>
      </c>
      <c r="D306" s="98" t="s">
        <v>840</v>
      </c>
      <c r="E306" s="91" t="s">
        <v>27</v>
      </c>
      <c r="F306" s="92" t="s">
        <v>1223</v>
      </c>
      <c r="G306" s="92"/>
      <c r="H306" s="91" t="s">
        <v>761</v>
      </c>
      <c r="I306" s="91" t="s">
        <v>769</v>
      </c>
      <c r="J306" s="97" t="s">
        <v>2039</v>
      </c>
      <c r="K306" s="120" t="s">
        <v>2040</v>
      </c>
      <c r="L306" s="160">
        <v>44558</v>
      </c>
      <c r="M306" s="160">
        <v>44558</v>
      </c>
      <c r="N306" s="160">
        <v>44494</v>
      </c>
      <c r="O306" s="160">
        <v>44494</v>
      </c>
      <c r="P306" s="160">
        <v>44536</v>
      </c>
      <c r="Q306" s="91" t="s">
        <v>723</v>
      </c>
      <c r="R306" s="91" t="s">
        <v>745</v>
      </c>
      <c r="W306" s="91"/>
      <c r="Y306" s="91"/>
      <c r="Z306" s="91"/>
      <c r="AA306" s="92" t="e">
        <f>VLOOKUP(功能_33[[#This Row],[User]],#REF!,7,FALSE)</f>
        <v>#REF!</v>
      </c>
      <c r="AB306" s="160">
        <v>44533</v>
      </c>
      <c r="AC306" s="160" t="s">
        <v>1559</v>
      </c>
      <c r="AD306" s="160">
        <v>44477</v>
      </c>
      <c r="AE306" s="160">
        <v>44477</v>
      </c>
      <c r="AF306" s="180" t="s">
        <v>2041</v>
      </c>
      <c r="AG306" s="160" t="s">
        <v>1561</v>
      </c>
      <c r="AH306" s="160"/>
      <c r="AI306" s="179"/>
      <c r="AJ306" s="160">
        <f>IFERROR(IF(VLOOKUP(功能_33[[#This Row],[功能代號]],E:T,11,FALSE)=0,"",VLOOKUP(功能_33[[#This Row],[功能代號]],E:T,11,FALSE)),"")</f>
        <v>44494</v>
      </c>
      <c r="AK306" s="160"/>
      <c r="AL306" s="160"/>
      <c r="AM306" s="92"/>
      <c r="AN306" s="160"/>
      <c r="AO306" s="91">
        <v>210</v>
      </c>
      <c r="AP306" s="92" t="s">
        <v>1224</v>
      </c>
      <c r="AQ306" s="181" t="s">
        <v>1530</v>
      </c>
      <c r="AR306" s="168" t="str">
        <f t="shared" si="35"/>
        <v>2-9</v>
      </c>
      <c r="AS306" s="169" t="str">
        <f t="shared" si="36"/>
        <v/>
      </c>
      <c r="AT306" s="170" t="str">
        <f t="shared" si="37"/>
        <v/>
      </c>
      <c r="AU306" s="182" t="str">
        <f t="shared" si="38"/>
        <v/>
      </c>
      <c r="AV306" s="183" t="str">
        <f t="shared" si="39"/>
        <v/>
      </c>
      <c r="AW306" s="163" t="str">
        <f t="shared" si="40"/>
        <v/>
      </c>
      <c r="AX306" s="92" t="str">
        <f>IFERROR(VLOOKUP(功能_33[[#This Row],[功能代號]],#REF!,1,FALSE),"")</f>
        <v/>
      </c>
      <c r="AY306" s="100">
        <v>44516</v>
      </c>
      <c r="AZ306" s="100">
        <v>44516</v>
      </c>
      <c r="BA306" s="100">
        <v>44516</v>
      </c>
      <c r="BB306" s="92" t="s">
        <v>1531</v>
      </c>
      <c r="BD306" s="92" t="s">
        <v>2042</v>
      </c>
      <c r="BE306" s="92" t="s">
        <v>1533</v>
      </c>
      <c r="BF306" s="184"/>
      <c r="BG306" s="92" t="str">
        <f>IFERROR(VLOOKUP(功能_33[[#This Row],[功能代號]],#REF!,1,FALSE),"")</f>
        <v/>
      </c>
      <c r="BH306" s="92" t="str">
        <f>IFERROR(VLOOKUP(功能_33[[#This Row],[QC對應測試案例即測試報告]],#REF!,1,FALSE),"")</f>
        <v/>
      </c>
      <c r="BI306" s="92" t="str">
        <f t="shared" si="34"/>
        <v/>
      </c>
    </row>
    <row r="307" spans="1:61" ht="13.5" x14ac:dyDescent="0.4">
      <c r="C307" s="92" t="s">
        <v>630</v>
      </c>
      <c r="D307" s="98" t="s">
        <v>840</v>
      </c>
      <c r="E307" s="91" t="s">
        <v>59</v>
      </c>
      <c r="F307" s="92" t="s">
        <v>1225</v>
      </c>
      <c r="G307" s="92"/>
      <c r="H307" s="91" t="s">
        <v>761</v>
      </c>
      <c r="I307" s="91" t="s">
        <v>769</v>
      </c>
      <c r="J307" s="97" t="s">
        <v>2043</v>
      </c>
      <c r="K307" s="120" t="s">
        <v>2044</v>
      </c>
      <c r="L307" s="160">
        <v>44558</v>
      </c>
      <c r="M307" s="160">
        <v>44558</v>
      </c>
      <c r="N307" s="160">
        <v>44494</v>
      </c>
      <c r="O307" s="160">
        <v>44494</v>
      </c>
      <c r="P307" s="160" t="str">
        <f>IFERROR(IF(VLOOKUP(功能_33[[#This Row],[功能代號]],#REF!,8,FALSE)=0,"",VLOOKUP(功能_33[[#This Row],[功能代號]],#REF!,8,FALSE)),"")</f>
        <v/>
      </c>
      <c r="Q307" s="91" t="s">
        <v>723</v>
      </c>
      <c r="R307" s="91" t="s">
        <v>745</v>
      </c>
      <c r="W307" s="91"/>
      <c r="Y307" s="91"/>
      <c r="Z307" s="91"/>
      <c r="AA307" s="92" t="e">
        <f>VLOOKUP(功能_33[[#This Row],[User]],#REF!,7,FALSE)</f>
        <v>#REF!</v>
      </c>
      <c r="AB307" s="160">
        <v>44533</v>
      </c>
      <c r="AC307" s="160" t="s">
        <v>1593</v>
      </c>
      <c r="AD307" s="160">
        <v>44529</v>
      </c>
      <c r="AE307" s="160">
        <v>44529</v>
      </c>
      <c r="AF307" s="180" t="s">
        <v>2045</v>
      </c>
      <c r="AG307" s="160"/>
      <c r="AH307" s="160"/>
      <c r="AI307" s="179"/>
      <c r="AJ307" s="160">
        <f>IFERROR(IF(VLOOKUP(功能_33[[#This Row],[功能代號]],E:T,11,FALSE)=0,"",VLOOKUP(功能_33[[#This Row],[功能代號]],E:T,11,FALSE)),"")</f>
        <v>44494</v>
      </c>
      <c r="AK307" s="160"/>
      <c r="AL307" s="160"/>
      <c r="AM307" s="92"/>
      <c r="AN307" s="160"/>
      <c r="AO307" s="91">
        <v>231</v>
      </c>
      <c r="AP307" s="92" t="s">
        <v>1226</v>
      </c>
      <c r="AQ307" s="181" t="s">
        <v>1530</v>
      </c>
      <c r="AR307" s="168" t="str">
        <f t="shared" si="35"/>
        <v>2-9</v>
      </c>
      <c r="AS307" s="169" t="str">
        <f t="shared" si="36"/>
        <v/>
      </c>
      <c r="AT307" s="170" t="str">
        <f t="shared" si="37"/>
        <v/>
      </c>
      <c r="AU307" s="182" t="str">
        <f t="shared" si="38"/>
        <v/>
      </c>
      <c r="AV307" s="183" t="str">
        <f t="shared" si="39"/>
        <v/>
      </c>
      <c r="AW307" s="163" t="str">
        <f t="shared" si="40"/>
        <v/>
      </c>
      <c r="AX307" s="92" t="str">
        <f>IFERROR(VLOOKUP(功能_33[[#This Row],[功能代號]],#REF!,1,FALSE),"")</f>
        <v/>
      </c>
      <c r="AY307" s="100">
        <v>44516</v>
      </c>
      <c r="AZ307" s="100">
        <v>44516</v>
      </c>
      <c r="BA307" s="100">
        <v>44516</v>
      </c>
      <c r="BB307" s="92" t="s">
        <v>1531</v>
      </c>
      <c r="BD307" s="92" t="s">
        <v>2042</v>
      </c>
      <c r="BE307" s="92" t="s">
        <v>1533</v>
      </c>
      <c r="BF307" s="184"/>
      <c r="BG307" s="92" t="str">
        <f>IFERROR(VLOOKUP(功能_33[[#This Row],[功能代號]],#REF!,1,FALSE),"")</f>
        <v/>
      </c>
      <c r="BH307" s="92" t="str">
        <f>IFERROR(VLOOKUP(功能_33[[#This Row],[QC對應測試案例即測試報告]],#REF!,1,FALSE),"")</f>
        <v/>
      </c>
      <c r="BI307" s="92" t="str">
        <f t="shared" si="34"/>
        <v/>
      </c>
    </row>
    <row r="308" spans="1:61" ht="13.5" x14ac:dyDescent="0.4">
      <c r="C308" s="92" t="s">
        <v>630</v>
      </c>
      <c r="D308" s="92" t="s">
        <v>809</v>
      </c>
      <c r="E308" s="91" t="s">
        <v>23</v>
      </c>
      <c r="F308" s="92" t="s">
        <v>1227</v>
      </c>
      <c r="G308" s="92"/>
      <c r="H308" s="91" t="s">
        <v>761</v>
      </c>
      <c r="I308" s="91" t="s">
        <v>769</v>
      </c>
      <c r="J308" s="97" t="s">
        <v>770</v>
      </c>
      <c r="K308" s="97"/>
      <c r="L308" s="160">
        <v>44558</v>
      </c>
      <c r="M308" s="160">
        <v>44558</v>
      </c>
      <c r="N308" s="160">
        <v>44494</v>
      </c>
      <c r="O308" s="160">
        <v>44494</v>
      </c>
      <c r="P308" s="160" t="str">
        <f>IFERROR(IF(VLOOKUP(功能_33[[#This Row],[功能代號]],#REF!,8,FALSE)=0,"",VLOOKUP(功能_33[[#This Row],[功能代號]],#REF!,8,FALSE)),"")</f>
        <v/>
      </c>
      <c r="Q308" s="91" t="s">
        <v>717</v>
      </c>
      <c r="R308" s="91" t="s">
        <v>995</v>
      </c>
      <c r="S308" s="92" t="s">
        <v>1219</v>
      </c>
      <c r="W308" s="91"/>
      <c r="Y308" s="91"/>
      <c r="Z308" s="91"/>
      <c r="AA308" s="92" t="e">
        <f>VLOOKUP(功能_33[[#This Row],[User]],#REF!,7,FALSE)</f>
        <v>#REF!</v>
      </c>
      <c r="AB308" s="160">
        <v>44533</v>
      </c>
      <c r="AC308" s="160" t="s">
        <v>1593</v>
      </c>
      <c r="AD308" s="160">
        <v>44525</v>
      </c>
      <c r="AE308" s="160">
        <v>44525</v>
      </c>
      <c r="AF308" s="180">
        <v>44544</v>
      </c>
      <c r="AG308" s="160"/>
      <c r="AH308" s="160"/>
      <c r="AI308" s="179"/>
      <c r="AJ308" s="160">
        <f>IFERROR(IF(VLOOKUP(功能_33[[#This Row],[功能代號]],E:T,11,FALSE)=0,"",VLOOKUP(功能_33[[#This Row],[功能代號]],E:T,11,FALSE)),"")</f>
        <v>44494</v>
      </c>
      <c r="AK308" s="160"/>
      <c r="AL308" s="160"/>
      <c r="AM308" s="92"/>
      <c r="AN308" s="160"/>
      <c r="AO308" s="91" t="s">
        <v>759</v>
      </c>
      <c r="AP308" s="91" t="s">
        <v>759</v>
      </c>
      <c r="AQ308" s="181" t="s">
        <v>1530</v>
      </c>
      <c r="AR308" s="168" t="str">
        <f t="shared" si="35"/>
        <v>2-4</v>
      </c>
      <c r="AS308" s="169" t="str">
        <f t="shared" si="36"/>
        <v/>
      </c>
      <c r="AT308" s="170" t="str">
        <f t="shared" si="37"/>
        <v/>
      </c>
      <c r="AU308" s="182" t="str">
        <f t="shared" si="38"/>
        <v/>
      </c>
      <c r="AV308" s="183" t="str">
        <f t="shared" si="39"/>
        <v/>
      </c>
      <c r="AW308" s="163" t="str">
        <f t="shared" si="40"/>
        <v/>
      </c>
      <c r="AX308" s="92" t="str">
        <f>IFERROR(VLOOKUP(功能_33[[#This Row],[功能代號]],#REF!,1,FALSE),"")</f>
        <v/>
      </c>
      <c r="AY308" s="100">
        <v>44525</v>
      </c>
      <c r="AZ308" s="100">
        <v>44525</v>
      </c>
      <c r="BA308" s="100">
        <v>44525</v>
      </c>
      <c r="BB308" s="92" t="s">
        <v>1531</v>
      </c>
      <c r="BD308" s="92" t="s">
        <v>2046</v>
      </c>
      <c r="BE308" s="92" t="s">
        <v>1533</v>
      </c>
      <c r="BF308" s="184"/>
      <c r="BG308" s="92" t="str">
        <f>IFERROR(VLOOKUP(功能_33[[#This Row],[功能代號]],#REF!,1,FALSE),"")</f>
        <v/>
      </c>
      <c r="BH308" s="92" t="str">
        <f>IFERROR(VLOOKUP(功能_33[[#This Row],[QC對應測試案例即測試報告]],#REF!,1,FALSE),"")</f>
        <v/>
      </c>
      <c r="BI308" s="92" t="str">
        <f t="shared" si="34"/>
        <v/>
      </c>
    </row>
    <row r="309" spans="1:61" ht="13.5" x14ac:dyDescent="0.3">
      <c r="A309" s="188"/>
      <c r="C309" s="92" t="s">
        <v>630</v>
      </c>
      <c r="D309" s="92" t="s">
        <v>809</v>
      </c>
      <c r="E309" s="91" t="s">
        <v>1228</v>
      </c>
      <c r="F309" s="110" t="s">
        <v>1229</v>
      </c>
      <c r="G309" s="92"/>
      <c r="H309" s="91" t="s">
        <v>761</v>
      </c>
      <c r="I309" s="91" t="s">
        <v>769</v>
      </c>
      <c r="J309" s="97" t="s">
        <v>1588</v>
      </c>
      <c r="K309" s="97" t="s">
        <v>1528</v>
      </c>
      <c r="L309" s="160">
        <v>44564</v>
      </c>
      <c r="M309" s="160">
        <v>44564</v>
      </c>
      <c r="N309" s="160">
        <v>44494</v>
      </c>
      <c r="O309" s="160">
        <v>44517</v>
      </c>
      <c r="P309" s="160">
        <v>44517</v>
      </c>
      <c r="Q309" s="91" t="s">
        <v>717</v>
      </c>
      <c r="R309" s="91" t="s">
        <v>921</v>
      </c>
      <c r="W309" s="91"/>
      <c r="Y309" s="91"/>
      <c r="Z309" s="91"/>
      <c r="AA309" s="92" t="e">
        <f>VLOOKUP(功能_33[[#This Row],[User]],#REF!,7,FALSE)</f>
        <v>#REF!</v>
      </c>
      <c r="AB309" s="160">
        <v>44533</v>
      </c>
      <c r="AC309" s="160" t="s">
        <v>1559</v>
      </c>
      <c r="AD309" s="160">
        <v>44517</v>
      </c>
      <c r="AE309" s="160">
        <v>44517</v>
      </c>
      <c r="AF309" s="180" t="s">
        <v>1656</v>
      </c>
      <c r="AG309" s="160"/>
      <c r="AH309" s="160"/>
      <c r="AI309" s="179"/>
      <c r="AJ309" s="160">
        <f>IFERROR(IF(VLOOKUP(功能_33[[#This Row],[功能代號]],E:T,11,FALSE)=0,"",VLOOKUP(功能_33[[#This Row],[功能代號]],E:T,11,FALSE)),"")</f>
        <v>44517</v>
      </c>
      <c r="AK309" s="160"/>
      <c r="AL309" s="160"/>
      <c r="AM309" s="92"/>
      <c r="AN309" s="160"/>
      <c r="AO309" s="91" t="s">
        <v>759</v>
      </c>
      <c r="AP309" s="91" t="s">
        <v>759</v>
      </c>
      <c r="AQ309" s="181" t="s">
        <v>1530</v>
      </c>
      <c r="AR309" s="168" t="str">
        <f t="shared" si="35"/>
        <v>2-4</v>
      </c>
      <c r="AS309" s="169" t="str">
        <f t="shared" si="36"/>
        <v/>
      </c>
      <c r="AT309" s="170" t="str">
        <f t="shared" si="37"/>
        <v/>
      </c>
      <c r="AU309" s="182" t="str">
        <f t="shared" si="38"/>
        <v/>
      </c>
      <c r="AV309" s="183" t="str">
        <f t="shared" si="39"/>
        <v/>
      </c>
      <c r="AW309" s="163" t="str">
        <f t="shared" si="40"/>
        <v/>
      </c>
      <c r="AX309" s="92" t="str">
        <f>IFERROR(VLOOKUP(功能_33[[#This Row],[功能代號]],#REF!,1,FALSE),"")</f>
        <v/>
      </c>
      <c r="AY309" s="100">
        <v>44524</v>
      </c>
      <c r="AZ309" s="100">
        <v>44524</v>
      </c>
      <c r="BA309" s="100">
        <v>44524</v>
      </c>
      <c r="BB309" s="92" t="s">
        <v>1531</v>
      </c>
      <c r="BD309" s="92" t="s">
        <v>1584</v>
      </c>
      <c r="BE309" s="92" t="s">
        <v>1533</v>
      </c>
      <c r="BF309" s="184"/>
      <c r="BG309" s="92" t="str">
        <f>IFERROR(VLOOKUP(功能_33[[#This Row],[功能代號]],#REF!,1,FALSE),"")</f>
        <v/>
      </c>
      <c r="BH309" s="92" t="str">
        <f>IFERROR(VLOOKUP(功能_33[[#This Row],[QC對應測試案例即測試報告]],#REF!,1,FALSE),"")</f>
        <v/>
      </c>
      <c r="BI309" s="92" t="str">
        <f t="shared" si="34"/>
        <v/>
      </c>
    </row>
    <row r="310" spans="1:61" ht="13.5" x14ac:dyDescent="0.4">
      <c r="C310" s="92" t="s">
        <v>630</v>
      </c>
      <c r="D310" s="92" t="s">
        <v>809</v>
      </c>
      <c r="E310" s="91" t="s">
        <v>48</v>
      </c>
      <c r="F310" s="92" t="s">
        <v>1230</v>
      </c>
      <c r="G310" s="92"/>
      <c r="H310" s="91" t="s">
        <v>761</v>
      </c>
      <c r="I310" s="91" t="s">
        <v>769</v>
      </c>
      <c r="J310" s="97" t="s">
        <v>770</v>
      </c>
      <c r="K310" s="97"/>
      <c r="L310" s="160">
        <v>44558</v>
      </c>
      <c r="M310" s="160">
        <v>44558</v>
      </c>
      <c r="N310" s="160">
        <v>44494</v>
      </c>
      <c r="O310" s="160">
        <v>44494</v>
      </c>
      <c r="P310" s="160" t="str">
        <f>IFERROR(IF(VLOOKUP(功能_33[[#This Row],[功能代號]],#REF!,8,FALSE)=0,"",VLOOKUP(功能_33[[#This Row],[功能代號]],#REF!,8,FALSE)),"")</f>
        <v/>
      </c>
      <c r="Q310" s="91" t="s">
        <v>717</v>
      </c>
      <c r="R310" s="91" t="s">
        <v>995</v>
      </c>
      <c r="S310" s="92" t="s">
        <v>1219</v>
      </c>
      <c r="W310" s="91"/>
      <c r="Y310" s="91"/>
      <c r="Z310" s="91"/>
      <c r="AA310" s="92" t="e">
        <f>VLOOKUP(功能_33[[#This Row],[User]],#REF!,7,FALSE)</f>
        <v>#REF!</v>
      </c>
      <c r="AB310" s="160">
        <v>44533</v>
      </c>
      <c r="AC310" s="160" t="s">
        <v>1593</v>
      </c>
      <c r="AD310" s="160">
        <v>44525</v>
      </c>
      <c r="AE310" s="160">
        <v>44525</v>
      </c>
      <c r="AF310" s="180">
        <v>44544</v>
      </c>
      <c r="AG310" s="160"/>
      <c r="AH310" s="160"/>
      <c r="AI310" s="179"/>
      <c r="AJ310" s="160">
        <f>IFERROR(IF(VLOOKUP(功能_33[[#This Row],[功能代號]],E:T,11,FALSE)=0,"",VLOOKUP(功能_33[[#This Row],[功能代號]],E:T,11,FALSE)),"")</f>
        <v>44494</v>
      </c>
      <c r="AK310" s="160"/>
      <c r="AL310" s="160"/>
      <c r="AM310" s="92"/>
      <c r="AN310" s="160"/>
      <c r="AO310" s="91" t="s">
        <v>759</v>
      </c>
      <c r="AP310" s="91" t="s">
        <v>759</v>
      </c>
      <c r="AQ310" s="181" t="s">
        <v>1530</v>
      </c>
      <c r="AR310" s="168" t="str">
        <f t="shared" si="35"/>
        <v>2-4</v>
      </c>
      <c r="AS310" s="169" t="str">
        <f t="shared" si="36"/>
        <v/>
      </c>
      <c r="AT310" s="170" t="str">
        <f t="shared" si="37"/>
        <v/>
      </c>
      <c r="AU310" s="182" t="str">
        <f t="shared" si="38"/>
        <v/>
      </c>
      <c r="AV310" s="183" t="str">
        <f t="shared" si="39"/>
        <v/>
      </c>
      <c r="AW310" s="163" t="str">
        <f t="shared" si="40"/>
        <v/>
      </c>
      <c r="AX310" s="92" t="str">
        <f>IFERROR(VLOOKUP(功能_33[[#This Row],[功能代號]],#REF!,1,FALSE),"")</f>
        <v/>
      </c>
      <c r="AY310" s="100">
        <v>44525</v>
      </c>
      <c r="AZ310" s="100">
        <v>44525</v>
      </c>
      <c r="BA310" s="100">
        <v>44525</v>
      </c>
      <c r="BB310" s="92" t="s">
        <v>1531</v>
      </c>
      <c r="BD310" s="92" t="s">
        <v>2046</v>
      </c>
      <c r="BE310" s="92" t="s">
        <v>1533</v>
      </c>
      <c r="BF310" s="184"/>
      <c r="BG310" s="92" t="str">
        <f>IFERROR(VLOOKUP(功能_33[[#This Row],[功能代號]],#REF!,1,FALSE),"")</f>
        <v/>
      </c>
      <c r="BH310" s="92" t="str">
        <f>IFERROR(VLOOKUP(功能_33[[#This Row],[QC對應測試案例即測試報告]],#REF!,1,FALSE),"")</f>
        <v/>
      </c>
      <c r="BI310" s="92" t="str">
        <f t="shared" si="34"/>
        <v/>
      </c>
    </row>
    <row r="311" spans="1:61" ht="13.5" x14ac:dyDescent="0.4">
      <c r="C311" s="92" t="s">
        <v>644</v>
      </c>
      <c r="D311" s="92" t="s">
        <v>2047</v>
      </c>
      <c r="E311" s="91" t="s">
        <v>181</v>
      </c>
      <c r="F311" s="92" t="s">
        <v>2048</v>
      </c>
      <c r="G311" s="92"/>
      <c r="H311" s="91" t="s">
        <v>1771</v>
      </c>
      <c r="I311" s="91" t="s">
        <v>1771</v>
      </c>
      <c r="J311" s="97" t="s">
        <v>2049</v>
      </c>
      <c r="K311" s="97" t="s">
        <v>1659</v>
      </c>
      <c r="L311" s="160">
        <v>44608</v>
      </c>
      <c r="M311" s="160">
        <v>44608</v>
      </c>
      <c r="N311" s="160">
        <v>44496</v>
      </c>
      <c r="O311" s="160">
        <v>44496</v>
      </c>
      <c r="P311" s="160">
        <v>44537</v>
      </c>
      <c r="Q311" s="91" t="s">
        <v>728</v>
      </c>
      <c r="R311" s="91" t="s">
        <v>884</v>
      </c>
      <c r="S311" s="92" t="s">
        <v>2050</v>
      </c>
      <c r="W311" s="91"/>
      <c r="Y311" s="91"/>
      <c r="Z311" s="91"/>
      <c r="AA311" s="92" t="e">
        <f>VLOOKUP(功能_33[[#This Row],[User]],#REF!,7,FALSE)</f>
        <v>#REF!</v>
      </c>
      <c r="AB311" s="160">
        <v>44537</v>
      </c>
      <c r="AC311" s="160" t="s">
        <v>1593</v>
      </c>
      <c r="AD311" s="160">
        <v>44539</v>
      </c>
      <c r="AE311" s="160">
        <v>44539</v>
      </c>
      <c r="AF311" s="180" t="s">
        <v>2051</v>
      </c>
      <c r="AG311" s="160"/>
      <c r="AH311" s="160"/>
      <c r="AI311" s="179"/>
      <c r="AJ311" s="160">
        <f>IFERROR(IF(VLOOKUP(功能_33[[#This Row],[功能代號]],E:T,11,FALSE)=0,"",VLOOKUP(功能_33[[#This Row],[功能代號]],E:T,11,FALSE)),"")</f>
        <v>44496</v>
      </c>
      <c r="AK311" s="160"/>
      <c r="AL311" s="160"/>
      <c r="AM311" s="92"/>
      <c r="AN311" s="180">
        <v>44488</v>
      </c>
      <c r="AO311" s="91" t="s">
        <v>1773</v>
      </c>
      <c r="AP311" s="92" t="s">
        <v>2052</v>
      </c>
      <c r="AQ311" s="181" t="s">
        <v>1530</v>
      </c>
      <c r="AR311" s="168" t="str">
        <f t="shared" si="35"/>
        <v>5-4</v>
      </c>
      <c r="AS311" s="169" t="str">
        <f t="shared" si="36"/>
        <v/>
      </c>
      <c r="AT311" s="170" t="str">
        <f t="shared" si="37"/>
        <v/>
      </c>
      <c r="AU311" s="182" t="str">
        <f t="shared" si="38"/>
        <v/>
      </c>
      <c r="AV311" s="183" t="str">
        <f t="shared" si="39"/>
        <v/>
      </c>
      <c r="AW311" s="163" t="str">
        <f t="shared" si="40"/>
        <v/>
      </c>
      <c r="AX311" s="92" t="str">
        <f>IFERROR(VLOOKUP(功能_33[[#This Row],[功能代號]],#REF!,1,FALSE),"")</f>
        <v/>
      </c>
      <c r="AY311" s="100">
        <v>44589</v>
      </c>
      <c r="AZ311" s="100">
        <v>44589</v>
      </c>
      <c r="BA311" s="100">
        <v>44602</v>
      </c>
      <c r="BB311" s="92" t="s">
        <v>1775</v>
      </c>
      <c r="BD311" s="92" t="s">
        <v>2053</v>
      </c>
      <c r="BE311" s="92" t="s">
        <v>1533</v>
      </c>
      <c r="BF311" s="184"/>
      <c r="BG311" s="92" t="str">
        <f>IFERROR(VLOOKUP(功能_33[[#This Row],[功能代號]],#REF!,1,FALSE),"")</f>
        <v/>
      </c>
      <c r="BH311" s="92" t="str">
        <f>IFERROR(VLOOKUP(功能_33[[#This Row],[QC對應測試案例即測試報告]],#REF!,1,FALSE),"")</f>
        <v/>
      </c>
      <c r="BI311" s="92" t="str">
        <f t="shared" si="34"/>
        <v/>
      </c>
    </row>
    <row r="312" spans="1:61" ht="13.5" x14ac:dyDescent="0.4">
      <c r="C312" s="92" t="s">
        <v>644</v>
      </c>
      <c r="D312" s="92" t="s">
        <v>2047</v>
      </c>
      <c r="E312" s="91" t="s">
        <v>228</v>
      </c>
      <c r="F312" s="92" t="s">
        <v>2054</v>
      </c>
      <c r="G312" s="92"/>
      <c r="H312" s="91" t="s">
        <v>1771</v>
      </c>
      <c r="I312" s="91" t="s">
        <v>1771</v>
      </c>
      <c r="J312" s="97" t="s">
        <v>2055</v>
      </c>
      <c r="K312" s="97"/>
      <c r="L312" s="160">
        <v>44571</v>
      </c>
      <c r="M312" s="160">
        <v>44571</v>
      </c>
      <c r="N312" s="160">
        <v>44496</v>
      </c>
      <c r="O312" s="160">
        <v>44496</v>
      </c>
      <c r="P312" s="160">
        <v>44496</v>
      </c>
      <c r="Q312" s="91" t="s">
        <v>728</v>
      </c>
      <c r="R312" s="91" t="s">
        <v>884</v>
      </c>
      <c r="S312" s="92" t="s">
        <v>2050</v>
      </c>
      <c r="W312" s="91"/>
      <c r="Y312" s="91"/>
      <c r="Z312" s="91"/>
      <c r="AA312" s="92" t="e">
        <f>VLOOKUP(功能_33[[#This Row],[User]],#REF!,7,FALSE)</f>
        <v>#REF!</v>
      </c>
      <c r="AB312" s="160">
        <v>44496</v>
      </c>
      <c r="AC312" s="160" t="s">
        <v>1559</v>
      </c>
      <c r="AD312" s="160">
        <v>44539</v>
      </c>
      <c r="AE312" s="160">
        <v>44539</v>
      </c>
      <c r="AF312" s="180">
        <v>44539</v>
      </c>
      <c r="AG312" s="160"/>
      <c r="AH312" s="160"/>
      <c r="AI312" s="179"/>
      <c r="AJ312" s="160">
        <f>IFERROR(IF(VLOOKUP(功能_33[[#This Row],[功能代號]],E:T,11,FALSE)=0,"",VLOOKUP(功能_33[[#This Row],[功能代號]],E:T,11,FALSE)),"")</f>
        <v>44496</v>
      </c>
      <c r="AK312" s="160"/>
      <c r="AL312" s="160"/>
      <c r="AM312" s="92"/>
      <c r="AN312" s="160"/>
      <c r="AO312" s="91" t="s">
        <v>1773</v>
      </c>
      <c r="AP312" s="92" t="s">
        <v>2052</v>
      </c>
      <c r="AQ312" s="181" t="s">
        <v>1530</v>
      </c>
      <c r="AR312" s="168" t="str">
        <f t="shared" si="35"/>
        <v>5-4</v>
      </c>
      <c r="AS312" s="169" t="str">
        <f t="shared" si="36"/>
        <v/>
      </c>
      <c r="AT312" s="170" t="str">
        <f t="shared" si="37"/>
        <v/>
      </c>
      <c r="AU312" s="182" t="str">
        <f t="shared" si="38"/>
        <v/>
      </c>
      <c r="AV312" s="183" t="str">
        <f t="shared" si="39"/>
        <v/>
      </c>
      <c r="AW312" s="163" t="str">
        <f t="shared" si="40"/>
        <v/>
      </c>
      <c r="AX312" s="92" t="str">
        <f>IFERROR(VLOOKUP(功能_33[[#This Row],[功能代號]],#REF!,1,FALSE),"")</f>
        <v/>
      </c>
      <c r="AY312" s="100">
        <v>44589</v>
      </c>
      <c r="AZ312" s="100">
        <v>44589</v>
      </c>
      <c r="BA312" s="100">
        <v>44585</v>
      </c>
      <c r="BB312" s="92" t="s">
        <v>1775</v>
      </c>
      <c r="BD312" s="92" t="s">
        <v>2053</v>
      </c>
      <c r="BE312" s="92" t="s">
        <v>1533</v>
      </c>
      <c r="BF312" s="184"/>
      <c r="BG312" s="92" t="str">
        <f>IFERROR(VLOOKUP(功能_33[[#This Row],[功能代號]],#REF!,1,FALSE),"")</f>
        <v/>
      </c>
      <c r="BH312" s="92" t="str">
        <f>IFERROR(VLOOKUP(功能_33[[#This Row],[QC對應測試案例即測試報告]],#REF!,1,FALSE),"")</f>
        <v/>
      </c>
      <c r="BI312" s="92" t="str">
        <f t="shared" si="34"/>
        <v/>
      </c>
    </row>
    <row r="313" spans="1:61" ht="13.5" x14ac:dyDescent="0.4">
      <c r="C313" s="92" t="s">
        <v>644</v>
      </c>
      <c r="D313" s="92" t="s">
        <v>2047</v>
      </c>
      <c r="E313" s="91" t="s">
        <v>229</v>
      </c>
      <c r="F313" s="92" t="s">
        <v>2056</v>
      </c>
      <c r="G313" s="92"/>
      <c r="H313" s="91" t="s">
        <v>1771</v>
      </c>
      <c r="I313" s="91" t="s">
        <v>1771</v>
      </c>
      <c r="J313" s="97" t="s">
        <v>2057</v>
      </c>
      <c r="K313" s="97" t="s">
        <v>1659</v>
      </c>
      <c r="L313" s="160">
        <v>44608</v>
      </c>
      <c r="M313" s="160">
        <v>44608</v>
      </c>
      <c r="N313" s="160">
        <v>44496</v>
      </c>
      <c r="O313" s="160">
        <v>44496</v>
      </c>
      <c r="P313" s="160">
        <v>44515</v>
      </c>
      <c r="Q313" s="91" t="s">
        <v>728</v>
      </c>
      <c r="R313" s="91" t="s">
        <v>884</v>
      </c>
      <c r="S313" s="92" t="s">
        <v>2050</v>
      </c>
      <c r="W313" s="91"/>
      <c r="Y313" s="91"/>
      <c r="Z313" s="91"/>
      <c r="AA313" s="92" t="e">
        <f>VLOOKUP(功能_33[[#This Row],[User]],#REF!,7,FALSE)</f>
        <v>#REF!</v>
      </c>
      <c r="AB313" s="160">
        <v>44515</v>
      </c>
      <c r="AC313" s="160" t="s">
        <v>1593</v>
      </c>
      <c r="AD313" s="160">
        <v>44539</v>
      </c>
      <c r="AE313" s="160">
        <v>44539</v>
      </c>
      <c r="AF313" s="180" t="s">
        <v>2058</v>
      </c>
      <c r="AG313" s="160"/>
      <c r="AH313" s="160"/>
      <c r="AI313" s="179"/>
      <c r="AJ313" s="160">
        <f>IFERROR(IF(VLOOKUP(功能_33[[#This Row],[功能代號]],E:T,11,FALSE)=0,"",VLOOKUP(功能_33[[#This Row],[功能代號]],E:T,11,FALSE)),"")</f>
        <v>44496</v>
      </c>
      <c r="AK313" s="160"/>
      <c r="AL313" s="160"/>
      <c r="AM313" s="92"/>
      <c r="AN313" s="160"/>
      <c r="AO313" s="91" t="s">
        <v>1773</v>
      </c>
      <c r="AP313" s="92" t="s">
        <v>2052</v>
      </c>
      <c r="AQ313" s="181" t="s">
        <v>1530</v>
      </c>
      <c r="AR313" s="168" t="str">
        <f t="shared" si="35"/>
        <v>5-4</v>
      </c>
      <c r="AS313" s="169" t="str">
        <f t="shared" si="36"/>
        <v/>
      </c>
      <c r="AT313" s="170" t="str">
        <f t="shared" si="37"/>
        <v/>
      </c>
      <c r="AU313" s="182" t="str">
        <f t="shared" si="38"/>
        <v/>
      </c>
      <c r="AV313" s="183" t="str">
        <f t="shared" si="39"/>
        <v/>
      </c>
      <c r="AW313" s="163" t="str">
        <f t="shared" si="40"/>
        <v/>
      </c>
      <c r="AX313" s="92" t="str">
        <f>IFERROR(VLOOKUP(功能_33[[#This Row],[功能代號]],#REF!,1,FALSE),"")</f>
        <v/>
      </c>
      <c r="AY313" s="100">
        <v>44589</v>
      </c>
      <c r="AZ313" s="100">
        <v>44589</v>
      </c>
      <c r="BA313" s="100">
        <v>44585</v>
      </c>
      <c r="BB313" s="92" t="s">
        <v>1775</v>
      </c>
      <c r="BD313" s="92" t="s">
        <v>2053</v>
      </c>
      <c r="BE313" s="92" t="s">
        <v>1533</v>
      </c>
      <c r="BF313" s="184"/>
      <c r="BG313" s="92" t="str">
        <f>IFERROR(VLOOKUP(功能_33[[#This Row],[功能代號]],#REF!,1,FALSE),"")</f>
        <v/>
      </c>
      <c r="BH313" s="92" t="str">
        <f>IFERROR(VLOOKUP(功能_33[[#This Row],[QC對應測試案例即測試報告]],#REF!,1,FALSE),"")</f>
        <v/>
      </c>
      <c r="BI313" s="92" t="str">
        <f t="shared" si="34"/>
        <v/>
      </c>
    </row>
    <row r="314" spans="1:61" ht="13.5" x14ac:dyDescent="0.4">
      <c r="C314" s="92" t="s">
        <v>644</v>
      </c>
      <c r="D314" s="92" t="s">
        <v>2047</v>
      </c>
      <c r="E314" s="91" t="s">
        <v>204</v>
      </c>
      <c r="F314" s="92" t="s">
        <v>2059</v>
      </c>
      <c r="G314" s="92"/>
      <c r="H314" s="91" t="s">
        <v>1771</v>
      </c>
      <c r="I314" s="91" t="s">
        <v>1771</v>
      </c>
      <c r="J314" s="97" t="s">
        <v>1835</v>
      </c>
      <c r="K314" s="97" t="s">
        <v>1551</v>
      </c>
      <c r="L314" s="160">
        <v>44571</v>
      </c>
      <c r="M314" s="160">
        <v>44578</v>
      </c>
      <c r="N314" s="160">
        <v>44496</v>
      </c>
      <c r="O314" s="160">
        <v>44496</v>
      </c>
      <c r="P314" s="160">
        <v>44503</v>
      </c>
      <c r="Q314" s="91" t="s">
        <v>728</v>
      </c>
      <c r="R314" s="91" t="s">
        <v>884</v>
      </c>
      <c r="S314" s="92" t="s">
        <v>2050</v>
      </c>
      <c r="W314" s="91"/>
      <c r="Y314" s="91"/>
      <c r="Z314" s="91"/>
      <c r="AA314" s="92" t="e">
        <f>VLOOKUP(功能_33[[#This Row],[User]],#REF!,7,FALSE)</f>
        <v>#REF!</v>
      </c>
      <c r="AB314" s="160">
        <v>44503</v>
      </c>
      <c r="AC314" s="160" t="s">
        <v>1593</v>
      </c>
      <c r="AD314" s="160">
        <v>44539</v>
      </c>
      <c r="AE314" s="160">
        <v>44539</v>
      </c>
      <c r="AF314" s="180" t="s">
        <v>2060</v>
      </c>
      <c r="AG314" s="160"/>
      <c r="AH314" s="160"/>
      <c r="AI314" s="179"/>
      <c r="AJ314" s="160">
        <f>IFERROR(IF(VLOOKUP(功能_33[[#This Row],[功能代號]],E:T,11,FALSE)=0,"",VLOOKUP(功能_33[[#This Row],[功能代號]],E:T,11,FALSE)),"")</f>
        <v>44496</v>
      </c>
      <c r="AK314" s="160"/>
      <c r="AL314" s="160"/>
      <c r="AM314" s="92"/>
      <c r="AN314" s="160"/>
      <c r="AO314" s="91" t="s">
        <v>1773</v>
      </c>
      <c r="AP314" s="92" t="s">
        <v>2052</v>
      </c>
      <c r="AQ314" s="181" t="s">
        <v>1530</v>
      </c>
      <c r="AR314" s="168" t="str">
        <f t="shared" si="35"/>
        <v>5-4</v>
      </c>
      <c r="AS314" s="169" t="str">
        <f t="shared" si="36"/>
        <v/>
      </c>
      <c r="AT314" s="170" t="str">
        <f t="shared" si="37"/>
        <v/>
      </c>
      <c r="AU314" s="182" t="str">
        <f t="shared" si="38"/>
        <v/>
      </c>
      <c r="AV314" s="183" t="str">
        <f t="shared" si="39"/>
        <v/>
      </c>
      <c r="AW314" s="163" t="str">
        <f t="shared" si="40"/>
        <v/>
      </c>
      <c r="AX314" s="92" t="str">
        <f>IFERROR(VLOOKUP(功能_33[[#This Row],[功能代號]],#REF!,1,FALSE),"")</f>
        <v/>
      </c>
      <c r="AY314" s="100">
        <v>44589</v>
      </c>
      <c r="AZ314" s="100">
        <v>44589</v>
      </c>
      <c r="BA314" s="100">
        <v>44585</v>
      </c>
      <c r="BB314" s="92" t="s">
        <v>1775</v>
      </c>
      <c r="BD314" s="92" t="s">
        <v>2053</v>
      </c>
      <c r="BE314" s="92" t="s">
        <v>1533</v>
      </c>
      <c r="BF314" s="184"/>
      <c r="BG314" s="92" t="str">
        <f>IFERROR(VLOOKUP(功能_33[[#This Row],[功能代號]],#REF!,1,FALSE),"")</f>
        <v/>
      </c>
      <c r="BH314" s="92" t="str">
        <f>IFERROR(VLOOKUP(功能_33[[#This Row],[QC對應測試案例即測試報告]],#REF!,1,FALSE),"")</f>
        <v/>
      </c>
      <c r="BI314" s="92" t="str">
        <f t="shared" si="34"/>
        <v/>
      </c>
    </row>
    <row r="315" spans="1:61" ht="13.5" x14ac:dyDescent="0.4">
      <c r="C315" s="92" t="s">
        <v>644</v>
      </c>
      <c r="D315" s="92" t="s">
        <v>2047</v>
      </c>
      <c r="E315" s="91" t="s">
        <v>230</v>
      </c>
      <c r="F315" s="92" t="s">
        <v>2061</v>
      </c>
      <c r="G315" s="92"/>
      <c r="H315" s="91" t="s">
        <v>1771</v>
      </c>
      <c r="I315" s="91" t="s">
        <v>1771</v>
      </c>
      <c r="J315" s="97" t="s">
        <v>2057</v>
      </c>
      <c r="K315" s="97" t="s">
        <v>1659</v>
      </c>
      <c r="L315" s="160">
        <v>44608</v>
      </c>
      <c r="M315" s="160">
        <v>44608</v>
      </c>
      <c r="N315" s="160">
        <v>44496</v>
      </c>
      <c r="O315" s="160">
        <v>44496</v>
      </c>
      <c r="P315" s="160">
        <v>44501</v>
      </c>
      <c r="Q315" s="91" t="s">
        <v>728</v>
      </c>
      <c r="R315" s="91" t="s">
        <v>884</v>
      </c>
      <c r="S315" s="92" t="s">
        <v>2050</v>
      </c>
      <c r="W315" s="91"/>
      <c r="Y315" s="91"/>
      <c r="Z315" s="91"/>
      <c r="AA315" s="92" t="e">
        <f>VLOOKUP(功能_33[[#This Row],[User]],#REF!,7,FALSE)</f>
        <v>#REF!</v>
      </c>
      <c r="AB315" s="160">
        <v>44501</v>
      </c>
      <c r="AC315" s="160" t="s">
        <v>1593</v>
      </c>
      <c r="AD315" s="160">
        <v>44539</v>
      </c>
      <c r="AE315" s="160">
        <v>44539</v>
      </c>
      <c r="AF315" s="180" t="s">
        <v>2058</v>
      </c>
      <c r="AG315" s="160"/>
      <c r="AH315" s="160"/>
      <c r="AI315" s="179"/>
      <c r="AJ315" s="160">
        <f>IFERROR(IF(VLOOKUP(功能_33[[#This Row],[功能代號]],E:T,11,FALSE)=0,"",VLOOKUP(功能_33[[#This Row],[功能代號]],E:T,11,FALSE)),"")</f>
        <v>44496</v>
      </c>
      <c r="AK315" s="160"/>
      <c r="AL315" s="160"/>
      <c r="AM315" s="92"/>
      <c r="AN315" s="160"/>
      <c r="AO315" s="91" t="s">
        <v>1773</v>
      </c>
      <c r="AP315" s="92" t="s">
        <v>2052</v>
      </c>
      <c r="AQ315" s="181" t="s">
        <v>1530</v>
      </c>
      <c r="AR315" s="168" t="str">
        <f t="shared" si="35"/>
        <v>5-4</v>
      </c>
      <c r="AS315" s="169" t="str">
        <f t="shared" si="36"/>
        <v/>
      </c>
      <c r="AT315" s="170" t="str">
        <f t="shared" si="37"/>
        <v/>
      </c>
      <c r="AU315" s="182" t="str">
        <f t="shared" si="38"/>
        <v/>
      </c>
      <c r="AV315" s="183" t="str">
        <f t="shared" si="39"/>
        <v/>
      </c>
      <c r="AW315" s="163" t="str">
        <f t="shared" si="40"/>
        <v/>
      </c>
      <c r="AX315" s="92" t="str">
        <f>IFERROR(VLOOKUP(功能_33[[#This Row],[功能代號]],#REF!,1,FALSE),"")</f>
        <v/>
      </c>
      <c r="AY315" s="100">
        <v>44589</v>
      </c>
      <c r="AZ315" s="100">
        <v>44589</v>
      </c>
      <c r="BA315" s="100">
        <v>44585</v>
      </c>
      <c r="BB315" s="92" t="s">
        <v>1775</v>
      </c>
      <c r="BD315" s="92" t="s">
        <v>2053</v>
      </c>
      <c r="BE315" s="92" t="s">
        <v>1533</v>
      </c>
      <c r="BF315" s="184"/>
      <c r="BG315" s="92" t="str">
        <f>IFERROR(VLOOKUP(功能_33[[#This Row],[功能代號]],#REF!,1,FALSE),"")</f>
        <v/>
      </c>
      <c r="BH315" s="92" t="str">
        <f>IFERROR(VLOOKUP(功能_33[[#This Row],[QC對應測試案例即測試報告]],#REF!,1,FALSE),"")</f>
        <v/>
      </c>
      <c r="BI315" s="92" t="str">
        <f t="shared" si="34"/>
        <v/>
      </c>
    </row>
    <row r="316" spans="1:61" ht="13.5" x14ac:dyDescent="0.4">
      <c r="C316" s="92" t="s">
        <v>644</v>
      </c>
      <c r="D316" s="92" t="s">
        <v>2047</v>
      </c>
      <c r="E316" s="91" t="s">
        <v>205</v>
      </c>
      <c r="F316" s="92" t="s">
        <v>2062</v>
      </c>
      <c r="G316" s="92"/>
      <c r="H316" s="91" t="s">
        <v>1771</v>
      </c>
      <c r="I316" s="91" t="s">
        <v>1771</v>
      </c>
      <c r="J316" s="97" t="s">
        <v>1835</v>
      </c>
      <c r="K316" s="97" t="s">
        <v>1551</v>
      </c>
      <c r="L316" s="160">
        <v>44571</v>
      </c>
      <c r="M316" s="160">
        <v>44578</v>
      </c>
      <c r="N316" s="160">
        <v>44496</v>
      </c>
      <c r="O316" s="160">
        <v>44496</v>
      </c>
      <c r="P316" s="160">
        <v>44503</v>
      </c>
      <c r="Q316" s="91" t="s">
        <v>728</v>
      </c>
      <c r="R316" s="91" t="s">
        <v>884</v>
      </c>
      <c r="S316" s="92" t="s">
        <v>2050</v>
      </c>
      <c r="W316" s="91"/>
      <c r="Y316" s="91"/>
      <c r="Z316" s="91"/>
      <c r="AA316" s="92" t="e">
        <f>VLOOKUP(功能_33[[#This Row],[User]],#REF!,7,FALSE)</f>
        <v>#REF!</v>
      </c>
      <c r="AB316" s="160">
        <v>44503</v>
      </c>
      <c r="AC316" s="160" t="s">
        <v>1593</v>
      </c>
      <c r="AD316" s="160">
        <v>44539</v>
      </c>
      <c r="AE316" s="160">
        <v>44539</v>
      </c>
      <c r="AF316" s="180" t="s">
        <v>2060</v>
      </c>
      <c r="AG316" s="160"/>
      <c r="AH316" s="160"/>
      <c r="AI316" s="179"/>
      <c r="AJ316" s="160">
        <f>IFERROR(IF(VLOOKUP(功能_33[[#This Row],[功能代號]],E:T,11,FALSE)=0,"",VLOOKUP(功能_33[[#This Row],[功能代號]],E:T,11,FALSE)),"")</f>
        <v>44496</v>
      </c>
      <c r="AK316" s="160"/>
      <c r="AL316" s="160"/>
      <c r="AM316" s="92"/>
      <c r="AN316" s="160"/>
      <c r="AO316" s="91" t="s">
        <v>1773</v>
      </c>
      <c r="AP316" s="92" t="s">
        <v>2052</v>
      </c>
      <c r="AQ316" s="181" t="s">
        <v>1530</v>
      </c>
      <c r="AR316" s="168" t="str">
        <f t="shared" si="35"/>
        <v>5-4</v>
      </c>
      <c r="AS316" s="169" t="str">
        <f t="shared" si="36"/>
        <v/>
      </c>
      <c r="AT316" s="170" t="str">
        <f t="shared" si="37"/>
        <v/>
      </c>
      <c r="AU316" s="182" t="str">
        <f t="shared" si="38"/>
        <v/>
      </c>
      <c r="AV316" s="183" t="str">
        <f t="shared" si="39"/>
        <v/>
      </c>
      <c r="AW316" s="163" t="str">
        <f t="shared" si="40"/>
        <v/>
      </c>
      <c r="AX316" s="92" t="str">
        <f>IFERROR(VLOOKUP(功能_33[[#This Row],[功能代號]],#REF!,1,FALSE),"")</f>
        <v/>
      </c>
      <c r="AY316" s="100">
        <v>44589</v>
      </c>
      <c r="AZ316" s="100">
        <v>44589</v>
      </c>
      <c r="BA316" s="100">
        <v>44585</v>
      </c>
      <c r="BB316" s="92" t="s">
        <v>1775</v>
      </c>
      <c r="BD316" s="92" t="s">
        <v>2053</v>
      </c>
      <c r="BE316" s="92" t="s">
        <v>1533</v>
      </c>
      <c r="BF316" s="184"/>
      <c r="BG316" s="92" t="str">
        <f>IFERROR(VLOOKUP(功能_33[[#This Row],[功能代號]],#REF!,1,FALSE),"")</f>
        <v/>
      </c>
      <c r="BH316" s="92" t="str">
        <f>IFERROR(VLOOKUP(功能_33[[#This Row],[QC對應測試案例即測試報告]],#REF!,1,FALSE),"")</f>
        <v/>
      </c>
      <c r="BI316" s="92" t="str">
        <f t="shared" si="34"/>
        <v/>
      </c>
    </row>
    <row r="317" spans="1:61" ht="13.5" x14ac:dyDescent="0.4">
      <c r="C317" s="92" t="s">
        <v>644</v>
      </c>
      <c r="D317" s="92" t="s">
        <v>2047</v>
      </c>
      <c r="E317" s="91" t="s">
        <v>231</v>
      </c>
      <c r="F317" s="92" t="s">
        <v>2063</v>
      </c>
      <c r="G317" s="92"/>
      <c r="H317" s="91" t="s">
        <v>1771</v>
      </c>
      <c r="I317" s="91" t="s">
        <v>1771</v>
      </c>
      <c r="J317" s="180" t="s">
        <v>2064</v>
      </c>
      <c r="K317" s="97" t="s">
        <v>1659</v>
      </c>
      <c r="L317" s="160">
        <v>44608</v>
      </c>
      <c r="M317" s="160">
        <v>44608</v>
      </c>
      <c r="N317" s="160">
        <v>44496</v>
      </c>
      <c r="O317" s="160">
        <v>44496</v>
      </c>
      <c r="P317" s="160">
        <v>44516</v>
      </c>
      <c r="Q317" s="91" t="s">
        <v>728</v>
      </c>
      <c r="R317" s="91" t="s">
        <v>884</v>
      </c>
      <c r="S317" s="92" t="s">
        <v>2050</v>
      </c>
      <c r="W317" s="91"/>
      <c r="Y317" s="91"/>
      <c r="Z317" s="91"/>
      <c r="AA317" s="92" t="e">
        <f>VLOOKUP(功能_33[[#This Row],[User]],#REF!,7,FALSE)</f>
        <v>#REF!</v>
      </c>
      <c r="AB317" s="160">
        <v>44516</v>
      </c>
      <c r="AC317" s="160" t="s">
        <v>1593</v>
      </c>
      <c r="AD317" s="160">
        <v>44539</v>
      </c>
      <c r="AE317" s="160">
        <v>44539</v>
      </c>
      <c r="AF317" s="180" t="s">
        <v>2065</v>
      </c>
      <c r="AG317" s="160"/>
      <c r="AH317" s="160"/>
      <c r="AI317" s="179"/>
      <c r="AJ317" s="160">
        <f>IFERROR(IF(VLOOKUP(功能_33[[#This Row],[功能代號]],E:T,11,FALSE)=0,"",VLOOKUP(功能_33[[#This Row],[功能代號]],E:T,11,FALSE)),"")</f>
        <v>44496</v>
      </c>
      <c r="AK317" s="160"/>
      <c r="AL317" s="160"/>
      <c r="AM317" s="92"/>
      <c r="AN317" s="160"/>
      <c r="AO317" s="91" t="s">
        <v>1773</v>
      </c>
      <c r="AP317" s="92" t="s">
        <v>2052</v>
      </c>
      <c r="AQ317" s="181" t="s">
        <v>1530</v>
      </c>
      <c r="AR317" s="168" t="str">
        <f t="shared" si="35"/>
        <v>5-4</v>
      </c>
      <c r="AS317" s="169" t="str">
        <f t="shared" si="36"/>
        <v/>
      </c>
      <c r="AT317" s="170" t="str">
        <f t="shared" si="37"/>
        <v/>
      </c>
      <c r="AU317" s="182" t="str">
        <f t="shared" si="38"/>
        <v/>
      </c>
      <c r="AV317" s="183" t="str">
        <f t="shared" si="39"/>
        <v/>
      </c>
      <c r="AW317" s="163" t="str">
        <f t="shared" si="40"/>
        <v/>
      </c>
      <c r="AX317" s="92" t="str">
        <f>IFERROR(VLOOKUP(功能_33[[#This Row],[功能代號]],#REF!,1,FALSE),"")</f>
        <v/>
      </c>
      <c r="AY317" s="100">
        <v>44589</v>
      </c>
      <c r="AZ317" s="100">
        <v>44589</v>
      </c>
      <c r="BA317" s="100">
        <v>44585</v>
      </c>
      <c r="BB317" s="92" t="s">
        <v>1775</v>
      </c>
      <c r="BD317" s="92" t="s">
        <v>2053</v>
      </c>
      <c r="BE317" s="92" t="s">
        <v>1533</v>
      </c>
      <c r="BF317" s="184"/>
      <c r="BG317" s="92" t="str">
        <f>IFERROR(VLOOKUP(功能_33[[#This Row],[功能代號]],#REF!,1,FALSE),"")</f>
        <v/>
      </c>
      <c r="BH317" s="92" t="str">
        <f>IFERROR(VLOOKUP(功能_33[[#This Row],[QC對應測試案例即測試報告]],#REF!,1,FALSE),"")</f>
        <v/>
      </c>
      <c r="BI317" s="92" t="str">
        <f t="shared" si="34"/>
        <v/>
      </c>
    </row>
    <row r="318" spans="1:61" ht="13.5" x14ac:dyDescent="0.4">
      <c r="C318" s="92" t="s">
        <v>644</v>
      </c>
      <c r="D318" s="92" t="s">
        <v>2047</v>
      </c>
      <c r="E318" s="91" t="s">
        <v>206</v>
      </c>
      <c r="F318" s="92" t="s">
        <v>2066</v>
      </c>
      <c r="G318" s="92"/>
      <c r="H318" s="91" t="s">
        <v>1771</v>
      </c>
      <c r="I318" s="91" t="s">
        <v>1771</v>
      </c>
      <c r="J318" s="97" t="s">
        <v>2064</v>
      </c>
      <c r="K318" s="97" t="s">
        <v>2067</v>
      </c>
      <c r="L318" s="160">
        <v>44571</v>
      </c>
      <c r="M318" s="160">
        <v>44578</v>
      </c>
      <c r="N318" s="160">
        <v>44496</v>
      </c>
      <c r="O318" s="160">
        <v>44496</v>
      </c>
      <c r="P318" s="160">
        <v>44517</v>
      </c>
      <c r="Q318" s="91" t="s">
        <v>728</v>
      </c>
      <c r="R318" s="91" t="s">
        <v>884</v>
      </c>
      <c r="S318" s="92" t="s">
        <v>2050</v>
      </c>
      <c r="W318" s="91"/>
      <c r="Y318" s="91"/>
      <c r="Z318" s="91"/>
      <c r="AA318" s="92" t="e">
        <f>VLOOKUP(功能_33[[#This Row],[User]],#REF!,7,FALSE)</f>
        <v>#REF!</v>
      </c>
      <c r="AB318" s="160">
        <v>44517</v>
      </c>
      <c r="AC318" s="160" t="s">
        <v>1593</v>
      </c>
      <c r="AD318" s="160">
        <v>44539</v>
      </c>
      <c r="AE318" s="160">
        <v>44539</v>
      </c>
      <c r="AF318" s="180" t="s">
        <v>2068</v>
      </c>
      <c r="AG318" s="160"/>
      <c r="AH318" s="160"/>
      <c r="AI318" s="179"/>
      <c r="AJ318" s="160">
        <f>IFERROR(IF(VLOOKUP(功能_33[[#This Row],[功能代號]],E:T,11,FALSE)=0,"",VLOOKUP(功能_33[[#This Row],[功能代號]],E:T,11,FALSE)),"")</f>
        <v>44496</v>
      </c>
      <c r="AK318" s="160"/>
      <c r="AL318" s="160"/>
      <c r="AM318" s="92"/>
      <c r="AN318" s="160"/>
      <c r="AO318" s="91" t="s">
        <v>1773</v>
      </c>
      <c r="AP318" s="92" t="s">
        <v>2052</v>
      </c>
      <c r="AQ318" s="181" t="s">
        <v>1530</v>
      </c>
      <c r="AR318" s="168" t="str">
        <f t="shared" si="35"/>
        <v>5-4</v>
      </c>
      <c r="AS318" s="169" t="str">
        <f t="shared" si="36"/>
        <v/>
      </c>
      <c r="AT318" s="170" t="str">
        <f t="shared" si="37"/>
        <v/>
      </c>
      <c r="AU318" s="182" t="str">
        <f t="shared" si="38"/>
        <v/>
      </c>
      <c r="AV318" s="183" t="str">
        <f t="shared" si="39"/>
        <v/>
      </c>
      <c r="AW318" s="163" t="str">
        <f t="shared" si="40"/>
        <v/>
      </c>
      <c r="AX318" s="92" t="str">
        <f>IFERROR(VLOOKUP(功能_33[[#This Row],[功能代號]],#REF!,1,FALSE),"")</f>
        <v/>
      </c>
      <c r="AY318" s="100">
        <v>44589</v>
      </c>
      <c r="AZ318" s="100">
        <v>44589</v>
      </c>
      <c r="BA318" s="100">
        <v>44585</v>
      </c>
      <c r="BB318" s="92" t="s">
        <v>1775</v>
      </c>
      <c r="BD318" s="92" t="s">
        <v>1793</v>
      </c>
      <c r="BE318" s="92" t="s">
        <v>1533</v>
      </c>
      <c r="BF318" s="184"/>
      <c r="BG318" s="92" t="str">
        <f>IFERROR(VLOOKUP(功能_33[[#This Row],[功能代號]],#REF!,1,FALSE),"")</f>
        <v/>
      </c>
      <c r="BH318" s="92" t="str">
        <f>IFERROR(VLOOKUP(功能_33[[#This Row],[QC對應測試案例即測試報告]],#REF!,1,FALSE),"")</f>
        <v/>
      </c>
      <c r="BI318" s="92" t="str">
        <f t="shared" si="34"/>
        <v/>
      </c>
    </row>
    <row r="319" spans="1:61" ht="13.5" x14ac:dyDescent="0.4">
      <c r="C319" s="92" t="s">
        <v>644</v>
      </c>
      <c r="D319" s="92" t="s">
        <v>2047</v>
      </c>
      <c r="E319" s="91" t="s">
        <v>232</v>
      </c>
      <c r="F319" s="92" t="s">
        <v>2069</v>
      </c>
      <c r="G319" s="92"/>
      <c r="H319" s="91" t="s">
        <v>1771</v>
      </c>
      <c r="I319" s="91" t="s">
        <v>1771</v>
      </c>
      <c r="J319" s="180" t="s">
        <v>2064</v>
      </c>
      <c r="K319" s="97" t="s">
        <v>1659</v>
      </c>
      <c r="L319" s="160">
        <v>44608</v>
      </c>
      <c r="M319" s="160">
        <v>44608</v>
      </c>
      <c r="N319" s="160">
        <v>44497</v>
      </c>
      <c r="O319" s="160">
        <v>44496</v>
      </c>
      <c r="P319" s="160">
        <v>44501</v>
      </c>
      <c r="Q319" s="91" t="s">
        <v>728</v>
      </c>
      <c r="R319" s="91" t="s">
        <v>884</v>
      </c>
      <c r="S319" s="92" t="s">
        <v>2050</v>
      </c>
      <c r="W319" s="91"/>
      <c r="Y319" s="91"/>
      <c r="Z319" s="91"/>
      <c r="AA319" s="92" t="e">
        <f>VLOOKUP(功能_33[[#This Row],[User]],#REF!,7,FALSE)</f>
        <v>#REF!</v>
      </c>
      <c r="AB319" s="160">
        <v>44501</v>
      </c>
      <c r="AC319" s="160" t="s">
        <v>1593</v>
      </c>
      <c r="AD319" s="160">
        <v>44539</v>
      </c>
      <c r="AE319" s="160">
        <v>44539</v>
      </c>
      <c r="AF319" s="180" t="s">
        <v>2065</v>
      </c>
      <c r="AG319" s="160"/>
      <c r="AH319" s="160"/>
      <c r="AI319" s="179"/>
      <c r="AJ319" s="160">
        <f>IFERROR(IF(VLOOKUP(功能_33[[#This Row],[功能代號]],E:T,11,FALSE)=0,"",VLOOKUP(功能_33[[#This Row],[功能代號]],E:T,11,FALSE)),"")</f>
        <v>44496</v>
      </c>
      <c r="AK319" s="160"/>
      <c r="AL319" s="160"/>
      <c r="AM319" s="92"/>
      <c r="AN319" s="160"/>
      <c r="AO319" s="91" t="s">
        <v>1773</v>
      </c>
      <c r="AP319" s="92" t="s">
        <v>2052</v>
      </c>
      <c r="AQ319" s="181" t="s">
        <v>1530</v>
      </c>
      <c r="AR319" s="168" t="str">
        <f t="shared" si="35"/>
        <v>5-4</v>
      </c>
      <c r="AS319" s="169" t="str">
        <f t="shared" si="36"/>
        <v/>
      </c>
      <c r="AT319" s="170" t="str">
        <f t="shared" si="37"/>
        <v/>
      </c>
      <c r="AU319" s="182" t="str">
        <f t="shared" si="38"/>
        <v/>
      </c>
      <c r="AV319" s="183" t="str">
        <f t="shared" si="39"/>
        <v/>
      </c>
      <c r="AW319" s="163" t="str">
        <f t="shared" si="40"/>
        <v/>
      </c>
      <c r="AX319" s="92" t="str">
        <f>IFERROR(VLOOKUP(功能_33[[#This Row],[功能代號]],#REF!,1,FALSE),"")</f>
        <v/>
      </c>
      <c r="AY319" s="100">
        <v>44589</v>
      </c>
      <c r="AZ319" s="100">
        <v>44589</v>
      </c>
      <c r="BA319" s="100">
        <v>44585</v>
      </c>
      <c r="BB319" s="92" t="s">
        <v>1775</v>
      </c>
      <c r="BD319" s="92" t="s">
        <v>2053</v>
      </c>
      <c r="BE319" s="92" t="s">
        <v>1533</v>
      </c>
      <c r="BF319" s="184"/>
      <c r="BG319" s="92" t="str">
        <f>IFERROR(VLOOKUP(功能_33[[#This Row],[功能代號]],#REF!,1,FALSE),"")</f>
        <v/>
      </c>
      <c r="BH319" s="92" t="str">
        <f>IFERROR(VLOOKUP(功能_33[[#This Row],[QC對應測試案例即測試報告]],#REF!,1,FALSE),"")</f>
        <v/>
      </c>
      <c r="BI319" s="92" t="str">
        <f t="shared" si="34"/>
        <v/>
      </c>
    </row>
    <row r="320" spans="1:61" ht="13.5" x14ac:dyDescent="0.4">
      <c r="C320" s="92" t="s">
        <v>644</v>
      </c>
      <c r="D320" s="92" t="s">
        <v>2047</v>
      </c>
      <c r="E320" s="91" t="s">
        <v>207</v>
      </c>
      <c r="F320" s="92" t="s">
        <v>2070</v>
      </c>
      <c r="G320" s="92"/>
      <c r="H320" s="91" t="s">
        <v>1771</v>
      </c>
      <c r="I320" s="91" t="s">
        <v>1771</v>
      </c>
      <c r="J320" s="97" t="s">
        <v>2064</v>
      </c>
      <c r="K320" s="97" t="s">
        <v>2071</v>
      </c>
      <c r="L320" s="160">
        <v>44630</v>
      </c>
      <c r="M320" s="160">
        <v>44630</v>
      </c>
      <c r="N320" s="160">
        <v>44497</v>
      </c>
      <c r="O320" s="160">
        <v>44496</v>
      </c>
      <c r="P320" s="160">
        <v>44524</v>
      </c>
      <c r="Q320" s="91" t="s">
        <v>728</v>
      </c>
      <c r="R320" s="91" t="s">
        <v>884</v>
      </c>
      <c r="S320" s="92" t="s">
        <v>2050</v>
      </c>
      <c r="W320" s="91"/>
      <c r="Y320" s="91"/>
      <c r="Z320" s="91"/>
      <c r="AA320" s="92" t="e">
        <f>VLOOKUP(功能_33[[#This Row],[User]],#REF!,7,FALSE)</f>
        <v>#REF!</v>
      </c>
      <c r="AB320" s="160">
        <v>44524</v>
      </c>
      <c r="AC320" s="160" t="s">
        <v>1593</v>
      </c>
      <c r="AD320" s="160">
        <v>44539</v>
      </c>
      <c r="AE320" s="160">
        <v>44539</v>
      </c>
      <c r="AF320" s="180" t="s">
        <v>2068</v>
      </c>
      <c r="AG320" s="160"/>
      <c r="AH320" s="160"/>
      <c r="AI320" s="179"/>
      <c r="AJ320" s="160">
        <f>IFERROR(IF(VLOOKUP(功能_33[[#This Row],[功能代號]],E:T,11,FALSE)=0,"",VLOOKUP(功能_33[[#This Row],[功能代號]],E:T,11,FALSE)),"")</f>
        <v>44496</v>
      </c>
      <c r="AK320" s="160"/>
      <c r="AL320" s="160"/>
      <c r="AM320" s="92"/>
      <c r="AN320" s="160"/>
      <c r="AO320" s="91" t="s">
        <v>1773</v>
      </c>
      <c r="AP320" s="92" t="s">
        <v>2052</v>
      </c>
      <c r="AQ320" s="181" t="s">
        <v>1530</v>
      </c>
      <c r="AR320" s="168" t="str">
        <f t="shared" si="35"/>
        <v>5-4</v>
      </c>
      <c r="AS320" s="169" t="str">
        <f t="shared" si="36"/>
        <v/>
      </c>
      <c r="AT320" s="170" t="str">
        <f t="shared" si="37"/>
        <v/>
      </c>
      <c r="AU320" s="182" t="str">
        <f t="shared" si="38"/>
        <v/>
      </c>
      <c r="AV320" s="183" t="str">
        <f t="shared" si="39"/>
        <v/>
      </c>
      <c r="AW320" s="163" t="str">
        <f t="shared" si="40"/>
        <v/>
      </c>
      <c r="AX320" s="92" t="str">
        <f>IFERROR(VLOOKUP(功能_33[[#This Row],[功能代號]],#REF!,1,FALSE),"")</f>
        <v/>
      </c>
      <c r="AY320" s="100">
        <v>44589</v>
      </c>
      <c r="AZ320" s="100">
        <v>44589</v>
      </c>
      <c r="BA320" s="100">
        <v>44585</v>
      </c>
      <c r="BB320" s="92" t="s">
        <v>1775</v>
      </c>
      <c r="BD320" s="92" t="s">
        <v>2053</v>
      </c>
      <c r="BE320" s="92" t="s">
        <v>1533</v>
      </c>
      <c r="BF320" s="184"/>
      <c r="BG320" s="92" t="str">
        <f>IFERROR(VLOOKUP(功能_33[[#This Row],[功能代號]],#REF!,1,FALSE),"")</f>
        <v/>
      </c>
      <c r="BH320" s="92" t="str">
        <f>IFERROR(VLOOKUP(功能_33[[#This Row],[QC對應測試案例即測試報告]],#REF!,1,FALSE),"")</f>
        <v/>
      </c>
      <c r="BI320" s="92" t="str">
        <f t="shared" si="34"/>
        <v/>
      </c>
    </row>
    <row r="321" spans="1:61" ht="13.5" x14ac:dyDescent="0.4">
      <c r="C321" s="92" t="s">
        <v>644</v>
      </c>
      <c r="D321" s="92" t="s">
        <v>2047</v>
      </c>
      <c r="E321" s="91" t="s">
        <v>233</v>
      </c>
      <c r="F321" s="92" t="s">
        <v>2072</v>
      </c>
      <c r="G321" s="92"/>
      <c r="H321" s="91" t="s">
        <v>1771</v>
      </c>
      <c r="I321" s="91" t="s">
        <v>1771</v>
      </c>
      <c r="J321" s="97" t="s">
        <v>2073</v>
      </c>
      <c r="K321" s="97" t="s">
        <v>2074</v>
      </c>
      <c r="L321" s="160">
        <v>44578</v>
      </c>
      <c r="M321" s="160">
        <v>44578</v>
      </c>
      <c r="N321" s="160">
        <v>44497</v>
      </c>
      <c r="O321" s="160">
        <v>44496</v>
      </c>
      <c r="P321" s="160">
        <v>44501</v>
      </c>
      <c r="Q321" s="91" t="s">
        <v>728</v>
      </c>
      <c r="R321" s="91" t="s">
        <v>884</v>
      </c>
      <c r="S321" s="92" t="s">
        <v>2050</v>
      </c>
      <c r="W321" s="91"/>
      <c r="Y321" s="91"/>
      <c r="Z321" s="91"/>
      <c r="AA321" s="92" t="e">
        <f>VLOOKUP(功能_33[[#This Row],[User]],#REF!,7,FALSE)</f>
        <v>#REF!</v>
      </c>
      <c r="AB321" s="160">
        <v>44501</v>
      </c>
      <c r="AC321" s="160" t="s">
        <v>1593</v>
      </c>
      <c r="AD321" s="160">
        <v>44539</v>
      </c>
      <c r="AE321" s="160">
        <v>44539</v>
      </c>
      <c r="AF321" s="180" t="s">
        <v>2075</v>
      </c>
      <c r="AG321" s="160"/>
      <c r="AH321" s="160"/>
      <c r="AI321" s="179"/>
      <c r="AJ321" s="160">
        <f>IFERROR(IF(VLOOKUP(功能_33[[#This Row],[功能代號]],E:T,11,FALSE)=0,"",VLOOKUP(功能_33[[#This Row],[功能代號]],E:T,11,FALSE)),"")</f>
        <v>44496</v>
      </c>
      <c r="AK321" s="160"/>
      <c r="AL321" s="160"/>
      <c r="AM321" s="92"/>
      <c r="AN321" s="160"/>
      <c r="AO321" s="91" t="s">
        <v>1773</v>
      </c>
      <c r="AP321" s="92" t="s">
        <v>2052</v>
      </c>
      <c r="AQ321" s="181" t="s">
        <v>1530</v>
      </c>
      <c r="AR321" s="168" t="str">
        <f t="shared" si="35"/>
        <v>5-4</v>
      </c>
      <c r="AS321" s="169" t="str">
        <f t="shared" si="36"/>
        <v/>
      </c>
      <c r="AT321" s="170" t="str">
        <f t="shared" si="37"/>
        <v/>
      </c>
      <c r="AU321" s="182" t="str">
        <f t="shared" si="38"/>
        <v/>
      </c>
      <c r="AV321" s="183" t="str">
        <f t="shared" si="39"/>
        <v/>
      </c>
      <c r="AW321" s="163" t="str">
        <f t="shared" si="40"/>
        <v/>
      </c>
      <c r="AX321" s="92" t="str">
        <f>IFERROR(VLOOKUP(功能_33[[#This Row],[功能代號]],#REF!,1,FALSE),"")</f>
        <v/>
      </c>
      <c r="AY321" s="100">
        <v>44589</v>
      </c>
      <c r="AZ321" s="100">
        <v>44589</v>
      </c>
      <c r="BA321" s="100">
        <v>44585</v>
      </c>
      <c r="BB321" s="92" t="s">
        <v>1775</v>
      </c>
      <c r="BD321" s="92" t="s">
        <v>2053</v>
      </c>
      <c r="BE321" s="92" t="s">
        <v>1533</v>
      </c>
      <c r="BF321" s="184"/>
      <c r="BG321" s="92" t="str">
        <f>IFERROR(VLOOKUP(功能_33[[#This Row],[功能代號]],#REF!,1,FALSE),"")</f>
        <v/>
      </c>
      <c r="BH321" s="92" t="str">
        <f>IFERROR(VLOOKUP(功能_33[[#This Row],[QC對應測試案例即測試報告]],#REF!,1,FALSE),"")</f>
        <v/>
      </c>
      <c r="BI321" s="92" t="str">
        <f t="shared" si="34"/>
        <v/>
      </c>
    </row>
    <row r="322" spans="1:61" ht="13.5" x14ac:dyDescent="0.4">
      <c r="C322" s="92" t="s">
        <v>644</v>
      </c>
      <c r="D322" s="92" t="s">
        <v>2047</v>
      </c>
      <c r="E322" s="91" t="s">
        <v>2076</v>
      </c>
      <c r="F322" s="92" t="s">
        <v>2077</v>
      </c>
      <c r="G322" s="92"/>
      <c r="H322" s="91" t="s">
        <v>1771</v>
      </c>
      <c r="I322" s="91" t="s">
        <v>1771</v>
      </c>
      <c r="J322" s="97" t="s">
        <v>1835</v>
      </c>
      <c r="K322" s="97" t="s">
        <v>1551</v>
      </c>
      <c r="L322" s="160">
        <v>44578</v>
      </c>
      <c r="M322" s="160">
        <v>44578</v>
      </c>
      <c r="N322" s="160">
        <v>44497</v>
      </c>
      <c r="O322" s="160">
        <v>44496</v>
      </c>
      <c r="P322" s="160">
        <v>44515</v>
      </c>
      <c r="Q322" s="91" t="s">
        <v>728</v>
      </c>
      <c r="R322" s="91" t="s">
        <v>884</v>
      </c>
      <c r="S322" s="92" t="s">
        <v>2050</v>
      </c>
      <c r="W322" s="91"/>
      <c r="Y322" s="91"/>
      <c r="Z322" s="91"/>
      <c r="AA322" s="92" t="e">
        <f>VLOOKUP(功能_33[[#This Row],[User]],#REF!,7,FALSE)</f>
        <v>#REF!</v>
      </c>
      <c r="AB322" s="160">
        <v>44515</v>
      </c>
      <c r="AC322" s="160" t="s">
        <v>1593</v>
      </c>
      <c r="AD322" s="160">
        <v>44539</v>
      </c>
      <c r="AE322" s="160">
        <v>44539</v>
      </c>
      <c r="AF322" s="180" t="s">
        <v>2060</v>
      </c>
      <c r="AG322" s="160"/>
      <c r="AH322" s="160"/>
      <c r="AI322" s="179"/>
      <c r="AJ322" s="160">
        <f>IFERROR(IF(VLOOKUP(功能_33[[#This Row],[功能代號]],E:T,11,FALSE)=0,"",VLOOKUP(功能_33[[#This Row],[功能代號]],E:T,11,FALSE)),"")</f>
        <v>44496</v>
      </c>
      <c r="AK322" s="160"/>
      <c r="AL322" s="160"/>
      <c r="AM322" s="92"/>
      <c r="AN322" s="160"/>
      <c r="AO322" s="91" t="s">
        <v>1773</v>
      </c>
      <c r="AP322" s="92" t="s">
        <v>2052</v>
      </c>
      <c r="AQ322" s="181" t="s">
        <v>1530</v>
      </c>
      <c r="AR322" s="168" t="str">
        <f t="shared" si="35"/>
        <v>5-4</v>
      </c>
      <c r="AS322" s="169" t="str">
        <f t="shared" si="36"/>
        <v/>
      </c>
      <c r="AT322" s="170" t="str">
        <f t="shared" si="37"/>
        <v/>
      </c>
      <c r="AU322" s="182" t="str">
        <f t="shared" si="38"/>
        <v/>
      </c>
      <c r="AV322" s="183" t="str">
        <f t="shared" si="39"/>
        <v/>
      </c>
      <c r="AW322" s="163" t="str">
        <f t="shared" si="40"/>
        <v/>
      </c>
      <c r="AX322" s="92" t="str">
        <f>IFERROR(VLOOKUP(功能_33[[#This Row],[功能代號]],#REF!,1,FALSE),"")</f>
        <v/>
      </c>
      <c r="AY322" s="100">
        <v>44589</v>
      </c>
      <c r="AZ322" s="100">
        <v>44589</v>
      </c>
      <c r="BA322" s="100">
        <v>44585</v>
      </c>
      <c r="BB322" s="92" t="s">
        <v>1775</v>
      </c>
      <c r="BD322" s="92" t="s">
        <v>2053</v>
      </c>
      <c r="BE322" s="92" t="s">
        <v>1533</v>
      </c>
      <c r="BF322" s="184"/>
      <c r="BG322" s="92" t="str">
        <f>IFERROR(VLOOKUP(功能_33[[#This Row],[功能代號]],#REF!,1,FALSE),"")</f>
        <v/>
      </c>
      <c r="BH322" s="92" t="str">
        <f>IFERROR(VLOOKUP(功能_33[[#This Row],[QC對應測試案例即測試報告]],#REF!,1,FALSE),"")</f>
        <v/>
      </c>
      <c r="BI322" s="92" t="str">
        <f t="shared" si="34"/>
        <v/>
      </c>
    </row>
    <row r="323" spans="1:61" ht="13.5" x14ac:dyDescent="0.4">
      <c r="C323" s="92" t="s">
        <v>644</v>
      </c>
      <c r="D323" s="92" t="s">
        <v>2047</v>
      </c>
      <c r="E323" s="91" t="s">
        <v>182</v>
      </c>
      <c r="F323" s="92" t="s">
        <v>2078</v>
      </c>
      <c r="G323" s="92"/>
      <c r="H323" s="91" t="s">
        <v>1771</v>
      </c>
      <c r="I323" s="91" t="s">
        <v>1771</v>
      </c>
      <c r="J323" s="97" t="s">
        <v>2055</v>
      </c>
      <c r="K323" s="97"/>
      <c r="L323" s="160">
        <v>44578</v>
      </c>
      <c r="M323" s="160">
        <v>44578</v>
      </c>
      <c r="N323" s="160">
        <v>44497</v>
      </c>
      <c r="O323" s="160">
        <v>44496</v>
      </c>
      <c r="P323" s="160">
        <v>44503</v>
      </c>
      <c r="Q323" s="91" t="s">
        <v>728</v>
      </c>
      <c r="R323" s="91" t="s">
        <v>884</v>
      </c>
      <c r="S323" s="92" t="s">
        <v>2050</v>
      </c>
      <c r="W323" s="91"/>
      <c r="Y323" s="91"/>
      <c r="Z323" s="91"/>
      <c r="AA323" s="92" t="e">
        <f>VLOOKUP(功能_33[[#This Row],[User]],#REF!,7,FALSE)</f>
        <v>#REF!</v>
      </c>
      <c r="AB323" s="160">
        <v>44503</v>
      </c>
      <c r="AC323" s="160" t="s">
        <v>1593</v>
      </c>
      <c r="AD323" s="160">
        <v>44539</v>
      </c>
      <c r="AE323" s="160">
        <v>44539</v>
      </c>
      <c r="AF323" s="180">
        <v>44539</v>
      </c>
      <c r="AG323" s="160"/>
      <c r="AH323" s="160"/>
      <c r="AI323" s="179"/>
      <c r="AJ323" s="160">
        <f>IFERROR(IF(VLOOKUP(功能_33[[#This Row],[功能代號]],E:T,11,FALSE)=0,"",VLOOKUP(功能_33[[#This Row],[功能代號]],E:T,11,FALSE)),"")</f>
        <v>44496</v>
      </c>
      <c r="AK323" s="160"/>
      <c r="AL323" s="160"/>
      <c r="AM323" s="92"/>
      <c r="AN323" s="160"/>
      <c r="AO323" s="91" t="s">
        <v>1773</v>
      </c>
      <c r="AP323" s="92" t="s">
        <v>2052</v>
      </c>
      <c r="AQ323" s="181" t="s">
        <v>1530</v>
      </c>
      <c r="AR323" s="168" t="str">
        <f t="shared" si="35"/>
        <v>5-4</v>
      </c>
      <c r="AS323" s="169" t="str">
        <f t="shared" si="36"/>
        <v/>
      </c>
      <c r="AT323" s="170" t="str">
        <f t="shared" si="37"/>
        <v/>
      </c>
      <c r="AU323" s="182" t="str">
        <f t="shared" si="38"/>
        <v/>
      </c>
      <c r="AV323" s="183" t="str">
        <f t="shared" si="39"/>
        <v/>
      </c>
      <c r="AW323" s="163" t="str">
        <f t="shared" si="40"/>
        <v/>
      </c>
      <c r="AX323" s="92" t="str">
        <f>IFERROR(VLOOKUP(功能_33[[#This Row],[功能代號]],#REF!,1,FALSE),"")</f>
        <v/>
      </c>
      <c r="AY323" s="100">
        <v>44589</v>
      </c>
      <c r="AZ323" s="100">
        <v>44589</v>
      </c>
      <c r="BA323" s="100">
        <v>44585</v>
      </c>
      <c r="BB323" s="92" t="s">
        <v>1775</v>
      </c>
      <c r="BD323" s="92" t="s">
        <v>2053</v>
      </c>
      <c r="BE323" s="92" t="s">
        <v>1533</v>
      </c>
      <c r="BF323" s="184"/>
      <c r="BG323" s="92" t="str">
        <f>IFERROR(VLOOKUP(功能_33[[#This Row],[功能代號]],#REF!,1,FALSE),"")</f>
        <v/>
      </c>
      <c r="BH323" s="92" t="str">
        <f>IFERROR(VLOOKUP(功能_33[[#This Row],[QC對應測試案例即測試報告]],#REF!,1,FALSE),"")</f>
        <v/>
      </c>
      <c r="BI323" s="92" t="str">
        <f t="shared" si="34"/>
        <v/>
      </c>
    </row>
    <row r="324" spans="1:61" ht="13.5" x14ac:dyDescent="0.4">
      <c r="C324" s="92" t="s">
        <v>644</v>
      </c>
      <c r="D324" s="92" t="s">
        <v>2047</v>
      </c>
      <c r="E324" s="91" t="s">
        <v>2079</v>
      </c>
      <c r="F324" s="92" t="s">
        <v>2080</v>
      </c>
      <c r="G324" s="92" t="s">
        <v>2081</v>
      </c>
      <c r="H324" s="91" t="s">
        <v>1771</v>
      </c>
      <c r="I324" s="91" t="s">
        <v>1771</v>
      </c>
      <c r="J324" s="97" t="s">
        <v>2057</v>
      </c>
      <c r="K324" s="97" t="s">
        <v>1659</v>
      </c>
      <c r="L324" s="160">
        <v>44608</v>
      </c>
      <c r="M324" s="160">
        <v>44608</v>
      </c>
      <c r="N324" s="160">
        <v>44497</v>
      </c>
      <c r="O324" s="160">
        <v>44496</v>
      </c>
      <c r="P324" s="160">
        <v>44515</v>
      </c>
      <c r="Q324" s="91" t="s">
        <v>728</v>
      </c>
      <c r="R324" s="91" t="s">
        <v>884</v>
      </c>
      <c r="S324" s="92" t="s">
        <v>2050</v>
      </c>
      <c r="W324" s="91"/>
      <c r="Y324" s="91"/>
      <c r="Z324" s="91"/>
      <c r="AA324" s="92" t="e">
        <f>VLOOKUP(功能_33[[#This Row],[User]],#REF!,7,FALSE)</f>
        <v>#REF!</v>
      </c>
      <c r="AB324" s="160">
        <v>44515</v>
      </c>
      <c r="AC324" s="160" t="s">
        <v>1593</v>
      </c>
      <c r="AD324" s="160">
        <v>44539</v>
      </c>
      <c r="AE324" s="160">
        <v>44539</v>
      </c>
      <c r="AF324" s="180" t="s">
        <v>2082</v>
      </c>
      <c r="AG324" s="160"/>
      <c r="AH324" s="160"/>
      <c r="AI324" s="179"/>
      <c r="AJ324" s="160">
        <f>IFERROR(IF(VLOOKUP(功能_33[[#This Row],[功能代號]],E:T,11,FALSE)=0,"",VLOOKUP(功能_33[[#This Row],[功能代號]],E:T,11,FALSE)),"")</f>
        <v>44496</v>
      </c>
      <c r="AK324" s="160"/>
      <c r="AL324" s="160"/>
      <c r="AM324" s="92"/>
      <c r="AN324" s="160"/>
      <c r="AO324" s="91" t="s">
        <v>1773</v>
      </c>
      <c r="AP324" s="92" t="s">
        <v>2052</v>
      </c>
      <c r="AQ324" s="181" t="s">
        <v>1530</v>
      </c>
      <c r="AR324" s="168" t="str">
        <f t="shared" si="35"/>
        <v>5-4</v>
      </c>
      <c r="AS324" s="169" t="str">
        <f t="shared" si="36"/>
        <v/>
      </c>
      <c r="AT324" s="170" t="str">
        <f t="shared" si="37"/>
        <v/>
      </c>
      <c r="AU324" s="182" t="str">
        <f t="shared" si="38"/>
        <v/>
      </c>
      <c r="AV324" s="183" t="str">
        <f t="shared" si="39"/>
        <v/>
      </c>
      <c r="AW324" s="163" t="str">
        <f t="shared" si="40"/>
        <v/>
      </c>
      <c r="AX324" s="92" t="str">
        <f>IFERROR(VLOOKUP(功能_33[[#This Row],[功能代號]],#REF!,1,FALSE),"")</f>
        <v/>
      </c>
      <c r="AY324" s="100">
        <v>44589</v>
      </c>
      <c r="AZ324" s="100">
        <v>44589</v>
      </c>
      <c r="BA324" s="100">
        <v>44602</v>
      </c>
      <c r="BB324" s="92" t="s">
        <v>1775</v>
      </c>
      <c r="BD324" s="92" t="s">
        <v>2083</v>
      </c>
      <c r="BE324" s="92" t="s">
        <v>1533</v>
      </c>
      <c r="BF324" s="184"/>
      <c r="BG324" s="92" t="str">
        <f>IFERROR(VLOOKUP(功能_33[[#This Row],[功能代號]],#REF!,1,FALSE),"")</f>
        <v/>
      </c>
      <c r="BH324" s="92" t="str">
        <f>IFERROR(VLOOKUP(功能_33[[#This Row],[QC對應測試案例即測試報告]],#REF!,1,FALSE),"")</f>
        <v/>
      </c>
      <c r="BI324" s="92" t="str">
        <f t="shared" si="34"/>
        <v/>
      </c>
    </row>
    <row r="325" spans="1:61" ht="13.5" x14ac:dyDescent="0.4">
      <c r="C325" s="92" t="s">
        <v>644</v>
      </c>
      <c r="D325" s="92" t="s">
        <v>2047</v>
      </c>
      <c r="E325" s="91" t="s">
        <v>2084</v>
      </c>
      <c r="F325" s="92" t="s">
        <v>2085</v>
      </c>
      <c r="G325" s="92" t="s">
        <v>2081</v>
      </c>
      <c r="H325" s="91" t="s">
        <v>1771</v>
      </c>
      <c r="I325" s="91" t="s">
        <v>1771</v>
      </c>
      <c r="J325" s="97" t="s">
        <v>2057</v>
      </c>
      <c r="K325" s="97" t="s">
        <v>1659</v>
      </c>
      <c r="L325" s="160">
        <v>44608</v>
      </c>
      <c r="M325" s="160">
        <v>44608</v>
      </c>
      <c r="N325" s="160">
        <v>44497</v>
      </c>
      <c r="O325" s="160">
        <v>44496</v>
      </c>
      <c r="P325" s="160">
        <v>44503</v>
      </c>
      <c r="Q325" s="91" t="s">
        <v>728</v>
      </c>
      <c r="R325" s="91" t="s">
        <v>884</v>
      </c>
      <c r="S325" s="92" t="s">
        <v>2050</v>
      </c>
      <c r="W325" s="91"/>
      <c r="Y325" s="91"/>
      <c r="Z325" s="91"/>
      <c r="AA325" s="92" t="e">
        <f>VLOOKUP(功能_33[[#This Row],[User]],#REF!,7,FALSE)</f>
        <v>#REF!</v>
      </c>
      <c r="AB325" s="160">
        <v>44503</v>
      </c>
      <c r="AC325" s="160" t="s">
        <v>1745</v>
      </c>
      <c r="AD325" s="160">
        <v>44539</v>
      </c>
      <c r="AE325" s="160">
        <v>44539</v>
      </c>
      <c r="AF325" s="180" t="s">
        <v>2082</v>
      </c>
      <c r="AG325" s="160"/>
      <c r="AH325" s="160"/>
      <c r="AI325" s="179"/>
      <c r="AJ325" s="160">
        <f>IFERROR(IF(VLOOKUP(功能_33[[#This Row],[功能代號]],E:T,11,FALSE)=0,"",VLOOKUP(功能_33[[#This Row],[功能代號]],E:T,11,FALSE)),"")</f>
        <v>44496</v>
      </c>
      <c r="AK325" s="160"/>
      <c r="AL325" s="160"/>
      <c r="AM325" s="92"/>
      <c r="AN325" s="160"/>
      <c r="AO325" s="91" t="s">
        <v>1773</v>
      </c>
      <c r="AP325" s="92" t="s">
        <v>2052</v>
      </c>
      <c r="AQ325" s="181" t="s">
        <v>1530</v>
      </c>
      <c r="AR325" s="168" t="str">
        <f t="shared" si="35"/>
        <v>5-4</v>
      </c>
      <c r="AS325" s="169" t="str">
        <f t="shared" si="36"/>
        <v/>
      </c>
      <c r="AT325" s="170" t="str">
        <f t="shared" si="37"/>
        <v/>
      </c>
      <c r="AU325" s="182" t="str">
        <f t="shared" si="38"/>
        <v/>
      </c>
      <c r="AV325" s="183" t="str">
        <f t="shared" si="39"/>
        <v/>
      </c>
      <c r="AW325" s="163" t="str">
        <f t="shared" si="40"/>
        <v/>
      </c>
      <c r="AX325" s="92" t="str">
        <f>IFERROR(VLOOKUP(功能_33[[#This Row],[功能代號]],#REF!,1,FALSE),"")</f>
        <v/>
      </c>
      <c r="AY325" s="100">
        <v>44589</v>
      </c>
      <c r="AZ325" s="100">
        <v>44589</v>
      </c>
      <c r="BA325" s="100">
        <v>44602</v>
      </c>
      <c r="BB325" s="92" t="s">
        <v>1775</v>
      </c>
      <c r="BD325" s="92" t="s">
        <v>2083</v>
      </c>
      <c r="BE325" s="92" t="s">
        <v>1533</v>
      </c>
      <c r="BF325" s="184"/>
      <c r="BG325" s="92" t="str">
        <f>IFERROR(VLOOKUP(功能_33[[#This Row],[功能代號]],#REF!,1,FALSE),"")</f>
        <v/>
      </c>
      <c r="BH325" s="92" t="str">
        <f>IFERROR(VLOOKUP(功能_33[[#This Row],[QC對應測試案例即測試報告]],#REF!,1,FALSE),"")</f>
        <v/>
      </c>
      <c r="BI325" s="92" t="str">
        <f t="shared" si="34"/>
        <v/>
      </c>
    </row>
    <row r="326" spans="1:61" ht="13.5" x14ac:dyDescent="0.4">
      <c r="A326" s="188"/>
      <c r="C326" s="92" t="s">
        <v>644</v>
      </c>
      <c r="D326" s="92" t="s">
        <v>2047</v>
      </c>
      <c r="E326" s="91" t="s">
        <v>2086</v>
      </c>
      <c r="F326" s="106" t="s">
        <v>2087</v>
      </c>
      <c r="G326" s="106"/>
      <c r="H326" s="91" t="s">
        <v>1771</v>
      </c>
      <c r="I326" s="91" t="s">
        <v>1771</v>
      </c>
      <c r="J326" s="97" t="s">
        <v>2057</v>
      </c>
      <c r="K326" s="97" t="s">
        <v>2088</v>
      </c>
      <c r="L326" s="160">
        <v>44608</v>
      </c>
      <c r="M326" s="160">
        <v>44608</v>
      </c>
      <c r="N326" s="160"/>
      <c r="O326" s="160"/>
      <c r="P326" s="160" t="str">
        <f>IFERROR(IF(VLOOKUP(功能_33[[#This Row],[功能代號]],#REF!,8,FALSE)=0,"",VLOOKUP(功能_33[[#This Row],[功能代號]],#REF!,8,FALSE)),"")</f>
        <v/>
      </c>
      <c r="Q326" s="91" t="s">
        <v>728</v>
      </c>
      <c r="R326" s="91" t="s">
        <v>884</v>
      </c>
      <c r="S326" s="92" t="s">
        <v>2050</v>
      </c>
      <c r="W326" s="91"/>
      <c r="Y326" s="91"/>
      <c r="Z326" s="91"/>
      <c r="AA326" s="92" t="e">
        <f>VLOOKUP(功能_33[[#This Row],[User]],#REF!,7,FALSE)</f>
        <v>#REF!</v>
      </c>
      <c r="AB326" s="160"/>
      <c r="AC326" s="160"/>
      <c r="AD326" s="190"/>
      <c r="AE326" s="191"/>
      <c r="AF326" s="192">
        <v>44610</v>
      </c>
      <c r="AG326" s="191"/>
      <c r="AH326" s="191"/>
      <c r="AI326" s="191"/>
      <c r="AJ326" s="191" t="str">
        <f>IFERROR(IF(VLOOKUP(功能_33[[#This Row],[功能代號]],E:T,11,FALSE)=0,"",VLOOKUP(功能_33[[#This Row],[功能代號]],E:T,11,FALSE)),"")</f>
        <v/>
      </c>
      <c r="AK326" s="191"/>
      <c r="AL326" s="191"/>
      <c r="AM326" s="92"/>
      <c r="AQ326" s="181" t="s">
        <v>1530</v>
      </c>
      <c r="AR326" s="168" t="str">
        <f t="shared" si="35"/>
        <v>5-4</v>
      </c>
      <c r="AS326" s="169" t="str">
        <f t="shared" si="36"/>
        <v/>
      </c>
      <c r="AT326" s="170" t="str">
        <f t="shared" si="37"/>
        <v/>
      </c>
      <c r="AU326" s="182" t="str">
        <f t="shared" si="38"/>
        <v/>
      </c>
      <c r="AV326" s="183" t="str">
        <f t="shared" si="39"/>
        <v>5-4</v>
      </c>
      <c r="AW326" s="163" t="str">
        <f t="shared" si="40"/>
        <v/>
      </c>
      <c r="AX326" s="92" t="str">
        <f>IFERROR(VLOOKUP(功能_33[[#This Row],[功能代號]],#REF!,1,FALSE),"")</f>
        <v/>
      </c>
      <c r="AY326" s="100">
        <v>44609</v>
      </c>
      <c r="AZ326" s="100">
        <v>44609</v>
      </c>
      <c r="BA326" s="100">
        <v>44609</v>
      </c>
      <c r="BB326" s="92" t="s">
        <v>1775</v>
      </c>
      <c r="BD326" s="92" t="s">
        <v>2089</v>
      </c>
      <c r="BE326" s="92" t="s">
        <v>1533</v>
      </c>
      <c r="BF326" s="184"/>
    </row>
    <row r="327" spans="1:61" ht="13.5" x14ac:dyDescent="0.4">
      <c r="C327" s="92" t="s">
        <v>647</v>
      </c>
      <c r="D327" s="92" t="s">
        <v>648</v>
      </c>
      <c r="E327" s="91" t="s">
        <v>318</v>
      </c>
      <c r="F327" s="92" t="s">
        <v>1232</v>
      </c>
      <c r="G327" s="92"/>
      <c r="H327" s="91" t="s">
        <v>761</v>
      </c>
      <c r="I327" s="91" t="s">
        <v>762</v>
      </c>
      <c r="J327" s="97" t="s">
        <v>1233</v>
      </c>
      <c r="K327" s="97"/>
      <c r="L327" s="160">
        <v>44587</v>
      </c>
      <c r="M327" s="160">
        <v>44579</v>
      </c>
      <c r="N327" s="160">
        <v>44502</v>
      </c>
      <c r="O327" s="160">
        <v>44503</v>
      </c>
      <c r="P327" s="160">
        <v>44537</v>
      </c>
      <c r="Q327" s="91" t="s">
        <v>728</v>
      </c>
      <c r="R327" s="185" t="s">
        <v>745</v>
      </c>
      <c r="S327" s="92" t="s">
        <v>2090</v>
      </c>
      <c r="W327" s="91"/>
      <c r="Y327" s="91"/>
      <c r="Z327" s="91"/>
      <c r="AA327" s="92" t="e">
        <f>VLOOKUP(功能_33[[#This Row],[User]],#REF!,7,FALSE)</f>
        <v>#REF!</v>
      </c>
      <c r="AB327" s="160">
        <v>44533</v>
      </c>
      <c r="AC327" s="160">
        <v>44526</v>
      </c>
      <c r="AD327" s="160">
        <v>44526</v>
      </c>
      <c r="AE327" s="160">
        <v>44526</v>
      </c>
      <c r="AF327" s="180">
        <v>44546</v>
      </c>
      <c r="AG327" s="160"/>
      <c r="AH327" s="160"/>
      <c r="AI327" s="179"/>
      <c r="AJ327" s="160">
        <f>IFERROR(IF(VLOOKUP(功能_33[[#This Row],[功能代號]],E:T,11,FALSE)=0,"",VLOOKUP(功能_33[[#This Row],[功能代號]],E:T,11,FALSE)),"")</f>
        <v>44503</v>
      </c>
      <c r="AK327" s="160"/>
      <c r="AL327" s="160"/>
      <c r="AM327" s="92"/>
      <c r="AN327" s="160">
        <v>44438</v>
      </c>
      <c r="AO327" s="91" t="s">
        <v>759</v>
      </c>
      <c r="AP327" s="91" t="s">
        <v>759</v>
      </c>
      <c r="AQ327" s="181" t="s">
        <v>1530</v>
      </c>
      <c r="AR327" s="168" t="str">
        <f t="shared" si="35"/>
        <v>8-1</v>
      </c>
      <c r="AS327" s="169" t="str">
        <f t="shared" si="36"/>
        <v/>
      </c>
      <c r="AT327" s="170" t="str">
        <f t="shared" si="37"/>
        <v/>
      </c>
      <c r="AU327" s="182" t="str">
        <f t="shared" si="38"/>
        <v/>
      </c>
      <c r="AV327" s="183" t="str">
        <f t="shared" si="39"/>
        <v/>
      </c>
      <c r="AW327" s="163" t="str">
        <f t="shared" si="40"/>
        <v/>
      </c>
      <c r="AX327" s="92" t="str">
        <f>IFERROR(VLOOKUP(功能_33[[#This Row],[功能代號]],#REF!,1,FALSE),"")</f>
        <v/>
      </c>
      <c r="AY327" s="100">
        <v>44540</v>
      </c>
      <c r="AZ327" s="100">
        <v>44540</v>
      </c>
      <c r="BA327" s="100">
        <v>44540</v>
      </c>
      <c r="BB327" s="92" t="s">
        <v>1650</v>
      </c>
      <c r="BD327" s="92" t="s">
        <v>1766</v>
      </c>
      <c r="BE327" s="92" t="s">
        <v>1533</v>
      </c>
      <c r="BF327" s="184"/>
      <c r="BG327" s="92" t="str">
        <f>IFERROR(VLOOKUP(功能_33[[#This Row],[功能代號]],#REF!,1,FALSE),"")</f>
        <v/>
      </c>
      <c r="BH327" s="92" t="str">
        <f>IFERROR(VLOOKUP(功能_33[[#This Row],[QC對應測試案例即測試報告]],#REF!,1,FALSE),"")</f>
        <v/>
      </c>
      <c r="BI327" s="92" t="str">
        <f t="shared" si="34"/>
        <v/>
      </c>
    </row>
    <row r="328" spans="1:61" ht="13.5" x14ac:dyDescent="0.4">
      <c r="C328" s="92" t="s">
        <v>646</v>
      </c>
      <c r="D328" s="92" t="s">
        <v>791</v>
      </c>
      <c r="E328" s="91" t="s">
        <v>282</v>
      </c>
      <c r="F328" s="92" t="s">
        <v>1172</v>
      </c>
      <c r="G328" s="92"/>
      <c r="H328" s="91" t="s">
        <v>761</v>
      </c>
      <c r="I328" s="91" t="s">
        <v>853</v>
      </c>
      <c r="J328" s="97" t="s">
        <v>793</v>
      </c>
      <c r="K328" s="97"/>
      <c r="L328" s="160">
        <v>44565</v>
      </c>
      <c r="M328" s="160">
        <v>44565</v>
      </c>
      <c r="N328" s="160">
        <v>44516</v>
      </c>
      <c r="O328" s="160">
        <v>44467</v>
      </c>
      <c r="P328" s="160">
        <v>44467</v>
      </c>
      <c r="Q328" s="91" t="s">
        <v>723</v>
      </c>
      <c r="R328" s="91" t="s">
        <v>1170</v>
      </c>
      <c r="W328" s="91"/>
      <c r="Y328" s="91"/>
      <c r="Z328" s="91"/>
      <c r="AA328" s="92" t="e">
        <f>VLOOKUP(功能_33[[#This Row],[User]],#REF!,7,FALSE)</f>
        <v>#REF!</v>
      </c>
      <c r="AB328" s="160">
        <v>44533</v>
      </c>
      <c r="AC328" s="160" t="s">
        <v>1559</v>
      </c>
      <c r="AD328" s="160">
        <v>44467</v>
      </c>
      <c r="AE328" s="160">
        <v>44467</v>
      </c>
      <c r="AF328" s="180">
        <v>44550</v>
      </c>
      <c r="AG328" s="160"/>
      <c r="AH328" s="160"/>
      <c r="AI328" s="179"/>
      <c r="AJ328" s="160">
        <f>IFERROR(IF(VLOOKUP(功能_33[[#This Row],[功能代號]],E:T,11,FALSE)=0,"",VLOOKUP(功能_33[[#This Row],[功能代號]],E:T,11,FALSE)),"")</f>
        <v>44467</v>
      </c>
      <c r="AK328" s="160"/>
      <c r="AL328" s="160"/>
      <c r="AM328" s="92"/>
      <c r="AN328" s="160"/>
      <c r="AO328" s="104" t="s">
        <v>1171</v>
      </c>
      <c r="AP328" s="105" t="s">
        <v>1172</v>
      </c>
      <c r="AQ328" s="181" t="s">
        <v>1530</v>
      </c>
      <c r="AR328" s="168" t="str">
        <f t="shared" si="35"/>
        <v>6-6</v>
      </c>
      <c r="AS328" s="169" t="str">
        <f t="shared" si="36"/>
        <v/>
      </c>
      <c r="AT328" s="170" t="str">
        <f t="shared" si="37"/>
        <v/>
      </c>
      <c r="AU328" s="182" t="str">
        <f t="shared" si="38"/>
        <v/>
      </c>
      <c r="AV328" s="183" t="str">
        <f t="shared" si="39"/>
        <v/>
      </c>
      <c r="AW328" s="163" t="str">
        <f t="shared" si="40"/>
        <v/>
      </c>
      <c r="AX328" s="92" t="str">
        <f>IFERROR(VLOOKUP(功能_33[[#This Row],[功能代號]],#REF!,1,FALSE),"")</f>
        <v/>
      </c>
      <c r="AY328" s="100">
        <v>44512</v>
      </c>
      <c r="AZ328" s="100">
        <v>44512</v>
      </c>
      <c r="BA328" s="100">
        <v>44512</v>
      </c>
      <c r="BB328" s="92" t="s">
        <v>1650</v>
      </c>
      <c r="BD328" s="92" t="s">
        <v>1996</v>
      </c>
      <c r="BE328" s="92" t="s">
        <v>1533</v>
      </c>
      <c r="BF328" s="184"/>
      <c r="BG328" s="92" t="str">
        <f>IFERROR(VLOOKUP(功能_33[[#This Row],[功能代號]],#REF!,1,FALSE),"")</f>
        <v/>
      </c>
      <c r="BH328" s="92" t="str">
        <f>IFERROR(VLOOKUP(功能_33[[#This Row],[QC對應測試案例即測試報告]],#REF!,1,FALSE),"")</f>
        <v/>
      </c>
      <c r="BI328" s="92" t="str">
        <f t="shared" si="34"/>
        <v/>
      </c>
    </row>
    <row r="329" spans="1:61" ht="13.5" x14ac:dyDescent="0.4">
      <c r="C329" s="92" t="s">
        <v>647</v>
      </c>
      <c r="D329" s="109" t="s">
        <v>2091</v>
      </c>
      <c r="E329" s="91" t="s">
        <v>319</v>
      </c>
      <c r="F329" s="92" t="s">
        <v>2092</v>
      </c>
      <c r="G329" s="92"/>
      <c r="H329" s="91" t="s">
        <v>714</v>
      </c>
      <c r="I329" s="91" t="s">
        <v>714</v>
      </c>
      <c r="J329" s="97" t="s">
        <v>1233</v>
      </c>
      <c r="K329" s="97"/>
      <c r="L329" s="160">
        <v>44582</v>
      </c>
      <c r="M329" s="160">
        <v>44582</v>
      </c>
      <c r="N329" s="160">
        <v>44524</v>
      </c>
      <c r="O329" s="160">
        <v>44526</v>
      </c>
      <c r="P329" s="160">
        <v>44546</v>
      </c>
      <c r="Q329" s="91" t="s">
        <v>728</v>
      </c>
      <c r="R329" s="91" t="s">
        <v>751</v>
      </c>
      <c r="S329" s="92" t="s">
        <v>1234</v>
      </c>
      <c r="W329" s="91"/>
      <c r="Y329" s="91"/>
      <c r="Z329" s="91"/>
      <c r="AA329" s="92" t="e">
        <f>VLOOKUP(功能_33[[#This Row],[User]],#REF!,7,FALSE)</f>
        <v>#REF!</v>
      </c>
      <c r="AB329" s="160">
        <v>44537</v>
      </c>
      <c r="AC329" s="160" t="s">
        <v>1871</v>
      </c>
      <c r="AD329" s="160">
        <v>44526</v>
      </c>
      <c r="AE329" s="160">
        <v>44526</v>
      </c>
      <c r="AF329" s="180">
        <v>44546</v>
      </c>
      <c r="AG329" s="160"/>
      <c r="AH329" s="160"/>
      <c r="AI329" s="179"/>
      <c r="AJ329" s="160">
        <f>IFERROR(IF(VLOOKUP(功能_33[[#This Row],[功能代號]],E:T,11,FALSE)=0,"",VLOOKUP(功能_33[[#This Row],[功能代號]],E:T,11,FALSE)),"")</f>
        <v>44526</v>
      </c>
      <c r="AK329" s="160"/>
      <c r="AL329" s="160"/>
      <c r="AM329" s="92"/>
      <c r="AN329" s="160"/>
      <c r="AO329" s="91" t="s">
        <v>759</v>
      </c>
      <c r="AP329" s="91" t="s">
        <v>759</v>
      </c>
      <c r="AQ329" s="181" t="s">
        <v>1530</v>
      </c>
      <c r="AR329" s="168" t="str">
        <f t="shared" ref="AR329:AR392" si="41">IF(COUNTA(AF329)=1,LEFT(D329,3),"")</f>
        <v>8-1</v>
      </c>
      <c r="AS329" s="169" t="str">
        <f t="shared" ref="AS329:AS392" si="42">IF(AND(COUNTA(O329)=1,COUNTA(P329)=1,COUNTA(AB329)=1,COUNTA(AE329)=1,COUNTA(AF329)=0),LEFT(D329,3),"")</f>
        <v/>
      </c>
      <c r="AT329" s="170" t="str">
        <f t="shared" ref="AT329:AT392" si="43">IF(AND(COUNTA(O329)=1,COUNTA(P329)=1,COUNTA(AB329)=1,COUNTA(AE329)=0,COUNTA(AF329)=0),LEFT(D329,3),"")</f>
        <v/>
      </c>
      <c r="AU329" s="182" t="str">
        <f t="shared" ref="AU329:AU392" si="44">IF(AND(COUNTA(P329)=0,COUNTA(AB329)=1),LEFT(D329,3),"")</f>
        <v/>
      </c>
      <c r="AV329" s="183" t="str">
        <f t="shared" ref="AV329:AV392" si="45">IF(AND(COUNTA(P329)=1,COUNTA(AB329)=0),LEFT(D329,3),"")</f>
        <v/>
      </c>
      <c r="AW329" s="163" t="str">
        <f t="shared" ref="AW329:AW392" si="46">IF(AND(COUNTA(P329)=0,COUNTA(AB329)=0),LEFT(D329,3),"")</f>
        <v/>
      </c>
      <c r="AX329" s="92" t="str">
        <f>IFERROR(VLOOKUP(功能_33[[#This Row],[功能代號]],#REF!,1,FALSE),"")</f>
        <v/>
      </c>
      <c r="AY329" s="100">
        <v>44610</v>
      </c>
      <c r="AZ329" s="100">
        <v>44625</v>
      </c>
      <c r="BA329" s="100">
        <v>44624</v>
      </c>
      <c r="BB329" s="92" t="s">
        <v>1640</v>
      </c>
      <c r="BC329" s="92" t="s">
        <v>1832</v>
      </c>
      <c r="BD329" s="100" t="s">
        <v>2093</v>
      </c>
      <c r="BE329" s="92" t="s">
        <v>1533</v>
      </c>
      <c r="BF329" s="184"/>
      <c r="BG329" s="92" t="str">
        <f>IFERROR(VLOOKUP(功能_33[[#This Row],[功能代號]],#REF!,1,FALSE),"")</f>
        <v/>
      </c>
      <c r="BH329" s="92" t="str">
        <f>IFERROR(VLOOKUP(功能_33[[#This Row],[QC對應測試案例即測試報告]],#REF!,1,FALSE),"")</f>
        <v/>
      </c>
      <c r="BI329" s="92" t="str">
        <f t="shared" ref="BI329:BI392" si="47">BG329&amp;BH329</f>
        <v/>
      </c>
    </row>
    <row r="330" spans="1:61" ht="13.5" x14ac:dyDescent="0.4">
      <c r="C330" s="92" t="s">
        <v>647</v>
      </c>
      <c r="D330" s="109" t="s">
        <v>2091</v>
      </c>
      <c r="E330" s="91" t="s">
        <v>2094</v>
      </c>
      <c r="F330" s="92" t="s">
        <v>2095</v>
      </c>
      <c r="G330" s="92" t="s">
        <v>2096</v>
      </c>
      <c r="H330" s="91" t="s">
        <v>714</v>
      </c>
      <c r="I330" s="91" t="s">
        <v>714</v>
      </c>
      <c r="J330" s="97" t="s">
        <v>1233</v>
      </c>
      <c r="K330" s="97"/>
      <c r="L330" s="160">
        <v>44582</v>
      </c>
      <c r="M330" s="160">
        <v>44582</v>
      </c>
      <c r="N330" s="160">
        <v>44524</v>
      </c>
      <c r="O330" s="160">
        <v>44526</v>
      </c>
      <c r="P330" s="160">
        <v>44546</v>
      </c>
      <c r="Q330" s="91" t="s">
        <v>728</v>
      </c>
      <c r="R330" s="91" t="s">
        <v>751</v>
      </c>
      <c r="S330" s="92" t="s">
        <v>1234</v>
      </c>
      <c r="W330" s="91"/>
      <c r="Y330" s="91"/>
      <c r="Z330" s="91"/>
      <c r="AA330" s="92" t="e">
        <f>VLOOKUP(功能_33[[#This Row],[User]],#REF!,7,FALSE)</f>
        <v>#REF!</v>
      </c>
      <c r="AB330" s="160">
        <v>44537</v>
      </c>
      <c r="AC330" s="160" t="s">
        <v>1871</v>
      </c>
      <c r="AD330" s="160">
        <v>44526</v>
      </c>
      <c r="AE330" s="160">
        <v>44526</v>
      </c>
      <c r="AF330" s="180">
        <v>44546</v>
      </c>
      <c r="AG330" s="160"/>
      <c r="AH330" s="160"/>
      <c r="AI330" s="179"/>
      <c r="AJ330" s="160">
        <f>IFERROR(IF(VLOOKUP(功能_33[[#This Row],[功能代號]],E:T,11,FALSE)=0,"",VLOOKUP(功能_33[[#This Row],[功能代號]],E:T,11,FALSE)),"")</f>
        <v>44526</v>
      </c>
      <c r="AK330" s="160"/>
      <c r="AL330" s="160"/>
      <c r="AM330" s="92"/>
      <c r="AN330" s="160"/>
      <c r="AO330" s="91" t="s">
        <v>759</v>
      </c>
      <c r="AP330" s="91" t="s">
        <v>759</v>
      </c>
      <c r="AQ330" s="181" t="s">
        <v>1530</v>
      </c>
      <c r="AR330" s="168" t="str">
        <f t="shared" si="41"/>
        <v>8-1</v>
      </c>
      <c r="AS330" s="169" t="str">
        <f t="shared" si="42"/>
        <v/>
      </c>
      <c r="AT330" s="170" t="str">
        <f t="shared" si="43"/>
        <v/>
      </c>
      <c r="AU330" s="182" t="str">
        <f t="shared" si="44"/>
        <v/>
      </c>
      <c r="AV330" s="183" t="str">
        <f t="shared" si="45"/>
        <v/>
      </c>
      <c r="AW330" s="163" t="str">
        <f t="shared" si="46"/>
        <v/>
      </c>
      <c r="AX330" s="92" t="str">
        <f>IFERROR(VLOOKUP(功能_33[[#This Row],[功能代號]],#REF!,1,FALSE),"")</f>
        <v/>
      </c>
      <c r="AY330" s="100">
        <v>44610</v>
      </c>
      <c r="AZ330" s="100">
        <v>44625</v>
      </c>
      <c r="BA330" s="100">
        <v>44624</v>
      </c>
      <c r="BB330" s="92" t="s">
        <v>1640</v>
      </c>
      <c r="BC330" s="92" t="s">
        <v>1832</v>
      </c>
      <c r="BD330" s="100" t="s">
        <v>2093</v>
      </c>
      <c r="BE330" s="92" t="s">
        <v>1533</v>
      </c>
      <c r="BF330" s="184"/>
      <c r="BG330" s="92" t="str">
        <f>IFERROR(VLOOKUP(功能_33[[#This Row],[功能代號]],#REF!,1,FALSE),"")</f>
        <v/>
      </c>
      <c r="BH330" s="92" t="str">
        <f>IFERROR(VLOOKUP(功能_33[[#This Row],[QC對應測試案例即測試報告]],#REF!,1,FALSE),"")</f>
        <v/>
      </c>
      <c r="BI330" s="92" t="str">
        <f t="shared" si="47"/>
        <v/>
      </c>
    </row>
    <row r="331" spans="1:61" ht="13.5" x14ac:dyDescent="0.4">
      <c r="C331" s="92" t="s">
        <v>647</v>
      </c>
      <c r="D331" s="109" t="s">
        <v>2091</v>
      </c>
      <c r="E331" s="91" t="s">
        <v>2097</v>
      </c>
      <c r="F331" s="92" t="s">
        <v>2098</v>
      </c>
      <c r="G331" s="92" t="s">
        <v>2099</v>
      </c>
      <c r="H331" s="91" t="s">
        <v>714</v>
      </c>
      <c r="I331" s="91" t="s">
        <v>714</v>
      </c>
      <c r="J331" s="97" t="s">
        <v>1233</v>
      </c>
      <c r="K331" s="97"/>
      <c r="L331" s="160">
        <v>44582</v>
      </c>
      <c r="M331" s="160">
        <v>44582</v>
      </c>
      <c r="N331" s="160">
        <v>44524</v>
      </c>
      <c r="O331" s="160">
        <v>44526</v>
      </c>
      <c r="P331" s="160">
        <v>44546</v>
      </c>
      <c r="Q331" s="91" t="s">
        <v>728</v>
      </c>
      <c r="R331" s="91" t="s">
        <v>751</v>
      </c>
      <c r="S331" s="92" t="s">
        <v>1234</v>
      </c>
      <c r="W331" s="91"/>
      <c r="Y331" s="91"/>
      <c r="Z331" s="91"/>
      <c r="AA331" s="92" t="e">
        <f>VLOOKUP(功能_33[[#This Row],[User]],#REF!,7,FALSE)</f>
        <v>#REF!</v>
      </c>
      <c r="AB331" s="160">
        <v>44537</v>
      </c>
      <c r="AC331" s="160" t="s">
        <v>1871</v>
      </c>
      <c r="AD331" s="160">
        <v>44526</v>
      </c>
      <c r="AE331" s="160">
        <v>44526</v>
      </c>
      <c r="AF331" s="180">
        <v>44546</v>
      </c>
      <c r="AG331" s="191"/>
      <c r="AH331" s="191"/>
      <c r="AI331" s="191"/>
      <c r="AJ331" s="191">
        <f>IFERROR(IF(VLOOKUP(功能_33[[#This Row],[功能代號]],E:T,11,FALSE)=0,"",VLOOKUP(功能_33[[#This Row],[功能代號]],E:T,11,FALSE)),"")</f>
        <v>44526</v>
      </c>
      <c r="AK331" s="191"/>
      <c r="AL331" s="191"/>
      <c r="AM331" s="92"/>
      <c r="AO331" s="91" t="s">
        <v>897</v>
      </c>
      <c r="AP331" s="91" t="s">
        <v>759</v>
      </c>
      <c r="AQ331" s="181" t="s">
        <v>1530</v>
      </c>
      <c r="AR331" s="168" t="str">
        <f t="shared" si="41"/>
        <v>8-1</v>
      </c>
      <c r="AS331" s="169" t="str">
        <f t="shared" si="42"/>
        <v/>
      </c>
      <c r="AT331" s="170" t="str">
        <f t="shared" si="43"/>
        <v/>
      </c>
      <c r="AU331" s="182" t="str">
        <f t="shared" si="44"/>
        <v/>
      </c>
      <c r="AV331" s="183" t="str">
        <f t="shared" si="45"/>
        <v/>
      </c>
      <c r="AW331" s="163" t="str">
        <f t="shared" si="46"/>
        <v/>
      </c>
      <c r="AX331" s="92" t="str">
        <f>IFERROR(VLOOKUP(功能_33[[#This Row],[功能代號]],#REF!,1,FALSE),"")</f>
        <v/>
      </c>
      <c r="AY331" s="100">
        <v>44610</v>
      </c>
      <c r="AZ331" s="100">
        <v>44625</v>
      </c>
      <c r="BA331" s="100">
        <v>44624</v>
      </c>
      <c r="BB331" s="92" t="s">
        <v>1640</v>
      </c>
      <c r="BC331" s="92" t="s">
        <v>1832</v>
      </c>
      <c r="BD331" s="100" t="s">
        <v>2093</v>
      </c>
      <c r="BE331" s="92" t="s">
        <v>1533</v>
      </c>
      <c r="BF331" s="184"/>
      <c r="BG331" s="92" t="str">
        <f>IFERROR(VLOOKUP(功能_33[[#This Row],[功能代號]],#REF!,1,FALSE),"")</f>
        <v/>
      </c>
      <c r="BH331" s="92" t="str">
        <f>IFERROR(VLOOKUP(功能_33[[#This Row],[QC對應測試案例即測試報告]],#REF!,1,FALSE),"")</f>
        <v/>
      </c>
      <c r="BI331" s="92" t="str">
        <f t="shared" si="47"/>
        <v/>
      </c>
    </row>
    <row r="332" spans="1:61" ht="13.5" x14ac:dyDescent="0.4">
      <c r="C332" s="92" t="s">
        <v>647</v>
      </c>
      <c r="D332" s="109" t="s">
        <v>2091</v>
      </c>
      <c r="E332" s="91" t="s">
        <v>2100</v>
      </c>
      <c r="F332" s="92" t="s">
        <v>2101</v>
      </c>
      <c r="G332" s="92"/>
      <c r="H332" s="91" t="s">
        <v>714</v>
      </c>
      <c r="I332" s="91" t="s">
        <v>714</v>
      </c>
      <c r="J332" s="97" t="s">
        <v>1233</v>
      </c>
      <c r="K332" s="97"/>
      <c r="L332" s="160">
        <v>44582</v>
      </c>
      <c r="M332" s="160">
        <v>44582</v>
      </c>
      <c r="N332" s="160">
        <v>44524</v>
      </c>
      <c r="O332" s="160">
        <v>44526</v>
      </c>
      <c r="P332" s="160">
        <v>44546</v>
      </c>
      <c r="Q332" s="91" t="s">
        <v>728</v>
      </c>
      <c r="R332" s="91" t="s">
        <v>751</v>
      </c>
      <c r="S332" s="92" t="s">
        <v>1234</v>
      </c>
      <c r="W332" s="91"/>
      <c r="Y332" s="91"/>
      <c r="Z332" s="91"/>
      <c r="AA332" s="92" t="e">
        <f>VLOOKUP(功能_33[[#This Row],[User]],#REF!,7,FALSE)</f>
        <v>#REF!</v>
      </c>
      <c r="AB332" s="160">
        <v>44537</v>
      </c>
      <c r="AC332" s="160" t="s">
        <v>1871</v>
      </c>
      <c r="AD332" s="160">
        <v>44526</v>
      </c>
      <c r="AE332" s="160">
        <v>44526</v>
      </c>
      <c r="AF332" s="180">
        <v>44546</v>
      </c>
      <c r="AG332" s="160"/>
      <c r="AH332" s="160"/>
      <c r="AI332" s="179"/>
      <c r="AJ332" s="160">
        <f>IFERROR(IF(VLOOKUP(功能_33[[#This Row],[功能代號]],E:T,11,FALSE)=0,"",VLOOKUP(功能_33[[#This Row],[功能代號]],E:T,11,FALSE)),"")</f>
        <v>44526</v>
      </c>
      <c r="AK332" s="160"/>
      <c r="AL332" s="160"/>
      <c r="AM332" s="92"/>
      <c r="AN332" s="160"/>
      <c r="AO332" s="91" t="s">
        <v>759</v>
      </c>
      <c r="AP332" s="91" t="s">
        <v>759</v>
      </c>
      <c r="AQ332" s="181" t="s">
        <v>1530</v>
      </c>
      <c r="AR332" s="168" t="str">
        <f t="shared" si="41"/>
        <v>8-1</v>
      </c>
      <c r="AS332" s="169" t="str">
        <f t="shared" si="42"/>
        <v/>
      </c>
      <c r="AT332" s="170" t="str">
        <f t="shared" si="43"/>
        <v/>
      </c>
      <c r="AU332" s="182" t="str">
        <f t="shared" si="44"/>
        <v/>
      </c>
      <c r="AV332" s="183" t="str">
        <f t="shared" si="45"/>
        <v/>
      </c>
      <c r="AW332" s="163" t="str">
        <f t="shared" si="46"/>
        <v/>
      </c>
      <c r="AX332" s="92" t="str">
        <f>IFERROR(VLOOKUP(功能_33[[#This Row],[功能代號]],#REF!,1,FALSE),"")</f>
        <v/>
      </c>
      <c r="AY332" s="100">
        <v>44610</v>
      </c>
      <c r="AZ332" s="100">
        <v>44625</v>
      </c>
      <c r="BA332" s="100">
        <v>44624</v>
      </c>
      <c r="BB332" s="92" t="s">
        <v>1640</v>
      </c>
      <c r="BC332" s="92" t="s">
        <v>1832</v>
      </c>
      <c r="BD332" s="100" t="s">
        <v>2093</v>
      </c>
      <c r="BE332" s="92" t="s">
        <v>1533</v>
      </c>
      <c r="BF332" s="184"/>
      <c r="BG332" s="92" t="str">
        <f>IFERROR(VLOOKUP(功能_33[[#This Row],[功能代號]],#REF!,1,FALSE),"")</f>
        <v/>
      </c>
      <c r="BH332" s="92" t="str">
        <f>IFERROR(VLOOKUP(功能_33[[#This Row],[QC對應測試案例即測試報告]],#REF!,1,FALSE),"")</f>
        <v/>
      </c>
      <c r="BI332" s="92" t="str">
        <f t="shared" si="47"/>
        <v/>
      </c>
    </row>
    <row r="333" spans="1:61" ht="13.5" x14ac:dyDescent="0.4">
      <c r="A333" s="188"/>
      <c r="C333" s="92" t="s">
        <v>647</v>
      </c>
      <c r="D333" s="109" t="s">
        <v>2091</v>
      </c>
      <c r="E333" s="91" t="s">
        <v>2102</v>
      </c>
      <c r="F333" s="106" t="s">
        <v>2103</v>
      </c>
      <c r="G333" s="106"/>
      <c r="H333" s="91" t="s">
        <v>714</v>
      </c>
      <c r="I333" s="91" t="s">
        <v>714</v>
      </c>
      <c r="J333" s="97" t="s">
        <v>1233</v>
      </c>
      <c r="K333" s="97"/>
      <c r="L333" s="160">
        <v>44582</v>
      </c>
      <c r="M333" s="160">
        <v>44582</v>
      </c>
      <c r="N333" s="160">
        <v>44524</v>
      </c>
      <c r="O333" s="160">
        <v>44526</v>
      </c>
      <c r="P333" s="160">
        <v>44546</v>
      </c>
      <c r="Q333" s="91" t="s">
        <v>728</v>
      </c>
      <c r="R333" s="91" t="s">
        <v>751</v>
      </c>
      <c r="S333" s="92" t="s">
        <v>1234</v>
      </c>
      <c r="T333" s="160">
        <v>44537</v>
      </c>
      <c r="U333" s="160" t="s">
        <v>1871</v>
      </c>
      <c r="W333" s="91"/>
      <c r="Y333" s="91"/>
      <c r="Z333" s="91"/>
      <c r="AA333" s="92" t="e">
        <f>VLOOKUP(功能_33[[#This Row],[User]],#REF!,7,FALSE)</f>
        <v>#REF!</v>
      </c>
      <c r="AB333" s="160">
        <v>44537</v>
      </c>
      <c r="AC333" s="160" t="s">
        <v>1871</v>
      </c>
      <c r="AD333" s="160">
        <v>44526</v>
      </c>
      <c r="AE333" s="160">
        <v>44526</v>
      </c>
      <c r="AF333" s="180">
        <v>44546</v>
      </c>
      <c r="AG333" s="191"/>
      <c r="AH333" s="191"/>
      <c r="AI333" s="191"/>
      <c r="AJ333" s="191">
        <f>IFERROR(IF(VLOOKUP(功能_33[[#This Row],[功能代號]],E:T,11,FALSE)=0,"",VLOOKUP(功能_33[[#This Row],[功能代號]],E:T,11,FALSE)),"")</f>
        <v>44526</v>
      </c>
      <c r="AK333" s="191"/>
      <c r="AL333" s="191"/>
      <c r="AM333" s="92"/>
      <c r="AO333" s="91" t="s">
        <v>759</v>
      </c>
      <c r="AP333" s="91" t="s">
        <v>759</v>
      </c>
      <c r="AQ333" s="181" t="s">
        <v>1530</v>
      </c>
      <c r="AR333" s="168" t="str">
        <f t="shared" si="41"/>
        <v>8-1</v>
      </c>
      <c r="AS333" s="169" t="str">
        <f t="shared" si="42"/>
        <v/>
      </c>
      <c r="AT333" s="170" t="str">
        <f t="shared" si="43"/>
        <v/>
      </c>
      <c r="AU333" s="182" t="str">
        <f t="shared" si="44"/>
        <v/>
      </c>
      <c r="AV333" s="183" t="str">
        <f t="shared" si="45"/>
        <v/>
      </c>
      <c r="AW333" s="163" t="str">
        <f t="shared" si="46"/>
        <v/>
      </c>
      <c r="AX333" s="92" t="str">
        <f>IFERROR(VLOOKUP(功能_33[[#This Row],[功能代號]],#REF!,1,FALSE),"")</f>
        <v/>
      </c>
      <c r="AY333" s="100">
        <v>44610</v>
      </c>
      <c r="AZ333" s="100">
        <v>44625</v>
      </c>
      <c r="BA333" s="100">
        <v>44624</v>
      </c>
      <c r="BB333" s="92" t="s">
        <v>1640</v>
      </c>
      <c r="BC333" s="92" t="s">
        <v>1832</v>
      </c>
      <c r="BD333" s="100" t="s">
        <v>2093</v>
      </c>
      <c r="BE333" s="92" t="s">
        <v>1533</v>
      </c>
      <c r="BF333" s="184"/>
      <c r="BG333" s="92" t="str">
        <f>IFERROR(VLOOKUP(功能_33[[#This Row],[功能代號]],#REF!,1,FALSE),"")</f>
        <v/>
      </c>
      <c r="BH333" s="92" t="str">
        <f>IFERROR(VLOOKUP(功能_33[[#This Row],[QC對應測試案例即測試報告]],#REF!,1,FALSE),"")</f>
        <v/>
      </c>
      <c r="BI333" s="92" t="str">
        <f t="shared" si="47"/>
        <v/>
      </c>
    </row>
    <row r="334" spans="1:61" ht="13.5" x14ac:dyDescent="0.4">
      <c r="C334" s="92" t="s">
        <v>647</v>
      </c>
      <c r="D334" s="109" t="s">
        <v>2091</v>
      </c>
      <c r="E334" s="91" t="s">
        <v>320</v>
      </c>
      <c r="F334" s="92" t="s">
        <v>2104</v>
      </c>
      <c r="G334" s="92"/>
      <c r="H334" s="91" t="s">
        <v>714</v>
      </c>
      <c r="I334" s="91" t="s">
        <v>714</v>
      </c>
      <c r="J334" s="97" t="s">
        <v>1233</v>
      </c>
      <c r="K334" s="97"/>
      <c r="L334" s="160">
        <v>44582</v>
      </c>
      <c r="M334" s="160">
        <v>44582</v>
      </c>
      <c r="N334" s="160">
        <v>44524</v>
      </c>
      <c r="O334" s="160">
        <v>44526</v>
      </c>
      <c r="P334" s="160">
        <v>44546</v>
      </c>
      <c r="Q334" s="91" t="s">
        <v>728</v>
      </c>
      <c r="R334" s="91" t="s">
        <v>751</v>
      </c>
      <c r="S334" s="92" t="s">
        <v>1234</v>
      </c>
      <c r="W334" s="91"/>
      <c r="Y334" s="91"/>
      <c r="Z334" s="91"/>
      <c r="AA334" s="92" t="e">
        <f>VLOOKUP(功能_33[[#This Row],[User]],#REF!,7,FALSE)</f>
        <v>#REF!</v>
      </c>
      <c r="AB334" s="160">
        <v>44537</v>
      </c>
      <c r="AC334" s="160" t="s">
        <v>1871</v>
      </c>
      <c r="AD334" s="160">
        <v>44526</v>
      </c>
      <c r="AE334" s="160">
        <v>44526</v>
      </c>
      <c r="AF334" s="180">
        <v>44546</v>
      </c>
      <c r="AG334" s="160"/>
      <c r="AH334" s="160"/>
      <c r="AI334" s="179"/>
      <c r="AJ334" s="160">
        <f>IFERROR(IF(VLOOKUP(功能_33[[#This Row],[功能代號]],E:T,11,FALSE)=0,"",VLOOKUP(功能_33[[#This Row],[功能代號]],E:T,11,FALSE)),"")</f>
        <v>44526</v>
      </c>
      <c r="AK334" s="160"/>
      <c r="AL334" s="160"/>
      <c r="AM334" s="92"/>
      <c r="AN334" s="160"/>
      <c r="AO334" s="91" t="s">
        <v>759</v>
      </c>
      <c r="AP334" s="91" t="s">
        <v>759</v>
      </c>
      <c r="AQ334" s="181" t="s">
        <v>1530</v>
      </c>
      <c r="AR334" s="168" t="str">
        <f t="shared" si="41"/>
        <v>8-1</v>
      </c>
      <c r="AS334" s="169" t="str">
        <f t="shared" si="42"/>
        <v/>
      </c>
      <c r="AT334" s="170" t="str">
        <f t="shared" si="43"/>
        <v/>
      </c>
      <c r="AU334" s="182" t="str">
        <f t="shared" si="44"/>
        <v/>
      </c>
      <c r="AV334" s="183" t="str">
        <f t="shared" si="45"/>
        <v/>
      </c>
      <c r="AW334" s="163" t="str">
        <f t="shared" si="46"/>
        <v/>
      </c>
      <c r="AX334" s="92" t="str">
        <f>IFERROR(VLOOKUP(功能_33[[#This Row],[功能代號]],#REF!,1,FALSE),"")</f>
        <v/>
      </c>
      <c r="AY334" s="100">
        <v>44610</v>
      </c>
      <c r="AZ334" s="100">
        <v>44625</v>
      </c>
      <c r="BA334" s="100">
        <v>44624</v>
      </c>
      <c r="BB334" s="92" t="s">
        <v>1640</v>
      </c>
      <c r="BC334" s="92" t="s">
        <v>1832</v>
      </c>
      <c r="BD334" s="100" t="s">
        <v>2093</v>
      </c>
      <c r="BE334" s="92" t="s">
        <v>1533</v>
      </c>
      <c r="BF334" s="184"/>
      <c r="BG334" s="92" t="str">
        <f>IFERROR(VLOOKUP(功能_33[[#This Row],[功能代號]],#REF!,1,FALSE),"")</f>
        <v/>
      </c>
      <c r="BH334" s="92" t="str">
        <f>IFERROR(VLOOKUP(功能_33[[#This Row],[QC對應測試案例即測試報告]],#REF!,1,FALSE),"")</f>
        <v/>
      </c>
      <c r="BI334" s="92" t="str">
        <f t="shared" si="47"/>
        <v/>
      </c>
    </row>
    <row r="335" spans="1:61" ht="13.5" x14ac:dyDescent="0.4">
      <c r="C335" s="92" t="s">
        <v>646</v>
      </c>
      <c r="D335" s="92" t="s">
        <v>791</v>
      </c>
      <c r="E335" s="91" t="s">
        <v>283</v>
      </c>
      <c r="F335" s="92" t="s">
        <v>1235</v>
      </c>
      <c r="G335" s="92"/>
      <c r="H335" s="91" t="s">
        <v>761</v>
      </c>
      <c r="I335" s="91" t="s">
        <v>853</v>
      </c>
      <c r="J335" s="97" t="s">
        <v>793</v>
      </c>
      <c r="K335" s="97"/>
      <c r="L335" s="160">
        <v>44565</v>
      </c>
      <c r="M335" s="160">
        <v>44565</v>
      </c>
      <c r="N335" s="160">
        <v>44516</v>
      </c>
      <c r="O335" s="160">
        <v>44467</v>
      </c>
      <c r="P335" s="160">
        <v>44467</v>
      </c>
      <c r="Q335" s="91" t="s">
        <v>723</v>
      </c>
      <c r="R335" s="91" t="s">
        <v>1170</v>
      </c>
      <c r="W335" s="91"/>
      <c r="Y335" s="91"/>
      <c r="Z335" s="91"/>
      <c r="AA335" s="92" t="e">
        <f>VLOOKUP(功能_33[[#This Row],[User]],#REF!,7,FALSE)</f>
        <v>#REF!</v>
      </c>
      <c r="AB335" s="160">
        <v>44533</v>
      </c>
      <c r="AC335" s="160" t="s">
        <v>1559</v>
      </c>
      <c r="AD335" s="160">
        <v>44467</v>
      </c>
      <c r="AE335" s="160">
        <v>44467</v>
      </c>
      <c r="AF335" s="180">
        <v>44550</v>
      </c>
      <c r="AG335" s="160"/>
      <c r="AH335" s="160"/>
      <c r="AI335" s="179"/>
      <c r="AJ335" s="160">
        <f>IFERROR(IF(VLOOKUP(功能_33[[#This Row],[功能代號]],E:T,11,FALSE)=0,"",VLOOKUP(功能_33[[#This Row],[功能代號]],E:T,11,FALSE)),"")</f>
        <v>44467</v>
      </c>
      <c r="AK335" s="160"/>
      <c r="AL335" s="160"/>
      <c r="AM335" s="92"/>
      <c r="AN335" s="160"/>
      <c r="AO335" s="104" t="s">
        <v>1174</v>
      </c>
      <c r="AP335" s="105" t="s">
        <v>1175</v>
      </c>
      <c r="AQ335" s="181" t="s">
        <v>1530</v>
      </c>
      <c r="AR335" s="168" t="str">
        <f t="shared" si="41"/>
        <v>6-6</v>
      </c>
      <c r="AS335" s="169" t="str">
        <f t="shared" si="42"/>
        <v/>
      </c>
      <c r="AT335" s="170" t="str">
        <f t="shared" si="43"/>
        <v/>
      </c>
      <c r="AU335" s="182" t="str">
        <f t="shared" si="44"/>
        <v/>
      </c>
      <c r="AV335" s="183" t="str">
        <f t="shared" si="45"/>
        <v/>
      </c>
      <c r="AW335" s="163" t="str">
        <f t="shared" si="46"/>
        <v/>
      </c>
      <c r="AX335" s="92" t="str">
        <f>IFERROR(VLOOKUP(功能_33[[#This Row],[功能代號]],#REF!,1,FALSE),"")</f>
        <v/>
      </c>
      <c r="AY335" s="100">
        <v>44517</v>
      </c>
      <c r="AZ335" s="100">
        <v>44517</v>
      </c>
      <c r="BA335" s="100">
        <v>44517</v>
      </c>
      <c r="BB335" s="92" t="s">
        <v>1650</v>
      </c>
      <c r="BD335" s="92" t="s">
        <v>1997</v>
      </c>
      <c r="BE335" s="92" t="s">
        <v>1533</v>
      </c>
      <c r="BF335" s="184"/>
      <c r="BG335" s="92" t="str">
        <f>IFERROR(VLOOKUP(功能_33[[#This Row],[功能代號]],#REF!,1,FALSE),"")</f>
        <v/>
      </c>
      <c r="BH335" s="92" t="str">
        <f>IFERROR(VLOOKUP(功能_33[[#This Row],[QC對應測試案例即測試報告]],#REF!,1,FALSE),"")</f>
        <v/>
      </c>
      <c r="BI335" s="92" t="str">
        <f t="shared" si="47"/>
        <v/>
      </c>
    </row>
    <row r="336" spans="1:61" ht="13.5" x14ac:dyDescent="0.4">
      <c r="C336" s="92" t="s">
        <v>646</v>
      </c>
      <c r="D336" s="92" t="s">
        <v>791</v>
      </c>
      <c r="E336" s="91" t="s">
        <v>284</v>
      </c>
      <c r="F336" s="92" t="s">
        <v>1236</v>
      </c>
      <c r="G336" s="92"/>
      <c r="H336" s="91" t="s">
        <v>761</v>
      </c>
      <c r="I336" s="91" t="s">
        <v>853</v>
      </c>
      <c r="J336" s="97" t="s">
        <v>1670</v>
      </c>
      <c r="K336" s="97" t="s">
        <v>1528</v>
      </c>
      <c r="L336" s="160">
        <v>44565</v>
      </c>
      <c r="M336" s="160">
        <v>44565</v>
      </c>
      <c r="N336" s="160">
        <v>44515</v>
      </c>
      <c r="O336" s="160">
        <v>44466</v>
      </c>
      <c r="P336" s="160">
        <v>44472</v>
      </c>
      <c r="Q336" s="91" t="s">
        <v>719</v>
      </c>
      <c r="R336" s="91" t="s">
        <v>745</v>
      </c>
      <c r="W336" s="91"/>
      <c r="Y336" s="91"/>
      <c r="Z336" s="91"/>
      <c r="AA336" s="92" t="e">
        <f>VLOOKUP(功能_33[[#This Row],[User]],#REF!,7,FALSE)</f>
        <v>#REF!</v>
      </c>
      <c r="AB336" s="160">
        <v>44472</v>
      </c>
      <c r="AC336" s="160" t="s">
        <v>1593</v>
      </c>
      <c r="AD336" s="190">
        <v>44544</v>
      </c>
      <c r="AE336" s="190">
        <v>44544</v>
      </c>
      <c r="AF336" s="180" t="s">
        <v>2105</v>
      </c>
      <c r="AG336" s="160"/>
      <c r="AH336" s="160"/>
      <c r="AI336" s="179"/>
      <c r="AJ336" s="160">
        <f>IFERROR(IF(VLOOKUP(功能_33[[#This Row],[功能代號]],E:T,11,FALSE)=0,"",VLOOKUP(功能_33[[#This Row],[功能代號]],E:T,11,FALSE)),"")</f>
        <v>44466</v>
      </c>
      <c r="AK336" s="160"/>
      <c r="AL336" s="160"/>
      <c r="AM336" s="92"/>
      <c r="AN336" s="160"/>
      <c r="AO336" s="91" t="s">
        <v>759</v>
      </c>
      <c r="AP336" s="91" t="s">
        <v>759</v>
      </c>
      <c r="AQ336" s="181" t="s">
        <v>1530</v>
      </c>
      <c r="AR336" s="168" t="str">
        <f t="shared" si="41"/>
        <v>6-6</v>
      </c>
      <c r="AS336" s="169" t="str">
        <f t="shared" si="42"/>
        <v/>
      </c>
      <c r="AT336" s="170" t="str">
        <f t="shared" si="43"/>
        <v/>
      </c>
      <c r="AU336" s="182" t="str">
        <f t="shared" si="44"/>
        <v/>
      </c>
      <c r="AV336" s="183" t="str">
        <f t="shared" si="45"/>
        <v/>
      </c>
      <c r="AW336" s="163" t="str">
        <f t="shared" si="46"/>
        <v/>
      </c>
      <c r="AX336" s="92" t="str">
        <f>IFERROR(VLOOKUP(功能_33[[#This Row],[功能代號]],#REF!,1,FALSE),"")</f>
        <v/>
      </c>
      <c r="AY336" s="100">
        <v>44512</v>
      </c>
      <c r="AZ336" s="100">
        <v>44512</v>
      </c>
      <c r="BA336" s="100">
        <v>44512</v>
      </c>
      <c r="BB336" s="92" t="s">
        <v>1650</v>
      </c>
      <c r="BD336" s="92" t="s">
        <v>1999</v>
      </c>
      <c r="BE336" s="92" t="s">
        <v>1533</v>
      </c>
      <c r="BF336" s="184"/>
      <c r="BG336" s="92" t="str">
        <f>IFERROR(VLOOKUP(功能_33[[#This Row],[功能代號]],#REF!,1,FALSE),"")</f>
        <v/>
      </c>
      <c r="BH336" s="92" t="str">
        <f>IFERROR(VLOOKUP(功能_33[[#This Row],[QC對應測試案例即測試報告]],#REF!,1,FALSE),"")</f>
        <v/>
      </c>
      <c r="BI336" s="92" t="str">
        <f t="shared" si="47"/>
        <v/>
      </c>
    </row>
    <row r="337" spans="3:61" ht="13.5" x14ac:dyDescent="0.4">
      <c r="C337" s="92" t="s">
        <v>646</v>
      </c>
      <c r="D337" s="92" t="s">
        <v>791</v>
      </c>
      <c r="E337" s="91" t="s">
        <v>285</v>
      </c>
      <c r="F337" s="92" t="s">
        <v>1179</v>
      </c>
      <c r="G337" s="92"/>
      <c r="H337" s="91" t="s">
        <v>761</v>
      </c>
      <c r="I337" s="91" t="s">
        <v>853</v>
      </c>
      <c r="J337" s="97" t="s">
        <v>793</v>
      </c>
      <c r="K337" s="97"/>
      <c r="L337" s="160">
        <v>44565</v>
      </c>
      <c r="M337" s="160">
        <v>44565</v>
      </c>
      <c r="N337" s="160">
        <v>44516</v>
      </c>
      <c r="O337" s="160">
        <v>44467</v>
      </c>
      <c r="P337" s="160">
        <v>44472</v>
      </c>
      <c r="Q337" s="91" t="s">
        <v>719</v>
      </c>
      <c r="R337" s="91" t="s">
        <v>884</v>
      </c>
      <c r="W337" s="91"/>
      <c r="Y337" s="91"/>
      <c r="Z337" s="91"/>
      <c r="AA337" s="92" t="e">
        <f>VLOOKUP(功能_33[[#This Row],[User]],#REF!,7,FALSE)</f>
        <v>#REF!</v>
      </c>
      <c r="AB337" s="160">
        <v>44472</v>
      </c>
      <c r="AC337" s="160" t="s">
        <v>1593</v>
      </c>
      <c r="AD337" s="160">
        <v>44530</v>
      </c>
      <c r="AE337" s="160">
        <v>44530</v>
      </c>
      <c r="AF337" s="180">
        <v>44550</v>
      </c>
      <c r="AG337" s="160"/>
      <c r="AH337" s="160"/>
      <c r="AI337" s="179"/>
      <c r="AJ337" s="160">
        <f>IFERROR(IF(VLOOKUP(功能_33[[#This Row],[功能代號]],E:T,11,FALSE)=0,"",VLOOKUP(功能_33[[#This Row],[功能代號]],E:T,11,FALSE)),"")</f>
        <v>44467</v>
      </c>
      <c r="AK337" s="160"/>
      <c r="AL337" s="160"/>
      <c r="AM337" s="92"/>
      <c r="AN337" s="160"/>
      <c r="AO337" s="104" t="s">
        <v>1178</v>
      </c>
      <c r="AP337" s="105" t="s">
        <v>1179</v>
      </c>
      <c r="AQ337" s="181" t="s">
        <v>1530</v>
      </c>
      <c r="AR337" s="168" t="str">
        <f t="shared" si="41"/>
        <v>6-6</v>
      </c>
      <c r="AS337" s="169" t="str">
        <f t="shared" si="42"/>
        <v/>
      </c>
      <c r="AT337" s="170" t="str">
        <f t="shared" si="43"/>
        <v/>
      </c>
      <c r="AU337" s="182" t="str">
        <f t="shared" si="44"/>
        <v/>
      </c>
      <c r="AV337" s="183" t="str">
        <f t="shared" si="45"/>
        <v/>
      </c>
      <c r="AW337" s="163" t="str">
        <f t="shared" si="46"/>
        <v/>
      </c>
      <c r="AX337" s="92" t="str">
        <f>IFERROR(VLOOKUP(功能_33[[#This Row],[功能代號]],#REF!,1,FALSE),"")</f>
        <v/>
      </c>
      <c r="AY337" s="100">
        <v>44512</v>
      </c>
      <c r="AZ337" s="100">
        <v>44512</v>
      </c>
      <c r="BA337" s="100">
        <v>44512</v>
      </c>
      <c r="BB337" s="92" t="s">
        <v>1650</v>
      </c>
      <c r="BD337" s="92" t="s">
        <v>2005</v>
      </c>
      <c r="BE337" s="92" t="s">
        <v>1533</v>
      </c>
      <c r="BF337" s="184"/>
      <c r="BG337" s="92" t="str">
        <f>IFERROR(VLOOKUP(功能_33[[#This Row],[功能代號]],#REF!,1,FALSE),"")</f>
        <v/>
      </c>
      <c r="BH337" s="92" t="str">
        <f>IFERROR(VLOOKUP(功能_33[[#This Row],[QC對應測試案例即測試報告]],#REF!,1,FALSE),"")</f>
        <v/>
      </c>
      <c r="BI337" s="92" t="str">
        <f t="shared" si="47"/>
        <v/>
      </c>
    </row>
    <row r="338" spans="3:61" ht="13.5" x14ac:dyDescent="0.4">
      <c r="C338" s="92" t="s">
        <v>646</v>
      </c>
      <c r="D338" s="92" t="s">
        <v>791</v>
      </c>
      <c r="E338" s="91" t="s">
        <v>286</v>
      </c>
      <c r="F338" s="92" t="s">
        <v>1237</v>
      </c>
      <c r="G338" s="92"/>
      <c r="H338" s="91" t="s">
        <v>761</v>
      </c>
      <c r="I338" s="91" t="s">
        <v>853</v>
      </c>
      <c r="J338" s="97" t="s">
        <v>793</v>
      </c>
      <c r="K338" s="97"/>
      <c r="L338" s="160">
        <v>44565</v>
      </c>
      <c r="M338" s="160">
        <v>44565</v>
      </c>
      <c r="N338" s="160">
        <v>44516</v>
      </c>
      <c r="O338" s="160">
        <v>44467</v>
      </c>
      <c r="P338" s="160">
        <v>44467</v>
      </c>
      <c r="Q338" s="91" t="s">
        <v>719</v>
      </c>
      <c r="R338" s="91" t="s">
        <v>745</v>
      </c>
      <c r="W338" s="91"/>
      <c r="Y338" s="91"/>
      <c r="Z338" s="91"/>
      <c r="AA338" s="92" t="e">
        <f>VLOOKUP(功能_33[[#This Row],[User]],#REF!,7,FALSE)</f>
        <v>#REF!</v>
      </c>
      <c r="AB338" s="160">
        <v>44533</v>
      </c>
      <c r="AC338" s="160" t="s">
        <v>1559</v>
      </c>
      <c r="AD338" s="160">
        <v>44529</v>
      </c>
      <c r="AE338" s="160">
        <v>44529</v>
      </c>
      <c r="AF338" s="180">
        <v>44550</v>
      </c>
      <c r="AG338" s="160"/>
      <c r="AH338" s="160"/>
      <c r="AI338" s="179"/>
      <c r="AJ338" s="160">
        <f>IFERROR(IF(VLOOKUP(功能_33[[#This Row],[功能代號]],E:T,11,FALSE)=0,"",VLOOKUP(功能_33[[#This Row],[功能代號]],E:T,11,FALSE)),"")</f>
        <v>44467</v>
      </c>
      <c r="AK338" s="160"/>
      <c r="AL338" s="160"/>
      <c r="AM338" s="92"/>
      <c r="AN338" s="160"/>
      <c r="AO338" s="104" t="s">
        <v>1198</v>
      </c>
      <c r="AP338" s="105" t="s">
        <v>1199</v>
      </c>
      <c r="AQ338" s="181" t="s">
        <v>1530</v>
      </c>
      <c r="AR338" s="168" t="str">
        <f t="shared" si="41"/>
        <v>6-6</v>
      </c>
      <c r="AS338" s="169" t="str">
        <f t="shared" si="42"/>
        <v/>
      </c>
      <c r="AT338" s="170" t="str">
        <f t="shared" si="43"/>
        <v/>
      </c>
      <c r="AU338" s="182" t="str">
        <f t="shared" si="44"/>
        <v/>
      </c>
      <c r="AV338" s="183" t="str">
        <f t="shared" si="45"/>
        <v/>
      </c>
      <c r="AW338" s="163" t="str">
        <f t="shared" si="46"/>
        <v/>
      </c>
      <c r="AX338" s="92" t="str">
        <f>IFERROR(VLOOKUP(功能_33[[#This Row],[功能代號]],#REF!,1,FALSE),"")</f>
        <v/>
      </c>
      <c r="AY338" s="100">
        <v>44512</v>
      </c>
      <c r="AZ338" s="100">
        <v>44512</v>
      </c>
      <c r="BA338" s="100">
        <v>44512</v>
      </c>
      <c r="BB338" s="92" t="s">
        <v>1650</v>
      </c>
      <c r="BD338" s="92" t="s">
        <v>2027</v>
      </c>
      <c r="BE338" s="92" t="s">
        <v>1533</v>
      </c>
      <c r="BF338" s="184"/>
      <c r="BG338" s="92" t="str">
        <f>IFERROR(VLOOKUP(功能_33[[#This Row],[功能代號]],#REF!,1,FALSE),"")</f>
        <v/>
      </c>
      <c r="BH338" s="92" t="str">
        <f>IFERROR(VLOOKUP(功能_33[[#This Row],[QC對應測試案例即測試報告]],#REF!,1,FALSE),"")</f>
        <v/>
      </c>
      <c r="BI338" s="92" t="str">
        <f t="shared" si="47"/>
        <v/>
      </c>
    </row>
    <row r="339" spans="3:61" ht="13.5" x14ac:dyDescent="0.4">
      <c r="C339" s="92" t="s">
        <v>646</v>
      </c>
      <c r="D339" s="92" t="s">
        <v>791</v>
      </c>
      <c r="E339" s="91" t="s">
        <v>287</v>
      </c>
      <c r="F339" s="92" t="s">
        <v>1238</v>
      </c>
      <c r="G339" s="92"/>
      <c r="H339" s="91" t="s">
        <v>761</v>
      </c>
      <c r="I339" s="91" t="s">
        <v>853</v>
      </c>
      <c r="J339" s="97" t="s">
        <v>793</v>
      </c>
      <c r="K339" s="97"/>
      <c r="L339" s="160">
        <v>44566</v>
      </c>
      <c r="M339" s="160">
        <v>44566</v>
      </c>
      <c r="N339" s="160">
        <v>44516</v>
      </c>
      <c r="O339" s="160">
        <v>44467</v>
      </c>
      <c r="P339" s="160">
        <v>44467</v>
      </c>
      <c r="Q339" s="91" t="s">
        <v>719</v>
      </c>
      <c r="R339" s="91" t="s">
        <v>1170</v>
      </c>
      <c r="W339" s="91"/>
      <c r="Y339" s="91"/>
      <c r="Z339" s="91"/>
      <c r="AA339" s="92" t="e">
        <f>VLOOKUP(功能_33[[#This Row],[User]],#REF!,7,FALSE)</f>
        <v>#REF!</v>
      </c>
      <c r="AB339" s="160">
        <v>44533</v>
      </c>
      <c r="AC339" s="160" t="s">
        <v>1559</v>
      </c>
      <c r="AD339" s="160">
        <v>44467</v>
      </c>
      <c r="AE339" s="160">
        <v>44467</v>
      </c>
      <c r="AF339" s="180">
        <v>44550</v>
      </c>
      <c r="AG339" s="160"/>
      <c r="AH339" s="160"/>
      <c r="AI339" s="179"/>
      <c r="AJ339" s="160">
        <f>IFERROR(IF(VLOOKUP(功能_33[[#This Row],[功能代號]],E:T,11,FALSE)=0,"",VLOOKUP(功能_33[[#This Row],[功能代號]],E:T,11,FALSE)),"")</f>
        <v>44467</v>
      </c>
      <c r="AK339" s="160"/>
      <c r="AL339" s="160"/>
      <c r="AM339" s="92"/>
      <c r="AN339" s="160"/>
      <c r="AO339" s="104" t="s">
        <v>1201</v>
      </c>
      <c r="AP339" s="105" t="s">
        <v>1202</v>
      </c>
      <c r="AQ339" s="181" t="s">
        <v>1530</v>
      </c>
      <c r="AR339" s="168" t="str">
        <f t="shared" si="41"/>
        <v>6-6</v>
      </c>
      <c r="AS339" s="169" t="str">
        <f t="shared" si="42"/>
        <v/>
      </c>
      <c r="AT339" s="170" t="str">
        <f t="shared" si="43"/>
        <v/>
      </c>
      <c r="AU339" s="182" t="str">
        <f t="shared" si="44"/>
        <v/>
      </c>
      <c r="AV339" s="183" t="str">
        <f t="shared" si="45"/>
        <v/>
      </c>
      <c r="AW339" s="163" t="str">
        <f t="shared" si="46"/>
        <v/>
      </c>
      <c r="AX339" s="92" t="str">
        <f>IFERROR(VLOOKUP(功能_33[[#This Row],[功能代號]],#REF!,1,FALSE),"")</f>
        <v/>
      </c>
      <c r="AY339" s="100">
        <v>44517</v>
      </c>
      <c r="AZ339" s="100">
        <v>44517</v>
      </c>
      <c r="BA339" s="100">
        <v>44517</v>
      </c>
      <c r="BB339" s="92" t="s">
        <v>1650</v>
      </c>
      <c r="BD339" s="92" t="s">
        <v>2028</v>
      </c>
      <c r="BE339" s="92" t="s">
        <v>1533</v>
      </c>
      <c r="BF339" s="184"/>
      <c r="BG339" s="92" t="str">
        <f>IFERROR(VLOOKUP(功能_33[[#This Row],[功能代號]],#REF!,1,FALSE),"")</f>
        <v/>
      </c>
      <c r="BH339" s="92" t="str">
        <f>IFERROR(VLOOKUP(功能_33[[#This Row],[QC對應測試案例即測試報告]],#REF!,1,FALSE),"")</f>
        <v/>
      </c>
      <c r="BI339" s="92" t="str">
        <f t="shared" si="47"/>
        <v/>
      </c>
    </row>
    <row r="340" spans="3:61" ht="13.5" x14ac:dyDescent="0.4">
      <c r="C340" s="92" t="s">
        <v>646</v>
      </c>
      <c r="D340" s="92" t="s">
        <v>791</v>
      </c>
      <c r="E340" s="91" t="s">
        <v>288</v>
      </c>
      <c r="F340" s="97" t="s">
        <v>1239</v>
      </c>
      <c r="G340" s="92"/>
      <c r="H340" s="91" t="s">
        <v>761</v>
      </c>
      <c r="I340" s="91" t="s">
        <v>853</v>
      </c>
      <c r="J340" s="97" t="s">
        <v>1897</v>
      </c>
      <c r="K340" s="97" t="s">
        <v>2106</v>
      </c>
      <c r="L340" s="160">
        <v>44566</v>
      </c>
      <c r="M340" s="160">
        <v>44566</v>
      </c>
      <c r="N340" s="160">
        <v>44529</v>
      </c>
      <c r="O340" s="160">
        <v>44533</v>
      </c>
      <c r="P340" s="160">
        <v>44537</v>
      </c>
      <c r="Q340" s="91" t="s">
        <v>723</v>
      </c>
      <c r="R340" s="91" t="s">
        <v>735</v>
      </c>
      <c r="W340" s="91"/>
      <c r="Y340" s="91"/>
      <c r="Z340" s="91"/>
      <c r="AA340" s="92" t="e">
        <f>VLOOKUP(功能_33[[#This Row],[User]],#REF!,7,FALSE)</f>
        <v>#REF!</v>
      </c>
      <c r="AB340" s="160">
        <v>44533</v>
      </c>
      <c r="AC340" s="160" t="s">
        <v>1871</v>
      </c>
      <c r="AD340" s="160"/>
      <c r="AE340" s="160">
        <v>44533</v>
      </c>
      <c r="AF340" s="180" t="s">
        <v>1919</v>
      </c>
      <c r="AG340" s="160"/>
      <c r="AH340" s="160"/>
      <c r="AI340" s="179"/>
      <c r="AJ340" s="160">
        <f>IFERROR(IF(VLOOKUP(功能_33[[#This Row],[功能代號]],E:T,11,FALSE)=0,"",VLOOKUP(功能_33[[#This Row],[功能代號]],E:T,11,FALSE)),"")</f>
        <v>44533</v>
      </c>
      <c r="AK340" s="160"/>
      <c r="AL340" s="160"/>
      <c r="AM340" s="92"/>
      <c r="AN340" s="160"/>
      <c r="AO340" s="91" t="s">
        <v>759</v>
      </c>
      <c r="AP340" s="91" t="s">
        <v>759</v>
      </c>
      <c r="AQ340" s="181" t="s">
        <v>1530</v>
      </c>
      <c r="AR340" s="168" t="str">
        <f t="shared" si="41"/>
        <v>6-6</v>
      </c>
      <c r="AS340" s="169" t="str">
        <f t="shared" si="42"/>
        <v/>
      </c>
      <c r="AT340" s="170" t="str">
        <f t="shared" si="43"/>
        <v/>
      </c>
      <c r="AU340" s="182" t="str">
        <f t="shared" si="44"/>
        <v/>
      </c>
      <c r="AV340" s="183" t="str">
        <f t="shared" si="45"/>
        <v/>
      </c>
      <c r="AW340" s="163" t="str">
        <f t="shared" si="46"/>
        <v/>
      </c>
      <c r="AX340" s="92" t="str">
        <f>IFERROR(VLOOKUP(功能_33[[#This Row],[功能代號]],#REF!,1,FALSE),"")</f>
        <v/>
      </c>
      <c r="AY340" s="100">
        <v>44512</v>
      </c>
      <c r="AZ340" s="100">
        <v>44512</v>
      </c>
      <c r="BA340" s="100">
        <v>44512</v>
      </c>
      <c r="BB340" s="92" t="s">
        <v>1650</v>
      </c>
      <c r="BD340" s="92" t="s">
        <v>1992</v>
      </c>
      <c r="BE340" s="92" t="s">
        <v>1533</v>
      </c>
      <c r="BF340" s="184"/>
      <c r="BG340" s="92" t="str">
        <f>IFERROR(VLOOKUP(功能_33[[#This Row],[功能代號]],#REF!,1,FALSE),"")</f>
        <v/>
      </c>
      <c r="BH340" s="92" t="str">
        <f>IFERROR(VLOOKUP(功能_33[[#This Row],[QC對應測試案例即測試報告]],#REF!,1,FALSE),"")</f>
        <v/>
      </c>
      <c r="BI340" s="92" t="str">
        <f t="shared" si="47"/>
        <v/>
      </c>
    </row>
    <row r="341" spans="3:61" ht="13.5" x14ac:dyDescent="0.4">
      <c r="C341" s="92" t="s">
        <v>646</v>
      </c>
      <c r="D341" s="92" t="s">
        <v>1035</v>
      </c>
      <c r="E341" s="91" t="s">
        <v>255</v>
      </c>
      <c r="F341" s="92" t="s">
        <v>1240</v>
      </c>
      <c r="G341" s="92"/>
      <c r="H341" s="91" t="s">
        <v>761</v>
      </c>
      <c r="I341" s="91" t="s">
        <v>853</v>
      </c>
      <c r="J341" s="97" t="s">
        <v>2107</v>
      </c>
      <c r="K341" s="97" t="s">
        <v>1528</v>
      </c>
      <c r="L341" s="160">
        <v>44566</v>
      </c>
      <c r="M341" s="160">
        <v>44566</v>
      </c>
      <c r="N341" s="160">
        <v>44516</v>
      </c>
      <c r="O341" s="160">
        <v>44467</v>
      </c>
      <c r="P341" s="160">
        <v>44467</v>
      </c>
      <c r="Q341" s="91" t="s">
        <v>719</v>
      </c>
      <c r="R341" s="91" t="s">
        <v>745</v>
      </c>
      <c r="W341" s="91"/>
      <c r="Y341" s="91"/>
      <c r="Z341" s="91"/>
      <c r="AA341" s="92" t="e">
        <f>VLOOKUP(功能_33[[#This Row],[User]],#REF!,7,FALSE)</f>
        <v>#REF!</v>
      </c>
      <c r="AB341" s="160">
        <v>44533</v>
      </c>
      <c r="AC341" s="160" t="s">
        <v>1559</v>
      </c>
      <c r="AD341" s="160">
        <v>44529</v>
      </c>
      <c r="AE341" s="160">
        <v>44529</v>
      </c>
      <c r="AF341" s="180" t="s">
        <v>2108</v>
      </c>
      <c r="AG341" s="160"/>
      <c r="AH341" s="160"/>
      <c r="AI341" s="179"/>
      <c r="AJ341" s="160">
        <f>IFERROR(IF(VLOOKUP(功能_33[[#This Row],[功能代號]],E:T,11,FALSE)=0,"",VLOOKUP(功能_33[[#This Row],[功能代號]],E:T,11,FALSE)),"")</f>
        <v>44467</v>
      </c>
      <c r="AK341" s="160"/>
      <c r="AL341" s="160"/>
      <c r="AM341" s="92"/>
      <c r="AN341" s="160"/>
      <c r="AO341" s="104" t="s">
        <v>1241</v>
      </c>
      <c r="AP341" s="105" t="s">
        <v>1242</v>
      </c>
      <c r="AQ341" s="181" t="s">
        <v>1530</v>
      </c>
      <c r="AR341" s="168" t="str">
        <f t="shared" si="41"/>
        <v>6-7</v>
      </c>
      <c r="AS341" s="169" t="str">
        <f t="shared" si="42"/>
        <v/>
      </c>
      <c r="AT341" s="170" t="str">
        <f t="shared" si="43"/>
        <v/>
      </c>
      <c r="AU341" s="182" t="str">
        <f t="shared" si="44"/>
        <v/>
      </c>
      <c r="AV341" s="183" t="str">
        <f t="shared" si="45"/>
        <v/>
      </c>
      <c r="AW341" s="163" t="str">
        <f t="shared" si="46"/>
        <v/>
      </c>
      <c r="AX341" s="92" t="str">
        <f>IFERROR(VLOOKUP(功能_33[[#This Row],[功能代號]],#REF!,1,FALSE),"")</f>
        <v/>
      </c>
      <c r="AY341" s="100">
        <v>44512</v>
      </c>
      <c r="AZ341" s="100">
        <v>44512</v>
      </c>
      <c r="BA341" s="100">
        <v>44512</v>
      </c>
      <c r="BB341" s="92" t="s">
        <v>1650</v>
      </c>
      <c r="BD341" s="92" t="s">
        <v>2109</v>
      </c>
      <c r="BE341" s="92" t="s">
        <v>1533</v>
      </c>
      <c r="BF341" s="184"/>
      <c r="BG341" s="92" t="str">
        <f>IFERROR(VLOOKUP(功能_33[[#This Row],[功能代號]],#REF!,1,FALSE),"")</f>
        <v/>
      </c>
      <c r="BH341" s="92" t="str">
        <f>IFERROR(VLOOKUP(功能_33[[#This Row],[QC對應測試案例即測試報告]],#REF!,1,FALSE),"")</f>
        <v/>
      </c>
      <c r="BI341" s="92" t="str">
        <f t="shared" si="47"/>
        <v/>
      </c>
    </row>
    <row r="342" spans="3:61" ht="13.5" x14ac:dyDescent="0.4">
      <c r="C342" s="92" t="s">
        <v>646</v>
      </c>
      <c r="D342" s="92" t="s">
        <v>1035</v>
      </c>
      <c r="E342" s="91" t="s">
        <v>256</v>
      </c>
      <c r="F342" s="92" t="s">
        <v>1243</v>
      </c>
      <c r="G342" s="92"/>
      <c r="H342" s="91" t="s">
        <v>761</v>
      </c>
      <c r="I342" s="91" t="s">
        <v>853</v>
      </c>
      <c r="J342" s="97" t="s">
        <v>1641</v>
      </c>
      <c r="K342" s="97" t="s">
        <v>1642</v>
      </c>
      <c r="L342" s="160">
        <v>44566</v>
      </c>
      <c r="M342" s="160">
        <v>44566</v>
      </c>
      <c r="N342" s="160">
        <v>44529</v>
      </c>
      <c r="O342" s="160">
        <v>44529</v>
      </c>
      <c r="P342" s="160">
        <v>44537</v>
      </c>
      <c r="Q342" s="91" t="s">
        <v>723</v>
      </c>
      <c r="R342" s="91" t="s">
        <v>735</v>
      </c>
      <c r="W342" s="91"/>
      <c r="Y342" s="91"/>
      <c r="Z342" s="91"/>
      <c r="AA342" s="92" t="e">
        <f>VLOOKUP(功能_33[[#This Row],[User]],#REF!,7,FALSE)</f>
        <v>#REF!</v>
      </c>
      <c r="AB342" s="160">
        <v>44533</v>
      </c>
      <c r="AC342" s="160" t="s">
        <v>1871</v>
      </c>
      <c r="AD342" s="160"/>
      <c r="AE342" s="160">
        <v>44529</v>
      </c>
      <c r="AF342" s="180" t="s">
        <v>2110</v>
      </c>
      <c r="AG342" s="160"/>
      <c r="AH342" s="160"/>
      <c r="AI342" s="179"/>
      <c r="AJ342" s="160">
        <f>IFERROR(IF(VLOOKUP(功能_33[[#This Row],[功能代號]],E:T,11,FALSE)=0,"",VLOOKUP(功能_33[[#This Row],[功能代號]],E:T,11,FALSE)),"")</f>
        <v>44529</v>
      </c>
      <c r="AK342" s="160"/>
      <c r="AL342" s="160"/>
      <c r="AM342" s="92"/>
      <c r="AN342" s="160"/>
      <c r="AO342" s="104" t="s">
        <v>1244</v>
      </c>
      <c r="AP342" s="105" t="s">
        <v>1245</v>
      </c>
      <c r="AQ342" s="181" t="s">
        <v>1530</v>
      </c>
      <c r="AR342" s="168" t="str">
        <f t="shared" si="41"/>
        <v>6-7</v>
      </c>
      <c r="AS342" s="169" t="str">
        <f t="shared" si="42"/>
        <v/>
      </c>
      <c r="AT342" s="170" t="str">
        <f t="shared" si="43"/>
        <v/>
      </c>
      <c r="AU342" s="182" t="str">
        <f t="shared" si="44"/>
        <v/>
      </c>
      <c r="AV342" s="183" t="str">
        <f t="shared" si="45"/>
        <v/>
      </c>
      <c r="AW342" s="163" t="str">
        <f t="shared" si="46"/>
        <v/>
      </c>
      <c r="AX342" s="92" t="str">
        <f>IFERROR(VLOOKUP(功能_33[[#This Row],[功能代號]],#REF!,1,FALSE),"")</f>
        <v/>
      </c>
      <c r="AY342" s="100">
        <v>44512</v>
      </c>
      <c r="AZ342" s="100">
        <v>44512</v>
      </c>
      <c r="BA342" s="100">
        <v>44512</v>
      </c>
      <c r="BB342" s="92" t="s">
        <v>1531</v>
      </c>
      <c r="BD342" s="92" t="s">
        <v>2111</v>
      </c>
      <c r="BE342" s="92" t="s">
        <v>1533</v>
      </c>
      <c r="BF342" s="184"/>
      <c r="BG342" s="92" t="str">
        <f>IFERROR(VLOOKUP(功能_33[[#This Row],[功能代號]],#REF!,1,FALSE),"")</f>
        <v/>
      </c>
      <c r="BH342" s="92" t="str">
        <f>IFERROR(VLOOKUP(功能_33[[#This Row],[QC對應測試案例即測試報告]],#REF!,1,FALSE),"")</f>
        <v/>
      </c>
      <c r="BI342" s="92" t="str">
        <f t="shared" si="47"/>
        <v/>
      </c>
    </row>
    <row r="343" spans="3:61" ht="13.5" x14ac:dyDescent="0.4">
      <c r="C343" s="92" t="s">
        <v>646</v>
      </c>
      <c r="D343" s="92" t="s">
        <v>1035</v>
      </c>
      <c r="E343" s="91" t="s">
        <v>257</v>
      </c>
      <c r="F343" s="92" t="s">
        <v>1246</v>
      </c>
      <c r="G343" s="92"/>
      <c r="H343" s="91" t="s">
        <v>761</v>
      </c>
      <c r="I343" s="91" t="s">
        <v>853</v>
      </c>
      <c r="J343" s="97" t="s">
        <v>1641</v>
      </c>
      <c r="K343" s="97" t="s">
        <v>2112</v>
      </c>
      <c r="L343" s="160">
        <v>44566</v>
      </c>
      <c r="M343" s="160">
        <v>44566</v>
      </c>
      <c r="N343" s="160">
        <v>44516</v>
      </c>
      <c r="O343" s="160">
        <v>44467</v>
      </c>
      <c r="P343" s="160">
        <v>44467</v>
      </c>
      <c r="Q343" s="91" t="s">
        <v>723</v>
      </c>
      <c r="R343" s="91" t="s">
        <v>745</v>
      </c>
      <c r="W343" s="91"/>
      <c r="Y343" s="91"/>
      <c r="Z343" s="91"/>
      <c r="AA343" s="92" t="e">
        <f>VLOOKUP(功能_33[[#This Row],[User]],#REF!,7,FALSE)</f>
        <v>#REF!</v>
      </c>
      <c r="AB343" s="160">
        <v>44533</v>
      </c>
      <c r="AC343" s="160" t="s">
        <v>1559</v>
      </c>
      <c r="AD343" s="160">
        <v>44529</v>
      </c>
      <c r="AE343" s="160">
        <v>44529</v>
      </c>
      <c r="AF343" s="180" t="s">
        <v>1903</v>
      </c>
      <c r="AG343" s="160"/>
      <c r="AH343" s="160"/>
      <c r="AI343" s="179"/>
      <c r="AJ343" s="160">
        <f>IFERROR(IF(VLOOKUP(功能_33[[#This Row],[功能代號]],E:T,11,FALSE)=0,"",VLOOKUP(功能_33[[#This Row],[功能代號]],E:T,11,FALSE)),"")</f>
        <v>44467</v>
      </c>
      <c r="AK343" s="160"/>
      <c r="AL343" s="160"/>
      <c r="AM343" s="92"/>
      <c r="AN343" s="160"/>
      <c r="AO343" s="104" t="s">
        <v>1247</v>
      </c>
      <c r="AP343" s="105" t="s">
        <v>1248</v>
      </c>
      <c r="AQ343" s="181" t="s">
        <v>1530</v>
      </c>
      <c r="AR343" s="168" t="str">
        <f t="shared" si="41"/>
        <v>6-7</v>
      </c>
      <c r="AS343" s="169" t="str">
        <f t="shared" si="42"/>
        <v/>
      </c>
      <c r="AT343" s="170" t="str">
        <f t="shared" si="43"/>
        <v/>
      </c>
      <c r="AU343" s="182" t="str">
        <f t="shared" si="44"/>
        <v/>
      </c>
      <c r="AV343" s="183" t="str">
        <f t="shared" si="45"/>
        <v/>
      </c>
      <c r="AW343" s="163" t="str">
        <f t="shared" si="46"/>
        <v/>
      </c>
      <c r="AX343" s="92" t="str">
        <f>IFERROR(VLOOKUP(功能_33[[#This Row],[功能代號]],#REF!,1,FALSE),"")</f>
        <v/>
      </c>
      <c r="AY343" s="100">
        <v>44512</v>
      </c>
      <c r="AZ343" s="100">
        <v>44512</v>
      </c>
      <c r="BA343" s="100">
        <v>44512</v>
      </c>
      <c r="BB343" s="92" t="s">
        <v>1650</v>
      </c>
      <c r="BD343" s="92" t="s">
        <v>2113</v>
      </c>
      <c r="BE343" s="92" t="s">
        <v>1533</v>
      </c>
      <c r="BF343" s="184"/>
      <c r="BG343" s="92" t="str">
        <f>IFERROR(VLOOKUP(功能_33[[#This Row],[功能代號]],#REF!,1,FALSE),"")</f>
        <v/>
      </c>
      <c r="BH343" s="92" t="str">
        <f>IFERROR(VLOOKUP(功能_33[[#This Row],[QC對應測試案例即測試報告]],#REF!,1,FALSE),"")</f>
        <v/>
      </c>
      <c r="BI343" s="92" t="str">
        <f t="shared" si="47"/>
        <v/>
      </c>
    </row>
    <row r="344" spans="3:61" ht="13.5" x14ac:dyDescent="0.4">
      <c r="C344" s="92" t="s">
        <v>646</v>
      </c>
      <c r="D344" s="92" t="s">
        <v>1035</v>
      </c>
      <c r="E344" s="91" t="s">
        <v>258</v>
      </c>
      <c r="F344" s="92" t="s">
        <v>1249</v>
      </c>
      <c r="G344" s="92"/>
      <c r="H344" s="91" t="s">
        <v>761</v>
      </c>
      <c r="I344" s="91" t="s">
        <v>853</v>
      </c>
      <c r="J344" s="97" t="s">
        <v>1641</v>
      </c>
      <c r="K344" s="97" t="s">
        <v>2112</v>
      </c>
      <c r="L344" s="160">
        <v>44566</v>
      </c>
      <c r="M344" s="160">
        <v>44566</v>
      </c>
      <c r="N344" s="160">
        <v>44516</v>
      </c>
      <c r="O344" s="160">
        <v>44467</v>
      </c>
      <c r="P344" s="160">
        <v>44472</v>
      </c>
      <c r="Q344" s="91" t="s">
        <v>723</v>
      </c>
      <c r="R344" s="91" t="s">
        <v>1170</v>
      </c>
      <c r="W344" s="91"/>
      <c r="Y344" s="91"/>
      <c r="Z344" s="91"/>
      <c r="AA344" s="92" t="e">
        <f>VLOOKUP(功能_33[[#This Row],[User]],#REF!,7,FALSE)</f>
        <v>#REF!</v>
      </c>
      <c r="AB344" s="160">
        <v>44472</v>
      </c>
      <c r="AC344" s="160" t="s">
        <v>1593</v>
      </c>
      <c r="AD344" s="190">
        <v>44544</v>
      </c>
      <c r="AE344" s="190">
        <v>44544</v>
      </c>
      <c r="AF344" s="180" t="s">
        <v>1903</v>
      </c>
      <c r="AG344" s="160"/>
      <c r="AH344" s="160"/>
      <c r="AI344" s="179"/>
      <c r="AJ344" s="160">
        <f>IFERROR(IF(VLOOKUP(功能_33[[#This Row],[功能代號]],E:T,11,FALSE)=0,"",VLOOKUP(功能_33[[#This Row],[功能代號]],E:T,11,FALSE)),"")</f>
        <v>44467</v>
      </c>
      <c r="AK344" s="160"/>
      <c r="AL344" s="160"/>
      <c r="AM344" s="92"/>
      <c r="AN344" s="160"/>
      <c r="AO344" s="104" t="s">
        <v>1250</v>
      </c>
      <c r="AP344" s="105" t="s">
        <v>1251</v>
      </c>
      <c r="AQ344" s="181" t="s">
        <v>1530</v>
      </c>
      <c r="AR344" s="168" t="str">
        <f t="shared" si="41"/>
        <v>6-7</v>
      </c>
      <c r="AS344" s="169" t="str">
        <f t="shared" si="42"/>
        <v/>
      </c>
      <c r="AT344" s="170" t="str">
        <f t="shared" si="43"/>
        <v/>
      </c>
      <c r="AU344" s="182" t="str">
        <f t="shared" si="44"/>
        <v/>
      </c>
      <c r="AV344" s="183" t="str">
        <f t="shared" si="45"/>
        <v/>
      </c>
      <c r="AW344" s="163" t="str">
        <f t="shared" si="46"/>
        <v/>
      </c>
      <c r="AX344" s="92" t="str">
        <f>IFERROR(VLOOKUP(功能_33[[#This Row],[功能代號]],#REF!,1,FALSE),"")</f>
        <v/>
      </c>
      <c r="AY344" s="100">
        <v>44512</v>
      </c>
      <c r="AZ344" s="100">
        <v>44512</v>
      </c>
      <c r="BA344" s="100">
        <v>44512</v>
      </c>
      <c r="BB344" s="92" t="s">
        <v>1650</v>
      </c>
      <c r="BD344" s="92" t="s">
        <v>2114</v>
      </c>
      <c r="BE344" s="92" t="s">
        <v>1533</v>
      </c>
      <c r="BF344" s="184"/>
      <c r="BG344" s="92" t="str">
        <f>IFERROR(VLOOKUP(功能_33[[#This Row],[功能代號]],#REF!,1,FALSE),"")</f>
        <v/>
      </c>
      <c r="BH344" s="92" t="str">
        <f>IFERROR(VLOOKUP(功能_33[[#This Row],[QC對應測試案例即測試報告]],#REF!,1,FALSE),"")</f>
        <v/>
      </c>
      <c r="BI344" s="92" t="str">
        <f t="shared" si="47"/>
        <v/>
      </c>
    </row>
    <row r="345" spans="3:61" ht="13.5" x14ac:dyDescent="0.4">
      <c r="C345" s="92" t="s">
        <v>646</v>
      </c>
      <c r="D345" s="92" t="s">
        <v>1035</v>
      </c>
      <c r="E345" s="91" t="s">
        <v>259</v>
      </c>
      <c r="F345" s="92" t="s">
        <v>1252</v>
      </c>
      <c r="G345" s="92"/>
      <c r="H345" s="91" t="s">
        <v>761</v>
      </c>
      <c r="I345" s="91" t="s">
        <v>853</v>
      </c>
      <c r="J345" s="97" t="s">
        <v>1641</v>
      </c>
      <c r="K345" s="97" t="s">
        <v>2112</v>
      </c>
      <c r="L345" s="160">
        <v>44566</v>
      </c>
      <c r="M345" s="160">
        <v>44566</v>
      </c>
      <c r="N345" s="160">
        <v>44516</v>
      </c>
      <c r="O345" s="160">
        <v>44467</v>
      </c>
      <c r="P345" s="160">
        <v>44472</v>
      </c>
      <c r="Q345" s="91" t="s">
        <v>723</v>
      </c>
      <c r="R345" s="91" t="s">
        <v>1170</v>
      </c>
      <c r="W345" s="91"/>
      <c r="Y345" s="91"/>
      <c r="Z345" s="91"/>
      <c r="AA345" s="92" t="e">
        <f>VLOOKUP(功能_33[[#This Row],[User]],#REF!,7,FALSE)</f>
        <v>#REF!</v>
      </c>
      <c r="AB345" s="160">
        <v>44472</v>
      </c>
      <c r="AC345" s="160" t="s">
        <v>1593</v>
      </c>
      <c r="AD345" s="190">
        <v>44544</v>
      </c>
      <c r="AE345" s="190">
        <v>44544</v>
      </c>
      <c r="AF345" s="180" t="s">
        <v>1903</v>
      </c>
      <c r="AG345" s="160"/>
      <c r="AH345" s="160"/>
      <c r="AI345" s="179"/>
      <c r="AJ345" s="160">
        <f>IFERROR(IF(VLOOKUP(功能_33[[#This Row],[功能代號]],E:T,11,FALSE)=0,"",VLOOKUP(功能_33[[#This Row],[功能代號]],E:T,11,FALSE)),"")</f>
        <v>44467</v>
      </c>
      <c r="AK345" s="160"/>
      <c r="AL345" s="160"/>
      <c r="AM345" s="92"/>
      <c r="AN345" s="160"/>
      <c r="AO345" s="104" t="s">
        <v>1250</v>
      </c>
      <c r="AP345" s="105" t="s">
        <v>1251</v>
      </c>
      <c r="AQ345" s="181" t="s">
        <v>1530</v>
      </c>
      <c r="AR345" s="168" t="str">
        <f t="shared" si="41"/>
        <v>6-7</v>
      </c>
      <c r="AS345" s="169" t="str">
        <f t="shared" si="42"/>
        <v/>
      </c>
      <c r="AT345" s="170" t="str">
        <f t="shared" si="43"/>
        <v/>
      </c>
      <c r="AU345" s="182" t="str">
        <f t="shared" si="44"/>
        <v/>
      </c>
      <c r="AV345" s="183" t="str">
        <f t="shared" si="45"/>
        <v/>
      </c>
      <c r="AW345" s="163" t="str">
        <f t="shared" si="46"/>
        <v/>
      </c>
      <c r="AX345" s="92" t="str">
        <f>IFERROR(VLOOKUP(功能_33[[#This Row],[功能代號]],#REF!,1,FALSE),"")</f>
        <v/>
      </c>
      <c r="AY345" s="100">
        <v>44512</v>
      </c>
      <c r="AZ345" s="100">
        <v>44512</v>
      </c>
      <c r="BA345" s="100">
        <v>44512</v>
      </c>
      <c r="BB345" s="92" t="s">
        <v>1650</v>
      </c>
      <c r="BD345" s="92" t="s">
        <v>2114</v>
      </c>
      <c r="BE345" s="92" t="s">
        <v>1533</v>
      </c>
      <c r="BF345" s="184"/>
      <c r="BG345" s="92" t="str">
        <f>IFERROR(VLOOKUP(功能_33[[#This Row],[功能代號]],#REF!,1,FALSE),"")</f>
        <v/>
      </c>
      <c r="BH345" s="92" t="str">
        <f>IFERROR(VLOOKUP(功能_33[[#This Row],[QC對應測試案例即測試報告]],#REF!,1,FALSE),"")</f>
        <v/>
      </c>
      <c r="BI345" s="92" t="str">
        <f t="shared" si="47"/>
        <v/>
      </c>
    </row>
    <row r="346" spans="3:61" ht="13.5" x14ac:dyDescent="0.4">
      <c r="C346" s="92" t="s">
        <v>644</v>
      </c>
      <c r="D346" s="92" t="s">
        <v>851</v>
      </c>
      <c r="E346" s="91" t="s">
        <v>2115</v>
      </c>
      <c r="F346" s="92" t="s">
        <v>2116</v>
      </c>
      <c r="G346" s="92"/>
      <c r="H346" s="91" t="s">
        <v>761</v>
      </c>
      <c r="I346" s="91" t="s">
        <v>769</v>
      </c>
      <c r="J346" s="180" t="s">
        <v>854</v>
      </c>
      <c r="K346" s="180"/>
      <c r="L346" s="160">
        <v>44571</v>
      </c>
      <c r="M346" s="160">
        <v>44568</v>
      </c>
      <c r="N346" s="160">
        <v>44524</v>
      </c>
      <c r="O346" s="160">
        <v>44524</v>
      </c>
      <c r="P346" s="160">
        <v>44540</v>
      </c>
      <c r="Q346" s="91" t="s">
        <v>723</v>
      </c>
      <c r="R346" s="91" t="s">
        <v>921</v>
      </c>
      <c r="W346" s="91"/>
      <c r="Y346" s="91"/>
      <c r="Z346" s="91"/>
      <c r="AA346" s="92" t="e">
        <f>VLOOKUP(功能_33[[#This Row],[User]],#REF!,7,FALSE)</f>
        <v>#REF!</v>
      </c>
      <c r="AB346" s="160">
        <v>44533</v>
      </c>
      <c r="AC346" s="160">
        <v>44531</v>
      </c>
      <c r="AD346" s="160">
        <v>44531</v>
      </c>
      <c r="AE346" s="160">
        <v>44531</v>
      </c>
      <c r="AF346" s="180">
        <v>44544</v>
      </c>
      <c r="AG346" s="160"/>
      <c r="AH346" s="160"/>
      <c r="AI346" s="179"/>
      <c r="AJ346" s="160">
        <f>IFERROR(IF(VLOOKUP(功能_33[[#This Row],[功能代號]],E:T,11,FALSE)=0,"",VLOOKUP(功能_33[[#This Row],[功能代號]],E:T,11,FALSE)),"")</f>
        <v>44524</v>
      </c>
      <c r="AK346" s="160"/>
      <c r="AL346" s="160"/>
      <c r="AM346" s="92"/>
      <c r="AN346" s="160"/>
      <c r="AO346" s="91" t="s">
        <v>897</v>
      </c>
      <c r="AP346" s="91" t="s">
        <v>759</v>
      </c>
      <c r="AQ346" s="181" t="s">
        <v>1720</v>
      </c>
      <c r="AR346" s="168" t="str">
        <f t="shared" si="41"/>
        <v>5-1</v>
      </c>
      <c r="AS346" s="169" t="str">
        <f t="shared" si="42"/>
        <v/>
      </c>
      <c r="AT346" s="170" t="str">
        <f t="shared" si="43"/>
        <v/>
      </c>
      <c r="AU346" s="182" t="str">
        <f t="shared" si="44"/>
        <v/>
      </c>
      <c r="AV346" s="183" t="str">
        <f t="shared" si="45"/>
        <v/>
      </c>
      <c r="AW346" s="163" t="str">
        <f t="shared" si="46"/>
        <v/>
      </c>
      <c r="AX346" s="92" t="str">
        <f>IFERROR(VLOOKUP(功能_33[[#This Row],[功能代號]],#REF!,1,FALSE),"")</f>
        <v/>
      </c>
      <c r="AY346" s="100">
        <v>44603</v>
      </c>
      <c r="AZ346" s="100">
        <v>44638</v>
      </c>
      <c r="BA346" s="100">
        <v>44631</v>
      </c>
      <c r="BB346" s="92" t="s">
        <v>950</v>
      </c>
      <c r="BC346" s="92" t="s">
        <v>1812</v>
      </c>
      <c r="BD346" s="92" t="s">
        <v>2117</v>
      </c>
      <c r="BE346" s="92" t="s">
        <v>1941</v>
      </c>
      <c r="BF346" s="184"/>
      <c r="BG346" s="92" t="str">
        <f>IFERROR(VLOOKUP(功能_33[[#This Row],[功能代號]],#REF!,1,FALSE),"")</f>
        <v/>
      </c>
      <c r="BH346" s="92" t="str">
        <f>IFERROR(VLOOKUP(功能_33[[#This Row],[QC對應測試案例即測試報告]],#REF!,1,FALSE),"")</f>
        <v/>
      </c>
      <c r="BI346" s="92" t="str">
        <f t="shared" si="47"/>
        <v/>
      </c>
    </row>
    <row r="347" spans="3:61" ht="13.5" x14ac:dyDescent="0.4">
      <c r="C347" s="92" t="s">
        <v>646</v>
      </c>
      <c r="D347" s="92" t="s">
        <v>1035</v>
      </c>
      <c r="E347" s="91" t="s">
        <v>260</v>
      </c>
      <c r="F347" s="92" t="s">
        <v>1253</v>
      </c>
      <c r="G347" s="92"/>
      <c r="H347" s="91" t="s">
        <v>761</v>
      </c>
      <c r="I347" s="91" t="s">
        <v>853</v>
      </c>
      <c r="J347" s="97" t="s">
        <v>1641</v>
      </c>
      <c r="K347" s="97" t="s">
        <v>2112</v>
      </c>
      <c r="L347" s="160">
        <v>44567</v>
      </c>
      <c r="M347" s="160">
        <v>44567</v>
      </c>
      <c r="N347" s="160">
        <v>44515</v>
      </c>
      <c r="O347" s="160">
        <v>44466</v>
      </c>
      <c r="P347" s="160">
        <v>44466</v>
      </c>
      <c r="Q347" s="91" t="s">
        <v>723</v>
      </c>
      <c r="R347" s="91" t="s">
        <v>735</v>
      </c>
      <c r="W347" s="91"/>
      <c r="Y347" s="91"/>
      <c r="Z347" s="91"/>
      <c r="AA347" s="92" t="e">
        <f>VLOOKUP(功能_33[[#This Row],[User]],#REF!,7,FALSE)</f>
        <v>#REF!</v>
      </c>
      <c r="AB347" s="160">
        <v>44533</v>
      </c>
      <c r="AC347" s="160" t="s">
        <v>1559</v>
      </c>
      <c r="AD347" s="160">
        <v>44529</v>
      </c>
      <c r="AE347" s="160">
        <v>44529</v>
      </c>
      <c r="AF347" s="180" t="s">
        <v>1903</v>
      </c>
      <c r="AG347" s="160"/>
      <c r="AH347" s="160"/>
      <c r="AI347" s="179"/>
      <c r="AJ347" s="160">
        <f>IFERROR(IF(VLOOKUP(功能_33[[#This Row],[功能代號]],E:T,11,FALSE)=0,"",VLOOKUP(功能_33[[#This Row],[功能代號]],E:T,11,FALSE)),"")</f>
        <v>44466</v>
      </c>
      <c r="AK347" s="160"/>
      <c r="AL347" s="160"/>
      <c r="AM347" s="92"/>
      <c r="AN347" s="160"/>
      <c r="AO347" s="104" t="s">
        <v>1254</v>
      </c>
      <c r="AP347" s="105" t="s">
        <v>1255</v>
      </c>
      <c r="AQ347" s="181" t="s">
        <v>1530</v>
      </c>
      <c r="AR347" s="168" t="str">
        <f t="shared" si="41"/>
        <v>6-7</v>
      </c>
      <c r="AS347" s="169" t="str">
        <f t="shared" si="42"/>
        <v/>
      </c>
      <c r="AT347" s="170" t="str">
        <f t="shared" si="43"/>
        <v/>
      </c>
      <c r="AU347" s="182" t="str">
        <f t="shared" si="44"/>
        <v/>
      </c>
      <c r="AV347" s="183" t="str">
        <f t="shared" si="45"/>
        <v/>
      </c>
      <c r="AW347" s="163" t="str">
        <f t="shared" si="46"/>
        <v/>
      </c>
      <c r="AX347" s="92" t="str">
        <f>IFERROR(VLOOKUP(功能_33[[#This Row],[功能代號]],#REF!,1,FALSE),"")</f>
        <v/>
      </c>
      <c r="AY347" s="100">
        <v>44512</v>
      </c>
      <c r="AZ347" s="100">
        <v>44512</v>
      </c>
      <c r="BA347" s="100">
        <v>44512</v>
      </c>
      <c r="BB347" s="92" t="s">
        <v>1531</v>
      </c>
      <c r="BD347" s="92" t="s">
        <v>1661</v>
      </c>
      <c r="BE347" s="92" t="s">
        <v>1533</v>
      </c>
      <c r="BF347" s="184"/>
      <c r="BG347" s="92" t="str">
        <f>IFERROR(VLOOKUP(功能_33[[#This Row],[功能代號]],#REF!,1,FALSE),"")</f>
        <v/>
      </c>
      <c r="BH347" s="92" t="str">
        <f>IFERROR(VLOOKUP(功能_33[[#This Row],[QC對應測試案例即測試報告]],#REF!,1,FALSE),"")</f>
        <v/>
      </c>
      <c r="BI347" s="92" t="str">
        <f t="shared" si="47"/>
        <v/>
      </c>
    </row>
    <row r="348" spans="3:61" ht="13.5" x14ac:dyDescent="0.4">
      <c r="C348" s="92" t="s">
        <v>646</v>
      </c>
      <c r="D348" s="92" t="s">
        <v>1035</v>
      </c>
      <c r="E348" s="91" t="s">
        <v>261</v>
      </c>
      <c r="F348" s="92" t="s">
        <v>1256</v>
      </c>
      <c r="G348" s="92"/>
      <c r="H348" s="91" t="s">
        <v>761</v>
      </c>
      <c r="I348" s="91" t="s">
        <v>853</v>
      </c>
      <c r="J348" s="97" t="s">
        <v>1641</v>
      </c>
      <c r="K348" s="97" t="s">
        <v>2112</v>
      </c>
      <c r="L348" s="160">
        <v>44567</v>
      </c>
      <c r="M348" s="160">
        <v>44567</v>
      </c>
      <c r="N348" s="160">
        <v>44515</v>
      </c>
      <c r="O348" s="160">
        <v>44466</v>
      </c>
      <c r="P348" s="160">
        <v>44466</v>
      </c>
      <c r="Q348" s="91" t="s">
        <v>728</v>
      </c>
      <c r="R348" s="91" t="s">
        <v>735</v>
      </c>
      <c r="W348" s="91"/>
      <c r="Y348" s="91"/>
      <c r="Z348" s="91"/>
      <c r="AA348" s="92" t="e">
        <f>VLOOKUP(功能_33[[#This Row],[User]],#REF!,7,FALSE)</f>
        <v>#REF!</v>
      </c>
      <c r="AB348" s="160">
        <v>44533</v>
      </c>
      <c r="AC348" s="160" t="s">
        <v>1559</v>
      </c>
      <c r="AD348" s="160">
        <v>44529</v>
      </c>
      <c r="AE348" s="160">
        <v>44529</v>
      </c>
      <c r="AF348" s="180" t="s">
        <v>1903</v>
      </c>
      <c r="AG348" s="160"/>
      <c r="AH348" s="160"/>
      <c r="AI348" s="179"/>
      <c r="AJ348" s="160">
        <f>IFERROR(IF(VLOOKUP(功能_33[[#This Row],[功能代號]],E:T,11,FALSE)=0,"",VLOOKUP(功能_33[[#This Row],[功能代號]],E:T,11,FALSE)),"")</f>
        <v>44466</v>
      </c>
      <c r="AK348" s="160"/>
      <c r="AL348" s="160"/>
      <c r="AM348" s="92"/>
      <c r="AN348" s="160"/>
      <c r="AO348" s="91" t="s">
        <v>759</v>
      </c>
      <c r="AP348" s="91" t="s">
        <v>759</v>
      </c>
      <c r="AQ348" s="181" t="s">
        <v>1530</v>
      </c>
      <c r="AR348" s="168" t="str">
        <f t="shared" si="41"/>
        <v>6-7</v>
      </c>
      <c r="AS348" s="169" t="str">
        <f t="shared" si="42"/>
        <v/>
      </c>
      <c r="AT348" s="170" t="str">
        <f t="shared" si="43"/>
        <v/>
      </c>
      <c r="AU348" s="182" t="str">
        <f t="shared" si="44"/>
        <v/>
      </c>
      <c r="AV348" s="183" t="str">
        <f t="shared" si="45"/>
        <v/>
      </c>
      <c r="AW348" s="163" t="str">
        <f t="shared" si="46"/>
        <v/>
      </c>
      <c r="AX348" s="92" t="str">
        <f>IFERROR(VLOOKUP(功能_33[[#This Row],[功能代號]],#REF!,1,FALSE),"")</f>
        <v/>
      </c>
      <c r="AY348" s="100">
        <v>44512</v>
      </c>
      <c r="AZ348" s="100">
        <v>44512</v>
      </c>
      <c r="BA348" s="100">
        <v>44512</v>
      </c>
      <c r="BB348" s="92" t="s">
        <v>1531</v>
      </c>
      <c r="BD348" s="92" t="s">
        <v>1661</v>
      </c>
      <c r="BE348" s="92" t="s">
        <v>1533</v>
      </c>
      <c r="BF348" s="184"/>
      <c r="BG348" s="92" t="str">
        <f>IFERROR(VLOOKUP(功能_33[[#This Row],[功能代號]],#REF!,1,FALSE),"")</f>
        <v/>
      </c>
      <c r="BH348" s="92" t="str">
        <f>IFERROR(VLOOKUP(功能_33[[#This Row],[QC對應測試案例即測試報告]],#REF!,1,FALSE),"")</f>
        <v/>
      </c>
      <c r="BI348" s="92" t="str">
        <f t="shared" si="47"/>
        <v/>
      </c>
    </row>
    <row r="349" spans="3:61" ht="13.5" x14ac:dyDescent="0.4">
      <c r="C349" s="92" t="s">
        <v>646</v>
      </c>
      <c r="D349" s="92" t="s">
        <v>1035</v>
      </c>
      <c r="E349" s="91" t="s">
        <v>262</v>
      </c>
      <c r="F349" s="92" t="s">
        <v>1257</v>
      </c>
      <c r="G349" s="92"/>
      <c r="H349" s="91" t="s">
        <v>761</v>
      </c>
      <c r="I349" s="91" t="s">
        <v>853</v>
      </c>
      <c r="J349" s="97" t="s">
        <v>1641</v>
      </c>
      <c r="K349" s="97" t="s">
        <v>2112</v>
      </c>
      <c r="L349" s="160">
        <v>44567</v>
      </c>
      <c r="M349" s="160">
        <v>44567</v>
      </c>
      <c r="N349" s="160">
        <v>44516</v>
      </c>
      <c r="O349" s="160">
        <v>44467</v>
      </c>
      <c r="P349" s="160">
        <v>44467</v>
      </c>
      <c r="Q349" s="91" t="s">
        <v>723</v>
      </c>
      <c r="R349" s="91" t="s">
        <v>745</v>
      </c>
      <c r="W349" s="91"/>
      <c r="Y349" s="91"/>
      <c r="Z349" s="91"/>
      <c r="AA349" s="92" t="e">
        <f>VLOOKUP(功能_33[[#This Row],[User]],#REF!,7,FALSE)</f>
        <v>#REF!</v>
      </c>
      <c r="AB349" s="160">
        <v>44533</v>
      </c>
      <c r="AC349" s="160" t="s">
        <v>1559</v>
      </c>
      <c r="AD349" s="160">
        <v>44529</v>
      </c>
      <c r="AE349" s="160">
        <v>44529</v>
      </c>
      <c r="AF349" s="180" t="s">
        <v>1903</v>
      </c>
      <c r="AG349" s="160"/>
      <c r="AH349" s="160"/>
      <c r="AI349" s="179"/>
      <c r="AJ349" s="160">
        <f>IFERROR(IF(VLOOKUP(功能_33[[#This Row],[功能代號]],E:T,11,FALSE)=0,"",VLOOKUP(功能_33[[#This Row],[功能代號]],E:T,11,FALSE)),"")</f>
        <v>44467</v>
      </c>
      <c r="AK349" s="160"/>
      <c r="AL349" s="160"/>
      <c r="AM349" s="92"/>
      <c r="AN349" s="160"/>
      <c r="AO349" s="104" t="s">
        <v>1258</v>
      </c>
      <c r="AP349" s="105" t="s">
        <v>1259</v>
      </c>
      <c r="AQ349" s="181" t="s">
        <v>1530</v>
      </c>
      <c r="AR349" s="168" t="str">
        <f t="shared" si="41"/>
        <v>6-7</v>
      </c>
      <c r="AS349" s="169" t="str">
        <f t="shared" si="42"/>
        <v/>
      </c>
      <c r="AT349" s="170" t="str">
        <f t="shared" si="43"/>
        <v/>
      </c>
      <c r="AU349" s="182" t="str">
        <f t="shared" si="44"/>
        <v/>
      </c>
      <c r="AV349" s="183" t="str">
        <f t="shared" si="45"/>
        <v/>
      </c>
      <c r="AW349" s="163" t="str">
        <f t="shared" si="46"/>
        <v/>
      </c>
      <c r="AX349" s="92" t="str">
        <f>IFERROR(VLOOKUP(功能_33[[#This Row],[功能代號]],#REF!,1,FALSE),"")</f>
        <v/>
      </c>
      <c r="AY349" s="100">
        <v>44529</v>
      </c>
      <c r="AZ349" s="100">
        <v>44529</v>
      </c>
      <c r="BA349" s="100">
        <v>44529</v>
      </c>
      <c r="BB349" s="92" t="s">
        <v>1531</v>
      </c>
      <c r="BD349" s="92" t="s">
        <v>1880</v>
      </c>
      <c r="BE349" s="92" t="s">
        <v>1533</v>
      </c>
      <c r="BF349" s="184"/>
      <c r="BG349" s="92" t="str">
        <f>IFERROR(VLOOKUP(功能_33[[#This Row],[功能代號]],#REF!,1,FALSE),"")</f>
        <v/>
      </c>
      <c r="BH349" s="92" t="str">
        <f>IFERROR(VLOOKUP(功能_33[[#This Row],[QC對應測試案例即測試報告]],#REF!,1,FALSE),"")</f>
        <v/>
      </c>
      <c r="BI349" s="92" t="str">
        <f t="shared" si="47"/>
        <v/>
      </c>
    </row>
    <row r="350" spans="3:61" ht="13.5" x14ac:dyDescent="0.4">
      <c r="C350" s="92" t="s">
        <v>646</v>
      </c>
      <c r="D350" s="92" t="s">
        <v>1035</v>
      </c>
      <c r="E350" s="91" t="s">
        <v>263</v>
      </c>
      <c r="F350" s="92" t="s">
        <v>1260</v>
      </c>
      <c r="G350" s="92"/>
      <c r="H350" s="91" t="s">
        <v>761</v>
      </c>
      <c r="I350" s="91" t="s">
        <v>853</v>
      </c>
      <c r="J350" s="97" t="s">
        <v>793</v>
      </c>
      <c r="K350" s="97"/>
      <c r="L350" s="160">
        <v>44565</v>
      </c>
      <c r="M350" s="160">
        <v>44565</v>
      </c>
      <c r="N350" s="160">
        <v>44397</v>
      </c>
      <c r="O350" s="160">
        <v>44397</v>
      </c>
      <c r="P350" s="160">
        <v>44398</v>
      </c>
      <c r="Q350" s="91" t="s">
        <v>719</v>
      </c>
      <c r="R350" s="91" t="s">
        <v>1261</v>
      </c>
      <c r="W350" s="91"/>
      <c r="Y350" s="91"/>
      <c r="Z350" s="91"/>
      <c r="AA350" s="92" t="e">
        <f>VLOOKUP(功能_33[[#This Row],[User]],#REF!,7,FALSE)</f>
        <v>#REF!</v>
      </c>
      <c r="AB350" s="160">
        <v>44533</v>
      </c>
      <c r="AC350" s="160" t="s">
        <v>1559</v>
      </c>
      <c r="AD350" s="160">
        <v>44397</v>
      </c>
      <c r="AE350" s="160">
        <v>44397</v>
      </c>
      <c r="AF350" s="180">
        <v>44550</v>
      </c>
      <c r="AG350" s="160"/>
      <c r="AH350" s="160"/>
      <c r="AI350" s="179"/>
      <c r="AJ350" s="160">
        <f>IFERROR(IF(VLOOKUP(功能_33[[#This Row],[功能代號]],E:T,11,FALSE)=0,"",VLOOKUP(功能_33[[#This Row],[功能代號]],E:T,11,FALSE)),"")</f>
        <v>44397</v>
      </c>
      <c r="AK350" s="160"/>
      <c r="AL350" s="160"/>
      <c r="AM350" s="92"/>
      <c r="AN350" s="160">
        <v>44397</v>
      </c>
      <c r="AO350" s="91" t="s">
        <v>759</v>
      </c>
      <c r="AP350" s="91" t="s">
        <v>759</v>
      </c>
      <c r="AQ350" s="181" t="s">
        <v>1530</v>
      </c>
      <c r="AR350" s="168" t="str">
        <f t="shared" si="41"/>
        <v>6-7</v>
      </c>
      <c r="AS350" s="169" t="str">
        <f t="shared" si="42"/>
        <v/>
      </c>
      <c r="AT350" s="170" t="str">
        <f t="shared" si="43"/>
        <v/>
      </c>
      <c r="AU350" s="182" t="str">
        <f t="shared" si="44"/>
        <v/>
      </c>
      <c r="AV350" s="183" t="str">
        <f t="shared" si="45"/>
        <v/>
      </c>
      <c r="AW350" s="163" t="str">
        <f t="shared" si="46"/>
        <v/>
      </c>
      <c r="AX350" s="92" t="str">
        <f>IFERROR(VLOOKUP(功能_33[[#This Row],[功能代號]],#REF!,1,FALSE),"")</f>
        <v/>
      </c>
      <c r="AY350" s="100">
        <v>44515</v>
      </c>
      <c r="AZ350" s="100">
        <v>44515</v>
      </c>
      <c r="BA350" s="100">
        <v>44515</v>
      </c>
      <c r="BB350" s="92" t="s">
        <v>1650</v>
      </c>
      <c r="BD350" s="92" t="s">
        <v>2118</v>
      </c>
      <c r="BE350" s="92" t="s">
        <v>1533</v>
      </c>
      <c r="BF350" s="184"/>
      <c r="BG350" s="92" t="str">
        <f>IFERROR(VLOOKUP(功能_33[[#This Row],[功能代號]],#REF!,1,FALSE),"")</f>
        <v/>
      </c>
      <c r="BH350" s="92" t="str">
        <f>IFERROR(VLOOKUP(功能_33[[#This Row],[QC對應測試案例即測試報告]],#REF!,1,FALSE),"")</f>
        <v/>
      </c>
      <c r="BI350" s="92" t="str">
        <f t="shared" si="47"/>
        <v/>
      </c>
    </row>
    <row r="351" spans="3:61" ht="13.5" x14ac:dyDescent="0.4">
      <c r="C351" s="92" t="s">
        <v>646</v>
      </c>
      <c r="D351" s="92" t="s">
        <v>1035</v>
      </c>
      <c r="E351" s="91" t="s">
        <v>264</v>
      </c>
      <c r="F351" s="92" t="s">
        <v>1262</v>
      </c>
      <c r="G351" s="92"/>
      <c r="H351" s="91" t="s">
        <v>761</v>
      </c>
      <c r="I351" s="91" t="s">
        <v>853</v>
      </c>
      <c r="J351" s="97" t="s">
        <v>793</v>
      </c>
      <c r="K351" s="97"/>
      <c r="L351" s="160">
        <v>44565</v>
      </c>
      <c r="M351" s="160">
        <v>44565</v>
      </c>
      <c r="N351" s="160">
        <v>44396</v>
      </c>
      <c r="O351" s="160">
        <v>44396</v>
      </c>
      <c r="P351" s="160">
        <v>44402</v>
      </c>
      <c r="Q351" s="91" t="s">
        <v>723</v>
      </c>
      <c r="R351" s="91" t="s">
        <v>1261</v>
      </c>
      <c r="T351" s="91">
        <v>1</v>
      </c>
      <c r="U351" s="91" t="s">
        <v>2119</v>
      </c>
      <c r="W351" s="91"/>
      <c r="Y351" s="91"/>
      <c r="Z351" s="91"/>
      <c r="AA351" s="92" t="e">
        <f>VLOOKUP(功能_33[[#This Row],[User]],#REF!,7,FALSE)</f>
        <v>#REF!</v>
      </c>
      <c r="AB351" s="160">
        <v>44402</v>
      </c>
      <c r="AC351" s="160" t="s">
        <v>1593</v>
      </c>
      <c r="AD351" s="190">
        <v>44550</v>
      </c>
      <c r="AE351" s="160">
        <v>44550</v>
      </c>
      <c r="AF351" s="180">
        <v>44550</v>
      </c>
      <c r="AG351" s="160"/>
      <c r="AH351" s="160"/>
      <c r="AI351" s="179"/>
      <c r="AJ351" s="160">
        <f>IFERROR(IF(VLOOKUP(功能_33[[#This Row],[功能代號]],E:T,11,FALSE)=0,"",VLOOKUP(功能_33[[#This Row],[功能代號]],E:T,11,FALSE)),"")</f>
        <v>44396</v>
      </c>
      <c r="AK351" s="160"/>
      <c r="AL351" s="160"/>
      <c r="AM351" s="92"/>
      <c r="AN351" s="160">
        <v>44396</v>
      </c>
      <c r="AO351" s="104" t="s">
        <v>1264</v>
      </c>
      <c r="AP351" s="105" t="s">
        <v>1265</v>
      </c>
      <c r="AQ351" s="181" t="s">
        <v>1530</v>
      </c>
      <c r="AR351" s="168" t="str">
        <f t="shared" si="41"/>
        <v>6-7</v>
      </c>
      <c r="AS351" s="169" t="str">
        <f t="shared" si="42"/>
        <v/>
      </c>
      <c r="AT351" s="170" t="str">
        <f t="shared" si="43"/>
        <v/>
      </c>
      <c r="AU351" s="182" t="str">
        <f t="shared" si="44"/>
        <v/>
      </c>
      <c r="AV351" s="183" t="str">
        <f t="shared" si="45"/>
        <v/>
      </c>
      <c r="AW351" s="163" t="str">
        <f t="shared" si="46"/>
        <v/>
      </c>
      <c r="AX351" s="92" t="str">
        <f>IFERROR(VLOOKUP(功能_33[[#This Row],[功能代號]],#REF!,1,FALSE),"")</f>
        <v/>
      </c>
      <c r="AY351" s="100">
        <v>44512</v>
      </c>
      <c r="AZ351" s="100">
        <v>44512</v>
      </c>
      <c r="BA351" s="100">
        <v>44512</v>
      </c>
      <c r="BB351" s="92" t="s">
        <v>1650</v>
      </c>
      <c r="BD351" s="92" t="s">
        <v>2120</v>
      </c>
      <c r="BE351" s="92" t="s">
        <v>1533</v>
      </c>
      <c r="BF351" s="184"/>
      <c r="BG351" s="92" t="str">
        <f>IFERROR(VLOOKUP(功能_33[[#This Row],[功能代號]],#REF!,1,FALSE),"")</f>
        <v/>
      </c>
      <c r="BH351" s="92" t="str">
        <f>IFERROR(VLOOKUP(功能_33[[#This Row],[QC對應測試案例即測試報告]],#REF!,1,FALSE),"")</f>
        <v/>
      </c>
      <c r="BI351" s="92" t="str">
        <f t="shared" si="47"/>
        <v/>
      </c>
    </row>
    <row r="352" spans="3:61" ht="13.5" x14ac:dyDescent="0.4">
      <c r="C352" s="92" t="s">
        <v>646</v>
      </c>
      <c r="D352" s="92" t="s">
        <v>1035</v>
      </c>
      <c r="E352" s="91" t="s">
        <v>265</v>
      </c>
      <c r="F352" s="92" t="s">
        <v>1266</v>
      </c>
      <c r="G352" s="92"/>
      <c r="H352" s="91" t="s">
        <v>761</v>
      </c>
      <c r="I352" s="91" t="s">
        <v>853</v>
      </c>
      <c r="J352" s="97" t="s">
        <v>793</v>
      </c>
      <c r="K352" s="97"/>
      <c r="L352" s="160">
        <v>44565</v>
      </c>
      <c r="M352" s="160">
        <v>44565</v>
      </c>
      <c r="N352" s="160">
        <v>44398</v>
      </c>
      <c r="O352" s="160">
        <v>44398</v>
      </c>
      <c r="P352" s="160">
        <v>44402</v>
      </c>
      <c r="Q352" s="91" t="s">
        <v>723</v>
      </c>
      <c r="R352" s="91" t="s">
        <v>1261</v>
      </c>
      <c r="W352" s="91"/>
      <c r="Y352" s="91"/>
      <c r="Z352" s="91"/>
      <c r="AA352" s="92" t="e">
        <f>VLOOKUP(功能_33[[#This Row],[User]],#REF!,7,FALSE)</f>
        <v>#REF!</v>
      </c>
      <c r="AB352" s="160">
        <v>44402</v>
      </c>
      <c r="AC352" s="160" t="s">
        <v>1559</v>
      </c>
      <c r="AD352" s="160">
        <v>44398</v>
      </c>
      <c r="AE352" s="160">
        <v>44398</v>
      </c>
      <c r="AF352" s="180">
        <v>44550</v>
      </c>
      <c r="AG352" s="160"/>
      <c r="AH352" s="160"/>
      <c r="AI352" s="179"/>
      <c r="AJ352" s="160">
        <f>IFERROR(IF(VLOOKUP(功能_33[[#This Row],[功能代號]],E:T,11,FALSE)=0,"",VLOOKUP(功能_33[[#This Row],[功能代號]],E:T,11,FALSE)),"")</f>
        <v>44398</v>
      </c>
      <c r="AK352" s="160"/>
      <c r="AL352" s="160"/>
      <c r="AM352" s="92"/>
      <c r="AN352" s="160">
        <v>44398</v>
      </c>
      <c r="AO352" s="91" t="s">
        <v>759</v>
      </c>
      <c r="AP352" s="91" t="s">
        <v>759</v>
      </c>
      <c r="AQ352" s="181" t="s">
        <v>1530</v>
      </c>
      <c r="AR352" s="168" t="str">
        <f t="shared" si="41"/>
        <v>6-7</v>
      </c>
      <c r="AS352" s="169" t="str">
        <f t="shared" si="42"/>
        <v/>
      </c>
      <c r="AT352" s="170" t="str">
        <f t="shared" si="43"/>
        <v/>
      </c>
      <c r="AU352" s="182" t="str">
        <f t="shared" si="44"/>
        <v/>
      </c>
      <c r="AV352" s="183" t="str">
        <f t="shared" si="45"/>
        <v/>
      </c>
      <c r="AW352" s="163" t="str">
        <f t="shared" si="46"/>
        <v/>
      </c>
      <c r="AX352" s="92" t="str">
        <f>IFERROR(VLOOKUP(功能_33[[#This Row],[功能代號]],#REF!,1,FALSE),"")</f>
        <v/>
      </c>
      <c r="AY352" s="100">
        <v>44515</v>
      </c>
      <c r="AZ352" s="100">
        <v>44515</v>
      </c>
      <c r="BA352" s="100">
        <v>44515</v>
      </c>
      <c r="BB352" s="92" t="s">
        <v>1650</v>
      </c>
      <c r="BD352" s="92" t="s">
        <v>2118</v>
      </c>
      <c r="BE352" s="92" t="s">
        <v>1533</v>
      </c>
      <c r="BF352" s="184"/>
      <c r="BG352" s="92" t="str">
        <f>IFERROR(VLOOKUP(功能_33[[#This Row],[功能代號]],#REF!,1,FALSE),"")</f>
        <v/>
      </c>
      <c r="BH352" s="92" t="str">
        <f>IFERROR(VLOOKUP(功能_33[[#This Row],[QC對應測試案例即測試報告]],#REF!,1,FALSE),"")</f>
        <v/>
      </c>
      <c r="BI352" s="92" t="str">
        <f t="shared" si="47"/>
        <v/>
      </c>
    </row>
    <row r="353" spans="3:61" ht="13.5" x14ac:dyDescent="0.4">
      <c r="C353" s="92" t="s">
        <v>644</v>
      </c>
      <c r="D353" s="92" t="s">
        <v>851</v>
      </c>
      <c r="E353" s="91" t="s">
        <v>219</v>
      </c>
      <c r="F353" s="92" t="s">
        <v>1267</v>
      </c>
      <c r="G353" s="92"/>
      <c r="H353" s="91" t="s">
        <v>761</v>
      </c>
      <c r="I353" s="91" t="s">
        <v>1640</v>
      </c>
      <c r="J353" s="180" t="s">
        <v>854</v>
      </c>
      <c r="K353" s="180"/>
      <c r="L353" s="160">
        <v>44575</v>
      </c>
      <c r="M353" s="160">
        <v>44572</v>
      </c>
      <c r="N353" s="160">
        <v>44504</v>
      </c>
      <c r="O353" s="160">
        <v>44503</v>
      </c>
      <c r="P353" s="160">
        <v>44533</v>
      </c>
      <c r="Q353" s="91" t="s">
        <v>719</v>
      </c>
      <c r="R353" s="91" t="s">
        <v>751</v>
      </c>
      <c r="W353" s="91"/>
      <c r="Y353" s="91"/>
      <c r="Z353" s="91"/>
      <c r="AA353" s="92" t="e">
        <f>VLOOKUP(功能_33[[#This Row],[User]],#REF!,7,FALSE)</f>
        <v>#REF!</v>
      </c>
      <c r="AB353" s="160">
        <v>44533</v>
      </c>
      <c r="AC353" s="160">
        <v>44526</v>
      </c>
      <c r="AD353" s="160">
        <v>44526</v>
      </c>
      <c r="AE353" s="160">
        <v>44526</v>
      </c>
      <c r="AF353" s="180">
        <v>44544</v>
      </c>
      <c r="AG353" s="160"/>
      <c r="AH353" s="160"/>
      <c r="AI353" s="179"/>
      <c r="AJ353" s="160">
        <f>IFERROR(IF(VLOOKUP(功能_33[[#This Row],[功能代號]],E:T,11,FALSE)=0,"",VLOOKUP(功能_33[[#This Row],[功能代號]],E:T,11,FALSE)),"")</f>
        <v>44503</v>
      </c>
      <c r="AK353" s="160"/>
      <c r="AL353" s="160"/>
      <c r="AM353" s="92"/>
      <c r="AN353" s="160"/>
      <c r="AO353" s="104" t="s">
        <v>1268</v>
      </c>
      <c r="AP353" s="105" t="s">
        <v>1269</v>
      </c>
      <c r="AQ353" s="181" t="s">
        <v>1530</v>
      </c>
      <c r="AR353" s="168" t="str">
        <f t="shared" si="41"/>
        <v>5-1</v>
      </c>
      <c r="AS353" s="169" t="str">
        <f t="shared" si="42"/>
        <v/>
      </c>
      <c r="AT353" s="170" t="str">
        <f t="shared" si="43"/>
        <v/>
      </c>
      <c r="AU353" s="182" t="str">
        <f t="shared" si="44"/>
        <v/>
      </c>
      <c r="AV353" s="183" t="str">
        <f t="shared" si="45"/>
        <v/>
      </c>
      <c r="AW353" s="163" t="str">
        <f t="shared" si="46"/>
        <v/>
      </c>
      <c r="AX353" s="92" t="str">
        <f>IFERROR(VLOOKUP(功能_33[[#This Row],[功能代號]],#REF!,1,FALSE),"")</f>
        <v/>
      </c>
      <c r="AY353" s="100">
        <v>44517</v>
      </c>
      <c r="AZ353" s="100">
        <v>44517</v>
      </c>
      <c r="BA353" s="100">
        <v>44517</v>
      </c>
      <c r="BB353" s="92" t="s">
        <v>1650</v>
      </c>
      <c r="BD353" s="92" t="s">
        <v>2121</v>
      </c>
      <c r="BE353" s="92" t="s">
        <v>1533</v>
      </c>
      <c r="BF353" s="184"/>
      <c r="BG353" s="92" t="str">
        <f>IFERROR(VLOOKUP(功能_33[[#This Row],[功能代號]],#REF!,1,FALSE),"")</f>
        <v/>
      </c>
      <c r="BH353" s="92" t="str">
        <f>IFERROR(VLOOKUP(功能_33[[#This Row],[QC對應測試案例即測試報告]],#REF!,1,FALSE),"")</f>
        <v/>
      </c>
      <c r="BI353" s="92" t="str">
        <f t="shared" si="47"/>
        <v/>
      </c>
    </row>
    <row r="354" spans="3:61" ht="13.5" x14ac:dyDescent="0.4">
      <c r="C354" s="92" t="s">
        <v>644</v>
      </c>
      <c r="D354" s="92" t="s">
        <v>851</v>
      </c>
      <c r="E354" s="91" t="s">
        <v>187</v>
      </c>
      <c r="F354" s="92" t="s">
        <v>1270</v>
      </c>
      <c r="G354" s="92"/>
      <c r="H354" s="91" t="s">
        <v>761</v>
      </c>
      <c r="I354" s="91" t="s">
        <v>1640</v>
      </c>
      <c r="J354" s="97" t="s">
        <v>2073</v>
      </c>
      <c r="K354" s="97" t="s">
        <v>2122</v>
      </c>
      <c r="L354" s="160">
        <v>44582</v>
      </c>
      <c r="M354" s="160">
        <v>44574</v>
      </c>
      <c r="N354" s="160">
        <v>44504</v>
      </c>
      <c r="O354" s="160">
        <v>44503</v>
      </c>
      <c r="P354" s="160">
        <v>44533</v>
      </c>
      <c r="Q354" s="91" t="s">
        <v>719</v>
      </c>
      <c r="R354" s="91" t="s">
        <v>751</v>
      </c>
      <c r="W354" s="91"/>
      <c r="Y354" s="91"/>
      <c r="Z354" s="91"/>
      <c r="AA354" s="92" t="e">
        <f>VLOOKUP(功能_33[[#This Row],[User]],#REF!,7,FALSE)</f>
        <v>#REF!</v>
      </c>
      <c r="AB354" s="160">
        <v>44533</v>
      </c>
      <c r="AC354" s="160">
        <v>44526</v>
      </c>
      <c r="AD354" s="160">
        <v>44526</v>
      </c>
      <c r="AE354" s="160">
        <v>44526</v>
      </c>
      <c r="AF354" s="180" t="s">
        <v>1601</v>
      </c>
      <c r="AG354" s="160"/>
      <c r="AH354" s="160"/>
      <c r="AI354" s="179"/>
      <c r="AJ354" s="160">
        <f>IFERROR(IF(VLOOKUP(功能_33[[#This Row],[功能代號]],E:T,11,FALSE)=0,"",VLOOKUP(功能_33[[#This Row],[功能代號]],E:T,11,FALSE)),"")</f>
        <v>44503</v>
      </c>
      <c r="AK354" s="160"/>
      <c r="AL354" s="160"/>
      <c r="AM354" s="92"/>
      <c r="AN354" s="160"/>
      <c r="AO354" s="104" t="s">
        <v>1268</v>
      </c>
      <c r="AP354" s="105" t="s">
        <v>1269</v>
      </c>
      <c r="AQ354" s="181" t="s">
        <v>1530</v>
      </c>
      <c r="AR354" s="168" t="str">
        <f t="shared" si="41"/>
        <v>5-1</v>
      </c>
      <c r="AS354" s="169" t="str">
        <f t="shared" si="42"/>
        <v/>
      </c>
      <c r="AT354" s="170" t="str">
        <f t="shared" si="43"/>
        <v/>
      </c>
      <c r="AU354" s="182" t="str">
        <f t="shared" si="44"/>
        <v/>
      </c>
      <c r="AV354" s="183" t="str">
        <f t="shared" si="45"/>
        <v/>
      </c>
      <c r="AW354" s="163" t="str">
        <f t="shared" si="46"/>
        <v/>
      </c>
      <c r="AX354" s="92" t="str">
        <f>IFERROR(VLOOKUP(功能_33[[#This Row],[功能代號]],#REF!,1,FALSE),"")</f>
        <v/>
      </c>
      <c r="AY354" s="100">
        <v>44517</v>
      </c>
      <c r="AZ354" s="100">
        <v>44517</v>
      </c>
      <c r="BA354" s="100">
        <v>44517</v>
      </c>
      <c r="BB354" s="92" t="s">
        <v>1650</v>
      </c>
      <c r="BD354" s="92" t="s">
        <v>2121</v>
      </c>
      <c r="BE354" s="92" t="s">
        <v>1533</v>
      </c>
      <c r="BF354" s="184"/>
      <c r="BG354" s="92" t="str">
        <f>IFERROR(VLOOKUP(功能_33[[#This Row],[功能代號]],#REF!,1,FALSE),"")</f>
        <v/>
      </c>
      <c r="BH354" s="92" t="str">
        <f>IFERROR(VLOOKUP(功能_33[[#This Row],[QC對應測試案例即測試報告]],#REF!,1,FALSE),"")</f>
        <v/>
      </c>
      <c r="BI354" s="92" t="str">
        <f t="shared" si="47"/>
        <v/>
      </c>
    </row>
    <row r="355" spans="3:61" ht="13.5" x14ac:dyDescent="0.4">
      <c r="C355" s="92" t="s">
        <v>646</v>
      </c>
      <c r="D355" s="92" t="s">
        <v>1035</v>
      </c>
      <c r="E355" s="91" t="s">
        <v>266</v>
      </c>
      <c r="F355" s="92" t="s">
        <v>1271</v>
      </c>
      <c r="G355" s="92"/>
      <c r="H355" s="91" t="s">
        <v>761</v>
      </c>
      <c r="I355" s="91" t="s">
        <v>853</v>
      </c>
      <c r="J355" s="97" t="s">
        <v>1887</v>
      </c>
      <c r="K355" s="97" t="s">
        <v>1528</v>
      </c>
      <c r="L355" s="160">
        <v>44565</v>
      </c>
      <c r="M355" s="160">
        <v>44565</v>
      </c>
      <c r="N355" s="160">
        <v>44515</v>
      </c>
      <c r="O355" s="160">
        <v>44466</v>
      </c>
      <c r="P355" s="160" t="str">
        <f>IFERROR(IF(VLOOKUP(功能_33[[#This Row],[功能代號]],#REF!,8,FALSE)=0,"",VLOOKUP(功能_33[[#This Row],[功能代號]],#REF!,8,FALSE)),"")</f>
        <v/>
      </c>
      <c r="Q355" s="91" t="s">
        <v>723</v>
      </c>
      <c r="R355" s="91" t="s">
        <v>718</v>
      </c>
      <c r="W355" s="91"/>
      <c r="Y355" s="91"/>
      <c r="Z355" s="91"/>
      <c r="AA355" s="92" t="e">
        <f>VLOOKUP(功能_33[[#This Row],[User]],#REF!,7,FALSE)</f>
        <v>#REF!</v>
      </c>
      <c r="AB355" s="160">
        <v>44533</v>
      </c>
      <c r="AC355" s="160">
        <v>44533</v>
      </c>
      <c r="AD355" s="160">
        <v>44533</v>
      </c>
      <c r="AE355" s="160">
        <v>44533</v>
      </c>
      <c r="AF355" s="180" t="s">
        <v>2123</v>
      </c>
      <c r="AG355" s="160"/>
      <c r="AH355" s="160"/>
      <c r="AI355" s="179"/>
      <c r="AJ355" s="160">
        <f>IFERROR(IF(VLOOKUP(功能_33[[#This Row],[功能代號]],E:T,11,FALSE)=0,"",VLOOKUP(功能_33[[#This Row],[功能代號]],E:T,11,FALSE)),"")</f>
        <v>44466</v>
      </c>
      <c r="AK355" s="160"/>
      <c r="AL355" s="160"/>
      <c r="AM355" s="92"/>
      <c r="AN355" s="160"/>
      <c r="AO355" s="104" t="s">
        <v>1272</v>
      </c>
      <c r="AP355" s="105" t="s">
        <v>1273</v>
      </c>
      <c r="AQ355" s="181" t="s">
        <v>1530</v>
      </c>
      <c r="AR355" s="168" t="str">
        <f t="shared" si="41"/>
        <v>6-7</v>
      </c>
      <c r="AS355" s="169" t="str">
        <f t="shared" si="42"/>
        <v/>
      </c>
      <c r="AT355" s="170" t="str">
        <f t="shared" si="43"/>
        <v/>
      </c>
      <c r="AU355" s="182" t="str">
        <f t="shared" si="44"/>
        <v/>
      </c>
      <c r="AV355" s="183" t="str">
        <f t="shared" si="45"/>
        <v/>
      </c>
      <c r="AW355" s="163" t="str">
        <f t="shared" si="46"/>
        <v/>
      </c>
      <c r="AX355" s="92" t="str">
        <f>IFERROR(VLOOKUP(功能_33[[#This Row],[功能代號]],#REF!,1,FALSE),"")</f>
        <v/>
      </c>
      <c r="AY355" s="100">
        <v>44512</v>
      </c>
      <c r="AZ355" s="100">
        <v>44512</v>
      </c>
      <c r="BA355" s="100">
        <v>44512</v>
      </c>
      <c r="BB355" s="92" t="s">
        <v>1650</v>
      </c>
      <c r="BD355" s="92" t="s">
        <v>1890</v>
      </c>
      <c r="BE355" s="92" t="s">
        <v>1533</v>
      </c>
      <c r="BF355" s="184"/>
      <c r="BG355" s="92" t="str">
        <f>IFERROR(VLOOKUP(功能_33[[#This Row],[功能代號]],#REF!,1,FALSE),"")</f>
        <v/>
      </c>
      <c r="BH355" s="92" t="str">
        <f>IFERROR(VLOOKUP(功能_33[[#This Row],[QC對應測試案例即測試報告]],#REF!,1,FALSE),"")</f>
        <v/>
      </c>
      <c r="BI355" s="92" t="str">
        <f t="shared" si="47"/>
        <v/>
      </c>
    </row>
    <row r="356" spans="3:61" ht="13.5" x14ac:dyDescent="0.4">
      <c r="C356" s="92" t="s">
        <v>646</v>
      </c>
      <c r="D356" s="92" t="s">
        <v>1035</v>
      </c>
      <c r="E356" s="91" t="s">
        <v>267</v>
      </c>
      <c r="F356" s="92" t="s">
        <v>1274</v>
      </c>
      <c r="G356" s="92"/>
      <c r="H356" s="91" t="s">
        <v>761</v>
      </c>
      <c r="I356" s="91" t="s">
        <v>853</v>
      </c>
      <c r="J356" s="97" t="s">
        <v>1993</v>
      </c>
      <c r="K356" s="97" t="s">
        <v>2112</v>
      </c>
      <c r="L356" s="160">
        <v>44565</v>
      </c>
      <c r="M356" s="160">
        <v>44565</v>
      </c>
      <c r="N356" s="160">
        <v>44515</v>
      </c>
      <c r="O356" s="160">
        <v>44466</v>
      </c>
      <c r="P356" s="160" t="str">
        <f>IFERROR(IF(VLOOKUP(功能_33[[#This Row],[功能代號]],#REF!,8,FALSE)=0,"",VLOOKUP(功能_33[[#This Row],[功能代號]],#REF!,8,FALSE)),"")</f>
        <v/>
      </c>
      <c r="Q356" s="91" t="s">
        <v>723</v>
      </c>
      <c r="R356" s="91" t="s">
        <v>718</v>
      </c>
      <c r="W356" s="91"/>
      <c r="Y356" s="91"/>
      <c r="Z356" s="91"/>
      <c r="AA356" s="92" t="e">
        <f>VLOOKUP(功能_33[[#This Row],[User]],#REF!,7,FALSE)</f>
        <v>#REF!</v>
      </c>
      <c r="AB356" s="160">
        <v>44533</v>
      </c>
      <c r="AC356" s="160">
        <v>44533</v>
      </c>
      <c r="AD356" s="160">
        <v>44533</v>
      </c>
      <c r="AE356" s="160">
        <v>44533</v>
      </c>
      <c r="AF356" s="180" t="s">
        <v>2124</v>
      </c>
      <c r="AG356" s="160"/>
      <c r="AH356" s="160"/>
      <c r="AI356" s="179"/>
      <c r="AJ356" s="160">
        <f>IFERROR(IF(VLOOKUP(功能_33[[#This Row],[功能代號]],E:T,11,FALSE)=0,"",VLOOKUP(功能_33[[#This Row],[功能代號]],E:T,11,FALSE)),"")</f>
        <v>44466</v>
      </c>
      <c r="AK356" s="160"/>
      <c r="AL356" s="160"/>
      <c r="AM356" s="92"/>
      <c r="AN356" s="160"/>
      <c r="AO356" s="91" t="s">
        <v>759</v>
      </c>
      <c r="AP356" s="91" t="s">
        <v>759</v>
      </c>
      <c r="AQ356" s="181" t="s">
        <v>1530</v>
      </c>
      <c r="AR356" s="168" t="str">
        <f t="shared" si="41"/>
        <v>6-7</v>
      </c>
      <c r="AS356" s="169" t="str">
        <f t="shared" si="42"/>
        <v/>
      </c>
      <c r="AT356" s="170" t="str">
        <f t="shared" si="43"/>
        <v/>
      </c>
      <c r="AU356" s="182" t="str">
        <f t="shared" si="44"/>
        <v/>
      </c>
      <c r="AV356" s="183" t="str">
        <f t="shared" si="45"/>
        <v/>
      </c>
      <c r="AW356" s="163" t="str">
        <f t="shared" si="46"/>
        <v/>
      </c>
      <c r="AX356" s="92" t="str">
        <f>IFERROR(VLOOKUP(功能_33[[#This Row],[功能代號]],#REF!,1,FALSE),"")</f>
        <v/>
      </c>
      <c r="AY356" s="100">
        <v>44512</v>
      </c>
      <c r="AZ356" s="100">
        <v>44512</v>
      </c>
      <c r="BA356" s="100">
        <v>44512</v>
      </c>
      <c r="BB356" s="92" t="s">
        <v>1650</v>
      </c>
      <c r="BD356" s="92" t="s">
        <v>1890</v>
      </c>
      <c r="BE356" s="92" t="s">
        <v>1533</v>
      </c>
      <c r="BF356" s="184"/>
      <c r="BG356" s="92" t="str">
        <f>IFERROR(VLOOKUP(功能_33[[#This Row],[功能代號]],#REF!,1,FALSE),"")</f>
        <v/>
      </c>
      <c r="BH356" s="92" t="str">
        <f>IFERROR(VLOOKUP(功能_33[[#This Row],[QC對應測試案例即測試報告]],#REF!,1,FALSE),"")</f>
        <v/>
      </c>
      <c r="BI356" s="92" t="str">
        <f t="shared" si="47"/>
        <v/>
      </c>
    </row>
    <row r="357" spans="3:61" ht="13.5" x14ac:dyDescent="0.4">
      <c r="C357" s="92" t="s">
        <v>646</v>
      </c>
      <c r="D357" s="92" t="s">
        <v>1035</v>
      </c>
      <c r="E357" s="91" t="s">
        <v>289</v>
      </c>
      <c r="F357" s="92" t="s">
        <v>1242</v>
      </c>
      <c r="G357" s="92"/>
      <c r="H357" s="91" t="s">
        <v>761</v>
      </c>
      <c r="I357" s="91" t="s">
        <v>853</v>
      </c>
      <c r="J357" s="97" t="s">
        <v>2107</v>
      </c>
      <c r="K357" s="97" t="s">
        <v>1528</v>
      </c>
      <c r="L357" s="160">
        <v>44566</v>
      </c>
      <c r="M357" s="160">
        <v>44566</v>
      </c>
      <c r="N357" s="160">
        <v>44516</v>
      </c>
      <c r="O357" s="160">
        <v>44467</v>
      </c>
      <c r="P357" s="160">
        <v>44467</v>
      </c>
      <c r="Q357" s="91" t="s">
        <v>723</v>
      </c>
      <c r="R357" s="91" t="s">
        <v>745</v>
      </c>
      <c r="W357" s="91"/>
      <c r="Y357" s="91"/>
      <c r="Z357" s="91"/>
      <c r="AA357" s="92" t="e">
        <f>VLOOKUP(功能_33[[#This Row],[User]],#REF!,7,FALSE)</f>
        <v>#REF!</v>
      </c>
      <c r="AB357" s="160">
        <v>44533</v>
      </c>
      <c r="AC357" s="160" t="s">
        <v>1559</v>
      </c>
      <c r="AD357" s="160">
        <v>44529</v>
      </c>
      <c r="AE357" s="160">
        <v>44529</v>
      </c>
      <c r="AF357" s="180" t="s">
        <v>2108</v>
      </c>
      <c r="AG357" s="160"/>
      <c r="AH357" s="160"/>
      <c r="AI357" s="179"/>
      <c r="AJ357" s="160">
        <f>IFERROR(IF(VLOOKUP(功能_33[[#This Row],[功能代號]],E:T,11,FALSE)=0,"",VLOOKUP(功能_33[[#This Row],[功能代號]],E:T,11,FALSE)),"")</f>
        <v>44467</v>
      </c>
      <c r="AK357" s="160"/>
      <c r="AL357" s="160"/>
      <c r="AM357" s="92"/>
      <c r="AN357" s="160"/>
      <c r="AO357" s="104" t="s">
        <v>1241</v>
      </c>
      <c r="AP357" s="105" t="s">
        <v>1242</v>
      </c>
      <c r="AQ357" s="181" t="s">
        <v>1530</v>
      </c>
      <c r="AR357" s="168" t="str">
        <f t="shared" si="41"/>
        <v>6-7</v>
      </c>
      <c r="AS357" s="169" t="str">
        <f t="shared" si="42"/>
        <v/>
      </c>
      <c r="AT357" s="170" t="str">
        <f t="shared" si="43"/>
        <v/>
      </c>
      <c r="AU357" s="182" t="str">
        <f t="shared" si="44"/>
        <v/>
      </c>
      <c r="AV357" s="183" t="str">
        <f t="shared" si="45"/>
        <v/>
      </c>
      <c r="AW357" s="163" t="str">
        <f t="shared" si="46"/>
        <v/>
      </c>
      <c r="AX357" s="92" t="str">
        <f>IFERROR(VLOOKUP(功能_33[[#This Row],[功能代號]],#REF!,1,FALSE),"")</f>
        <v/>
      </c>
      <c r="AY357" s="100">
        <v>44512</v>
      </c>
      <c r="AZ357" s="100">
        <v>44512</v>
      </c>
      <c r="BA357" s="100">
        <v>44512</v>
      </c>
      <c r="BB357" s="92" t="s">
        <v>1650</v>
      </c>
      <c r="BD357" s="92" t="s">
        <v>2109</v>
      </c>
      <c r="BE357" s="92" t="s">
        <v>1533</v>
      </c>
      <c r="BF357" s="184"/>
      <c r="BG357" s="92" t="str">
        <f>IFERROR(VLOOKUP(功能_33[[#This Row],[功能代號]],#REF!,1,FALSE),"")</f>
        <v/>
      </c>
      <c r="BH357" s="92" t="str">
        <f>IFERROR(VLOOKUP(功能_33[[#This Row],[QC對應測試案例即測試報告]],#REF!,1,FALSE),"")</f>
        <v/>
      </c>
      <c r="BI357" s="92" t="str">
        <f t="shared" si="47"/>
        <v/>
      </c>
    </row>
    <row r="358" spans="3:61" ht="13.5" x14ac:dyDescent="0.4">
      <c r="C358" s="92" t="s">
        <v>644</v>
      </c>
      <c r="D358" s="92" t="s">
        <v>851</v>
      </c>
      <c r="E358" s="91" t="s">
        <v>221</v>
      </c>
      <c r="F358" s="92" t="s">
        <v>2125</v>
      </c>
      <c r="G358" s="92"/>
      <c r="H358" s="91" t="s">
        <v>761</v>
      </c>
      <c r="I358" s="91" t="s">
        <v>1640</v>
      </c>
      <c r="J358" s="180" t="s">
        <v>854</v>
      </c>
      <c r="K358" s="180"/>
      <c r="L358" s="160">
        <v>44575</v>
      </c>
      <c r="M358" s="160">
        <v>44572</v>
      </c>
      <c r="N358" s="160">
        <v>44505</v>
      </c>
      <c r="O358" s="160">
        <v>44504</v>
      </c>
      <c r="P358" s="160">
        <v>44533</v>
      </c>
      <c r="Q358" s="91" t="s">
        <v>717</v>
      </c>
      <c r="R358" s="91" t="s">
        <v>995</v>
      </c>
      <c r="S358" s="92" t="s">
        <v>752</v>
      </c>
      <c r="W358" s="91"/>
      <c r="Y358" s="91"/>
      <c r="Z358" s="91"/>
      <c r="AA358" s="92" t="e">
        <f>VLOOKUP(功能_33[[#This Row],[User]],#REF!,7,FALSE)</f>
        <v>#REF!</v>
      </c>
      <c r="AB358" s="160">
        <v>44533</v>
      </c>
      <c r="AC358" s="160" t="s">
        <v>1593</v>
      </c>
      <c r="AD358" s="160">
        <v>44525</v>
      </c>
      <c r="AE358" s="160">
        <v>44525</v>
      </c>
      <c r="AF358" s="180">
        <v>44544</v>
      </c>
      <c r="AG358" s="160"/>
      <c r="AH358" s="160"/>
      <c r="AI358" s="179"/>
      <c r="AJ358" s="160">
        <f>IFERROR(IF(VLOOKUP(功能_33[[#This Row],[功能代號]],E:T,11,FALSE)=0,"",VLOOKUP(功能_33[[#This Row],[功能代號]],E:T,11,FALSE)),"")</f>
        <v>44504</v>
      </c>
      <c r="AK358" s="160"/>
      <c r="AL358" s="160"/>
      <c r="AM358" s="92"/>
      <c r="AN358" s="160"/>
      <c r="AO358" s="104" t="s">
        <v>2126</v>
      </c>
      <c r="AP358" s="92" t="s">
        <v>2127</v>
      </c>
      <c r="AQ358" s="181" t="s">
        <v>1530</v>
      </c>
      <c r="AR358" s="168" t="str">
        <f t="shared" si="41"/>
        <v>5-1</v>
      </c>
      <c r="AS358" s="169" t="str">
        <f t="shared" si="42"/>
        <v/>
      </c>
      <c r="AT358" s="170" t="str">
        <f t="shared" si="43"/>
        <v/>
      </c>
      <c r="AU358" s="182" t="str">
        <f t="shared" si="44"/>
        <v/>
      </c>
      <c r="AV358" s="183" t="str">
        <f t="shared" si="45"/>
        <v/>
      </c>
      <c r="AW358" s="163" t="str">
        <f t="shared" si="46"/>
        <v/>
      </c>
      <c r="AX358" s="92" t="str">
        <f>IFERROR(VLOOKUP(功能_33[[#This Row],[功能代號]],#REF!,1,FALSE),"")</f>
        <v/>
      </c>
      <c r="AY358" s="100">
        <v>44603</v>
      </c>
      <c r="AZ358" s="100">
        <v>44625</v>
      </c>
      <c r="BA358" s="100">
        <v>44624</v>
      </c>
      <c r="BB358" s="92" t="s">
        <v>1640</v>
      </c>
      <c r="BC358" s="92" t="s">
        <v>1832</v>
      </c>
      <c r="BD358" s="100" t="s">
        <v>2128</v>
      </c>
      <c r="BE358" s="92" t="s">
        <v>1533</v>
      </c>
      <c r="BF358" s="184"/>
      <c r="BG358" s="92" t="str">
        <f>IFERROR(VLOOKUP(功能_33[[#This Row],[功能代號]],#REF!,1,FALSE),"")</f>
        <v/>
      </c>
      <c r="BH358" s="92" t="str">
        <f>IFERROR(VLOOKUP(功能_33[[#This Row],[QC對應測試案例即測試報告]],#REF!,1,FALSE),"")</f>
        <v/>
      </c>
      <c r="BI358" s="92" t="str">
        <f t="shared" si="47"/>
        <v/>
      </c>
    </row>
    <row r="359" spans="3:61" ht="13.5" x14ac:dyDescent="0.4">
      <c r="C359" s="92" t="s">
        <v>644</v>
      </c>
      <c r="D359" s="92" t="s">
        <v>851</v>
      </c>
      <c r="E359" s="91" t="s">
        <v>190</v>
      </c>
      <c r="F359" s="92" t="s">
        <v>2129</v>
      </c>
      <c r="G359" s="92"/>
      <c r="H359" s="91" t="s">
        <v>761</v>
      </c>
      <c r="I359" s="91" t="s">
        <v>1640</v>
      </c>
      <c r="J359" s="180" t="s">
        <v>854</v>
      </c>
      <c r="K359" s="180"/>
      <c r="L359" s="160">
        <v>44582</v>
      </c>
      <c r="M359" s="160">
        <v>44574</v>
      </c>
      <c r="N359" s="160">
        <v>44505</v>
      </c>
      <c r="O359" s="160">
        <v>44504</v>
      </c>
      <c r="P359" s="160">
        <v>44533</v>
      </c>
      <c r="Q359" s="91" t="s">
        <v>717</v>
      </c>
      <c r="R359" s="91" t="s">
        <v>995</v>
      </c>
      <c r="S359" s="92" t="s">
        <v>752</v>
      </c>
      <c r="W359" s="91"/>
      <c r="Y359" s="91"/>
      <c r="Z359" s="91"/>
      <c r="AA359" s="92" t="e">
        <f>VLOOKUP(功能_33[[#This Row],[User]],#REF!,7,FALSE)</f>
        <v>#REF!</v>
      </c>
      <c r="AB359" s="160">
        <v>44533</v>
      </c>
      <c r="AC359" s="160" t="s">
        <v>1593</v>
      </c>
      <c r="AD359" s="160">
        <v>44525</v>
      </c>
      <c r="AE359" s="160">
        <v>44525</v>
      </c>
      <c r="AF359" s="180">
        <v>44544</v>
      </c>
      <c r="AG359" s="160"/>
      <c r="AH359" s="160"/>
      <c r="AI359" s="179"/>
      <c r="AJ359" s="160">
        <f>IFERROR(IF(VLOOKUP(功能_33[[#This Row],[功能代號]],E:T,11,FALSE)=0,"",VLOOKUP(功能_33[[#This Row],[功能代號]],E:T,11,FALSE)),"")</f>
        <v>44504</v>
      </c>
      <c r="AK359" s="160"/>
      <c r="AL359" s="160"/>
      <c r="AM359" s="92"/>
      <c r="AN359" s="160"/>
      <c r="AO359" s="104" t="s">
        <v>2126</v>
      </c>
      <c r="AP359" s="92" t="s">
        <v>2127</v>
      </c>
      <c r="AQ359" s="181" t="s">
        <v>1530</v>
      </c>
      <c r="AR359" s="168" t="str">
        <f t="shared" si="41"/>
        <v>5-1</v>
      </c>
      <c r="AS359" s="169" t="str">
        <f t="shared" si="42"/>
        <v/>
      </c>
      <c r="AT359" s="170" t="str">
        <f t="shared" si="43"/>
        <v/>
      </c>
      <c r="AU359" s="182" t="str">
        <f t="shared" si="44"/>
        <v/>
      </c>
      <c r="AV359" s="183" t="str">
        <f t="shared" si="45"/>
        <v/>
      </c>
      <c r="AW359" s="163" t="str">
        <f t="shared" si="46"/>
        <v/>
      </c>
      <c r="AX359" s="92" t="str">
        <f>IFERROR(VLOOKUP(功能_33[[#This Row],[功能代號]],#REF!,1,FALSE),"")</f>
        <v/>
      </c>
      <c r="AY359" s="100">
        <v>44603</v>
      </c>
      <c r="AZ359" s="100">
        <v>44625</v>
      </c>
      <c r="BA359" s="100">
        <v>44624</v>
      </c>
      <c r="BB359" s="92" t="s">
        <v>1640</v>
      </c>
      <c r="BC359" s="92" t="s">
        <v>1832</v>
      </c>
      <c r="BD359" s="100" t="s">
        <v>2128</v>
      </c>
      <c r="BE359" s="92" t="s">
        <v>1533</v>
      </c>
      <c r="BF359" s="184"/>
      <c r="BG359" s="92" t="str">
        <f>IFERROR(VLOOKUP(功能_33[[#This Row],[功能代號]],#REF!,1,FALSE),"")</f>
        <v/>
      </c>
      <c r="BH359" s="92" t="str">
        <f>IFERROR(VLOOKUP(功能_33[[#This Row],[QC對應測試案例即測試報告]],#REF!,1,FALSE),"")</f>
        <v/>
      </c>
      <c r="BI359" s="92" t="str">
        <f t="shared" si="47"/>
        <v/>
      </c>
    </row>
    <row r="360" spans="3:61" ht="13.5" x14ac:dyDescent="0.4">
      <c r="C360" s="92" t="s">
        <v>644</v>
      </c>
      <c r="D360" s="92" t="s">
        <v>851</v>
      </c>
      <c r="E360" s="91" t="s">
        <v>191</v>
      </c>
      <c r="F360" s="92" t="s">
        <v>2130</v>
      </c>
      <c r="G360" s="92"/>
      <c r="H360" s="91" t="s">
        <v>761</v>
      </c>
      <c r="I360" s="91" t="s">
        <v>1640</v>
      </c>
      <c r="J360" s="180" t="s">
        <v>854</v>
      </c>
      <c r="K360" s="180"/>
      <c r="L360" s="160">
        <v>44582</v>
      </c>
      <c r="M360" s="160">
        <v>44574</v>
      </c>
      <c r="N360" s="160">
        <v>44505</v>
      </c>
      <c r="O360" s="160">
        <v>44504</v>
      </c>
      <c r="P360" s="160">
        <v>44536</v>
      </c>
      <c r="Q360" s="91" t="s">
        <v>728</v>
      </c>
      <c r="R360" s="91" t="s">
        <v>995</v>
      </c>
      <c r="S360" s="92" t="s">
        <v>752</v>
      </c>
      <c r="W360" s="91"/>
      <c r="Y360" s="91"/>
      <c r="Z360" s="91"/>
      <c r="AA360" s="92" t="e">
        <f>VLOOKUP(功能_33[[#This Row],[User]],#REF!,7,FALSE)</f>
        <v>#REF!</v>
      </c>
      <c r="AB360" s="160">
        <v>44533</v>
      </c>
      <c r="AC360" s="160" t="s">
        <v>1559</v>
      </c>
      <c r="AD360" s="160">
        <v>44525</v>
      </c>
      <c r="AE360" s="160">
        <v>44525</v>
      </c>
      <c r="AF360" s="180">
        <v>44544</v>
      </c>
      <c r="AG360" s="160"/>
      <c r="AH360" s="160"/>
      <c r="AI360" s="179"/>
      <c r="AJ360" s="160">
        <f>IFERROR(IF(VLOOKUP(功能_33[[#This Row],[功能代號]],E:T,11,FALSE)=0,"",VLOOKUP(功能_33[[#This Row],[功能代號]],E:T,11,FALSE)),"")</f>
        <v>44504</v>
      </c>
      <c r="AK360" s="160"/>
      <c r="AL360" s="160"/>
      <c r="AM360" s="92"/>
      <c r="AN360" s="160"/>
      <c r="AO360" s="104" t="s">
        <v>2126</v>
      </c>
      <c r="AP360" s="92" t="s">
        <v>2127</v>
      </c>
      <c r="AQ360" s="181" t="s">
        <v>1530</v>
      </c>
      <c r="AR360" s="168" t="str">
        <f t="shared" si="41"/>
        <v>5-1</v>
      </c>
      <c r="AS360" s="169" t="str">
        <f t="shared" si="42"/>
        <v/>
      </c>
      <c r="AT360" s="170" t="str">
        <f t="shared" si="43"/>
        <v/>
      </c>
      <c r="AU360" s="182" t="str">
        <f t="shared" si="44"/>
        <v/>
      </c>
      <c r="AV360" s="183" t="str">
        <f t="shared" si="45"/>
        <v/>
      </c>
      <c r="AW360" s="163" t="str">
        <f t="shared" si="46"/>
        <v/>
      </c>
      <c r="AX360" s="92" t="str">
        <f>IFERROR(VLOOKUP(功能_33[[#This Row],[功能代號]],#REF!,1,FALSE),"")</f>
        <v/>
      </c>
      <c r="AY360" s="100">
        <v>44603</v>
      </c>
      <c r="AZ360" s="100">
        <v>44625</v>
      </c>
      <c r="BA360" s="100">
        <v>44624</v>
      </c>
      <c r="BB360" s="92" t="s">
        <v>1640</v>
      </c>
      <c r="BC360" s="92" t="s">
        <v>1832</v>
      </c>
      <c r="BD360" s="100" t="s">
        <v>2128</v>
      </c>
      <c r="BE360" s="92" t="s">
        <v>1533</v>
      </c>
      <c r="BF360" s="184"/>
      <c r="BG360" s="92" t="str">
        <f>IFERROR(VLOOKUP(功能_33[[#This Row],[功能代號]],#REF!,1,FALSE),"")</f>
        <v/>
      </c>
      <c r="BH360" s="92" t="str">
        <f>IFERROR(VLOOKUP(功能_33[[#This Row],[QC對應測試案例即測試報告]],#REF!,1,FALSE),"")</f>
        <v/>
      </c>
      <c r="BI360" s="92" t="str">
        <f t="shared" si="47"/>
        <v/>
      </c>
    </row>
    <row r="361" spans="3:61" ht="13.5" x14ac:dyDescent="0.4">
      <c r="C361" s="92" t="s">
        <v>644</v>
      </c>
      <c r="D361" s="92" t="s">
        <v>851</v>
      </c>
      <c r="E361" s="91" t="s">
        <v>590</v>
      </c>
      <c r="F361" s="92" t="s">
        <v>1275</v>
      </c>
      <c r="G361" s="92"/>
      <c r="H361" s="91" t="s">
        <v>761</v>
      </c>
      <c r="I361" s="91" t="s">
        <v>1640</v>
      </c>
      <c r="J361" s="180" t="s">
        <v>1801</v>
      </c>
      <c r="K361" s="180" t="s">
        <v>2131</v>
      </c>
      <c r="L361" s="160">
        <v>44575</v>
      </c>
      <c r="M361" s="160">
        <v>44572</v>
      </c>
      <c r="N361" s="160">
        <v>44524</v>
      </c>
      <c r="O361" s="160">
        <v>44524</v>
      </c>
      <c r="P361" s="160">
        <v>44536</v>
      </c>
      <c r="Q361" s="91" t="s">
        <v>728</v>
      </c>
      <c r="R361" s="91" t="s">
        <v>921</v>
      </c>
      <c r="W361" s="91"/>
      <c r="Y361" s="91"/>
      <c r="Z361" s="91"/>
      <c r="AA361" s="92" t="e">
        <f>VLOOKUP(功能_33[[#This Row],[User]],#REF!,7,FALSE)</f>
        <v>#REF!</v>
      </c>
      <c r="AB361" s="160">
        <v>44533</v>
      </c>
      <c r="AC361" s="160" t="s">
        <v>1559</v>
      </c>
      <c r="AD361" s="160">
        <v>44531</v>
      </c>
      <c r="AE361" s="160">
        <v>44531</v>
      </c>
      <c r="AF361" s="180" t="s">
        <v>1854</v>
      </c>
      <c r="AG361" s="160"/>
      <c r="AH361" s="160"/>
      <c r="AI361" s="179"/>
      <c r="AJ361" s="160">
        <f>IFERROR(IF(VLOOKUP(功能_33[[#This Row],[功能代號]],E:T,11,FALSE)=0,"",VLOOKUP(功能_33[[#This Row],[功能代號]],E:T,11,FALSE)),"")</f>
        <v>44524</v>
      </c>
      <c r="AK361" s="160"/>
      <c r="AL361" s="160"/>
      <c r="AM361" s="92"/>
      <c r="AN361" s="160"/>
      <c r="AO361" s="104" t="s">
        <v>1276</v>
      </c>
      <c r="AP361" s="92" t="s">
        <v>1277</v>
      </c>
      <c r="AQ361" s="181" t="s">
        <v>1530</v>
      </c>
      <c r="AR361" s="168" t="str">
        <f t="shared" si="41"/>
        <v>5-1</v>
      </c>
      <c r="AS361" s="169" t="str">
        <f t="shared" si="42"/>
        <v/>
      </c>
      <c r="AT361" s="170" t="str">
        <f t="shared" si="43"/>
        <v/>
      </c>
      <c r="AU361" s="182" t="str">
        <f t="shared" si="44"/>
        <v/>
      </c>
      <c r="AV361" s="183" t="str">
        <f t="shared" si="45"/>
        <v/>
      </c>
      <c r="AW361" s="163" t="str">
        <f t="shared" si="46"/>
        <v/>
      </c>
      <c r="AX361" s="92" t="str">
        <f>IFERROR(VLOOKUP(功能_33[[#This Row],[功能代號]],#REF!,1,FALSE),"")</f>
        <v/>
      </c>
      <c r="AY361" s="100">
        <v>44516</v>
      </c>
      <c r="AZ361" s="100">
        <v>44516</v>
      </c>
      <c r="BA361" s="100">
        <v>44516</v>
      </c>
      <c r="BB361" s="92" t="s">
        <v>1531</v>
      </c>
      <c r="BD361" s="92" t="s">
        <v>2132</v>
      </c>
      <c r="BE361" s="92" t="s">
        <v>1533</v>
      </c>
      <c r="BF361" s="184"/>
      <c r="BG361" s="92" t="str">
        <f>IFERROR(VLOOKUP(功能_33[[#This Row],[功能代號]],#REF!,1,FALSE),"")</f>
        <v/>
      </c>
      <c r="BH361" s="92" t="str">
        <f>IFERROR(VLOOKUP(功能_33[[#This Row],[QC對應測試案例即測試報告]],#REF!,1,FALSE),"")</f>
        <v/>
      </c>
      <c r="BI361" s="92" t="str">
        <f t="shared" si="47"/>
        <v/>
      </c>
    </row>
    <row r="362" spans="3:61" ht="13.5" x14ac:dyDescent="0.4">
      <c r="C362" s="92" t="s">
        <v>644</v>
      </c>
      <c r="D362" s="92" t="s">
        <v>851</v>
      </c>
      <c r="E362" s="91" t="s">
        <v>589</v>
      </c>
      <c r="F362" s="92" t="s">
        <v>1278</v>
      </c>
      <c r="G362" s="92"/>
      <c r="H362" s="91" t="s">
        <v>761</v>
      </c>
      <c r="I362" s="91" t="s">
        <v>1640</v>
      </c>
      <c r="J362" s="180" t="s">
        <v>2064</v>
      </c>
      <c r="K362" s="180" t="s">
        <v>2133</v>
      </c>
      <c r="L362" s="160">
        <v>44582</v>
      </c>
      <c r="M362" s="160">
        <v>44574</v>
      </c>
      <c r="N362" s="160">
        <v>44524</v>
      </c>
      <c r="O362" s="160">
        <v>44524</v>
      </c>
      <c r="P362" s="160">
        <v>44536</v>
      </c>
      <c r="Q362" s="91" t="s">
        <v>728</v>
      </c>
      <c r="R362" s="91" t="s">
        <v>921</v>
      </c>
      <c r="W362" s="91"/>
      <c r="Y362" s="91"/>
      <c r="Z362" s="91"/>
      <c r="AA362" s="92" t="e">
        <f>VLOOKUP(功能_33[[#This Row],[User]],#REF!,7,FALSE)</f>
        <v>#REF!</v>
      </c>
      <c r="AB362" s="160">
        <v>44533</v>
      </c>
      <c r="AC362" s="160" t="s">
        <v>1559</v>
      </c>
      <c r="AD362" s="160">
        <v>44531</v>
      </c>
      <c r="AE362" s="160">
        <v>44531</v>
      </c>
      <c r="AF362" s="180" t="s">
        <v>1875</v>
      </c>
      <c r="AG362" s="160"/>
      <c r="AH362" s="160"/>
      <c r="AI362" s="179"/>
      <c r="AJ362" s="160">
        <f>IFERROR(IF(VLOOKUP(功能_33[[#This Row],[功能代號]],E:T,11,FALSE)=0,"",VLOOKUP(功能_33[[#This Row],[功能代號]],E:T,11,FALSE)),"")</f>
        <v>44524</v>
      </c>
      <c r="AK362" s="160"/>
      <c r="AL362" s="160"/>
      <c r="AM362" s="92"/>
      <c r="AN362" s="160"/>
      <c r="AO362" s="104" t="s">
        <v>1276</v>
      </c>
      <c r="AP362" s="92" t="s">
        <v>1277</v>
      </c>
      <c r="AQ362" s="181" t="s">
        <v>1530</v>
      </c>
      <c r="AR362" s="168" t="str">
        <f t="shared" si="41"/>
        <v>5-1</v>
      </c>
      <c r="AS362" s="169" t="str">
        <f t="shared" si="42"/>
        <v/>
      </c>
      <c r="AT362" s="170" t="str">
        <f t="shared" si="43"/>
        <v/>
      </c>
      <c r="AU362" s="182" t="str">
        <f t="shared" si="44"/>
        <v/>
      </c>
      <c r="AV362" s="183" t="str">
        <f t="shared" si="45"/>
        <v/>
      </c>
      <c r="AW362" s="163" t="str">
        <f t="shared" si="46"/>
        <v/>
      </c>
      <c r="AX362" s="92" t="str">
        <f>IFERROR(VLOOKUP(功能_33[[#This Row],[功能代號]],#REF!,1,FALSE),"")</f>
        <v/>
      </c>
      <c r="AY362" s="100">
        <v>44516</v>
      </c>
      <c r="AZ362" s="100">
        <v>44516</v>
      </c>
      <c r="BA362" s="100">
        <v>44516</v>
      </c>
      <c r="BB362" s="92" t="s">
        <v>1531</v>
      </c>
      <c r="BD362" s="92" t="s">
        <v>2132</v>
      </c>
      <c r="BE362" s="92" t="s">
        <v>1533</v>
      </c>
      <c r="BF362" s="184"/>
      <c r="BG362" s="92" t="str">
        <f>IFERROR(VLOOKUP(功能_33[[#This Row],[功能代號]],#REF!,1,FALSE),"")</f>
        <v/>
      </c>
      <c r="BH362" s="92" t="str">
        <f>IFERROR(VLOOKUP(功能_33[[#This Row],[QC對應測試案例即測試報告]],#REF!,1,FALSE),"")</f>
        <v/>
      </c>
      <c r="BI362" s="92" t="str">
        <f t="shared" si="47"/>
        <v/>
      </c>
    </row>
    <row r="363" spans="3:61" ht="13.5" x14ac:dyDescent="0.4">
      <c r="C363" s="92" t="s">
        <v>644</v>
      </c>
      <c r="D363" s="92" t="s">
        <v>851</v>
      </c>
      <c r="E363" s="91" t="s">
        <v>2134</v>
      </c>
      <c r="F363" s="106" t="s">
        <v>2135</v>
      </c>
      <c r="G363" s="92" t="s">
        <v>2136</v>
      </c>
      <c r="H363" s="91" t="s">
        <v>761</v>
      </c>
      <c r="I363" s="91" t="s">
        <v>1640</v>
      </c>
      <c r="J363" s="180" t="s">
        <v>2064</v>
      </c>
      <c r="K363" s="180" t="s">
        <v>2137</v>
      </c>
      <c r="L363" s="160">
        <v>44575</v>
      </c>
      <c r="M363" s="160">
        <v>44572</v>
      </c>
      <c r="N363" s="160">
        <v>44505</v>
      </c>
      <c r="O363" s="160">
        <v>44504</v>
      </c>
      <c r="P363" s="160">
        <v>44536</v>
      </c>
      <c r="Q363" s="91" t="s">
        <v>717</v>
      </c>
      <c r="R363" s="91" t="s">
        <v>995</v>
      </c>
      <c r="S363" s="92" t="s">
        <v>752</v>
      </c>
      <c r="W363" s="91"/>
      <c r="Y363" s="91"/>
      <c r="Z363" s="91"/>
      <c r="AA363" s="92" t="s">
        <v>2138</v>
      </c>
      <c r="AB363" s="160">
        <v>44533</v>
      </c>
      <c r="AC363" s="160" t="s">
        <v>1559</v>
      </c>
      <c r="AD363" s="160">
        <v>44525</v>
      </c>
      <c r="AE363" s="160">
        <v>44525</v>
      </c>
      <c r="AF363" s="180" t="s">
        <v>1875</v>
      </c>
      <c r="AG363" s="191"/>
      <c r="AH363" s="191"/>
      <c r="AI363" s="191"/>
      <c r="AJ363" s="191" t="s">
        <v>995</v>
      </c>
      <c r="AK363" s="191"/>
      <c r="AL363" s="191"/>
      <c r="AM363" s="92"/>
      <c r="AO363" s="91" t="s">
        <v>897</v>
      </c>
      <c r="AP363" s="91" t="s">
        <v>759</v>
      </c>
      <c r="AQ363" s="181" t="s">
        <v>1530</v>
      </c>
      <c r="AR363" s="168" t="str">
        <f t="shared" si="41"/>
        <v>5-1</v>
      </c>
      <c r="AS363" s="169" t="str">
        <f t="shared" si="42"/>
        <v/>
      </c>
      <c r="AT363" s="170" t="str">
        <f t="shared" si="43"/>
        <v/>
      </c>
      <c r="AU363" s="182" t="str">
        <f t="shared" si="44"/>
        <v/>
      </c>
      <c r="AV363" s="183" t="str">
        <f t="shared" si="45"/>
        <v/>
      </c>
      <c r="AW363" s="163" t="str">
        <f t="shared" si="46"/>
        <v/>
      </c>
      <c r="AX363" s="92" t="str">
        <f>IFERROR(VLOOKUP(功能_33[[#This Row],[功能代號]],#REF!,1,FALSE),"")</f>
        <v/>
      </c>
      <c r="AY363" s="100">
        <v>44603</v>
      </c>
      <c r="AZ363" s="100">
        <v>44625</v>
      </c>
      <c r="BA363" s="100">
        <v>44624</v>
      </c>
      <c r="BB363" s="92" t="s">
        <v>1640</v>
      </c>
      <c r="BC363" s="92" t="s">
        <v>1832</v>
      </c>
      <c r="BD363" s="100" t="s">
        <v>2128</v>
      </c>
      <c r="BE363" s="92" t="s">
        <v>1533</v>
      </c>
      <c r="BF363" s="184"/>
      <c r="BG363" s="92" t="str">
        <f>IFERROR(VLOOKUP(功能_33[[#This Row],[功能代號]],#REF!,1,FALSE),"")</f>
        <v/>
      </c>
      <c r="BH363" s="92" t="str">
        <f>IFERROR(VLOOKUP(功能_33[[#This Row],[QC對應測試案例即測試報告]],#REF!,1,FALSE),"")</f>
        <v/>
      </c>
      <c r="BI363" s="92" t="str">
        <f t="shared" si="47"/>
        <v/>
      </c>
    </row>
    <row r="364" spans="3:61" ht="13.5" x14ac:dyDescent="0.4">
      <c r="C364" s="92" t="s">
        <v>644</v>
      </c>
      <c r="D364" s="92" t="s">
        <v>851</v>
      </c>
      <c r="E364" s="91" t="s">
        <v>2139</v>
      </c>
      <c r="F364" s="106" t="s">
        <v>2140</v>
      </c>
      <c r="G364" s="92" t="s">
        <v>2141</v>
      </c>
      <c r="H364" s="91" t="s">
        <v>761</v>
      </c>
      <c r="I364" s="91" t="s">
        <v>1640</v>
      </c>
      <c r="J364" s="180" t="s">
        <v>854</v>
      </c>
      <c r="K364" s="180"/>
      <c r="L364" s="160">
        <v>44582</v>
      </c>
      <c r="M364" s="160">
        <v>44574</v>
      </c>
      <c r="N364" s="160">
        <v>44505</v>
      </c>
      <c r="O364" s="160">
        <v>44504</v>
      </c>
      <c r="P364" s="160">
        <v>44536</v>
      </c>
      <c r="Q364" s="91" t="s">
        <v>717</v>
      </c>
      <c r="R364" s="91" t="s">
        <v>995</v>
      </c>
      <c r="S364" s="92" t="s">
        <v>752</v>
      </c>
      <c r="W364" s="91"/>
      <c r="Y364" s="91"/>
      <c r="Z364" s="91"/>
      <c r="AA364" s="92" t="s">
        <v>2138</v>
      </c>
      <c r="AB364" s="160">
        <v>44533</v>
      </c>
      <c r="AC364" s="160" t="s">
        <v>1559</v>
      </c>
      <c r="AD364" s="160">
        <v>44525</v>
      </c>
      <c r="AE364" s="160">
        <v>44525</v>
      </c>
      <c r="AF364" s="180">
        <v>44544</v>
      </c>
      <c r="AG364" s="191"/>
      <c r="AH364" s="191"/>
      <c r="AI364" s="191"/>
      <c r="AJ364" s="191" t="s">
        <v>995</v>
      </c>
      <c r="AK364" s="191"/>
      <c r="AL364" s="191"/>
      <c r="AM364" s="92"/>
      <c r="AO364" s="91" t="s">
        <v>897</v>
      </c>
      <c r="AP364" s="91" t="s">
        <v>759</v>
      </c>
      <c r="AQ364" s="181" t="s">
        <v>1530</v>
      </c>
      <c r="AR364" s="168" t="str">
        <f t="shared" si="41"/>
        <v>5-1</v>
      </c>
      <c r="AS364" s="169" t="str">
        <f t="shared" si="42"/>
        <v/>
      </c>
      <c r="AT364" s="170" t="str">
        <f t="shared" si="43"/>
        <v/>
      </c>
      <c r="AU364" s="182" t="str">
        <f t="shared" si="44"/>
        <v/>
      </c>
      <c r="AV364" s="183" t="str">
        <f t="shared" si="45"/>
        <v/>
      </c>
      <c r="AW364" s="163" t="str">
        <f t="shared" si="46"/>
        <v/>
      </c>
      <c r="AX364" s="92" t="str">
        <f>IFERROR(VLOOKUP(功能_33[[#This Row],[功能代號]],#REF!,1,FALSE),"")</f>
        <v/>
      </c>
      <c r="AY364" s="100">
        <v>44603</v>
      </c>
      <c r="AZ364" s="100">
        <v>44625</v>
      </c>
      <c r="BA364" s="100">
        <v>44624</v>
      </c>
      <c r="BB364" s="92" t="s">
        <v>1640</v>
      </c>
      <c r="BC364" s="92" t="s">
        <v>1832</v>
      </c>
      <c r="BD364" s="100" t="s">
        <v>2128</v>
      </c>
      <c r="BE364" s="92" t="s">
        <v>1533</v>
      </c>
      <c r="BF364" s="184"/>
      <c r="BG364" s="92" t="str">
        <f>IFERROR(VLOOKUP(功能_33[[#This Row],[功能代號]],#REF!,1,FALSE),"")</f>
        <v/>
      </c>
      <c r="BH364" s="92" t="str">
        <f>IFERROR(VLOOKUP(功能_33[[#This Row],[QC對應測試案例即測試報告]],#REF!,1,FALSE),"")</f>
        <v/>
      </c>
      <c r="BI364" s="92" t="str">
        <f t="shared" si="47"/>
        <v/>
      </c>
    </row>
    <row r="365" spans="3:61" ht="13.5" x14ac:dyDescent="0.4">
      <c r="C365" s="92" t="s">
        <v>646</v>
      </c>
      <c r="D365" s="92" t="s">
        <v>1035</v>
      </c>
      <c r="E365" s="91" t="s">
        <v>290</v>
      </c>
      <c r="F365" s="92" t="s">
        <v>1245</v>
      </c>
      <c r="G365" s="92"/>
      <c r="H365" s="91" t="s">
        <v>761</v>
      </c>
      <c r="I365" s="91" t="s">
        <v>853</v>
      </c>
      <c r="J365" s="97" t="s">
        <v>1897</v>
      </c>
      <c r="K365" s="97" t="s">
        <v>2142</v>
      </c>
      <c r="L365" s="160">
        <v>44566</v>
      </c>
      <c r="M365" s="160">
        <v>44566</v>
      </c>
      <c r="N365" s="160">
        <v>44529</v>
      </c>
      <c r="O365" s="160">
        <v>44529</v>
      </c>
      <c r="P365" s="160">
        <v>44537</v>
      </c>
      <c r="Q365" s="91" t="s">
        <v>723</v>
      </c>
      <c r="R365" s="91" t="s">
        <v>735</v>
      </c>
      <c r="W365" s="91"/>
      <c r="Y365" s="91"/>
      <c r="Z365" s="91"/>
      <c r="AA365" s="92" t="e">
        <f>VLOOKUP(功能_33[[#This Row],[User]],#REF!,7,FALSE)</f>
        <v>#REF!</v>
      </c>
      <c r="AB365" s="160">
        <v>44533</v>
      </c>
      <c r="AC365" s="160" t="s">
        <v>1871</v>
      </c>
      <c r="AD365" s="160"/>
      <c r="AE365" s="160">
        <v>44529</v>
      </c>
      <c r="AF365" s="180" t="s">
        <v>1919</v>
      </c>
      <c r="AG365" s="160"/>
      <c r="AH365" s="160"/>
      <c r="AI365" s="179"/>
      <c r="AJ365" s="160">
        <f>IFERROR(IF(VLOOKUP(功能_33[[#This Row],[功能代號]],E:T,11,FALSE)=0,"",VLOOKUP(功能_33[[#This Row],[功能代號]],E:T,11,FALSE)),"")</f>
        <v>44529</v>
      </c>
      <c r="AK365" s="160"/>
      <c r="AL365" s="160"/>
      <c r="AM365" s="92"/>
      <c r="AN365" s="160"/>
      <c r="AO365" s="104" t="s">
        <v>1244</v>
      </c>
      <c r="AP365" s="105" t="s">
        <v>1245</v>
      </c>
      <c r="AQ365" s="181" t="s">
        <v>1530</v>
      </c>
      <c r="AR365" s="168" t="str">
        <f t="shared" si="41"/>
        <v>6-7</v>
      </c>
      <c r="AS365" s="169" t="str">
        <f t="shared" si="42"/>
        <v/>
      </c>
      <c r="AT365" s="170" t="str">
        <f t="shared" si="43"/>
        <v/>
      </c>
      <c r="AU365" s="182" t="str">
        <f t="shared" si="44"/>
        <v/>
      </c>
      <c r="AV365" s="183" t="str">
        <f t="shared" si="45"/>
        <v/>
      </c>
      <c r="AW365" s="163" t="str">
        <f t="shared" si="46"/>
        <v/>
      </c>
      <c r="AX365" s="92" t="str">
        <f>IFERROR(VLOOKUP(功能_33[[#This Row],[功能代號]],#REF!,1,FALSE),"")</f>
        <v/>
      </c>
      <c r="AY365" s="100">
        <v>44512</v>
      </c>
      <c r="AZ365" s="100">
        <v>44512</v>
      </c>
      <c r="BA365" s="100">
        <v>44512</v>
      </c>
      <c r="BB365" s="92" t="s">
        <v>1531</v>
      </c>
      <c r="BD365" s="92" t="s">
        <v>2111</v>
      </c>
      <c r="BE365" s="92" t="s">
        <v>1533</v>
      </c>
      <c r="BF365" s="184"/>
      <c r="BG365" s="92" t="str">
        <f>IFERROR(VLOOKUP(功能_33[[#This Row],[功能代號]],#REF!,1,FALSE),"")</f>
        <v/>
      </c>
      <c r="BH365" s="92" t="str">
        <f>IFERROR(VLOOKUP(功能_33[[#This Row],[QC對應測試案例即測試報告]],#REF!,1,FALSE),"")</f>
        <v/>
      </c>
      <c r="BI365" s="92" t="str">
        <f t="shared" si="47"/>
        <v/>
      </c>
    </row>
    <row r="366" spans="3:61" ht="13.5" x14ac:dyDescent="0.4">
      <c r="C366" s="92" t="s">
        <v>646</v>
      </c>
      <c r="D366" s="92" t="s">
        <v>1035</v>
      </c>
      <c r="E366" s="91" t="s">
        <v>291</v>
      </c>
      <c r="F366" s="92" t="s">
        <v>1279</v>
      </c>
      <c r="G366" s="92"/>
      <c r="H366" s="91" t="s">
        <v>761</v>
      </c>
      <c r="I366" s="91" t="s">
        <v>853</v>
      </c>
      <c r="J366" s="97" t="s">
        <v>793</v>
      </c>
      <c r="K366" s="97"/>
      <c r="L366" s="160">
        <v>44566</v>
      </c>
      <c r="M366" s="160">
        <v>44566</v>
      </c>
      <c r="N366" s="160">
        <v>44516</v>
      </c>
      <c r="O366" s="160">
        <v>44467</v>
      </c>
      <c r="P366" s="160">
        <v>44472</v>
      </c>
      <c r="Q366" s="91" t="s">
        <v>723</v>
      </c>
      <c r="R366" s="91" t="s">
        <v>745</v>
      </c>
      <c r="W366" s="91"/>
      <c r="Y366" s="91"/>
      <c r="Z366" s="91"/>
      <c r="AA366" s="92" t="e">
        <f>VLOOKUP(功能_33[[#This Row],[User]],#REF!,7,FALSE)</f>
        <v>#REF!</v>
      </c>
      <c r="AB366" s="160">
        <v>44472</v>
      </c>
      <c r="AC366" s="160" t="s">
        <v>1593</v>
      </c>
      <c r="AD366" s="190">
        <v>44544</v>
      </c>
      <c r="AE366" s="190">
        <v>44544</v>
      </c>
      <c r="AF366" s="180">
        <v>44550</v>
      </c>
      <c r="AG366" s="160"/>
      <c r="AH366" s="160"/>
      <c r="AI366" s="179"/>
      <c r="AJ366" s="160">
        <f>IFERROR(IF(VLOOKUP(功能_33[[#This Row],[功能代號]],E:T,11,FALSE)=0,"",VLOOKUP(功能_33[[#This Row],[功能代號]],E:T,11,FALSE)),"")</f>
        <v>44467</v>
      </c>
      <c r="AK366" s="160"/>
      <c r="AL366" s="160"/>
      <c r="AM366" s="92"/>
      <c r="AN366" s="160"/>
      <c r="AO366" s="104" t="s">
        <v>1247</v>
      </c>
      <c r="AP366" s="105" t="s">
        <v>1248</v>
      </c>
      <c r="AQ366" s="181" t="s">
        <v>1530</v>
      </c>
      <c r="AR366" s="168" t="str">
        <f t="shared" si="41"/>
        <v>6-7</v>
      </c>
      <c r="AS366" s="169" t="str">
        <f t="shared" si="42"/>
        <v/>
      </c>
      <c r="AT366" s="170" t="str">
        <f t="shared" si="43"/>
        <v/>
      </c>
      <c r="AU366" s="182" t="str">
        <f t="shared" si="44"/>
        <v/>
      </c>
      <c r="AV366" s="183" t="str">
        <f t="shared" si="45"/>
        <v/>
      </c>
      <c r="AW366" s="163" t="str">
        <f t="shared" si="46"/>
        <v/>
      </c>
      <c r="AX366" s="92" t="str">
        <f>IFERROR(VLOOKUP(功能_33[[#This Row],[功能代號]],#REF!,1,FALSE),"")</f>
        <v/>
      </c>
      <c r="AY366" s="100">
        <v>44512</v>
      </c>
      <c r="AZ366" s="100">
        <v>44512</v>
      </c>
      <c r="BA366" s="100">
        <v>44512</v>
      </c>
      <c r="BB366" s="92" t="s">
        <v>1650</v>
      </c>
      <c r="BD366" s="92" t="s">
        <v>2113</v>
      </c>
      <c r="BE366" s="92" t="s">
        <v>1533</v>
      </c>
      <c r="BF366" s="184"/>
      <c r="BG366" s="92" t="str">
        <f>IFERROR(VLOOKUP(功能_33[[#This Row],[功能代號]],#REF!,1,FALSE),"")</f>
        <v/>
      </c>
      <c r="BH366" s="92" t="str">
        <f>IFERROR(VLOOKUP(功能_33[[#This Row],[QC對應測試案例即測試報告]],#REF!,1,FALSE),"")</f>
        <v/>
      </c>
      <c r="BI366" s="92" t="str">
        <f t="shared" si="47"/>
        <v/>
      </c>
    </row>
    <row r="367" spans="3:61" ht="17" x14ac:dyDescent="0.4">
      <c r="C367" s="92" t="s">
        <v>644</v>
      </c>
      <c r="D367" s="92" t="s">
        <v>1280</v>
      </c>
      <c r="E367" s="91" t="s">
        <v>193</v>
      </c>
      <c r="F367" s="92" t="s">
        <v>1281</v>
      </c>
      <c r="G367" s="92"/>
      <c r="H367" s="91" t="s">
        <v>714</v>
      </c>
      <c r="I367" s="91" t="s">
        <v>1640</v>
      </c>
      <c r="J367" s="180" t="s">
        <v>1779</v>
      </c>
      <c r="K367" s="180" t="s">
        <v>2143</v>
      </c>
      <c r="L367" s="160">
        <v>44582</v>
      </c>
      <c r="M367" s="160">
        <v>44574</v>
      </c>
      <c r="N367" s="160">
        <v>44396</v>
      </c>
      <c r="O367" s="160">
        <v>44396</v>
      </c>
      <c r="P367" s="160">
        <v>44540</v>
      </c>
      <c r="Q367" s="91" t="s">
        <v>723</v>
      </c>
      <c r="R367" s="91" t="s">
        <v>1261</v>
      </c>
      <c r="T367" s="91">
        <v>1</v>
      </c>
      <c r="U367" s="91" t="s">
        <v>2144</v>
      </c>
      <c r="W367" s="91"/>
      <c r="Y367" s="91"/>
      <c r="Z367" s="91"/>
      <c r="AA367" s="92" t="e">
        <f>VLOOKUP(功能_33[[#This Row],[User]],#REF!,7,FALSE)</f>
        <v>#REF!</v>
      </c>
      <c r="AB367" s="160">
        <v>44540</v>
      </c>
      <c r="AC367" s="160" t="s">
        <v>1593</v>
      </c>
      <c r="AD367" s="190">
        <v>44550</v>
      </c>
      <c r="AE367" s="160">
        <v>44550</v>
      </c>
      <c r="AF367" s="180" t="s">
        <v>2145</v>
      </c>
      <c r="AG367" s="160"/>
      <c r="AH367" s="160"/>
      <c r="AI367" s="179"/>
      <c r="AJ367" s="160">
        <f>IFERROR(IF(VLOOKUP(功能_33[[#This Row],[功能代號]],E:T,11,FALSE)=0,"",VLOOKUP(功能_33[[#This Row],[功能代號]],E:T,11,FALSE)),"")</f>
        <v>44396</v>
      </c>
      <c r="AK367" s="160"/>
      <c r="AL367" s="160"/>
      <c r="AM367" s="92"/>
      <c r="AN367" s="160">
        <v>44396</v>
      </c>
      <c r="AO367" s="199" t="s">
        <v>1283</v>
      </c>
      <c r="AP367" s="200" t="s">
        <v>1284</v>
      </c>
      <c r="AQ367" s="181" t="s">
        <v>1530</v>
      </c>
      <c r="AR367" s="168" t="str">
        <f t="shared" si="41"/>
        <v>5-2</v>
      </c>
      <c r="AS367" s="169" t="str">
        <f t="shared" si="42"/>
        <v/>
      </c>
      <c r="AT367" s="170" t="str">
        <f t="shared" si="43"/>
        <v/>
      </c>
      <c r="AU367" s="182" t="str">
        <f t="shared" si="44"/>
        <v/>
      </c>
      <c r="AV367" s="183" t="str">
        <f t="shared" si="45"/>
        <v/>
      </c>
      <c r="AW367" s="163" t="str">
        <f t="shared" si="46"/>
        <v/>
      </c>
      <c r="AX367" s="92" t="str">
        <f>IFERROR(VLOOKUP(功能_33[[#This Row],[功能代號]],#REF!,1,FALSE),"")</f>
        <v/>
      </c>
      <c r="AY367" s="100">
        <v>44512</v>
      </c>
      <c r="AZ367" s="100">
        <v>44512</v>
      </c>
      <c r="BA367" s="100">
        <v>44512</v>
      </c>
      <c r="BB367" s="92" t="s">
        <v>1650</v>
      </c>
      <c r="BD367" s="92" t="s">
        <v>2146</v>
      </c>
      <c r="BE367" s="92" t="s">
        <v>1533</v>
      </c>
      <c r="BF367" s="184"/>
      <c r="BG367" s="92" t="str">
        <f>IFERROR(VLOOKUP(功能_33[[#This Row],[功能代號]],#REF!,1,FALSE),"")</f>
        <v/>
      </c>
      <c r="BH367" s="92" t="str">
        <f>IFERROR(VLOOKUP(功能_33[[#This Row],[QC對應測試案例即測試報告]],#REF!,1,FALSE),"")</f>
        <v/>
      </c>
      <c r="BI367" s="92" t="str">
        <f t="shared" si="47"/>
        <v/>
      </c>
    </row>
    <row r="368" spans="3:61" ht="17" x14ac:dyDescent="0.4">
      <c r="C368" s="92" t="s">
        <v>644</v>
      </c>
      <c r="D368" s="92" t="s">
        <v>1280</v>
      </c>
      <c r="E368" s="91" t="s">
        <v>173</v>
      </c>
      <c r="F368" s="92" t="s">
        <v>1285</v>
      </c>
      <c r="G368" s="92"/>
      <c r="H368" s="91" t="s">
        <v>714</v>
      </c>
      <c r="I368" s="91" t="s">
        <v>1640</v>
      </c>
      <c r="J368" s="180" t="s">
        <v>1282</v>
      </c>
      <c r="K368" s="180"/>
      <c r="L368" s="160">
        <v>44575</v>
      </c>
      <c r="M368" s="160">
        <v>44573</v>
      </c>
      <c r="N368" s="160">
        <v>44396</v>
      </c>
      <c r="O368" s="160">
        <v>44396</v>
      </c>
      <c r="P368" s="160">
        <v>44533</v>
      </c>
      <c r="Q368" s="91" t="s">
        <v>723</v>
      </c>
      <c r="R368" s="91" t="s">
        <v>1261</v>
      </c>
      <c r="T368" s="91">
        <v>1</v>
      </c>
      <c r="U368" s="91" t="s">
        <v>2119</v>
      </c>
      <c r="W368" s="91"/>
      <c r="Y368" s="91"/>
      <c r="Z368" s="91"/>
      <c r="AA368" s="92" t="e">
        <f>VLOOKUP(功能_33[[#This Row],[User]],#REF!,7,FALSE)</f>
        <v>#REF!</v>
      </c>
      <c r="AB368" s="160">
        <v>44533</v>
      </c>
      <c r="AC368" s="160" t="s">
        <v>1593</v>
      </c>
      <c r="AD368" s="190">
        <v>44550</v>
      </c>
      <c r="AE368" s="160">
        <v>44550</v>
      </c>
      <c r="AF368" s="180">
        <v>44550</v>
      </c>
      <c r="AG368" s="160"/>
      <c r="AH368" s="160"/>
      <c r="AI368" s="179"/>
      <c r="AJ368" s="160">
        <f>IFERROR(IF(VLOOKUP(功能_33[[#This Row],[功能代號]],E:T,11,FALSE)=0,"",VLOOKUP(功能_33[[#This Row],[功能代號]],E:T,11,FALSE)),"")</f>
        <v>44396</v>
      </c>
      <c r="AK368" s="160"/>
      <c r="AL368" s="160"/>
      <c r="AM368" s="92"/>
      <c r="AN368" s="160">
        <v>44396</v>
      </c>
      <c r="AO368" s="199" t="s">
        <v>1283</v>
      </c>
      <c r="AP368" s="200" t="s">
        <v>1284</v>
      </c>
      <c r="AQ368" s="181" t="s">
        <v>1530</v>
      </c>
      <c r="AR368" s="168" t="str">
        <f t="shared" si="41"/>
        <v>5-2</v>
      </c>
      <c r="AS368" s="169" t="str">
        <f t="shared" si="42"/>
        <v/>
      </c>
      <c r="AT368" s="170" t="str">
        <f t="shared" si="43"/>
        <v/>
      </c>
      <c r="AU368" s="182" t="str">
        <f t="shared" si="44"/>
        <v/>
      </c>
      <c r="AV368" s="183" t="str">
        <f t="shared" si="45"/>
        <v/>
      </c>
      <c r="AW368" s="163" t="str">
        <f t="shared" si="46"/>
        <v/>
      </c>
      <c r="AX368" s="92" t="str">
        <f>IFERROR(VLOOKUP(功能_33[[#This Row],[功能代號]],#REF!,1,FALSE),"")</f>
        <v/>
      </c>
      <c r="AY368" s="100">
        <v>44512</v>
      </c>
      <c r="AZ368" s="100">
        <v>44512</v>
      </c>
      <c r="BA368" s="100">
        <v>44512</v>
      </c>
      <c r="BB368" s="92" t="s">
        <v>1650</v>
      </c>
      <c r="BD368" s="92" t="s">
        <v>2146</v>
      </c>
      <c r="BE368" s="92" t="s">
        <v>1533</v>
      </c>
      <c r="BF368" s="184"/>
      <c r="BG368" s="92" t="str">
        <f>IFERROR(VLOOKUP(功能_33[[#This Row],[功能代號]],#REF!,1,FALSE),"")</f>
        <v/>
      </c>
      <c r="BH368" s="92" t="str">
        <f>IFERROR(VLOOKUP(功能_33[[#This Row],[QC對應測試案例即測試報告]],#REF!,1,FALSE),"")</f>
        <v/>
      </c>
      <c r="BI368" s="92" t="str">
        <f t="shared" si="47"/>
        <v/>
      </c>
    </row>
    <row r="369" spans="3:61" ht="17" x14ac:dyDescent="0.4">
      <c r="C369" s="92" t="s">
        <v>644</v>
      </c>
      <c r="D369" s="92" t="s">
        <v>1280</v>
      </c>
      <c r="E369" s="91" t="s">
        <v>192</v>
      </c>
      <c r="F369" s="92" t="s">
        <v>1286</v>
      </c>
      <c r="G369" s="92"/>
      <c r="H369" s="91" t="s">
        <v>714</v>
      </c>
      <c r="I369" s="91" t="s">
        <v>1640</v>
      </c>
      <c r="J369" s="180" t="s">
        <v>1282</v>
      </c>
      <c r="K369" s="180"/>
      <c r="L369" s="160">
        <v>44582</v>
      </c>
      <c r="M369" s="160">
        <v>44580</v>
      </c>
      <c r="N369" s="160">
        <v>44396</v>
      </c>
      <c r="O369" s="160">
        <v>44396</v>
      </c>
      <c r="P369" s="160">
        <v>44533</v>
      </c>
      <c r="Q369" s="91" t="s">
        <v>723</v>
      </c>
      <c r="R369" s="91" t="s">
        <v>1261</v>
      </c>
      <c r="T369" s="91">
        <v>1</v>
      </c>
      <c r="U369" s="91" t="s">
        <v>2144</v>
      </c>
      <c r="W369" s="91"/>
      <c r="Y369" s="91"/>
      <c r="Z369" s="91"/>
      <c r="AA369" s="92" t="e">
        <f>VLOOKUP(功能_33[[#This Row],[User]],#REF!,7,FALSE)</f>
        <v>#REF!</v>
      </c>
      <c r="AB369" s="160">
        <v>44533</v>
      </c>
      <c r="AC369" s="160" t="s">
        <v>1593</v>
      </c>
      <c r="AD369" s="190">
        <v>44550</v>
      </c>
      <c r="AE369" s="160">
        <v>44550</v>
      </c>
      <c r="AF369" s="180">
        <v>44550</v>
      </c>
      <c r="AG369" s="160"/>
      <c r="AH369" s="160"/>
      <c r="AI369" s="179"/>
      <c r="AJ369" s="160">
        <f>IFERROR(IF(VLOOKUP(功能_33[[#This Row],[功能代號]],E:T,11,FALSE)=0,"",VLOOKUP(功能_33[[#This Row],[功能代號]],E:T,11,FALSE)),"")</f>
        <v>44396</v>
      </c>
      <c r="AK369" s="160"/>
      <c r="AL369" s="160"/>
      <c r="AM369" s="92"/>
      <c r="AN369" s="160">
        <v>44396</v>
      </c>
      <c r="AO369" s="199" t="s">
        <v>1283</v>
      </c>
      <c r="AP369" s="200" t="s">
        <v>1284</v>
      </c>
      <c r="AQ369" s="181" t="s">
        <v>1530</v>
      </c>
      <c r="AR369" s="168" t="str">
        <f t="shared" si="41"/>
        <v>5-2</v>
      </c>
      <c r="AS369" s="169" t="str">
        <f t="shared" si="42"/>
        <v/>
      </c>
      <c r="AT369" s="170" t="str">
        <f t="shared" si="43"/>
        <v/>
      </c>
      <c r="AU369" s="182" t="str">
        <f t="shared" si="44"/>
        <v/>
      </c>
      <c r="AV369" s="183" t="str">
        <f t="shared" si="45"/>
        <v/>
      </c>
      <c r="AW369" s="163" t="str">
        <f t="shared" si="46"/>
        <v/>
      </c>
      <c r="AX369" s="92" t="str">
        <f>IFERROR(VLOOKUP(功能_33[[#This Row],[功能代號]],#REF!,1,FALSE),"")</f>
        <v/>
      </c>
      <c r="AY369" s="100">
        <v>44512</v>
      </c>
      <c r="AZ369" s="100">
        <v>44512</v>
      </c>
      <c r="BA369" s="100">
        <v>44512</v>
      </c>
      <c r="BB369" s="92" t="s">
        <v>1650</v>
      </c>
      <c r="BD369" s="92" t="s">
        <v>2146</v>
      </c>
      <c r="BE369" s="92" t="s">
        <v>1533</v>
      </c>
      <c r="BF369" s="184"/>
      <c r="BG369" s="92" t="str">
        <f>IFERROR(VLOOKUP(功能_33[[#This Row],[功能代號]],#REF!,1,FALSE),"")</f>
        <v/>
      </c>
      <c r="BH369" s="92" t="str">
        <f>IFERROR(VLOOKUP(功能_33[[#This Row],[QC對應測試案例即測試報告]],#REF!,1,FALSE),"")</f>
        <v/>
      </c>
      <c r="BI369" s="92" t="str">
        <f t="shared" si="47"/>
        <v/>
      </c>
    </row>
    <row r="370" spans="3:61" ht="17" x14ac:dyDescent="0.4">
      <c r="C370" s="92" t="s">
        <v>644</v>
      </c>
      <c r="D370" s="92" t="s">
        <v>1280</v>
      </c>
      <c r="E370" s="91" t="s">
        <v>175</v>
      </c>
      <c r="F370" s="92" t="s">
        <v>1287</v>
      </c>
      <c r="G370" s="92"/>
      <c r="H370" s="91" t="s">
        <v>714</v>
      </c>
      <c r="I370" s="91" t="s">
        <v>1640</v>
      </c>
      <c r="J370" s="180" t="s">
        <v>1282</v>
      </c>
      <c r="K370" s="180"/>
      <c r="L370" s="160">
        <v>44575</v>
      </c>
      <c r="M370" s="160">
        <v>44573</v>
      </c>
      <c r="N370" s="160">
        <v>44397</v>
      </c>
      <c r="O370" s="160">
        <v>44397</v>
      </c>
      <c r="P370" s="160">
        <v>44533</v>
      </c>
      <c r="Q370" s="91" t="s">
        <v>723</v>
      </c>
      <c r="R370" s="91" t="s">
        <v>718</v>
      </c>
      <c r="T370" s="91">
        <v>1</v>
      </c>
      <c r="U370" s="91" t="s">
        <v>2119</v>
      </c>
      <c r="W370" s="91"/>
      <c r="Y370" s="91"/>
      <c r="Z370" s="91"/>
      <c r="AA370" s="92" t="e">
        <f>VLOOKUP(功能_33[[#This Row],[User]],#REF!,7,FALSE)</f>
        <v>#REF!</v>
      </c>
      <c r="AB370" s="160">
        <v>44533</v>
      </c>
      <c r="AC370" s="160">
        <v>44533</v>
      </c>
      <c r="AD370" s="160">
        <v>44533</v>
      </c>
      <c r="AE370" s="160">
        <v>44533</v>
      </c>
      <c r="AF370" s="180">
        <v>44550</v>
      </c>
      <c r="AG370" s="160"/>
      <c r="AH370" s="160"/>
      <c r="AI370" s="179"/>
      <c r="AJ370" s="160">
        <f>IFERROR(IF(VLOOKUP(功能_33[[#This Row],[功能代號]],E:T,11,FALSE)=0,"",VLOOKUP(功能_33[[#This Row],[功能代號]],E:T,11,FALSE)),"")</f>
        <v>44397</v>
      </c>
      <c r="AK370" s="160"/>
      <c r="AL370" s="160"/>
      <c r="AM370" s="92"/>
      <c r="AN370" s="160">
        <v>44397</v>
      </c>
      <c r="AO370" s="199" t="s">
        <v>1283</v>
      </c>
      <c r="AP370" s="200" t="s">
        <v>1284</v>
      </c>
      <c r="AQ370" s="181" t="s">
        <v>1530</v>
      </c>
      <c r="AR370" s="168" t="str">
        <f t="shared" si="41"/>
        <v>5-2</v>
      </c>
      <c r="AS370" s="169" t="str">
        <f t="shared" si="42"/>
        <v/>
      </c>
      <c r="AT370" s="170" t="str">
        <f t="shared" si="43"/>
        <v/>
      </c>
      <c r="AU370" s="182" t="str">
        <f t="shared" si="44"/>
        <v/>
      </c>
      <c r="AV370" s="183" t="str">
        <f t="shared" si="45"/>
        <v/>
      </c>
      <c r="AW370" s="163" t="str">
        <f t="shared" si="46"/>
        <v/>
      </c>
      <c r="AX370" s="92" t="str">
        <f>IFERROR(VLOOKUP(功能_33[[#This Row],[功能代號]],#REF!,1,FALSE),"")</f>
        <v/>
      </c>
      <c r="AY370" s="100">
        <v>44512</v>
      </c>
      <c r="AZ370" s="100">
        <v>44512</v>
      </c>
      <c r="BA370" s="100">
        <v>44512</v>
      </c>
      <c r="BB370" s="92" t="s">
        <v>1650</v>
      </c>
      <c r="BD370" s="92" t="s">
        <v>2147</v>
      </c>
      <c r="BE370" s="92" t="s">
        <v>1533</v>
      </c>
      <c r="BF370" s="184"/>
      <c r="BG370" s="92" t="str">
        <f>IFERROR(VLOOKUP(功能_33[[#This Row],[功能代號]],#REF!,1,FALSE),"")</f>
        <v/>
      </c>
      <c r="BH370" s="92" t="str">
        <f>IFERROR(VLOOKUP(功能_33[[#This Row],[QC對應測試案例即測試報告]],#REF!,1,FALSE),"")</f>
        <v/>
      </c>
      <c r="BI370" s="92" t="str">
        <f t="shared" si="47"/>
        <v/>
      </c>
    </row>
    <row r="371" spans="3:61" ht="17" x14ac:dyDescent="0.4">
      <c r="C371" s="92" t="s">
        <v>644</v>
      </c>
      <c r="D371" s="92" t="s">
        <v>1280</v>
      </c>
      <c r="E371" s="91" t="s">
        <v>195</v>
      </c>
      <c r="F371" s="92" t="s">
        <v>1288</v>
      </c>
      <c r="G371" s="92"/>
      <c r="H371" s="91" t="s">
        <v>714</v>
      </c>
      <c r="I371" s="91" t="s">
        <v>1640</v>
      </c>
      <c r="J371" s="180" t="s">
        <v>1231</v>
      </c>
      <c r="K371" s="180"/>
      <c r="L371" s="160">
        <v>44582</v>
      </c>
      <c r="M371" s="160">
        <v>44580</v>
      </c>
      <c r="N371" s="160">
        <v>44397</v>
      </c>
      <c r="O371" s="160">
        <v>44397</v>
      </c>
      <c r="P371" s="160">
        <v>44533</v>
      </c>
      <c r="Q371" s="91" t="s">
        <v>723</v>
      </c>
      <c r="R371" s="91" t="s">
        <v>718</v>
      </c>
      <c r="T371" s="91">
        <v>1</v>
      </c>
      <c r="U371" s="91" t="s">
        <v>2144</v>
      </c>
      <c r="W371" s="91"/>
      <c r="Y371" s="91"/>
      <c r="Z371" s="91"/>
      <c r="AA371" s="92" t="e">
        <f>VLOOKUP(功能_33[[#This Row],[User]],#REF!,7,FALSE)</f>
        <v>#REF!</v>
      </c>
      <c r="AB371" s="160">
        <v>44533</v>
      </c>
      <c r="AC371" s="160">
        <v>44533</v>
      </c>
      <c r="AD371" s="160">
        <v>44533</v>
      </c>
      <c r="AE371" s="160">
        <v>44533</v>
      </c>
      <c r="AF371" s="180">
        <v>44550</v>
      </c>
      <c r="AG371" s="160"/>
      <c r="AH371" s="160"/>
      <c r="AI371" s="179"/>
      <c r="AJ371" s="160">
        <f>IFERROR(IF(VLOOKUP(功能_33[[#This Row],[功能代號]],E:T,11,FALSE)=0,"",VLOOKUP(功能_33[[#This Row],[功能代號]],E:T,11,FALSE)),"")</f>
        <v>44397</v>
      </c>
      <c r="AK371" s="160"/>
      <c r="AL371" s="160"/>
      <c r="AM371" s="92"/>
      <c r="AN371" s="160">
        <v>44397</v>
      </c>
      <c r="AO371" s="199" t="s">
        <v>1283</v>
      </c>
      <c r="AP371" s="200" t="s">
        <v>1284</v>
      </c>
      <c r="AQ371" s="181" t="s">
        <v>1530</v>
      </c>
      <c r="AR371" s="168" t="str">
        <f t="shared" si="41"/>
        <v>5-2</v>
      </c>
      <c r="AS371" s="169" t="str">
        <f t="shared" si="42"/>
        <v/>
      </c>
      <c r="AT371" s="170" t="str">
        <f t="shared" si="43"/>
        <v/>
      </c>
      <c r="AU371" s="182" t="str">
        <f t="shared" si="44"/>
        <v/>
      </c>
      <c r="AV371" s="183" t="str">
        <f t="shared" si="45"/>
        <v/>
      </c>
      <c r="AW371" s="163" t="str">
        <f t="shared" si="46"/>
        <v/>
      </c>
      <c r="AX371" s="92" t="str">
        <f>IFERROR(VLOOKUP(功能_33[[#This Row],[功能代號]],#REF!,1,FALSE),"")</f>
        <v/>
      </c>
      <c r="AY371" s="100">
        <v>44512</v>
      </c>
      <c r="AZ371" s="100">
        <v>44512</v>
      </c>
      <c r="BA371" s="100">
        <v>44512</v>
      </c>
      <c r="BB371" s="92" t="s">
        <v>1650</v>
      </c>
      <c r="BD371" s="92" t="s">
        <v>2147</v>
      </c>
      <c r="BE371" s="92" t="s">
        <v>1533</v>
      </c>
      <c r="BF371" s="184"/>
      <c r="BG371" s="92" t="str">
        <f>IFERROR(VLOOKUP(功能_33[[#This Row],[功能代號]],#REF!,1,FALSE),"")</f>
        <v/>
      </c>
      <c r="BH371" s="92" t="str">
        <f>IFERROR(VLOOKUP(功能_33[[#This Row],[QC對應測試案例即測試報告]],#REF!,1,FALSE),"")</f>
        <v/>
      </c>
      <c r="BI371" s="92" t="str">
        <f t="shared" si="47"/>
        <v/>
      </c>
    </row>
    <row r="372" spans="3:61" ht="17" x14ac:dyDescent="0.4">
      <c r="C372" s="92" t="s">
        <v>644</v>
      </c>
      <c r="D372" s="92" t="s">
        <v>1280</v>
      </c>
      <c r="E372" s="91" t="s">
        <v>176</v>
      </c>
      <c r="F372" s="92" t="s">
        <v>1289</v>
      </c>
      <c r="G372" s="92"/>
      <c r="H372" s="91" t="s">
        <v>714</v>
      </c>
      <c r="I372" s="91" t="s">
        <v>1640</v>
      </c>
      <c r="J372" s="180" t="s">
        <v>1282</v>
      </c>
      <c r="K372" s="180"/>
      <c r="L372" s="160">
        <v>44575</v>
      </c>
      <c r="M372" s="160">
        <v>44573</v>
      </c>
      <c r="N372" s="160">
        <v>44396</v>
      </c>
      <c r="O372" s="160">
        <v>44396</v>
      </c>
      <c r="P372" s="160">
        <v>44396</v>
      </c>
      <c r="Q372" s="91" t="s">
        <v>723</v>
      </c>
      <c r="R372" s="91" t="s">
        <v>1261</v>
      </c>
      <c r="T372" s="91">
        <v>1</v>
      </c>
      <c r="U372" s="91" t="s">
        <v>2119</v>
      </c>
      <c r="W372" s="91"/>
      <c r="Y372" s="91"/>
      <c r="Z372" s="91"/>
      <c r="AA372" s="92" t="e">
        <f>VLOOKUP(功能_33[[#This Row],[User]],#REF!,7,FALSE)</f>
        <v>#REF!</v>
      </c>
      <c r="AB372" s="160">
        <v>44533</v>
      </c>
      <c r="AC372" s="160" t="s">
        <v>1559</v>
      </c>
      <c r="AD372" s="160"/>
      <c r="AE372" s="160">
        <v>44396</v>
      </c>
      <c r="AF372" s="180">
        <v>44550</v>
      </c>
      <c r="AG372" s="160"/>
      <c r="AH372" s="160"/>
      <c r="AI372" s="179"/>
      <c r="AJ372" s="160">
        <f>IFERROR(IF(VLOOKUP(功能_33[[#This Row],[功能代號]],E:T,11,FALSE)=0,"",VLOOKUP(功能_33[[#This Row],[功能代號]],E:T,11,FALSE)),"")</f>
        <v>44396</v>
      </c>
      <c r="AK372" s="160"/>
      <c r="AL372" s="160"/>
      <c r="AM372" s="92"/>
      <c r="AN372" s="160">
        <v>44396</v>
      </c>
      <c r="AO372" s="199" t="s">
        <v>1283</v>
      </c>
      <c r="AP372" s="200" t="s">
        <v>1284</v>
      </c>
      <c r="AQ372" s="181" t="s">
        <v>1530</v>
      </c>
      <c r="AR372" s="168" t="str">
        <f t="shared" si="41"/>
        <v>5-2</v>
      </c>
      <c r="AS372" s="169" t="str">
        <f t="shared" si="42"/>
        <v/>
      </c>
      <c r="AT372" s="170" t="str">
        <f t="shared" si="43"/>
        <v/>
      </c>
      <c r="AU372" s="182" t="str">
        <f t="shared" si="44"/>
        <v/>
      </c>
      <c r="AV372" s="183" t="str">
        <f t="shared" si="45"/>
        <v/>
      </c>
      <c r="AW372" s="163" t="str">
        <f t="shared" si="46"/>
        <v/>
      </c>
      <c r="AX372" s="92" t="str">
        <f>IFERROR(VLOOKUP(功能_33[[#This Row],[功能代號]],#REF!,1,FALSE),"")</f>
        <v/>
      </c>
      <c r="AY372" s="100">
        <v>44512</v>
      </c>
      <c r="AZ372" s="100">
        <v>44512</v>
      </c>
      <c r="BA372" s="100">
        <v>44512</v>
      </c>
      <c r="BB372" s="92" t="s">
        <v>1650</v>
      </c>
      <c r="BD372" s="92" t="s">
        <v>2148</v>
      </c>
      <c r="BE372" s="92" t="s">
        <v>1533</v>
      </c>
      <c r="BF372" s="184"/>
      <c r="BG372" s="92" t="str">
        <f>IFERROR(VLOOKUP(功能_33[[#This Row],[功能代號]],#REF!,1,FALSE),"")</f>
        <v/>
      </c>
      <c r="BH372" s="92" t="str">
        <f>IFERROR(VLOOKUP(功能_33[[#This Row],[QC對應測試案例即測試報告]],#REF!,1,FALSE),"")</f>
        <v/>
      </c>
      <c r="BI372" s="92" t="str">
        <f t="shared" si="47"/>
        <v/>
      </c>
    </row>
    <row r="373" spans="3:61" ht="17" x14ac:dyDescent="0.4">
      <c r="C373" s="92" t="s">
        <v>644</v>
      </c>
      <c r="D373" s="92" t="s">
        <v>1280</v>
      </c>
      <c r="E373" s="91" t="s">
        <v>194</v>
      </c>
      <c r="F373" s="92" t="s">
        <v>1290</v>
      </c>
      <c r="G373" s="92"/>
      <c r="H373" s="91" t="s">
        <v>714</v>
      </c>
      <c r="I373" s="91" t="s">
        <v>1640</v>
      </c>
      <c r="J373" s="180" t="s">
        <v>1231</v>
      </c>
      <c r="K373" s="180"/>
      <c r="L373" s="160">
        <v>44582</v>
      </c>
      <c r="M373" s="160">
        <v>44580</v>
      </c>
      <c r="N373" s="160">
        <v>44396</v>
      </c>
      <c r="O373" s="160">
        <v>44396</v>
      </c>
      <c r="P373" s="160">
        <v>44533</v>
      </c>
      <c r="Q373" s="91" t="s">
        <v>723</v>
      </c>
      <c r="R373" s="91" t="s">
        <v>1261</v>
      </c>
      <c r="T373" s="91">
        <v>1</v>
      </c>
      <c r="U373" s="91" t="s">
        <v>2144</v>
      </c>
      <c r="W373" s="91"/>
      <c r="Y373" s="91"/>
      <c r="Z373" s="91"/>
      <c r="AA373" s="92" t="e">
        <f>VLOOKUP(功能_33[[#This Row],[User]],#REF!,7,FALSE)</f>
        <v>#REF!</v>
      </c>
      <c r="AB373" s="160">
        <v>44533</v>
      </c>
      <c r="AC373" s="160" t="s">
        <v>1593</v>
      </c>
      <c r="AD373" s="190">
        <v>44550</v>
      </c>
      <c r="AE373" s="160">
        <v>44550</v>
      </c>
      <c r="AF373" s="180">
        <v>44550</v>
      </c>
      <c r="AG373" s="160"/>
      <c r="AH373" s="160"/>
      <c r="AI373" s="179"/>
      <c r="AJ373" s="160">
        <f>IFERROR(IF(VLOOKUP(功能_33[[#This Row],[功能代號]],E:T,11,FALSE)=0,"",VLOOKUP(功能_33[[#This Row],[功能代號]],E:T,11,FALSE)),"")</f>
        <v>44396</v>
      </c>
      <c r="AK373" s="160"/>
      <c r="AL373" s="160"/>
      <c r="AM373" s="92"/>
      <c r="AN373" s="160">
        <v>44396</v>
      </c>
      <c r="AO373" s="199" t="s">
        <v>1283</v>
      </c>
      <c r="AP373" s="200" t="s">
        <v>1284</v>
      </c>
      <c r="AQ373" s="181" t="s">
        <v>1530</v>
      </c>
      <c r="AR373" s="168" t="str">
        <f t="shared" si="41"/>
        <v>5-2</v>
      </c>
      <c r="AS373" s="169" t="str">
        <f t="shared" si="42"/>
        <v/>
      </c>
      <c r="AT373" s="170" t="str">
        <f t="shared" si="43"/>
        <v/>
      </c>
      <c r="AU373" s="182" t="str">
        <f t="shared" si="44"/>
        <v/>
      </c>
      <c r="AV373" s="183" t="str">
        <f t="shared" si="45"/>
        <v/>
      </c>
      <c r="AW373" s="163" t="str">
        <f t="shared" si="46"/>
        <v/>
      </c>
      <c r="AX373" s="92" t="str">
        <f>IFERROR(VLOOKUP(功能_33[[#This Row],[功能代號]],#REF!,1,FALSE),"")</f>
        <v/>
      </c>
      <c r="AY373" s="100">
        <v>44512</v>
      </c>
      <c r="AZ373" s="100">
        <v>44512</v>
      </c>
      <c r="BA373" s="100">
        <v>44512</v>
      </c>
      <c r="BB373" s="92" t="s">
        <v>1650</v>
      </c>
      <c r="BD373" s="92" t="s">
        <v>2148</v>
      </c>
      <c r="BE373" s="92" t="s">
        <v>1533</v>
      </c>
      <c r="BF373" s="184"/>
      <c r="BG373" s="92" t="str">
        <f>IFERROR(VLOOKUP(功能_33[[#This Row],[功能代號]],#REF!,1,FALSE),"")</f>
        <v/>
      </c>
      <c r="BH373" s="92" t="str">
        <f>IFERROR(VLOOKUP(功能_33[[#This Row],[QC對應測試案例即測試報告]],#REF!,1,FALSE),"")</f>
        <v/>
      </c>
      <c r="BI373" s="92" t="str">
        <f t="shared" si="47"/>
        <v/>
      </c>
    </row>
    <row r="374" spans="3:61" ht="17" x14ac:dyDescent="0.4">
      <c r="C374" s="92" t="s">
        <v>644</v>
      </c>
      <c r="D374" s="92" t="s">
        <v>1280</v>
      </c>
      <c r="E374" s="91" t="s">
        <v>174</v>
      </c>
      <c r="F374" s="92" t="s">
        <v>1291</v>
      </c>
      <c r="G374" s="92"/>
      <c r="H374" s="91" t="s">
        <v>714</v>
      </c>
      <c r="I374" s="91" t="s">
        <v>1640</v>
      </c>
      <c r="J374" s="180" t="s">
        <v>2149</v>
      </c>
      <c r="K374" s="180" t="s">
        <v>1551</v>
      </c>
      <c r="L374" s="160">
        <v>44575</v>
      </c>
      <c r="M374" s="160">
        <v>44573</v>
      </c>
      <c r="N374" s="160">
        <v>44397</v>
      </c>
      <c r="O374" s="160">
        <v>44397</v>
      </c>
      <c r="P374" s="160">
        <v>44533</v>
      </c>
      <c r="Q374" s="91" t="s">
        <v>723</v>
      </c>
      <c r="R374" s="91" t="s">
        <v>1261</v>
      </c>
      <c r="T374" s="91">
        <v>1</v>
      </c>
      <c r="U374" s="91" t="s">
        <v>2119</v>
      </c>
      <c r="W374" s="91"/>
      <c r="Y374" s="91"/>
      <c r="Z374" s="91"/>
      <c r="AA374" s="92" t="e">
        <f>VLOOKUP(功能_33[[#This Row],[User]],#REF!,7,FALSE)</f>
        <v>#REF!</v>
      </c>
      <c r="AB374" s="160">
        <v>44533</v>
      </c>
      <c r="AC374" s="160" t="s">
        <v>1593</v>
      </c>
      <c r="AD374" s="190">
        <v>44550</v>
      </c>
      <c r="AE374" s="160">
        <v>44550</v>
      </c>
      <c r="AF374" s="180" t="s">
        <v>2150</v>
      </c>
      <c r="AG374" s="160"/>
      <c r="AH374" s="160"/>
      <c r="AI374" s="179"/>
      <c r="AJ374" s="160">
        <f>IFERROR(IF(VLOOKUP(功能_33[[#This Row],[功能代號]],E:T,11,FALSE)=0,"",VLOOKUP(功能_33[[#This Row],[功能代號]],E:T,11,FALSE)),"")</f>
        <v>44397</v>
      </c>
      <c r="AK374" s="160"/>
      <c r="AL374" s="160"/>
      <c r="AM374" s="92"/>
      <c r="AN374" s="160">
        <v>44397</v>
      </c>
      <c r="AO374" s="199" t="s">
        <v>1283</v>
      </c>
      <c r="AP374" s="200" t="s">
        <v>1284</v>
      </c>
      <c r="AQ374" s="181" t="s">
        <v>1530</v>
      </c>
      <c r="AR374" s="168" t="str">
        <f t="shared" si="41"/>
        <v>5-2</v>
      </c>
      <c r="AS374" s="169" t="str">
        <f t="shared" si="42"/>
        <v/>
      </c>
      <c r="AT374" s="170" t="str">
        <f t="shared" si="43"/>
        <v/>
      </c>
      <c r="AU374" s="182" t="str">
        <f t="shared" si="44"/>
        <v/>
      </c>
      <c r="AV374" s="183" t="str">
        <f t="shared" si="45"/>
        <v/>
      </c>
      <c r="AW374" s="163" t="str">
        <f t="shared" si="46"/>
        <v/>
      </c>
      <c r="AX374" s="92" t="str">
        <f>IFERROR(VLOOKUP(功能_33[[#This Row],[功能代號]],#REF!,1,FALSE),"")</f>
        <v/>
      </c>
      <c r="AY374" s="100">
        <v>44512</v>
      </c>
      <c r="AZ374" s="100">
        <v>44512</v>
      </c>
      <c r="BA374" s="100">
        <v>44512</v>
      </c>
      <c r="BB374" s="92" t="s">
        <v>1650</v>
      </c>
      <c r="BD374" s="92" t="s">
        <v>1911</v>
      </c>
      <c r="BE374" s="92" t="s">
        <v>1533</v>
      </c>
      <c r="BF374" s="184"/>
      <c r="BG374" s="92" t="str">
        <f>IFERROR(VLOOKUP(功能_33[[#This Row],[功能代號]],#REF!,1,FALSE),"")</f>
        <v/>
      </c>
      <c r="BH374" s="92" t="str">
        <f>IFERROR(VLOOKUP(功能_33[[#This Row],[QC對應測試案例即測試報告]],#REF!,1,FALSE),"")</f>
        <v/>
      </c>
      <c r="BI374" s="92" t="str">
        <f t="shared" si="47"/>
        <v/>
      </c>
    </row>
    <row r="375" spans="3:61" ht="13.5" x14ac:dyDescent="0.4">
      <c r="C375" s="92" t="s">
        <v>644</v>
      </c>
      <c r="D375" s="92" t="s">
        <v>1280</v>
      </c>
      <c r="E375" s="91" t="s">
        <v>447</v>
      </c>
      <c r="F375" s="92" t="s">
        <v>1292</v>
      </c>
      <c r="G375" s="92" t="s">
        <v>927</v>
      </c>
      <c r="H375" s="91" t="s">
        <v>714</v>
      </c>
      <c r="I375" s="91" t="s">
        <v>1640</v>
      </c>
      <c r="J375" s="180" t="s">
        <v>1282</v>
      </c>
      <c r="K375" s="180"/>
      <c r="L375" s="160">
        <v>44575</v>
      </c>
      <c r="M375" s="160">
        <v>44573</v>
      </c>
      <c r="N375" s="160">
        <v>44397</v>
      </c>
      <c r="O375" s="160">
        <v>44397</v>
      </c>
      <c r="P375" s="160">
        <v>44397</v>
      </c>
      <c r="Q375" s="91" t="s">
        <v>723</v>
      </c>
      <c r="R375" s="91" t="s">
        <v>1261</v>
      </c>
      <c r="W375" s="91"/>
      <c r="Y375" s="91"/>
      <c r="Z375" s="91"/>
      <c r="AA375" s="92" t="e">
        <f>VLOOKUP(功能_33[[#This Row],[User]],#REF!,7,FALSE)</f>
        <v>#REF!</v>
      </c>
      <c r="AB375" s="160">
        <v>44533</v>
      </c>
      <c r="AC375" s="160" t="s">
        <v>1559</v>
      </c>
      <c r="AD375" s="160"/>
      <c r="AE375" s="160">
        <v>44397</v>
      </c>
      <c r="AF375" s="180">
        <v>44550</v>
      </c>
      <c r="AG375" s="160"/>
      <c r="AH375" s="160"/>
      <c r="AI375" s="179"/>
      <c r="AJ375" s="160">
        <f>IFERROR(IF(VLOOKUP(功能_33[[#This Row],[功能代號]],E:T,11,FALSE)=0,"",VLOOKUP(功能_33[[#This Row],[功能代號]],E:T,11,FALSE)),"")</f>
        <v>44397</v>
      </c>
      <c r="AK375" s="160"/>
      <c r="AL375" s="160"/>
      <c r="AM375" s="92"/>
      <c r="AN375" s="160"/>
      <c r="AO375" s="91" t="s">
        <v>897</v>
      </c>
      <c r="AP375" s="91" t="s">
        <v>759</v>
      </c>
      <c r="AQ375" s="181" t="s">
        <v>1530</v>
      </c>
      <c r="AR375" s="168" t="str">
        <f t="shared" si="41"/>
        <v>5-2</v>
      </c>
      <c r="AS375" s="169" t="str">
        <f t="shared" si="42"/>
        <v/>
      </c>
      <c r="AT375" s="170" t="str">
        <f t="shared" si="43"/>
        <v/>
      </c>
      <c r="AU375" s="182" t="str">
        <f t="shared" si="44"/>
        <v/>
      </c>
      <c r="AV375" s="183" t="str">
        <f t="shared" si="45"/>
        <v/>
      </c>
      <c r="AW375" s="163" t="str">
        <f t="shared" si="46"/>
        <v/>
      </c>
      <c r="AX375" s="92" t="str">
        <f>IFERROR(VLOOKUP(功能_33[[#This Row],[功能代號]],#REF!,1,FALSE),"")</f>
        <v/>
      </c>
      <c r="AY375" s="100">
        <v>44512</v>
      </c>
      <c r="AZ375" s="100">
        <v>44512</v>
      </c>
      <c r="BA375" s="100">
        <v>44512</v>
      </c>
      <c r="BB375" s="92" t="s">
        <v>1650</v>
      </c>
      <c r="BD375" s="92" t="s">
        <v>2151</v>
      </c>
      <c r="BE375" s="92" t="s">
        <v>1533</v>
      </c>
      <c r="BF375" s="184"/>
      <c r="BG375" s="92" t="str">
        <f>IFERROR(VLOOKUP(功能_33[[#This Row],[功能代號]],#REF!,1,FALSE),"")</f>
        <v/>
      </c>
      <c r="BH375" s="92" t="str">
        <f>IFERROR(VLOOKUP(功能_33[[#This Row],[QC對應測試案例即測試報告]],#REF!,1,FALSE),"")</f>
        <v/>
      </c>
      <c r="BI375" s="92" t="str">
        <f t="shared" si="47"/>
        <v/>
      </c>
    </row>
    <row r="376" spans="3:61" ht="17" x14ac:dyDescent="0.4">
      <c r="C376" s="92" t="s">
        <v>644</v>
      </c>
      <c r="D376" s="92" t="s">
        <v>1280</v>
      </c>
      <c r="E376" s="91" t="s">
        <v>196</v>
      </c>
      <c r="F376" s="92" t="s">
        <v>1293</v>
      </c>
      <c r="G376" s="92"/>
      <c r="H376" s="91" t="s">
        <v>714</v>
      </c>
      <c r="I376" s="91" t="s">
        <v>1640</v>
      </c>
      <c r="J376" s="180" t="s">
        <v>1282</v>
      </c>
      <c r="K376" s="180"/>
      <c r="L376" s="160">
        <v>44582</v>
      </c>
      <c r="M376" s="160">
        <v>44580</v>
      </c>
      <c r="N376" s="160">
        <v>44397</v>
      </c>
      <c r="O376" s="160">
        <v>44397</v>
      </c>
      <c r="P376" s="160">
        <v>44533</v>
      </c>
      <c r="Q376" s="91" t="s">
        <v>723</v>
      </c>
      <c r="R376" s="91" t="s">
        <v>1261</v>
      </c>
      <c r="T376" s="91">
        <v>1</v>
      </c>
      <c r="U376" s="91" t="s">
        <v>2144</v>
      </c>
      <c r="W376" s="91"/>
      <c r="Y376" s="91"/>
      <c r="Z376" s="91"/>
      <c r="AA376" s="92" t="e">
        <f>VLOOKUP(功能_33[[#This Row],[User]],#REF!,7,FALSE)</f>
        <v>#REF!</v>
      </c>
      <c r="AB376" s="160">
        <v>44533</v>
      </c>
      <c r="AC376" s="160" t="s">
        <v>1593</v>
      </c>
      <c r="AD376" s="190">
        <v>44550</v>
      </c>
      <c r="AE376" s="160">
        <v>44550</v>
      </c>
      <c r="AF376" s="180">
        <v>44550</v>
      </c>
      <c r="AG376" s="160"/>
      <c r="AH376" s="160"/>
      <c r="AI376" s="179"/>
      <c r="AJ376" s="160">
        <f>IFERROR(IF(VLOOKUP(功能_33[[#This Row],[功能代號]],E:T,11,FALSE)=0,"",VLOOKUP(功能_33[[#This Row],[功能代號]],E:T,11,FALSE)),"")</f>
        <v>44397</v>
      </c>
      <c r="AK376" s="160"/>
      <c r="AL376" s="160"/>
      <c r="AM376" s="92"/>
      <c r="AN376" s="160">
        <v>44397</v>
      </c>
      <c r="AO376" s="199" t="s">
        <v>1283</v>
      </c>
      <c r="AP376" s="200" t="s">
        <v>1284</v>
      </c>
      <c r="AQ376" s="181" t="s">
        <v>1530</v>
      </c>
      <c r="AR376" s="168" t="str">
        <f t="shared" si="41"/>
        <v>5-2</v>
      </c>
      <c r="AS376" s="169" t="str">
        <f t="shared" si="42"/>
        <v/>
      </c>
      <c r="AT376" s="170" t="str">
        <f t="shared" si="43"/>
        <v/>
      </c>
      <c r="AU376" s="182" t="str">
        <f t="shared" si="44"/>
        <v/>
      </c>
      <c r="AV376" s="183" t="str">
        <f t="shared" si="45"/>
        <v/>
      </c>
      <c r="AW376" s="163" t="str">
        <f t="shared" si="46"/>
        <v/>
      </c>
      <c r="AX376" s="92" t="str">
        <f>IFERROR(VLOOKUP(功能_33[[#This Row],[功能代號]],#REF!,1,FALSE),"")</f>
        <v/>
      </c>
      <c r="AY376" s="100">
        <v>44512</v>
      </c>
      <c r="AZ376" s="100">
        <v>44512</v>
      </c>
      <c r="BA376" s="100">
        <v>44512</v>
      </c>
      <c r="BB376" s="92" t="s">
        <v>1650</v>
      </c>
      <c r="BD376" s="92" t="s">
        <v>1911</v>
      </c>
      <c r="BE376" s="92" t="s">
        <v>1533</v>
      </c>
      <c r="BF376" s="184"/>
      <c r="BG376" s="92" t="str">
        <f>IFERROR(VLOOKUP(功能_33[[#This Row],[功能代號]],#REF!,1,FALSE),"")</f>
        <v/>
      </c>
      <c r="BH376" s="92" t="str">
        <f>IFERROR(VLOOKUP(功能_33[[#This Row],[QC對應測試案例即測試報告]],#REF!,1,FALSE),"")</f>
        <v/>
      </c>
      <c r="BI376" s="92" t="str">
        <f t="shared" si="47"/>
        <v/>
      </c>
    </row>
    <row r="377" spans="3:61" ht="13.5" x14ac:dyDescent="0.4">
      <c r="C377" s="92" t="s">
        <v>646</v>
      </c>
      <c r="D377" s="92" t="s">
        <v>1035</v>
      </c>
      <c r="E377" s="91" t="s">
        <v>292</v>
      </c>
      <c r="F377" s="92" t="s">
        <v>1294</v>
      </c>
      <c r="G377" s="92"/>
      <c r="H377" s="91" t="s">
        <v>761</v>
      </c>
      <c r="I377" s="91" t="s">
        <v>853</v>
      </c>
      <c r="J377" s="97" t="s">
        <v>793</v>
      </c>
      <c r="K377" s="97"/>
      <c r="L377" s="160">
        <v>44566</v>
      </c>
      <c r="M377" s="160">
        <v>44566</v>
      </c>
      <c r="N377" s="160">
        <v>44516</v>
      </c>
      <c r="O377" s="160">
        <v>44467</v>
      </c>
      <c r="P377" s="160">
        <v>44472</v>
      </c>
      <c r="Q377" s="91" t="s">
        <v>723</v>
      </c>
      <c r="R377" s="91" t="s">
        <v>1170</v>
      </c>
      <c r="W377" s="91"/>
      <c r="Y377" s="91"/>
      <c r="Z377" s="91"/>
      <c r="AA377" s="92" t="e">
        <f>VLOOKUP(功能_33[[#This Row],[User]],#REF!,7,FALSE)</f>
        <v>#REF!</v>
      </c>
      <c r="AB377" s="160">
        <v>44472</v>
      </c>
      <c r="AC377" s="160" t="s">
        <v>1593</v>
      </c>
      <c r="AD377" s="190">
        <v>44544</v>
      </c>
      <c r="AE377" s="190">
        <v>44544</v>
      </c>
      <c r="AF377" s="180">
        <v>44550</v>
      </c>
      <c r="AG377" s="160"/>
      <c r="AH377" s="160"/>
      <c r="AI377" s="179"/>
      <c r="AJ377" s="160">
        <f>IFERROR(IF(VLOOKUP(功能_33[[#This Row],[功能代號]],E:T,11,FALSE)=0,"",VLOOKUP(功能_33[[#This Row],[功能代號]],E:T,11,FALSE)),"")</f>
        <v>44467</v>
      </c>
      <c r="AK377" s="160"/>
      <c r="AL377" s="160"/>
      <c r="AM377" s="92"/>
      <c r="AN377" s="160"/>
      <c r="AO377" s="104" t="s">
        <v>1250</v>
      </c>
      <c r="AP377" s="105" t="s">
        <v>1251</v>
      </c>
      <c r="AQ377" s="181" t="s">
        <v>1530</v>
      </c>
      <c r="AR377" s="168" t="str">
        <f t="shared" si="41"/>
        <v>6-7</v>
      </c>
      <c r="AS377" s="169" t="str">
        <f t="shared" si="42"/>
        <v/>
      </c>
      <c r="AT377" s="170" t="str">
        <f t="shared" si="43"/>
        <v/>
      </c>
      <c r="AU377" s="182" t="str">
        <f t="shared" si="44"/>
        <v/>
      </c>
      <c r="AV377" s="183" t="str">
        <f t="shared" si="45"/>
        <v/>
      </c>
      <c r="AW377" s="163" t="str">
        <f t="shared" si="46"/>
        <v/>
      </c>
      <c r="AX377" s="92" t="str">
        <f>IFERROR(VLOOKUP(功能_33[[#This Row],[功能代號]],#REF!,1,FALSE),"")</f>
        <v/>
      </c>
      <c r="AY377" s="100">
        <v>44512</v>
      </c>
      <c r="AZ377" s="100">
        <v>44512</v>
      </c>
      <c r="BA377" s="100">
        <v>44512</v>
      </c>
      <c r="BB377" s="92" t="s">
        <v>1650</v>
      </c>
      <c r="BD377" s="92" t="s">
        <v>2114</v>
      </c>
      <c r="BE377" s="92" t="s">
        <v>1533</v>
      </c>
      <c r="BF377" s="184"/>
      <c r="BG377" s="92" t="str">
        <f>IFERROR(VLOOKUP(功能_33[[#This Row],[功能代號]],#REF!,1,FALSE),"")</f>
        <v/>
      </c>
      <c r="BH377" s="92" t="str">
        <f>IFERROR(VLOOKUP(功能_33[[#This Row],[QC對應測試案例即測試報告]],#REF!,1,FALSE),"")</f>
        <v/>
      </c>
      <c r="BI377" s="92" t="str">
        <f t="shared" si="47"/>
        <v/>
      </c>
    </row>
    <row r="378" spans="3:61" ht="13.5" x14ac:dyDescent="0.4">
      <c r="C378" s="92" t="s">
        <v>646</v>
      </c>
      <c r="D378" s="92" t="s">
        <v>1035</v>
      </c>
      <c r="E378" s="91" t="s">
        <v>317</v>
      </c>
      <c r="F378" s="92" t="s">
        <v>1295</v>
      </c>
      <c r="G378" s="92"/>
      <c r="H378" s="91" t="s">
        <v>714</v>
      </c>
      <c r="I378" s="91" t="s">
        <v>1640</v>
      </c>
      <c r="J378" s="97" t="s">
        <v>1641</v>
      </c>
      <c r="K378" s="97" t="s">
        <v>2112</v>
      </c>
      <c r="L378" s="160">
        <v>44575</v>
      </c>
      <c r="M378" s="160">
        <v>44573</v>
      </c>
      <c r="N378" s="160">
        <v>44398</v>
      </c>
      <c r="O378" s="160">
        <v>44398</v>
      </c>
      <c r="P378" s="160">
        <v>44533</v>
      </c>
      <c r="Q378" s="91" t="s">
        <v>723</v>
      </c>
      <c r="R378" s="91" t="s">
        <v>1261</v>
      </c>
      <c r="W378" s="91"/>
      <c r="Y378" s="91"/>
      <c r="Z378" s="91"/>
      <c r="AA378" s="92" t="e">
        <f>VLOOKUP(功能_33[[#This Row],[User]],#REF!,7,FALSE)</f>
        <v>#REF!</v>
      </c>
      <c r="AB378" s="160">
        <v>44533</v>
      </c>
      <c r="AC378" s="160" t="s">
        <v>1593</v>
      </c>
      <c r="AD378" s="190">
        <v>44550</v>
      </c>
      <c r="AE378" s="160">
        <v>44550</v>
      </c>
      <c r="AF378" s="180" t="s">
        <v>1903</v>
      </c>
      <c r="AG378" s="160"/>
      <c r="AH378" s="160"/>
      <c r="AI378" s="179"/>
      <c r="AJ378" s="160">
        <f>IFERROR(IF(VLOOKUP(功能_33[[#This Row],[功能代號]],E:T,11,FALSE)=0,"",VLOOKUP(功能_33[[#This Row],[功能代號]],E:T,11,FALSE)),"")</f>
        <v>44398</v>
      </c>
      <c r="AK378" s="160"/>
      <c r="AL378" s="160"/>
      <c r="AM378" s="92"/>
      <c r="AN378" s="160">
        <v>44398</v>
      </c>
      <c r="AO378" s="91" t="s">
        <v>897</v>
      </c>
      <c r="AP378" s="91" t="s">
        <v>759</v>
      </c>
      <c r="AQ378" s="181" t="s">
        <v>1530</v>
      </c>
      <c r="AR378" s="168" t="str">
        <f t="shared" si="41"/>
        <v>6-7</v>
      </c>
      <c r="AS378" s="169" t="str">
        <f t="shared" si="42"/>
        <v/>
      </c>
      <c r="AT378" s="170" t="str">
        <f t="shared" si="43"/>
        <v/>
      </c>
      <c r="AU378" s="182" t="str">
        <f t="shared" si="44"/>
        <v/>
      </c>
      <c r="AV378" s="183" t="str">
        <f t="shared" si="45"/>
        <v/>
      </c>
      <c r="AW378" s="163" t="str">
        <f t="shared" si="46"/>
        <v/>
      </c>
      <c r="AX378" s="92" t="str">
        <f>IFERROR(VLOOKUP(功能_33[[#This Row],[功能代號]],#REF!,1,FALSE),"")</f>
        <v/>
      </c>
      <c r="AY378" s="100">
        <v>44515</v>
      </c>
      <c r="AZ378" s="100">
        <v>44515</v>
      </c>
      <c r="BA378" s="100">
        <v>44515</v>
      </c>
      <c r="BB378" s="92" t="s">
        <v>1650</v>
      </c>
      <c r="BD378" s="92" t="s">
        <v>2118</v>
      </c>
      <c r="BE378" s="92" t="s">
        <v>1533</v>
      </c>
      <c r="BF378" s="184"/>
      <c r="BG378" s="92" t="str">
        <f>IFERROR(VLOOKUP(功能_33[[#This Row],[功能代號]],#REF!,1,FALSE),"")</f>
        <v/>
      </c>
      <c r="BH378" s="92" t="str">
        <f>IFERROR(VLOOKUP(功能_33[[#This Row],[QC對應測試案例即測試報告]],#REF!,1,FALSE),"")</f>
        <v/>
      </c>
      <c r="BI378" s="92" t="str">
        <f t="shared" si="47"/>
        <v/>
      </c>
    </row>
    <row r="379" spans="3:61" ht="13.5" x14ac:dyDescent="0.4">
      <c r="C379" s="92" t="s">
        <v>646</v>
      </c>
      <c r="D379" s="92" t="s">
        <v>1035</v>
      </c>
      <c r="E379" s="91" t="s">
        <v>293</v>
      </c>
      <c r="F379" s="92" t="s">
        <v>1251</v>
      </c>
      <c r="G379" s="92"/>
      <c r="H379" s="91" t="s">
        <v>761</v>
      </c>
      <c r="I379" s="91" t="s">
        <v>853</v>
      </c>
      <c r="J379" s="97" t="s">
        <v>1993</v>
      </c>
      <c r="K379" s="97" t="s">
        <v>1528</v>
      </c>
      <c r="L379" s="160">
        <v>44566</v>
      </c>
      <c r="M379" s="160">
        <v>44566</v>
      </c>
      <c r="N379" s="160">
        <v>44516</v>
      </c>
      <c r="O379" s="160">
        <v>44467</v>
      </c>
      <c r="P379" s="160">
        <v>44472</v>
      </c>
      <c r="Q379" s="91" t="s">
        <v>723</v>
      </c>
      <c r="R379" s="91" t="s">
        <v>1170</v>
      </c>
      <c r="W379" s="91"/>
      <c r="Y379" s="91"/>
      <c r="Z379" s="91"/>
      <c r="AA379" s="92" t="e">
        <f>VLOOKUP(功能_33[[#This Row],[User]],#REF!,7,FALSE)</f>
        <v>#REF!</v>
      </c>
      <c r="AB379" s="160">
        <v>44472</v>
      </c>
      <c r="AC379" s="160" t="s">
        <v>1593</v>
      </c>
      <c r="AD379" s="190">
        <v>44544</v>
      </c>
      <c r="AE379" s="190">
        <v>44544</v>
      </c>
      <c r="AF379" s="180" t="s">
        <v>2152</v>
      </c>
      <c r="AG379" s="160"/>
      <c r="AH379" s="160"/>
      <c r="AI379" s="179"/>
      <c r="AJ379" s="160">
        <f>IFERROR(IF(VLOOKUP(功能_33[[#This Row],[功能代號]],E:T,11,FALSE)=0,"",VLOOKUP(功能_33[[#This Row],[功能代號]],E:T,11,FALSE)),"")</f>
        <v>44467</v>
      </c>
      <c r="AK379" s="160"/>
      <c r="AL379" s="160"/>
      <c r="AM379" s="92"/>
      <c r="AN379" s="160"/>
      <c r="AO379" s="104" t="s">
        <v>1250</v>
      </c>
      <c r="AP379" s="105" t="s">
        <v>1251</v>
      </c>
      <c r="AQ379" s="181" t="s">
        <v>1530</v>
      </c>
      <c r="AR379" s="168" t="str">
        <f t="shared" si="41"/>
        <v>6-7</v>
      </c>
      <c r="AS379" s="169" t="str">
        <f t="shared" si="42"/>
        <v/>
      </c>
      <c r="AT379" s="170" t="str">
        <f t="shared" si="43"/>
        <v/>
      </c>
      <c r="AU379" s="182" t="str">
        <f t="shared" si="44"/>
        <v/>
      </c>
      <c r="AV379" s="183" t="str">
        <f t="shared" si="45"/>
        <v/>
      </c>
      <c r="AW379" s="163" t="str">
        <f t="shared" si="46"/>
        <v/>
      </c>
      <c r="AX379" s="92" t="str">
        <f>IFERROR(VLOOKUP(功能_33[[#This Row],[功能代號]],#REF!,1,FALSE),"")</f>
        <v/>
      </c>
      <c r="AY379" s="100">
        <v>44512</v>
      </c>
      <c r="AZ379" s="100">
        <v>44512</v>
      </c>
      <c r="BA379" s="100">
        <v>44512</v>
      </c>
      <c r="BB379" s="92" t="s">
        <v>1650</v>
      </c>
      <c r="BD379" s="92" t="s">
        <v>2114</v>
      </c>
      <c r="BE379" s="92" t="s">
        <v>1533</v>
      </c>
      <c r="BF379" s="184"/>
      <c r="BG379" s="92" t="str">
        <f>IFERROR(VLOOKUP(功能_33[[#This Row],[功能代號]],#REF!,1,FALSE),"")</f>
        <v/>
      </c>
      <c r="BH379" s="92" t="str">
        <f>IFERROR(VLOOKUP(功能_33[[#This Row],[QC對應測試案例即測試報告]],#REF!,1,FALSE),"")</f>
        <v/>
      </c>
      <c r="BI379" s="92" t="str">
        <f t="shared" si="47"/>
        <v/>
      </c>
    </row>
    <row r="380" spans="3:61" ht="13.5" x14ac:dyDescent="0.4">
      <c r="C380" s="92" t="s">
        <v>646</v>
      </c>
      <c r="D380" s="92" t="s">
        <v>1035</v>
      </c>
      <c r="E380" s="91" t="s">
        <v>301</v>
      </c>
      <c r="F380" s="92" t="s">
        <v>1296</v>
      </c>
      <c r="G380" s="92"/>
      <c r="H380" s="91" t="s">
        <v>714</v>
      </c>
      <c r="I380" s="91" t="s">
        <v>1640</v>
      </c>
      <c r="J380" s="97" t="s">
        <v>793</v>
      </c>
      <c r="K380" s="97"/>
      <c r="L380" s="160">
        <v>44582</v>
      </c>
      <c r="M380" s="160">
        <v>44573</v>
      </c>
      <c r="N380" s="160">
        <v>44398</v>
      </c>
      <c r="O380" s="160">
        <v>44398</v>
      </c>
      <c r="P380" s="160">
        <v>44536</v>
      </c>
      <c r="Q380" s="91" t="s">
        <v>723</v>
      </c>
      <c r="R380" s="91" t="s">
        <v>1261</v>
      </c>
      <c r="W380" s="91"/>
      <c r="Y380" s="91"/>
      <c r="Z380" s="91"/>
      <c r="AA380" s="92" t="e">
        <f>VLOOKUP(功能_33[[#This Row],[User]],#REF!,7,FALSE)</f>
        <v>#REF!</v>
      </c>
      <c r="AB380" s="160">
        <v>44536</v>
      </c>
      <c r="AC380" s="160" t="s">
        <v>1593</v>
      </c>
      <c r="AD380" s="190">
        <v>44550</v>
      </c>
      <c r="AE380" s="160">
        <v>44550</v>
      </c>
      <c r="AF380" s="180">
        <v>44550</v>
      </c>
      <c r="AG380" s="160"/>
      <c r="AH380" s="160"/>
      <c r="AI380" s="179"/>
      <c r="AJ380" s="160">
        <f>IFERROR(IF(VLOOKUP(功能_33[[#This Row],[功能代號]],E:T,11,FALSE)=0,"",VLOOKUP(功能_33[[#This Row],[功能代號]],E:T,11,FALSE)),"")</f>
        <v>44398</v>
      </c>
      <c r="AK380" s="160"/>
      <c r="AL380" s="160"/>
      <c r="AM380" s="92"/>
      <c r="AN380" s="160">
        <v>44398</v>
      </c>
      <c r="AO380" s="91" t="s">
        <v>897</v>
      </c>
      <c r="AP380" s="91" t="s">
        <v>759</v>
      </c>
      <c r="AQ380" s="181" t="s">
        <v>1530</v>
      </c>
      <c r="AR380" s="168" t="str">
        <f t="shared" si="41"/>
        <v>6-7</v>
      </c>
      <c r="AS380" s="169" t="str">
        <f t="shared" si="42"/>
        <v/>
      </c>
      <c r="AT380" s="170" t="str">
        <f t="shared" si="43"/>
        <v/>
      </c>
      <c r="AU380" s="182" t="str">
        <f t="shared" si="44"/>
        <v/>
      </c>
      <c r="AV380" s="183" t="str">
        <f t="shared" si="45"/>
        <v/>
      </c>
      <c r="AW380" s="163" t="str">
        <f t="shared" si="46"/>
        <v/>
      </c>
      <c r="AX380" s="92" t="str">
        <f>IFERROR(VLOOKUP(功能_33[[#This Row],[功能代號]],#REF!,1,FALSE),"")</f>
        <v/>
      </c>
      <c r="AY380" s="100">
        <v>44515</v>
      </c>
      <c r="AZ380" s="100">
        <v>44515</v>
      </c>
      <c r="BA380" s="100">
        <v>44515</v>
      </c>
      <c r="BB380" s="92" t="s">
        <v>1650</v>
      </c>
      <c r="BD380" s="92" t="s">
        <v>2118</v>
      </c>
      <c r="BE380" s="92" t="s">
        <v>1533</v>
      </c>
      <c r="BF380" s="184"/>
      <c r="BG380" s="92" t="str">
        <f>IFERROR(VLOOKUP(功能_33[[#This Row],[功能代號]],#REF!,1,FALSE),"")</f>
        <v/>
      </c>
      <c r="BH380" s="92" t="str">
        <f>IFERROR(VLOOKUP(功能_33[[#This Row],[QC對應測試案例即測試報告]],#REF!,1,FALSE),"")</f>
        <v/>
      </c>
      <c r="BI380" s="92" t="str">
        <f t="shared" si="47"/>
        <v/>
      </c>
    </row>
    <row r="381" spans="3:61" ht="13.5" x14ac:dyDescent="0.4">
      <c r="C381" s="92" t="s">
        <v>646</v>
      </c>
      <c r="D381" s="92" t="s">
        <v>1035</v>
      </c>
      <c r="E381" s="91" t="s">
        <v>294</v>
      </c>
      <c r="F381" s="92" t="s">
        <v>1255</v>
      </c>
      <c r="G381" s="92"/>
      <c r="H381" s="91" t="s">
        <v>761</v>
      </c>
      <c r="I381" s="91" t="s">
        <v>853</v>
      </c>
      <c r="J381" s="97" t="s">
        <v>793</v>
      </c>
      <c r="K381" s="97"/>
      <c r="L381" s="160">
        <v>44567</v>
      </c>
      <c r="M381" s="160">
        <v>44567</v>
      </c>
      <c r="N381" s="160">
        <v>44515</v>
      </c>
      <c r="O381" s="160">
        <v>44466</v>
      </c>
      <c r="P381" s="160">
        <v>44466</v>
      </c>
      <c r="Q381" s="91" t="s">
        <v>723</v>
      </c>
      <c r="R381" s="91" t="s">
        <v>735</v>
      </c>
      <c r="W381" s="91"/>
      <c r="Y381" s="91"/>
      <c r="Z381" s="91"/>
      <c r="AA381" s="92" t="e">
        <f>VLOOKUP(功能_33[[#This Row],[User]],#REF!,7,FALSE)</f>
        <v>#REF!</v>
      </c>
      <c r="AB381" s="160">
        <v>44533</v>
      </c>
      <c r="AC381" s="160" t="s">
        <v>1559</v>
      </c>
      <c r="AD381" s="160">
        <v>44529</v>
      </c>
      <c r="AE381" s="160">
        <v>44529</v>
      </c>
      <c r="AF381" s="180">
        <v>44550</v>
      </c>
      <c r="AG381" s="160"/>
      <c r="AH381" s="160"/>
      <c r="AI381" s="179"/>
      <c r="AJ381" s="160">
        <f>IFERROR(IF(VLOOKUP(功能_33[[#This Row],[功能代號]],E:T,11,FALSE)=0,"",VLOOKUP(功能_33[[#This Row],[功能代號]],E:T,11,FALSE)),"")</f>
        <v>44466</v>
      </c>
      <c r="AK381" s="160"/>
      <c r="AL381" s="160"/>
      <c r="AM381" s="92"/>
      <c r="AN381" s="160"/>
      <c r="AO381" s="104" t="s">
        <v>1254</v>
      </c>
      <c r="AP381" s="105" t="s">
        <v>1255</v>
      </c>
      <c r="AQ381" s="181" t="s">
        <v>1530</v>
      </c>
      <c r="AR381" s="168" t="str">
        <f t="shared" si="41"/>
        <v>6-7</v>
      </c>
      <c r="AS381" s="169" t="str">
        <f t="shared" si="42"/>
        <v/>
      </c>
      <c r="AT381" s="170" t="str">
        <f t="shared" si="43"/>
        <v/>
      </c>
      <c r="AU381" s="182" t="str">
        <f t="shared" si="44"/>
        <v/>
      </c>
      <c r="AV381" s="183" t="str">
        <f t="shared" si="45"/>
        <v/>
      </c>
      <c r="AW381" s="163" t="str">
        <f t="shared" si="46"/>
        <v/>
      </c>
      <c r="AX381" s="92" t="str">
        <f>IFERROR(VLOOKUP(功能_33[[#This Row],[功能代號]],#REF!,1,FALSE),"")</f>
        <v/>
      </c>
      <c r="AY381" s="100">
        <v>44512</v>
      </c>
      <c r="AZ381" s="100">
        <v>44512</v>
      </c>
      <c r="BA381" s="100">
        <v>44512</v>
      </c>
      <c r="BB381" s="92" t="s">
        <v>1531</v>
      </c>
      <c r="BD381" s="92" t="s">
        <v>1661</v>
      </c>
      <c r="BE381" s="92" t="s">
        <v>1533</v>
      </c>
      <c r="BF381" s="184"/>
      <c r="BG381" s="92" t="str">
        <f>IFERROR(VLOOKUP(功能_33[[#This Row],[功能代號]],#REF!,1,FALSE),"")</f>
        <v/>
      </c>
      <c r="BH381" s="92" t="str">
        <f>IFERROR(VLOOKUP(功能_33[[#This Row],[QC對應測試案例即測試報告]],#REF!,1,FALSE),"")</f>
        <v/>
      </c>
      <c r="BI381" s="92" t="str">
        <f t="shared" si="47"/>
        <v/>
      </c>
    </row>
    <row r="382" spans="3:61" ht="13.5" x14ac:dyDescent="0.4">
      <c r="C382" s="92" t="s">
        <v>646</v>
      </c>
      <c r="D382" s="92" t="s">
        <v>1035</v>
      </c>
      <c r="E382" s="91" t="s">
        <v>295</v>
      </c>
      <c r="F382" s="92" t="s">
        <v>1297</v>
      </c>
      <c r="G382" s="92"/>
      <c r="H382" s="91" t="s">
        <v>761</v>
      </c>
      <c r="I382" s="91" t="s">
        <v>853</v>
      </c>
      <c r="J382" s="97" t="s">
        <v>793</v>
      </c>
      <c r="K382" s="97"/>
      <c r="L382" s="160">
        <v>44567</v>
      </c>
      <c r="M382" s="160">
        <v>44567</v>
      </c>
      <c r="N382" s="160">
        <v>44515</v>
      </c>
      <c r="O382" s="160">
        <v>44466</v>
      </c>
      <c r="P382" s="160">
        <v>44466</v>
      </c>
      <c r="Q382" s="91" t="s">
        <v>728</v>
      </c>
      <c r="R382" s="91" t="s">
        <v>735</v>
      </c>
      <c r="W382" s="91"/>
      <c r="Y382" s="91"/>
      <c r="Z382" s="91"/>
      <c r="AA382" s="92" t="e">
        <f>VLOOKUP(功能_33[[#This Row],[User]],#REF!,7,FALSE)</f>
        <v>#REF!</v>
      </c>
      <c r="AB382" s="160">
        <v>44533</v>
      </c>
      <c r="AC382" s="160" t="s">
        <v>1559</v>
      </c>
      <c r="AD382" s="160">
        <v>44529</v>
      </c>
      <c r="AE382" s="160">
        <v>44529</v>
      </c>
      <c r="AF382" s="180">
        <v>44550</v>
      </c>
      <c r="AG382" s="160"/>
      <c r="AH382" s="160"/>
      <c r="AI382" s="179"/>
      <c r="AJ382" s="160">
        <f>IFERROR(IF(VLOOKUP(功能_33[[#This Row],[功能代號]],E:T,11,FALSE)=0,"",VLOOKUP(功能_33[[#This Row],[功能代號]],E:T,11,FALSE)),"")</f>
        <v>44466</v>
      </c>
      <c r="AK382" s="160"/>
      <c r="AL382" s="160"/>
      <c r="AM382" s="92"/>
      <c r="AN382" s="160"/>
      <c r="AO382" s="91" t="s">
        <v>759</v>
      </c>
      <c r="AP382" s="91" t="s">
        <v>759</v>
      </c>
      <c r="AQ382" s="181" t="s">
        <v>1530</v>
      </c>
      <c r="AR382" s="168" t="str">
        <f t="shared" si="41"/>
        <v>6-7</v>
      </c>
      <c r="AS382" s="169" t="str">
        <f t="shared" si="42"/>
        <v/>
      </c>
      <c r="AT382" s="170" t="str">
        <f t="shared" si="43"/>
        <v/>
      </c>
      <c r="AU382" s="182" t="str">
        <f t="shared" si="44"/>
        <v/>
      </c>
      <c r="AV382" s="183" t="str">
        <f t="shared" si="45"/>
        <v/>
      </c>
      <c r="AW382" s="163" t="str">
        <f t="shared" si="46"/>
        <v/>
      </c>
      <c r="AX382" s="92" t="str">
        <f>IFERROR(VLOOKUP(功能_33[[#This Row],[功能代號]],#REF!,1,FALSE),"")</f>
        <v/>
      </c>
      <c r="AY382" s="100">
        <v>44512</v>
      </c>
      <c r="AZ382" s="100">
        <v>44512</v>
      </c>
      <c r="BA382" s="100">
        <v>44512</v>
      </c>
      <c r="BB382" s="92" t="s">
        <v>1531</v>
      </c>
      <c r="BD382" s="92" t="s">
        <v>1661</v>
      </c>
      <c r="BE382" s="92" t="s">
        <v>1533</v>
      </c>
      <c r="BF382" s="184"/>
      <c r="BG382" s="92" t="str">
        <f>IFERROR(VLOOKUP(功能_33[[#This Row],[功能代號]],#REF!,1,FALSE),"")</f>
        <v/>
      </c>
      <c r="BH382" s="92" t="str">
        <f>IFERROR(VLOOKUP(功能_33[[#This Row],[QC對應測試案例即測試報告]],#REF!,1,FALSE),"")</f>
        <v/>
      </c>
      <c r="BI382" s="92" t="str">
        <f t="shared" si="47"/>
        <v/>
      </c>
    </row>
    <row r="383" spans="3:61" ht="13.5" x14ac:dyDescent="0.4">
      <c r="C383" s="92" t="s">
        <v>646</v>
      </c>
      <c r="D383" s="92" t="s">
        <v>1035</v>
      </c>
      <c r="E383" s="91" t="s">
        <v>268</v>
      </c>
      <c r="F383" s="92" t="s">
        <v>1298</v>
      </c>
      <c r="G383" s="92"/>
      <c r="H383" s="91" t="s">
        <v>714</v>
      </c>
      <c r="I383" s="91" t="s">
        <v>1640</v>
      </c>
      <c r="J383" s="97" t="s">
        <v>1641</v>
      </c>
      <c r="K383" s="97" t="s">
        <v>2112</v>
      </c>
      <c r="L383" s="160">
        <v>44575</v>
      </c>
      <c r="M383" s="160">
        <v>44573</v>
      </c>
      <c r="N383" s="160">
        <v>44397</v>
      </c>
      <c r="O383" s="160">
        <v>44397</v>
      </c>
      <c r="P383" s="160">
        <v>44397</v>
      </c>
      <c r="Q383" s="91" t="s">
        <v>723</v>
      </c>
      <c r="R383" s="91" t="s">
        <v>1261</v>
      </c>
      <c r="W383" s="91"/>
      <c r="Y383" s="91"/>
      <c r="Z383" s="91"/>
      <c r="AA383" s="92" t="e">
        <f>VLOOKUP(功能_33[[#This Row],[User]],#REF!,7,FALSE)</f>
        <v>#REF!</v>
      </c>
      <c r="AB383" s="160">
        <v>44533</v>
      </c>
      <c r="AC383" s="160" t="s">
        <v>1559</v>
      </c>
      <c r="AD383" s="160"/>
      <c r="AE383" s="160">
        <v>44397</v>
      </c>
      <c r="AF383" s="180" t="s">
        <v>1685</v>
      </c>
      <c r="AG383" s="160"/>
      <c r="AH383" s="160"/>
      <c r="AI383" s="179"/>
      <c r="AJ383" s="160">
        <f>IFERROR(IF(VLOOKUP(功能_33[[#This Row],[功能代號]],E:T,11,FALSE)=0,"",VLOOKUP(功能_33[[#This Row],[功能代號]],E:T,11,FALSE)),"")</f>
        <v>44397</v>
      </c>
      <c r="AK383" s="160"/>
      <c r="AL383" s="160"/>
      <c r="AM383" s="92"/>
      <c r="AN383" s="160">
        <v>44397</v>
      </c>
      <c r="AO383" s="91" t="s">
        <v>897</v>
      </c>
      <c r="AP383" s="91" t="s">
        <v>759</v>
      </c>
      <c r="AQ383" s="181" t="s">
        <v>1530</v>
      </c>
      <c r="AR383" s="168" t="str">
        <f t="shared" si="41"/>
        <v>6-7</v>
      </c>
      <c r="AS383" s="169" t="str">
        <f t="shared" si="42"/>
        <v/>
      </c>
      <c r="AT383" s="170" t="str">
        <f t="shared" si="43"/>
        <v/>
      </c>
      <c r="AU383" s="182" t="str">
        <f t="shared" si="44"/>
        <v/>
      </c>
      <c r="AV383" s="183" t="str">
        <f t="shared" si="45"/>
        <v/>
      </c>
      <c r="AW383" s="163" t="str">
        <f t="shared" si="46"/>
        <v/>
      </c>
      <c r="AX383" s="92" t="str">
        <f>IFERROR(VLOOKUP(功能_33[[#This Row],[功能代號]],#REF!,1,FALSE),"")</f>
        <v/>
      </c>
      <c r="AY383" s="100">
        <v>44515</v>
      </c>
      <c r="AZ383" s="100">
        <v>44515</v>
      </c>
      <c r="BA383" s="100">
        <v>44515</v>
      </c>
      <c r="BB383" s="92" t="s">
        <v>1650</v>
      </c>
      <c r="BD383" s="92" t="s">
        <v>2118</v>
      </c>
      <c r="BE383" s="92" t="s">
        <v>1533</v>
      </c>
      <c r="BF383" s="184"/>
      <c r="BG383" s="92" t="str">
        <f>IFERROR(VLOOKUP(功能_33[[#This Row],[功能代號]],#REF!,1,FALSE),"")</f>
        <v/>
      </c>
      <c r="BH383" s="92" t="str">
        <f>IFERROR(VLOOKUP(功能_33[[#This Row],[QC對應測試案例即測試報告]],#REF!,1,FALSE),"")</f>
        <v/>
      </c>
      <c r="BI383" s="92" t="str">
        <f t="shared" si="47"/>
        <v/>
      </c>
    </row>
    <row r="384" spans="3:61" ht="13.5" x14ac:dyDescent="0.4">
      <c r="C384" s="92" t="s">
        <v>646</v>
      </c>
      <c r="D384" s="92" t="s">
        <v>1035</v>
      </c>
      <c r="E384" s="91" t="s">
        <v>302</v>
      </c>
      <c r="F384" s="92" t="s">
        <v>1299</v>
      </c>
      <c r="G384" s="92"/>
      <c r="H384" s="91" t="s">
        <v>714</v>
      </c>
      <c r="I384" s="91" t="s">
        <v>1640</v>
      </c>
      <c r="J384" s="97" t="s">
        <v>793</v>
      </c>
      <c r="K384" s="97"/>
      <c r="L384" s="160">
        <v>44582</v>
      </c>
      <c r="M384" s="160">
        <v>44580</v>
      </c>
      <c r="N384" s="160">
        <v>44397</v>
      </c>
      <c r="O384" s="160">
        <v>44397</v>
      </c>
      <c r="P384" s="160">
        <v>44536</v>
      </c>
      <c r="Q384" s="91" t="s">
        <v>723</v>
      </c>
      <c r="R384" s="91" t="s">
        <v>1261</v>
      </c>
      <c r="W384" s="91"/>
      <c r="Y384" s="91"/>
      <c r="Z384" s="91"/>
      <c r="AA384" s="92" t="e">
        <f>VLOOKUP(功能_33[[#This Row],[User]],#REF!,7,FALSE)</f>
        <v>#REF!</v>
      </c>
      <c r="AB384" s="160">
        <v>44536</v>
      </c>
      <c r="AC384" s="160" t="s">
        <v>1593</v>
      </c>
      <c r="AD384" s="190">
        <v>44550</v>
      </c>
      <c r="AE384" s="160">
        <v>44550</v>
      </c>
      <c r="AF384" s="180">
        <v>44550</v>
      </c>
      <c r="AG384" s="160"/>
      <c r="AH384" s="160"/>
      <c r="AI384" s="179"/>
      <c r="AJ384" s="160">
        <f>IFERROR(IF(VLOOKUP(功能_33[[#This Row],[功能代號]],E:T,11,FALSE)=0,"",VLOOKUP(功能_33[[#This Row],[功能代號]],E:T,11,FALSE)),"")</f>
        <v>44397</v>
      </c>
      <c r="AK384" s="160"/>
      <c r="AL384" s="160"/>
      <c r="AM384" s="92"/>
      <c r="AN384" s="160">
        <v>44397</v>
      </c>
      <c r="AO384" s="91" t="s">
        <v>897</v>
      </c>
      <c r="AP384" s="91" t="s">
        <v>759</v>
      </c>
      <c r="AQ384" s="181" t="s">
        <v>1530</v>
      </c>
      <c r="AR384" s="168" t="str">
        <f t="shared" si="41"/>
        <v>6-7</v>
      </c>
      <c r="AS384" s="169" t="str">
        <f t="shared" si="42"/>
        <v/>
      </c>
      <c r="AT384" s="170" t="str">
        <f t="shared" si="43"/>
        <v/>
      </c>
      <c r="AU384" s="182" t="str">
        <f t="shared" si="44"/>
        <v/>
      </c>
      <c r="AV384" s="183" t="str">
        <f t="shared" si="45"/>
        <v/>
      </c>
      <c r="AW384" s="163" t="str">
        <f t="shared" si="46"/>
        <v/>
      </c>
      <c r="AX384" s="92" t="str">
        <f>IFERROR(VLOOKUP(功能_33[[#This Row],[功能代號]],#REF!,1,FALSE),"")</f>
        <v/>
      </c>
      <c r="AY384" s="100">
        <v>44515</v>
      </c>
      <c r="AZ384" s="100">
        <v>44515</v>
      </c>
      <c r="BA384" s="100">
        <v>44515</v>
      </c>
      <c r="BB384" s="92" t="s">
        <v>1650</v>
      </c>
      <c r="BD384" s="92" t="s">
        <v>2118</v>
      </c>
      <c r="BE384" s="92" t="s">
        <v>1533</v>
      </c>
      <c r="BF384" s="184"/>
      <c r="BG384" s="92" t="str">
        <f>IFERROR(VLOOKUP(功能_33[[#This Row],[功能代號]],#REF!,1,FALSE),"")</f>
        <v/>
      </c>
      <c r="BH384" s="92" t="str">
        <f>IFERROR(VLOOKUP(功能_33[[#This Row],[QC對應測試案例即測試報告]],#REF!,1,FALSE),"")</f>
        <v/>
      </c>
      <c r="BI384" s="92" t="str">
        <f t="shared" si="47"/>
        <v/>
      </c>
    </row>
    <row r="385" spans="3:61" ht="13.5" x14ac:dyDescent="0.4">
      <c r="C385" s="92" t="s">
        <v>646</v>
      </c>
      <c r="D385" s="92" t="s">
        <v>1035</v>
      </c>
      <c r="E385" s="91" t="s">
        <v>296</v>
      </c>
      <c r="F385" s="92" t="s">
        <v>1300</v>
      </c>
      <c r="G385" s="92"/>
      <c r="H385" s="91" t="s">
        <v>761</v>
      </c>
      <c r="I385" s="91" t="s">
        <v>853</v>
      </c>
      <c r="J385" s="97" t="s">
        <v>793</v>
      </c>
      <c r="K385" s="97"/>
      <c r="L385" s="160">
        <v>44567</v>
      </c>
      <c r="M385" s="160">
        <v>44567</v>
      </c>
      <c r="N385" s="160">
        <v>44516</v>
      </c>
      <c r="O385" s="160">
        <v>44467</v>
      </c>
      <c r="P385" s="160">
        <v>44467</v>
      </c>
      <c r="Q385" s="91" t="s">
        <v>723</v>
      </c>
      <c r="R385" s="91" t="s">
        <v>745</v>
      </c>
      <c r="W385" s="91"/>
      <c r="Y385" s="91"/>
      <c r="Z385" s="91"/>
      <c r="AA385" s="92" t="e">
        <f>VLOOKUP(功能_33[[#This Row],[User]],#REF!,7,FALSE)</f>
        <v>#REF!</v>
      </c>
      <c r="AB385" s="160">
        <v>44533</v>
      </c>
      <c r="AC385" s="160" t="s">
        <v>1559</v>
      </c>
      <c r="AD385" s="160">
        <v>44529</v>
      </c>
      <c r="AE385" s="160">
        <v>44529</v>
      </c>
      <c r="AF385" s="180">
        <v>44550</v>
      </c>
      <c r="AG385" s="160"/>
      <c r="AH385" s="160"/>
      <c r="AI385" s="179"/>
      <c r="AJ385" s="160">
        <f>IFERROR(IF(VLOOKUP(功能_33[[#This Row],[功能代號]],E:T,11,FALSE)=0,"",VLOOKUP(功能_33[[#This Row],[功能代號]],E:T,11,FALSE)),"")</f>
        <v>44467</v>
      </c>
      <c r="AK385" s="160"/>
      <c r="AL385" s="160"/>
      <c r="AM385" s="92"/>
      <c r="AN385" s="160"/>
      <c r="AO385" s="104" t="s">
        <v>1258</v>
      </c>
      <c r="AP385" s="105" t="s">
        <v>1259</v>
      </c>
      <c r="AQ385" s="181" t="s">
        <v>1530</v>
      </c>
      <c r="AR385" s="168" t="str">
        <f t="shared" si="41"/>
        <v>6-7</v>
      </c>
      <c r="AS385" s="169" t="str">
        <f t="shared" si="42"/>
        <v/>
      </c>
      <c r="AT385" s="170" t="str">
        <f t="shared" si="43"/>
        <v/>
      </c>
      <c r="AU385" s="182" t="str">
        <f t="shared" si="44"/>
        <v/>
      </c>
      <c r="AV385" s="183" t="str">
        <f t="shared" si="45"/>
        <v/>
      </c>
      <c r="AW385" s="163" t="str">
        <f t="shared" si="46"/>
        <v/>
      </c>
      <c r="AX385" s="92" t="str">
        <f>IFERROR(VLOOKUP(功能_33[[#This Row],[功能代號]],#REF!,1,FALSE),"")</f>
        <v/>
      </c>
      <c r="AY385" s="100">
        <v>44529</v>
      </c>
      <c r="AZ385" s="100">
        <v>44529</v>
      </c>
      <c r="BA385" s="100">
        <v>44529</v>
      </c>
      <c r="BB385" s="92" t="s">
        <v>1531</v>
      </c>
      <c r="BD385" s="92" t="s">
        <v>1880</v>
      </c>
      <c r="BE385" s="92" t="s">
        <v>1533</v>
      </c>
      <c r="BF385" s="184"/>
      <c r="BG385" s="92" t="str">
        <f>IFERROR(VLOOKUP(功能_33[[#This Row],[功能代號]],#REF!,1,FALSE),"")</f>
        <v/>
      </c>
      <c r="BH385" s="92" t="str">
        <f>IFERROR(VLOOKUP(功能_33[[#This Row],[QC對應測試案例即測試報告]],#REF!,1,FALSE),"")</f>
        <v/>
      </c>
      <c r="BI385" s="92" t="str">
        <f t="shared" si="47"/>
        <v/>
      </c>
    </row>
    <row r="386" spans="3:61" ht="13.5" x14ac:dyDescent="0.4">
      <c r="C386" s="92" t="s">
        <v>646</v>
      </c>
      <c r="D386" s="92" t="s">
        <v>1162</v>
      </c>
      <c r="E386" s="91" t="s">
        <v>600</v>
      </c>
      <c r="F386" s="97" t="s">
        <v>1301</v>
      </c>
      <c r="G386" s="97" t="s">
        <v>1302</v>
      </c>
      <c r="H386" s="91" t="s">
        <v>761</v>
      </c>
      <c r="I386" s="91" t="s">
        <v>1640</v>
      </c>
      <c r="J386" s="97" t="s">
        <v>1002</v>
      </c>
      <c r="K386" s="97"/>
      <c r="L386" s="160">
        <v>44579</v>
      </c>
      <c r="M386" s="160">
        <v>44579</v>
      </c>
      <c r="N386" s="160">
        <v>44397</v>
      </c>
      <c r="O386" s="160">
        <v>44397</v>
      </c>
      <c r="P386" s="160">
        <v>44397</v>
      </c>
      <c r="Q386" s="91" t="s">
        <v>723</v>
      </c>
      <c r="R386" s="91" t="s">
        <v>1261</v>
      </c>
      <c r="W386" s="91"/>
      <c r="Y386" s="91"/>
      <c r="Z386" s="91"/>
      <c r="AA386" s="92" t="e">
        <f>VLOOKUP(功能_33[[#This Row],[User]],#REF!,7,FALSE)</f>
        <v>#REF!</v>
      </c>
      <c r="AB386" s="160">
        <v>44533</v>
      </c>
      <c r="AC386" s="160" t="s">
        <v>1559</v>
      </c>
      <c r="AD386" s="160"/>
      <c r="AE386" s="160">
        <v>44397</v>
      </c>
      <c r="AF386" s="180">
        <v>44544</v>
      </c>
      <c r="AG386" s="160"/>
      <c r="AH386" s="160"/>
      <c r="AI386" s="179"/>
      <c r="AJ386" s="160">
        <f>IFERROR(IF(VLOOKUP(功能_33[[#This Row],[功能代號]],E:T,11,FALSE)=0,"",VLOOKUP(功能_33[[#This Row],[功能代號]],E:T,11,FALSE)),"")</f>
        <v>44397</v>
      </c>
      <c r="AK386" s="160"/>
      <c r="AL386" s="160"/>
      <c r="AM386" s="92"/>
      <c r="AN386" s="160">
        <v>44397</v>
      </c>
      <c r="AO386" s="91" t="s">
        <v>897</v>
      </c>
      <c r="AP386" s="91" t="s">
        <v>759</v>
      </c>
      <c r="AQ386" s="181" t="s">
        <v>1530</v>
      </c>
      <c r="AR386" s="168" t="str">
        <f t="shared" si="41"/>
        <v>6-5</v>
      </c>
      <c r="AS386" s="169" t="str">
        <f t="shared" si="42"/>
        <v/>
      </c>
      <c r="AT386" s="170" t="str">
        <f t="shared" si="43"/>
        <v/>
      </c>
      <c r="AU386" s="182" t="str">
        <f t="shared" si="44"/>
        <v/>
      </c>
      <c r="AV386" s="183" t="str">
        <f t="shared" si="45"/>
        <v/>
      </c>
      <c r="AW386" s="163" t="str">
        <f t="shared" si="46"/>
        <v/>
      </c>
      <c r="AX386" s="92" t="str">
        <f>IFERROR(VLOOKUP(功能_33[[#This Row],[功能代號]],#REF!,1,FALSE),"")</f>
        <v/>
      </c>
      <c r="AY386" s="100">
        <v>44515</v>
      </c>
      <c r="AZ386" s="100">
        <v>44515</v>
      </c>
      <c r="BA386" s="100">
        <v>44515</v>
      </c>
      <c r="BB386" s="92" t="s">
        <v>1650</v>
      </c>
      <c r="BD386" s="92" t="s">
        <v>2118</v>
      </c>
      <c r="BE386" s="92" t="s">
        <v>1533</v>
      </c>
      <c r="BF386" s="184"/>
      <c r="BG386" s="92" t="str">
        <f>IFERROR(VLOOKUP(功能_33[[#This Row],[功能代號]],#REF!,1,FALSE),"")</f>
        <v/>
      </c>
      <c r="BH386" s="92" t="str">
        <f>IFERROR(VLOOKUP(功能_33[[#This Row],[QC對應測試案例即測試報告]],#REF!,1,FALSE),"")</f>
        <v/>
      </c>
      <c r="BI386" s="92" t="str">
        <f t="shared" si="47"/>
        <v/>
      </c>
    </row>
    <row r="387" spans="3:61" ht="13.5" x14ac:dyDescent="0.4">
      <c r="C387" s="92" t="s">
        <v>646</v>
      </c>
      <c r="D387" s="92" t="s">
        <v>1162</v>
      </c>
      <c r="E387" s="91" t="s">
        <v>595</v>
      </c>
      <c r="F387" s="97" t="s">
        <v>1303</v>
      </c>
      <c r="G387" s="97" t="s">
        <v>1304</v>
      </c>
      <c r="H387" s="91" t="s">
        <v>761</v>
      </c>
      <c r="I387" s="91" t="s">
        <v>1640</v>
      </c>
      <c r="J387" s="97" t="s">
        <v>1002</v>
      </c>
      <c r="K387" s="97"/>
      <c r="L387" s="160">
        <v>44579</v>
      </c>
      <c r="M387" s="160">
        <v>44579</v>
      </c>
      <c r="N387" s="160">
        <v>44397</v>
      </c>
      <c r="O387" s="160">
        <v>44397</v>
      </c>
      <c r="P387" s="160">
        <v>44397</v>
      </c>
      <c r="Q387" s="91" t="s">
        <v>723</v>
      </c>
      <c r="R387" s="91" t="s">
        <v>1261</v>
      </c>
      <c r="W387" s="91"/>
      <c r="Y387" s="91"/>
      <c r="Z387" s="91"/>
      <c r="AA387" s="92" t="e">
        <f>VLOOKUP(功能_33[[#This Row],[User]],#REF!,7,FALSE)</f>
        <v>#REF!</v>
      </c>
      <c r="AB387" s="160">
        <v>44533</v>
      </c>
      <c r="AC387" s="160" t="s">
        <v>1559</v>
      </c>
      <c r="AD387" s="160"/>
      <c r="AE387" s="160">
        <v>44397</v>
      </c>
      <c r="AF387" s="180">
        <v>44544</v>
      </c>
      <c r="AG387" s="160"/>
      <c r="AH387" s="160"/>
      <c r="AI387" s="179"/>
      <c r="AJ387" s="160">
        <f>IFERROR(IF(VLOOKUP(功能_33[[#This Row],[功能代號]],E:T,11,FALSE)=0,"",VLOOKUP(功能_33[[#This Row],[功能代號]],E:T,11,FALSE)),"")</f>
        <v>44397</v>
      </c>
      <c r="AK387" s="160"/>
      <c r="AL387" s="160"/>
      <c r="AM387" s="92"/>
      <c r="AN387" s="160">
        <v>44397</v>
      </c>
      <c r="AO387" s="91" t="s">
        <v>897</v>
      </c>
      <c r="AP387" s="91" t="s">
        <v>759</v>
      </c>
      <c r="AQ387" s="181" t="s">
        <v>1530</v>
      </c>
      <c r="AR387" s="168" t="str">
        <f t="shared" si="41"/>
        <v>6-5</v>
      </c>
      <c r="AS387" s="169" t="str">
        <f t="shared" si="42"/>
        <v/>
      </c>
      <c r="AT387" s="170" t="str">
        <f t="shared" si="43"/>
        <v/>
      </c>
      <c r="AU387" s="182" t="str">
        <f t="shared" si="44"/>
        <v/>
      </c>
      <c r="AV387" s="183" t="str">
        <f t="shared" si="45"/>
        <v/>
      </c>
      <c r="AW387" s="163" t="str">
        <f t="shared" si="46"/>
        <v/>
      </c>
      <c r="AX387" s="92" t="str">
        <f>IFERROR(VLOOKUP(功能_33[[#This Row],[功能代號]],#REF!,1,FALSE),"")</f>
        <v/>
      </c>
      <c r="AY387" s="100">
        <v>44515</v>
      </c>
      <c r="AZ387" s="100">
        <v>44515</v>
      </c>
      <c r="BA387" s="100">
        <v>44515</v>
      </c>
      <c r="BB387" s="92" t="s">
        <v>1650</v>
      </c>
      <c r="BD387" s="92" t="s">
        <v>2118</v>
      </c>
      <c r="BE387" s="92" t="s">
        <v>1533</v>
      </c>
      <c r="BF387" s="184"/>
      <c r="BG387" s="92" t="str">
        <f>IFERROR(VLOOKUP(功能_33[[#This Row],[功能代號]],#REF!,1,FALSE),"")</f>
        <v/>
      </c>
      <c r="BH387" s="92" t="str">
        <f>IFERROR(VLOOKUP(功能_33[[#This Row],[QC對應測試案例即測試報告]],#REF!,1,FALSE),"")</f>
        <v/>
      </c>
      <c r="BI387" s="92" t="str">
        <f t="shared" si="47"/>
        <v/>
      </c>
    </row>
    <row r="388" spans="3:61" ht="13.5" x14ac:dyDescent="0.4">
      <c r="C388" s="92" t="s">
        <v>646</v>
      </c>
      <c r="D388" s="92" t="s">
        <v>1162</v>
      </c>
      <c r="E388" s="91" t="s">
        <v>596</v>
      </c>
      <c r="F388" s="97" t="s">
        <v>1305</v>
      </c>
      <c r="G388" s="97" t="s">
        <v>1304</v>
      </c>
      <c r="H388" s="91" t="s">
        <v>761</v>
      </c>
      <c r="I388" s="91" t="s">
        <v>1640</v>
      </c>
      <c r="J388" s="97" t="s">
        <v>1912</v>
      </c>
      <c r="K388" s="97" t="s">
        <v>1642</v>
      </c>
      <c r="L388" s="160">
        <v>44579</v>
      </c>
      <c r="M388" s="160">
        <v>44579</v>
      </c>
      <c r="N388" s="160">
        <v>44397</v>
      </c>
      <c r="O388" s="160">
        <v>44397</v>
      </c>
      <c r="P388" s="160">
        <v>44397</v>
      </c>
      <c r="Q388" s="91" t="s">
        <v>723</v>
      </c>
      <c r="R388" s="91" t="s">
        <v>1261</v>
      </c>
      <c r="W388" s="91"/>
      <c r="Y388" s="91"/>
      <c r="Z388" s="91"/>
      <c r="AA388" s="92" t="e">
        <f>VLOOKUP(功能_33[[#This Row],[User]],#REF!,7,FALSE)</f>
        <v>#REF!</v>
      </c>
      <c r="AB388" s="160">
        <v>44533</v>
      </c>
      <c r="AC388" s="160" t="s">
        <v>1559</v>
      </c>
      <c r="AD388" s="160"/>
      <c r="AE388" s="160">
        <v>44397</v>
      </c>
      <c r="AF388" s="180" t="s">
        <v>2153</v>
      </c>
      <c r="AG388" s="160"/>
      <c r="AH388" s="160"/>
      <c r="AI388" s="179"/>
      <c r="AJ388" s="160">
        <f>IFERROR(IF(VLOOKUP(功能_33[[#This Row],[功能代號]],E:T,11,FALSE)=0,"",VLOOKUP(功能_33[[#This Row],[功能代號]],E:T,11,FALSE)),"")</f>
        <v>44397</v>
      </c>
      <c r="AK388" s="160"/>
      <c r="AL388" s="160"/>
      <c r="AM388" s="92"/>
      <c r="AN388" s="160">
        <v>44397</v>
      </c>
      <c r="AO388" s="91" t="s">
        <v>897</v>
      </c>
      <c r="AP388" s="91" t="s">
        <v>759</v>
      </c>
      <c r="AQ388" s="181" t="s">
        <v>1530</v>
      </c>
      <c r="AR388" s="168" t="str">
        <f t="shared" si="41"/>
        <v>6-5</v>
      </c>
      <c r="AS388" s="169" t="str">
        <f t="shared" si="42"/>
        <v/>
      </c>
      <c r="AT388" s="170" t="str">
        <f t="shared" si="43"/>
        <v/>
      </c>
      <c r="AU388" s="182" t="str">
        <f t="shared" si="44"/>
        <v/>
      </c>
      <c r="AV388" s="183" t="str">
        <f t="shared" si="45"/>
        <v/>
      </c>
      <c r="AW388" s="163" t="str">
        <f t="shared" si="46"/>
        <v/>
      </c>
      <c r="AX388" s="92" t="str">
        <f>IFERROR(VLOOKUP(功能_33[[#This Row],[功能代號]],#REF!,1,FALSE),"")</f>
        <v/>
      </c>
      <c r="AY388" s="100">
        <v>44515</v>
      </c>
      <c r="AZ388" s="100">
        <v>44515</v>
      </c>
      <c r="BA388" s="100">
        <v>44515</v>
      </c>
      <c r="BB388" s="92" t="s">
        <v>1650</v>
      </c>
      <c r="BD388" s="92" t="s">
        <v>2118</v>
      </c>
      <c r="BE388" s="92" t="s">
        <v>1533</v>
      </c>
      <c r="BF388" s="184"/>
      <c r="BG388" s="92" t="str">
        <f>IFERROR(VLOOKUP(功能_33[[#This Row],[功能代號]],#REF!,1,FALSE),"")</f>
        <v/>
      </c>
      <c r="BH388" s="92" t="str">
        <f>IFERROR(VLOOKUP(功能_33[[#This Row],[QC對應測試案例即測試報告]],#REF!,1,FALSE),"")</f>
        <v/>
      </c>
      <c r="BI388" s="92" t="str">
        <f t="shared" si="47"/>
        <v/>
      </c>
    </row>
    <row r="389" spans="3:61" ht="13.5" x14ac:dyDescent="0.4">
      <c r="C389" s="92" t="s">
        <v>646</v>
      </c>
      <c r="D389" s="92" t="s">
        <v>1162</v>
      </c>
      <c r="E389" s="91" t="s">
        <v>597</v>
      </c>
      <c r="F389" s="97" t="s">
        <v>1306</v>
      </c>
      <c r="G389" s="97" t="s">
        <v>1304</v>
      </c>
      <c r="H389" s="91" t="s">
        <v>761</v>
      </c>
      <c r="I389" s="91" t="s">
        <v>1640</v>
      </c>
      <c r="J389" s="97" t="s">
        <v>1002</v>
      </c>
      <c r="K389" s="97"/>
      <c r="L389" s="160">
        <v>44579</v>
      </c>
      <c r="M389" s="160">
        <v>44579</v>
      </c>
      <c r="N389" s="160">
        <v>44397</v>
      </c>
      <c r="O389" s="160">
        <v>44397</v>
      </c>
      <c r="P389" s="160">
        <v>44397</v>
      </c>
      <c r="Q389" s="91" t="s">
        <v>723</v>
      </c>
      <c r="R389" s="91" t="s">
        <v>1261</v>
      </c>
      <c r="W389" s="91"/>
      <c r="Y389" s="91"/>
      <c r="Z389" s="91"/>
      <c r="AA389" s="92" t="e">
        <f>VLOOKUP(功能_33[[#This Row],[User]],#REF!,7,FALSE)</f>
        <v>#REF!</v>
      </c>
      <c r="AB389" s="160">
        <v>44533</v>
      </c>
      <c r="AC389" s="160" t="s">
        <v>1559</v>
      </c>
      <c r="AD389" s="160"/>
      <c r="AE389" s="160">
        <v>44397</v>
      </c>
      <c r="AF389" s="180">
        <v>44544</v>
      </c>
      <c r="AG389" s="160"/>
      <c r="AH389" s="160"/>
      <c r="AI389" s="179"/>
      <c r="AJ389" s="160">
        <f>IFERROR(IF(VLOOKUP(功能_33[[#This Row],[功能代號]],E:T,11,FALSE)=0,"",VLOOKUP(功能_33[[#This Row],[功能代號]],E:T,11,FALSE)),"")</f>
        <v>44397</v>
      </c>
      <c r="AK389" s="160"/>
      <c r="AL389" s="160"/>
      <c r="AM389" s="92"/>
      <c r="AN389" s="160">
        <v>44397</v>
      </c>
      <c r="AO389" s="91" t="s">
        <v>897</v>
      </c>
      <c r="AP389" s="91" t="s">
        <v>759</v>
      </c>
      <c r="AQ389" s="181" t="s">
        <v>1530</v>
      </c>
      <c r="AR389" s="168" t="str">
        <f t="shared" si="41"/>
        <v>6-5</v>
      </c>
      <c r="AS389" s="169" t="str">
        <f t="shared" si="42"/>
        <v/>
      </c>
      <c r="AT389" s="170" t="str">
        <f t="shared" si="43"/>
        <v/>
      </c>
      <c r="AU389" s="182" t="str">
        <f t="shared" si="44"/>
        <v/>
      </c>
      <c r="AV389" s="183" t="str">
        <f t="shared" si="45"/>
        <v/>
      </c>
      <c r="AW389" s="163" t="str">
        <f t="shared" si="46"/>
        <v/>
      </c>
      <c r="AX389" s="92" t="str">
        <f>IFERROR(VLOOKUP(功能_33[[#This Row],[功能代號]],#REF!,1,FALSE),"")</f>
        <v/>
      </c>
      <c r="AY389" s="100">
        <v>44515</v>
      </c>
      <c r="AZ389" s="100">
        <v>44515</v>
      </c>
      <c r="BA389" s="100">
        <v>44515</v>
      </c>
      <c r="BB389" s="92" t="s">
        <v>1650</v>
      </c>
      <c r="BD389" s="92" t="s">
        <v>2118</v>
      </c>
      <c r="BE389" s="92" t="s">
        <v>1533</v>
      </c>
      <c r="BF389" s="184"/>
      <c r="BG389" s="92" t="str">
        <f>IFERROR(VLOOKUP(功能_33[[#This Row],[功能代號]],#REF!,1,FALSE),"")</f>
        <v/>
      </c>
      <c r="BH389" s="92" t="str">
        <f>IFERROR(VLOOKUP(功能_33[[#This Row],[QC對應測試案例即測試報告]],#REF!,1,FALSE),"")</f>
        <v/>
      </c>
      <c r="BI389" s="92" t="str">
        <f t="shared" si="47"/>
        <v/>
      </c>
    </row>
    <row r="390" spans="3:61" ht="13.5" x14ac:dyDescent="0.4">
      <c r="C390" s="92" t="s">
        <v>644</v>
      </c>
      <c r="D390" s="92" t="s">
        <v>645</v>
      </c>
      <c r="E390" s="91" t="s">
        <v>177</v>
      </c>
      <c r="F390" s="97" t="s">
        <v>2154</v>
      </c>
      <c r="G390" s="92"/>
      <c r="H390" s="91" t="s">
        <v>714</v>
      </c>
      <c r="I390" s="91" t="s">
        <v>714</v>
      </c>
      <c r="J390" s="180" t="s">
        <v>1231</v>
      </c>
      <c r="K390" s="180"/>
      <c r="L390" s="160">
        <v>44603</v>
      </c>
      <c r="M390" s="160">
        <v>44600</v>
      </c>
      <c r="N390" s="160">
        <v>44518</v>
      </c>
      <c r="O390" s="160">
        <v>44517</v>
      </c>
      <c r="P390" s="160">
        <v>44547</v>
      </c>
      <c r="Q390" s="91" t="s">
        <v>723</v>
      </c>
      <c r="R390" s="91" t="s">
        <v>718</v>
      </c>
      <c r="W390" s="91"/>
      <c r="Y390" s="91"/>
      <c r="Z390" s="91"/>
      <c r="AA390" s="92" t="e">
        <f>VLOOKUP(功能_33[[#This Row],[User]],#REF!,7,FALSE)</f>
        <v>#REF!</v>
      </c>
      <c r="AB390" s="160">
        <v>44533</v>
      </c>
      <c r="AC390" s="160">
        <v>44533</v>
      </c>
      <c r="AD390" s="160">
        <v>44533</v>
      </c>
      <c r="AE390" s="160">
        <v>44533</v>
      </c>
      <c r="AF390" s="180">
        <v>44550</v>
      </c>
      <c r="AG390" s="160"/>
      <c r="AH390" s="160"/>
      <c r="AI390" s="179"/>
      <c r="AJ390" s="160">
        <f>IFERROR(IF(VLOOKUP(功能_33[[#This Row],[功能代號]],E:T,11,FALSE)=0,"",VLOOKUP(功能_33[[#This Row],[功能代號]],E:T,11,FALSE)),"")</f>
        <v>44517</v>
      </c>
      <c r="AK390" s="160"/>
      <c r="AL390" s="160"/>
      <c r="AM390" s="92"/>
      <c r="AN390" s="160"/>
      <c r="AO390" s="91" t="s">
        <v>897</v>
      </c>
      <c r="AP390" s="91" t="s">
        <v>759</v>
      </c>
      <c r="AQ390" s="181" t="s">
        <v>1530</v>
      </c>
      <c r="AR390" s="168" t="str">
        <f t="shared" si="41"/>
        <v>5-3</v>
      </c>
      <c r="AS390" s="169" t="str">
        <f t="shared" si="42"/>
        <v/>
      </c>
      <c r="AT390" s="170" t="str">
        <f t="shared" si="43"/>
        <v/>
      </c>
      <c r="AU390" s="182" t="str">
        <f t="shared" si="44"/>
        <v/>
      </c>
      <c r="AV390" s="183" t="str">
        <f t="shared" si="45"/>
        <v/>
      </c>
      <c r="AW390" s="163" t="str">
        <f t="shared" si="46"/>
        <v/>
      </c>
      <c r="AX390" s="92" t="str">
        <f>IFERROR(VLOOKUP(功能_33[[#This Row],[功能代號]],#REF!,1,FALSE),"")</f>
        <v/>
      </c>
      <c r="AY390" s="100">
        <v>44610</v>
      </c>
      <c r="AZ390" s="100">
        <v>44625</v>
      </c>
      <c r="BA390" s="100">
        <v>44638</v>
      </c>
      <c r="BB390" s="92" t="s">
        <v>1634</v>
      </c>
      <c r="BC390" s="92" t="s">
        <v>1832</v>
      </c>
      <c r="BD390" s="100" t="s">
        <v>2155</v>
      </c>
      <c r="BE390" s="92" t="s">
        <v>1563</v>
      </c>
      <c r="BF390" s="184"/>
      <c r="BG390" s="92" t="str">
        <f>IFERROR(VLOOKUP(功能_33[[#This Row],[功能代號]],#REF!,1,FALSE),"")</f>
        <v/>
      </c>
      <c r="BH390" s="92" t="str">
        <f>IFERROR(VLOOKUP(功能_33[[#This Row],[QC對應測試案例即測試報告]],#REF!,1,FALSE),"")</f>
        <v/>
      </c>
      <c r="BI390" s="92" t="str">
        <f t="shared" si="47"/>
        <v/>
      </c>
    </row>
    <row r="391" spans="3:61" ht="13.5" x14ac:dyDescent="0.4">
      <c r="C391" s="92" t="s">
        <v>644</v>
      </c>
      <c r="D391" s="92" t="s">
        <v>645</v>
      </c>
      <c r="E391" s="91" t="s">
        <v>198</v>
      </c>
      <c r="F391" s="97" t="s">
        <v>2156</v>
      </c>
      <c r="G391" s="92"/>
      <c r="H391" s="91" t="s">
        <v>714</v>
      </c>
      <c r="I391" s="91" t="s">
        <v>714</v>
      </c>
      <c r="J391" s="180" t="s">
        <v>1282</v>
      </c>
      <c r="K391" s="180"/>
      <c r="L391" s="160">
        <v>44603</v>
      </c>
      <c r="M391" s="160">
        <v>44600</v>
      </c>
      <c r="N391" s="160">
        <v>44518</v>
      </c>
      <c r="O391" s="160">
        <v>44517</v>
      </c>
      <c r="P391" s="160">
        <v>44547</v>
      </c>
      <c r="Q391" s="91" t="s">
        <v>723</v>
      </c>
      <c r="R391" s="91" t="s">
        <v>718</v>
      </c>
      <c r="W391" s="91"/>
      <c r="Y391" s="91"/>
      <c r="Z391" s="91"/>
      <c r="AA391" s="92" t="e">
        <f>VLOOKUP(功能_33[[#This Row],[User]],#REF!,7,FALSE)</f>
        <v>#REF!</v>
      </c>
      <c r="AB391" s="160">
        <v>44533</v>
      </c>
      <c r="AC391" s="160">
        <v>44533</v>
      </c>
      <c r="AD391" s="160">
        <v>44533</v>
      </c>
      <c r="AE391" s="160">
        <v>44533</v>
      </c>
      <c r="AF391" s="180">
        <v>44550</v>
      </c>
      <c r="AG391" s="160"/>
      <c r="AH391" s="160"/>
      <c r="AI391" s="179"/>
      <c r="AJ391" s="160">
        <f>IFERROR(IF(VLOOKUP(功能_33[[#This Row],[功能代號]],E:T,11,FALSE)=0,"",VLOOKUP(功能_33[[#This Row],[功能代號]],E:T,11,FALSE)),"")</f>
        <v>44517</v>
      </c>
      <c r="AK391" s="160"/>
      <c r="AL391" s="160"/>
      <c r="AM391" s="92"/>
      <c r="AN391" s="160"/>
      <c r="AO391" s="91" t="s">
        <v>2157</v>
      </c>
      <c r="AP391" s="92" t="s">
        <v>2158</v>
      </c>
      <c r="AQ391" s="181" t="s">
        <v>1530</v>
      </c>
      <c r="AR391" s="168" t="str">
        <f t="shared" si="41"/>
        <v>5-3</v>
      </c>
      <c r="AS391" s="169" t="str">
        <f t="shared" si="42"/>
        <v/>
      </c>
      <c r="AT391" s="170" t="str">
        <f t="shared" si="43"/>
        <v/>
      </c>
      <c r="AU391" s="182" t="str">
        <f t="shared" si="44"/>
        <v/>
      </c>
      <c r="AV391" s="183" t="str">
        <f t="shared" si="45"/>
        <v/>
      </c>
      <c r="AW391" s="163" t="str">
        <f t="shared" si="46"/>
        <v/>
      </c>
      <c r="AX391" s="92" t="str">
        <f>IFERROR(VLOOKUP(功能_33[[#This Row],[功能代號]],#REF!,1,FALSE),"")</f>
        <v/>
      </c>
      <c r="AY391" s="100">
        <v>44610</v>
      </c>
      <c r="AZ391" s="100">
        <v>44625</v>
      </c>
      <c r="BA391" s="100">
        <v>44638</v>
      </c>
      <c r="BB391" s="92" t="s">
        <v>1634</v>
      </c>
      <c r="BC391" s="92" t="s">
        <v>1832</v>
      </c>
      <c r="BD391" s="100" t="s">
        <v>2155</v>
      </c>
      <c r="BE391" s="92" t="s">
        <v>1533</v>
      </c>
      <c r="BF391" s="184"/>
      <c r="BG391" s="92" t="str">
        <f>IFERROR(VLOOKUP(功能_33[[#This Row],[功能代號]],#REF!,1,FALSE),"")</f>
        <v/>
      </c>
      <c r="BH391" s="92" t="str">
        <f>IFERROR(VLOOKUP(功能_33[[#This Row],[QC對應測試案例即測試報告]],#REF!,1,FALSE),"")</f>
        <v/>
      </c>
      <c r="BI391" s="92" t="str">
        <f t="shared" si="47"/>
        <v/>
      </c>
    </row>
    <row r="392" spans="3:61" ht="13.5" x14ac:dyDescent="0.4">
      <c r="C392" s="92" t="s">
        <v>644</v>
      </c>
      <c r="D392" s="101" t="s">
        <v>645</v>
      </c>
      <c r="E392" s="91" t="s">
        <v>2159</v>
      </c>
      <c r="F392" s="97" t="s">
        <v>2160</v>
      </c>
      <c r="G392" s="106" t="s">
        <v>2161</v>
      </c>
      <c r="H392" s="91" t="s">
        <v>714</v>
      </c>
      <c r="I392" s="91" t="s">
        <v>714</v>
      </c>
      <c r="J392" s="180" t="s">
        <v>1282</v>
      </c>
      <c r="K392" s="180"/>
      <c r="L392" s="160">
        <v>44603</v>
      </c>
      <c r="M392" s="160">
        <v>44600</v>
      </c>
      <c r="N392" s="160">
        <v>44518</v>
      </c>
      <c r="O392" s="160">
        <v>44517</v>
      </c>
      <c r="P392" s="160">
        <v>44547</v>
      </c>
      <c r="Q392" s="91" t="s">
        <v>723</v>
      </c>
      <c r="R392" s="91" t="s">
        <v>718</v>
      </c>
      <c r="W392" s="91"/>
      <c r="Y392" s="91"/>
      <c r="Z392" s="91"/>
      <c r="AA392" s="92" t="e">
        <f>VLOOKUP(功能_33[[#This Row],[User]],#REF!,7,FALSE)</f>
        <v>#REF!</v>
      </c>
      <c r="AB392" s="160">
        <v>44533</v>
      </c>
      <c r="AC392" s="160" t="s">
        <v>1559</v>
      </c>
      <c r="AD392" s="160"/>
      <c r="AE392" s="160">
        <v>44533</v>
      </c>
      <c r="AF392" s="180">
        <v>44550</v>
      </c>
      <c r="AG392" s="191"/>
      <c r="AH392" s="191"/>
      <c r="AI392" s="191"/>
      <c r="AJ392" s="191">
        <f>IFERROR(IF(VLOOKUP(功能_33[[#This Row],[功能代號]],E:T,11,FALSE)=0,"",VLOOKUP(功能_33[[#This Row],[功能代號]],E:T,11,FALSE)),"")</f>
        <v>44517</v>
      </c>
      <c r="AK392" s="191"/>
      <c r="AL392" s="191"/>
      <c r="AM392" s="92"/>
      <c r="AO392" s="91" t="s">
        <v>2162</v>
      </c>
      <c r="AP392" s="92" t="s">
        <v>2160</v>
      </c>
      <c r="AQ392" s="181" t="s">
        <v>1530</v>
      </c>
      <c r="AR392" s="168" t="str">
        <f t="shared" si="41"/>
        <v>5-3</v>
      </c>
      <c r="AS392" s="169" t="str">
        <f t="shared" si="42"/>
        <v/>
      </c>
      <c r="AT392" s="170" t="str">
        <f t="shared" si="43"/>
        <v/>
      </c>
      <c r="AU392" s="182" t="str">
        <f t="shared" si="44"/>
        <v/>
      </c>
      <c r="AV392" s="183" t="str">
        <f t="shared" si="45"/>
        <v/>
      </c>
      <c r="AW392" s="163" t="str">
        <f t="shared" si="46"/>
        <v/>
      </c>
      <c r="AX392" s="92" t="str">
        <f>IFERROR(VLOOKUP(功能_33[[#This Row],[功能代號]],#REF!,1,FALSE),"")</f>
        <v/>
      </c>
      <c r="AY392" s="100">
        <v>44610</v>
      </c>
      <c r="AZ392" s="100">
        <v>44625</v>
      </c>
      <c r="BA392" s="100">
        <v>44638</v>
      </c>
      <c r="BB392" s="92" t="s">
        <v>1634</v>
      </c>
      <c r="BC392" s="92" t="s">
        <v>1832</v>
      </c>
      <c r="BD392" s="100" t="s">
        <v>2155</v>
      </c>
      <c r="BE392" s="92" t="s">
        <v>1533</v>
      </c>
      <c r="BF392" s="184"/>
      <c r="BG392" s="92" t="str">
        <f>IFERROR(VLOOKUP(功能_33[[#This Row],[功能代號]],#REF!,1,FALSE),"")</f>
        <v/>
      </c>
      <c r="BH392" s="92" t="str">
        <f>IFERROR(VLOOKUP(功能_33[[#This Row],[QC對應測試案例即測試報告]],#REF!,1,FALSE),"")</f>
        <v/>
      </c>
      <c r="BI392" s="92" t="str">
        <f t="shared" si="47"/>
        <v/>
      </c>
    </row>
    <row r="393" spans="3:61" ht="13.5" x14ac:dyDescent="0.4">
      <c r="C393" s="92" t="s">
        <v>644</v>
      </c>
      <c r="D393" s="92" t="s">
        <v>645</v>
      </c>
      <c r="E393" s="91" t="s">
        <v>178</v>
      </c>
      <c r="F393" s="97" t="s">
        <v>2163</v>
      </c>
      <c r="G393" s="92"/>
      <c r="H393" s="91" t="s">
        <v>714</v>
      </c>
      <c r="I393" s="91" t="s">
        <v>714</v>
      </c>
      <c r="J393" s="180" t="s">
        <v>1231</v>
      </c>
      <c r="K393" s="180"/>
      <c r="L393" s="160">
        <v>44603</v>
      </c>
      <c r="M393" s="160">
        <v>44600</v>
      </c>
      <c r="N393" s="160">
        <v>44518</v>
      </c>
      <c r="O393" s="160">
        <v>44517</v>
      </c>
      <c r="P393" s="160">
        <v>44547</v>
      </c>
      <c r="Q393" s="91" t="s">
        <v>723</v>
      </c>
      <c r="R393" s="91" t="s">
        <v>718</v>
      </c>
      <c r="W393" s="91"/>
      <c r="Y393" s="91"/>
      <c r="Z393" s="91"/>
      <c r="AA393" s="92" t="e">
        <f>VLOOKUP(功能_33[[#This Row],[User]],#REF!,7,FALSE)</f>
        <v>#REF!</v>
      </c>
      <c r="AB393" s="160">
        <v>44546</v>
      </c>
      <c r="AC393" s="160">
        <v>44533</v>
      </c>
      <c r="AD393" s="160">
        <v>44533</v>
      </c>
      <c r="AE393" s="160">
        <v>44533</v>
      </c>
      <c r="AF393" s="180">
        <v>44550</v>
      </c>
      <c r="AG393" s="160"/>
      <c r="AH393" s="160"/>
      <c r="AI393" s="179"/>
      <c r="AJ393" s="160">
        <f>IFERROR(IF(VLOOKUP(功能_33[[#This Row],[功能代號]],E:T,11,FALSE)=0,"",VLOOKUP(功能_33[[#This Row],[功能代號]],E:T,11,FALSE)),"")</f>
        <v>44517</v>
      </c>
      <c r="AK393" s="160"/>
      <c r="AL393" s="160"/>
      <c r="AM393" s="92"/>
      <c r="AN393" s="160"/>
      <c r="AO393" s="91" t="s">
        <v>897</v>
      </c>
      <c r="AP393" s="91" t="s">
        <v>759</v>
      </c>
      <c r="AQ393" s="181" t="s">
        <v>1530</v>
      </c>
      <c r="AR393" s="168" t="str">
        <f t="shared" ref="AR393:AR456" si="48">IF(COUNTA(AF393)=1,LEFT(D393,3),"")</f>
        <v>5-3</v>
      </c>
      <c r="AS393" s="169" t="str">
        <f t="shared" ref="AS393:AS456" si="49">IF(AND(COUNTA(O393)=1,COUNTA(P393)=1,COUNTA(AB393)=1,COUNTA(AE393)=1,COUNTA(AF393)=0),LEFT(D393,3),"")</f>
        <v/>
      </c>
      <c r="AT393" s="170" t="str">
        <f t="shared" ref="AT393:AT456" si="50">IF(AND(COUNTA(O393)=1,COUNTA(P393)=1,COUNTA(AB393)=1,COUNTA(AE393)=0,COUNTA(AF393)=0),LEFT(D393,3),"")</f>
        <v/>
      </c>
      <c r="AU393" s="182" t="str">
        <f t="shared" ref="AU393:AU456" si="51">IF(AND(COUNTA(P393)=0,COUNTA(AB393)=1),LEFT(D393,3),"")</f>
        <v/>
      </c>
      <c r="AV393" s="183" t="str">
        <f t="shared" ref="AV393:AV456" si="52">IF(AND(COUNTA(P393)=1,COUNTA(AB393)=0),LEFT(D393,3),"")</f>
        <v/>
      </c>
      <c r="AW393" s="163" t="str">
        <f t="shared" ref="AW393:AW456" si="53">IF(AND(COUNTA(P393)=0,COUNTA(AB393)=0),LEFT(D393,3),"")</f>
        <v/>
      </c>
      <c r="AX393" s="92" t="str">
        <f>IFERROR(VLOOKUP(功能_33[[#This Row],[功能代號]],#REF!,1,FALSE),"")</f>
        <v/>
      </c>
      <c r="AY393" s="100">
        <v>44512</v>
      </c>
      <c r="AZ393" s="100">
        <v>44512</v>
      </c>
      <c r="BA393" s="100">
        <v>44512</v>
      </c>
      <c r="BB393" s="92" t="s">
        <v>1650</v>
      </c>
      <c r="BD393" s="92" t="s">
        <v>1911</v>
      </c>
      <c r="BE393" s="92" t="s">
        <v>2164</v>
      </c>
      <c r="BF393" s="184"/>
      <c r="BG393" s="92" t="str">
        <f>IFERROR(VLOOKUP(功能_33[[#This Row],[功能代號]],#REF!,1,FALSE),"")</f>
        <v/>
      </c>
      <c r="BH393" s="92" t="str">
        <f>IFERROR(VLOOKUP(功能_33[[#This Row],[QC對應測試案例即測試報告]],#REF!,1,FALSE),"")</f>
        <v/>
      </c>
      <c r="BI393" s="92" t="str">
        <f t="shared" ref="BI393:BI456" si="54">BG393&amp;BH393</f>
        <v/>
      </c>
    </row>
    <row r="394" spans="3:61" ht="13.5" x14ac:dyDescent="0.4">
      <c r="C394" s="92" t="s">
        <v>644</v>
      </c>
      <c r="D394" s="92" t="s">
        <v>645</v>
      </c>
      <c r="E394" s="91" t="s">
        <v>199</v>
      </c>
      <c r="F394" s="97" t="s">
        <v>2165</v>
      </c>
      <c r="G394" s="92"/>
      <c r="H394" s="91" t="s">
        <v>714</v>
      </c>
      <c r="I394" s="91" t="s">
        <v>714</v>
      </c>
      <c r="J394" s="180" t="s">
        <v>1282</v>
      </c>
      <c r="K394" s="180"/>
      <c r="L394" s="160">
        <v>44603</v>
      </c>
      <c r="M394" s="160">
        <v>44600</v>
      </c>
      <c r="N394" s="160">
        <v>44518</v>
      </c>
      <c r="O394" s="160">
        <v>44517</v>
      </c>
      <c r="P394" s="160">
        <v>44547</v>
      </c>
      <c r="Q394" s="91" t="s">
        <v>723</v>
      </c>
      <c r="R394" s="91" t="s">
        <v>718</v>
      </c>
      <c r="W394" s="91"/>
      <c r="Y394" s="91"/>
      <c r="Z394" s="91"/>
      <c r="AA394" s="92" t="e">
        <f>VLOOKUP(功能_33[[#This Row],[User]],#REF!,7,FALSE)</f>
        <v>#REF!</v>
      </c>
      <c r="AB394" s="160" t="s">
        <v>2166</v>
      </c>
      <c r="AC394" s="160">
        <v>44533</v>
      </c>
      <c r="AD394" s="160">
        <v>44533</v>
      </c>
      <c r="AE394" s="160">
        <v>44533</v>
      </c>
      <c r="AF394" s="180">
        <v>44550</v>
      </c>
      <c r="AG394" s="160"/>
      <c r="AH394" s="160"/>
      <c r="AI394" s="179"/>
      <c r="AJ394" s="160">
        <f>IFERROR(IF(VLOOKUP(功能_33[[#This Row],[功能代號]],E:T,11,FALSE)=0,"",VLOOKUP(功能_33[[#This Row],[功能代號]],E:T,11,FALSE)),"")</f>
        <v>44517</v>
      </c>
      <c r="AK394" s="160"/>
      <c r="AL394" s="160"/>
      <c r="AM394" s="92"/>
      <c r="AN394" s="160"/>
      <c r="AO394" s="91" t="s">
        <v>1309</v>
      </c>
      <c r="AP394" s="97" t="s">
        <v>1308</v>
      </c>
      <c r="AQ394" s="181" t="s">
        <v>1530</v>
      </c>
      <c r="AR394" s="168" t="str">
        <f t="shared" si="48"/>
        <v>5-3</v>
      </c>
      <c r="AS394" s="169" t="str">
        <f t="shared" si="49"/>
        <v/>
      </c>
      <c r="AT394" s="170" t="str">
        <f t="shared" si="50"/>
        <v/>
      </c>
      <c r="AU394" s="182" t="str">
        <f t="shared" si="51"/>
        <v/>
      </c>
      <c r="AV394" s="183" t="str">
        <f t="shared" si="52"/>
        <v/>
      </c>
      <c r="AW394" s="163" t="str">
        <f t="shared" si="53"/>
        <v/>
      </c>
      <c r="AX394" s="92" t="str">
        <f>IFERROR(VLOOKUP(功能_33[[#This Row],[功能代號]],#REF!,1,FALSE),"")</f>
        <v/>
      </c>
      <c r="AY394" s="100">
        <v>44512</v>
      </c>
      <c r="AZ394" s="100">
        <v>44512</v>
      </c>
      <c r="BA394" s="100">
        <v>44512</v>
      </c>
      <c r="BB394" s="92" t="s">
        <v>1650</v>
      </c>
      <c r="BD394" s="92" t="s">
        <v>1911</v>
      </c>
      <c r="BE394" s="92" t="s">
        <v>1533</v>
      </c>
      <c r="BF394" s="184"/>
      <c r="BG394" s="92" t="str">
        <f>IFERROR(VLOOKUP(功能_33[[#This Row],[功能代號]],#REF!,1,FALSE),"")</f>
        <v/>
      </c>
      <c r="BH394" s="92" t="str">
        <f>IFERROR(VLOOKUP(功能_33[[#This Row],[QC對應測試案例即測試報告]],#REF!,1,FALSE),"")</f>
        <v/>
      </c>
      <c r="BI394" s="92" t="str">
        <f t="shared" si="54"/>
        <v/>
      </c>
    </row>
    <row r="395" spans="3:61" ht="13.5" x14ac:dyDescent="0.4">
      <c r="C395" s="92" t="s">
        <v>644</v>
      </c>
      <c r="D395" s="101" t="s">
        <v>645</v>
      </c>
      <c r="E395" s="91" t="s">
        <v>2167</v>
      </c>
      <c r="F395" s="97" t="s">
        <v>2168</v>
      </c>
      <c r="G395" s="106" t="s">
        <v>2161</v>
      </c>
      <c r="H395" s="91" t="s">
        <v>714</v>
      </c>
      <c r="I395" s="91" t="s">
        <v>714</v>
      </c>
      <c r="J395" s="180" t="s">
        <v>1282</v>
      </c>
      <c r="K395" s="180"/>
      <c r="L395" s="160">
        <v>44603</v>
      </c>
      <c r="M395" s="160">
        <v>44600</v>
      </c>
      <c r="N395" s="160">
        <v>44518</v>
      </c>
      <c r="O395" s="160">
        <v>44518</v>
      </c>
      <c r="P395" s="160">
        <v>44547</v>
      </c>
      <c r="Q395" s="91" t="s">
        <v>723</v>
      </c>
      <c r="R395" s="91" t="s">
        <v>718</v>
      </c>
      <c r="W395" s="91"/>
      <c r="Y395" s="91"/>
      <c r="Z395" s="91"/>
      <c r="AA395" s="92" t="e">
        <f>VLOOKUP(功能_33[[#This Row],[User]],#REF!,7,FALSE)</f>
        <v>#REF!</v>
      </c>
      <c r="AB395" s="160">
        <v>44533</v>
      </c>
      <c r="AC395" s="160" t="s">
        <v>1559</v>
      </c>
      <c r="AD395" s="160"/>
      <c r="AE395" s="160">
        <v>44533</v>
      </c>
      <c r="AF395" s="180">
        <v>44550</v>
      </c>
      <c r="AG395" s="191"/>
      <c r="AH395" s="191"/>
      <c r="AI395" s="191"/>
      <c r="AJ395" s="191">
        <f>IFERROR(IF(VLOOKUP(功能_33[[#This Row],[功能代號]],E:T,11,FALSE)=0,"",VLOOKUP(功能_33[[#This Row],[功能代號]],E:T,11,FALSE)),"")</f>
        <v>44518</v>
      </c>
      <c r="AK395" s="191"/>
      <c r="AL395" s="191"/>
      <c r="AM395" s="92"/>
      <c r="AO395" s="91" t="s">
        <v>897</v>
      </c>
      <c r="AP395" s="91" t="s">
        <v>759</v>
      </c>
      <c r="AQ395" s="181" t="s">
        <v>1530</v>
      </c>
      <c r="AR395" s="168" t="str">
        <f t="shared" si="48"/>
        <v>5-3</v>
      </c>
      <c r="AS395" s="169" t="str">
        <f t="shared" si="49"/>
        <v/>
      </c>
      <c r="AT395" s="170" t="str">
        <f t="shared" si="50"/>
        <v/>
      </c>
      <c r="AU395" s="182" t="str">
        <f t="shared" si="51"/>
        <v/>
      </c>
      <c r="AV395" s="183" t="str">
        <f t="shared" si="52"/>
        <v/>
      </c>
      <c r="AW395" s="163" t="str">
        <f t="shared" si="53"/>
        <v/>
      </c>
      <c r="AX395" s="92" t="str">
        <f>IFERROR(VLOOKUP(功能_33[[#This Row],[功能代號]],#REF!,1,FALSE),"")</f>
        <v/>
      </c>
      <c r="AY395" s="100">
        <v>44610</v>
      </c>
      <c r="AZ395" s="100">
        <v>44645</v>
      </c>
      <c r="BA395" s="100">
        <v>44642</v>
      </c>
      <c r="BB395" s="92" t="s">
        <v>1634</v>
      </c>
      <c r="BC395" s="92" t="s">
        <v>1832</v>
      </c>
      <c r="BD395" s="100" t="s">
        <v>2169</v>
      </c>
      <c r="BE395" s="92" t="s">
        <v>1533</v>
      </c>
      <c r="BF395" s="184"/>
      <c r="BG395" s="92" t="str">
        <f>IFERROR(VLOOKUP(功能_33[[#This Row],[功能代號]],#REF!,1,FALSE),"")</f>
        <v/>
      </c>
      <c r="BH395" s="92" t="str">
        <f>IFERROR(VLOOKUP(功能_33[[#This Row],[QC對應測試案例即測試報告]],#REF!,1,FALSE),"")</f>
        <v/>
      </c>
      <c r="BI395" s="92" t="str">
        <f t="shared" si="54"/>
        <v/>
      </c>
    </row>
    <row r="396" spans="3:61" ht="13.5" x14ac:dyDescent="0.4">
      <c r="C396" s="92" t="s">
        <v>644</v>
      </c>
      <c r="D396" s="101" t="s">
        <v>645</v>
      </c>
      <c r="E396" s="91" t="s">
        <v>2170</v>
      </c>
      <c r="F396" s="97" t="s">
        <v>2171</v>
      </c>
      <c r="G396" s="106" t="s">
        <v>2161</v>
      </c>
      <c r="H396" s="91" t="s">
        <v>714</v>
      </c>
      <c r="I396" s="91" t="s">
        <v>714</v>
      </c>
      <c r="J396" s="180" t="s">
        <v>1282</v>
      </c>
      <c r="K396" s="180"/>
      <c r="L396" s="160">
        <v>44603</v>
      </c>
      <c r="M396" s="160">
        <v>44600</v>
      </c>
      <c r="N396" s="160">
        <v>44518</v>
      </c>
      <c r="O396" s="160">
        <v>44518</v>
      </c>
      <c r="P396" s="160">
        <v>44547</v>
      </c>
      <c r="Q396" s="91" t="s">
        <v>723</v>
      </c>
      <c r="R396" s="91" t="s">
        <v>718</v>
      </c>
      <c r="W396" s="91"/>
      <c r="Y396" s="91"/>
      <c r="Z396" s="91"/>
      <c r="AA396" s="92" t="e">
        <f>VLOOKUP(功能_33[[#This Row],[User]],#REF!,7,FALSE)</f>
        <v>#REF!</v>
      </c>
      <c r="AB396" s="160">
        <v>44533</v>
      </c>
      <c r="AC396" s="160" t="s">
        <v>1559</v>
      </c>
      <c r="AD396" s="160"/>
      <c r="AE396" s="160">
        <v>44533</v>
      </c>
      <c r="AF396" s="180">
        <v>44550</v>
      </c>
      <c r="AG396" s="191"/>
      <c r="AH396" s="191"/>
      <c r="AI396" s="191"/>
      <c r="AJ396" s="191">
        <f>IFERROR(IF(VLOOKUP(功能_33[[#This Row],[功能代號]],E:T,11,FALSE)=0,"",VLOOKUP(功能_33[[#This Row],[功能代號]],E:T,11,FALSE)),"")</f>
        <v>44518</v>
      </c>
      <c r="AK396" s="191"/>
      <c r="AL396" s="191"/>
      <c r="AM396" s="92"/>
      <c r="AO396" s="91" t="s">
        <v>2172</v>
      </c>
      <c r="AP396" s="97" t="s">
        <v>2173</v>
      </c>
      <c r="AQ396" s="181" t="s">
        <v>1530</v>
      </c>
      <c r="AR396" s="168" t="str">
        <f t="shared" si="48"/>
        <v>5-3</v>
      </c>
      <c r="AS396" s="169" t="str">
        <f t="shared" si="49"/>
        <v/>
      </c>
      <c r="AT396" s="170" t="str">
        <f t="shared" si="50"/>
        <v/>
      </c>
      <c r="AU396" s="182" t="str">
        <f t="shared" si="51"/>
        <v/>
      </c>
      <c r="AV396" s="183" t="str">
        <f t="shared" si="52"/>
        <v/>
      </c>
      <c r="AW396" s="163" t="str">
        <f t="shared" si="53"/>
        <v/>
      </c>
      <c r="AX396" s="92" t="str">
        <f>IFERROR(VLOOKUP(功能_33[[#This Row],[功能代號]],#REF!,1,FALSE),"")</f>
        <v/>
      </c>
      <c r="AY396" s="100">
        <v>44610</v>
      </c>
      <c r="AZ396" s="100">
        <v>44645</v>
      </c>
      <c r="BA396" s="100">
        <v>44642</v>
      </c>
      <c r="BB396" s="92" t="s">
        <v>1634</v>
      </c>
      <c r="BC396" s="92" t="s">
        <v>1832</v>
      </c>
      <c r="BD396" s="100" t="s">
        <v>2169</v>
      </c>
      <c r="BE396" s="92" t="s">
        <v>1533</v>
      </c>
      <c r="BF396" s="184"/>
      <c r="BG396" s="92" t="str">
        <f>IFERROR(VLOOKUP(功能_33[[#This Row],[功能代號]],#REF!,1,FALSE),"")</f>
        <v/>
      </c>
      <c r="BH396" s="92" t="str">
        <f>IFERROR(VLOOKUP(功能_33[[#This Row],[QC對應測試案例即測試報告]],#REF!,1,FALSE),"")</f>
        <v/>
      </c>
      <c r="BI396" s="92" t="str">
        <f t="shared" si="54"/>
        <v/>
      </c>
    </row>
    <row r="397" spans="3:61" ht="13.5" x14ac:dyDescent="0.4">
      <c r="C397" s="92" t="s">
        <v>644</v>
      </c>
      <c r="D397" s="92" t="s">
        <v>2174</v>
      </c>
      <c r="E397" s="91" t="s">
        <v>197</v>
      </c>
      <c r="F397" s="97" t="s">
        <v>2175</v>
      </c>
      <c r="G397" s="92"/>
      <c r="H397" s="91" t="s">
        <v>714</v>
      </c>
      <c r="I397" s="91" t="s">
        <v>714</v>
      </c>
      <c r="J397" s="180" t="s">
        <v>1282</v>
      </c>
      <c r="K397" s="180"/>
      <c r="L397" s="160">
        <v>44603</v>
      </c>
      <c r="M397" s="160">
        <v>44602</v>
      </c>
      <c r="N397" s="160">
        <v>44517</v>
      </c>
      <c r="O397" s="160">
        <v>44518</v>
      </c>
      <c r="P397" s="160">
        <v>44547</v>
      </c>
      <c r="Q397" s="91" t="s">
        <v>723</v>
      </c>
      <c r="R397" s="91" t="s">
        <v>1261</v>
      </c>
      <c r="W397" s="91"/>
      <c r="Y397" s="91"/>
      <c r="Z397" s="91"/>
      <c r="AA397" s="92" t="e">
        <f>VLOOKUP(功能_33[[#This Row],[User]],#REF!,7,FALSE)</f>
        <v>#REF!</v>
      </c>
      <c r="AB397" s="160">
        <v>44546</v>
      </c>
      <c r="AC397" s="160" t="s">
        <v>1593</v>
      </c>
      <c r="AD397" s="190">
        <v>44550</v>
      </c>
      <c r="AE397" s="160">
        <v>44550</v>
      </c>
      <c r="AF397" s="180">
        <v>44550</v>
      </c>
      <c r="AG397" s="160"/>
      <c r="AH397" s="160"/>
      <c r="AI397" s="179"/>
      <c r="AJ397" s="160">
        <f>IFERROR(IF(VLOOKUP(功能_33[[#This Row],[功能代號]],E:T,11,FALSE)=0,"",VLOOKUP(功能_33[[#This Row],[功能代號]],E:T,11,FALSE)),"")</f>
        <v>44518</v>
      </c>
      <c r="AK397" s="160"/>
      <c r="AL397" s="160"/>
      <c r="AM397" s="92"/>
      <c r="AN397" s="160">
        <v>44398</v>
      </c>
      <c r="AO397" s="91" t="s">
        <v>897</v>
      </c>
      <c r="AP397" s="97" t="s">
        <v>759</v>
      </c>
      <c r="AQ397" s="181" t="s">
        <v>1530</v>
      </c>
      <c r="AR397" s="168" t="str">
        <f t="shared" si="48"/>
        <v>5-3</v>
      </c>
      <c r="AS397" s="169" t="str">
        <f t="shared" si="49"/>
        <v/>
      </c>
      <c r="AT397" s="170" t="str">
        <f t="shared" si="50"/>
        <v/>
      </c>
      <c r="AU397" s="182" t="str">
        <f t="shared" si="51"/>
        <v/>
      </c>
      <c r="AV397" s="183" t="str">
        <f t="shared" si="52"/>
        <v/>
      </c>
      <c r="AW397" s="163" t="str">
        <f t="shared" si="53"/>
        <v/>
      </c>
      <c r="AX397" s="92" t="str">
        <f>IFERROR(VLOOKUP(功能_33[[#This Row],[功能代號]],#REF!,1,FALSE),"")</f>
        <v/>
      </c>
      <c r="AY397" s="100">
        <v>44610</v>
      </c>
      <c r="AZ397" s="100">
        <v>44645</v>
      </c>
      <c r="BA397" s="100">
        <v>44648</v>
      </c>
      <c r="BB397" s="92" t="s">
        <v>1634</v>
      </c>
      <c r="BC397" s="92" t="s">
        <v>1635</v>
      </c>
      <c r="BD397" s="100" t="s">
        <v>2169</v>
      </c>
      <c r="BE397" s="92" t="s">
        <v>1533</v>
      </c>
      <c r="BF397" s="184"/>
      <c r="BG397" s="92" t="str">
        <f>IFERROR(VLOOKUP(功能_33[[#This Row],[功能代號]],#REF!,1,FALSE),"")</f>
        <v/>
      </c>
      <c r="BH397" s="92" t="str">
        <f>IFERROR(VLOOKUP(功能_33[[#This Row],[QC對應測試案例即測試報告]],#REF!,1,FALSE),"")</f>
        <v/>
      </c>
      <c r="BI397" s="92" t="str">
        <f t="shared" si="54"/>
        <v/>
      </c>
    </row>
    <row r="398" spans="3:61" ht="13.5" x14ac:dyDescent="0.4">
      <c r="C398" s="92" t="s">
        <v>644</v>
      </c>
      <c r="D398" s="92" t="s">
        <v>645</v>
      </c>
      <c r="E398" s="91" t="s">
        <v>2176</v>
      </c>
      <c r="F398" s="97" t="s">
        <v>2177</v>
      </c>
      <c r="G398" s="92"/>
      <c r="H398" s="91" t="s">
        <v>714</v>
      </c>
      <c r="I398" s="91" t="s">
        <v>714</v>
      </c>
      <c r="J398" s="180" t="s">
        <v>1282</v>
      </c>
      <c r="K398" s="180"/>
      <c r="L398" s="160">
        <v>44603</v>
      </c>
      <c r="M398" s="160">
        <v>44602</v>
      </c>
      <c r="N398" s="160">
        <v>44518</v>
      </c>
      <c r="O398" s="160">
        <v>44518</v>
      </c>
      <c r="P398" s="160">
        <v>44547</v>
      </c>
      <c r="Q398" s="91" t="s">
        <v>723</v>
      </c>
      <c r="R398" s="91" t="s">
        <v>1261</v>
      </c>
      <c r="W398" s="91"/>
      <c r="Y398" s="91"/>
      <c r="Z398" s="91"/>
      <c r="AA398" s="92" t="e">
        <f>VLOOKUP(功能_33[[#This Row],[User]],#REF!,7,FALSE)</f>
        <v>#REF!</v>
      </c>
      <c r="AB398" s="160">
        <v>44533</v>
      </c>
      <c r="AC398" s="160" t="s">
        <v>1559</v>
      </c>
      <c r="AD398" s="190">
        <v>44550</v>
      </c>
      <c r="AE398" s="160">
        <v>44550</v>
      </c>
      <c r="AF398" s="180">
        <v>44550</v>
      </c>
      <c r="AG398" s="160"/>
      <c r="AH398" s="160"/>
      <c r="AI398" s="179"/>
      <c r="AJ398" s="160">
        <f>IFERROR(IF(VLOOKUP(功能_33[[#This Row],[功能代號]],E:T,11,FALSE)=0,"",VLOOKUP(功能_33[[#This Row],[功能代號]],E:T,11,FALSE)),"")</f>
        <v>44518</v>
      </c>
      <c r="AK398" s="160"/>
      <c r="AL398" s="160"/>
      <c r="AM398" s="92"/>
      <c r="AN398" s="160"/>
      <c r="AO398" s="91" t="s">
        <v>897</v>
      </c>
      <c r="AP398" s="91" t="s">
        <v>759</v>
      </c>
      <c r="AQ398" s="181" t="s">
        <v>1530</v>
      </c>
      <c r="AR398" s="168" t="str">
        <f t="shared" si="48"/>
        <v>5-3</v>
      </c>
      <c r="AS398" s="169" t="str">
        <f t="shared" si="49"/>
        <v/>
      </c>
      <c r="AT398" s="170" t="str">
        <f t="shared" si="50"/>
        <v/>
      </c>
      <c r="AU398" s="182" t="str">
        <f t="shared" si="51"/>
        <v/>
      </c>
      <c r="AV398" s="183" t="str">
        <f t="shared" si="52"/>
        <v/>
      </c>
      <c r="AW398" s="163" t="str">
        <f t="shared" si="53"/>
        <v/>
      </c>
      <c r="AX398" s="92" t="str">
        <f>IFERROR(VLOOKUP(功能_33[[#This Row],[功能代號]],#REF!,1,FALSE),"")</f>
        <v/>
      </c>
      <c r="AY398" s="100">
        <v>44610</v>
      </c>
      <c r="AZ398" s="100">
        <v>44625</v>
      </c>
      <c r="BA398" s="100">
        <v>44638</v>
      </c>
      <c r="BB398" s="92" t="s">
        <v>1634</v>
      </c>
      <c r="BC398" s="92" t="s">
        <v>1832</v>
      </c>
      <c r="BD398" s="100" t="s">
        <v>2155</v>
      </c>
      <c r="BE398" s="92" t="s">
        <v>1533</v>
      </c>
      <c r="BF398" s="184"/>
      <c r="BG398" s="92" t="str">
        <f>IFERROR(VLOOKUP(功能_33[[#This Row],[功能代號]],#REF!,1,FALSE),"")</f>
        <v/>
      </c>
      <c r="BH398" s="92" t="str">
        <f>IFERROR(VLOOKUP(功能_33[[#This Row],[QC對應測試案例即測試報告]],#REF!,1,FALSE),"")</f>
        <v/>
      </c>
      <c r="BI398" s="92" t="str">
        <f t="shared" si="54"/>
        <v/>
      </c>
    </row>
    <row r="399" spans="3:61" ht="13.5" x14ac:dyDescent="0.4">
      <c r="C399" s="92" t="s">
        <v>644</v>
      </c>
      <c r="D399" s="92" t="s">
        <v>645</v>
      </c>
      <c r="E399" s="91" t="s">
        <v>202</v>
      </c>
      <c r="F399" s="97" t="s">
        <v>2178</v>
      </c>
      <c r="G399" s="92"/>
      <c r="H399" s="91" t="s">
        <v>714</v>
      </c>
      <c r="I399" s="91" t="s">
        <v>714</v>
      </c>
      <c r="J399" s="180" t="s">
        <v>1282</v>
      </c>
      <c r="K399" s="180"/>
      <c r="L399" s="160">
        <v>44603</v>
      </c>
      <c r="M399" s="160">
        <v>44602</v>
      </c>
      <c r="N399" s="160">
        <v>44523</v>
      </c>
      <c r="O399" s="160">
        <v>44524</v>
      </c>
      <c r="P399" s="160">
        <v>44547</v>
      </c>
      <c r="Q399" s="91" t="s">
        <v>723</v>
      </c>
      <c r="R399" s="91" t="s">
        <v>823</v>
      </c>
      <c r="W399" s="91"/>
      <c r="Y399" s="91"/>
      <c r="Z399" s="91"/>
      <c r="AA399" s="92" t="e">
        <f>VLOOKUP(功能_33[[#This Row],[User]],#REF!,7,FALSE)</f>
        <v>#REF!</v>
      </c>
      <c r="AB399" s="160">
        <v>44533</v>
      </c>
      <c r="AC399" s="160" t="s">
        <v>1593</v>
      </c>
      <c r="AD399" s="190">
        <v>44550</v>
      </c>
      <c r="AE399" s="160">
        <v>44550</v>
      </c>
      <c r="AF399" s="180">
        <v>44550</v>
      </c>
      <c r="AG399" s="160"/>
      <c r="AH399" s="160"/>
      <c r="AI399" s="179"/>
      <c r="AJ399" s="160">
        <f>IFERROR(IF(VLOOKUP(功能_33[[#This Row],[功能代號]],E:T,11,FALSE)=0,"",VLOOKUP(功能_33[[#This Row],[功能代號]],E:T,11,FALSE)),"")</f>
        <v>44524</v>
      </c>
      <c r="AK399" s="160"/>
      <c r="AL399" s="160"/>
      <c r="AM399" s="92"/>
      <c r="AN399" s="160"/>
      <c r="AO399" s="91" t="s">
        <v>897</v>
      </c>
      <c r="AP399" s="91" t="s">
        <v>759</v>
      </c>
      <c r="AQ399" s="181" t="s">
        <v>1530</v>
      </c>
      <c r="AR399" s="168" t="str">
        <f t="shared" si="48"/>
        <v>5-3</v>
      </c>
      <c r="AS399" s="169" t="str">
        <f t="shared" si="49"/>
        <v/>
      </c>
      <c r="AT399" s="170" t="str">
        <f t="shared" si="50"/>
        <v/>
      </c>
      <c r="AU399" s="182" t="str">
        <f t="shared" si="51"/>
        <v/>
      </c>
      <c r="AV399" s="183" t="str">
        <f t="shared" si="52"/>
        <v/>
      </c>
      <c r="AW399" s="163" t="str">
        <f t="shared" si="53"/>
        <v/>
      </c>
      <c r="AX399" s="92" t="str">
        <f>IFERROR(VLOOKUP(功能_33[[#This Row],[功能代號]],#REF!,1,FALSE),"")</f>
        <v/>
      </c>
      <c r="AY399" s="100">
        <v>44610</v>
      </c>
      <c r="AZ399" s="100">
        <v>44638</v>
      </c>
      <c r="BA399" s="100">
        <v>44635</v>
      </c>
      <c r="BB399" s="92" t="s">
        <v>1634</v>
      </c>
      <c r="BC399" s="92" t="s">
        <v>1832</v>
      </c>
      <c r="BD399" s="92" t="s">
        <v>2179</v>
      </c>
      <c r="BE399" s="92" t="s">
        <v>1533</v>
      </c>
      <c r="BF399" s="184"/>
      <c r="BG399" s="92" t="str">
        <f>IFERROR(VLOOKUP(功能_33[[#This Row],[功能代號]],#REF!,1,FALSE),"")</f>
        <v/>
      </c>
      <c r="BH399" s="92" t="str">
        <f>IFERROR(VLOOKUP(功能_33[[#This Row],[QC對應測試案例即測試報告]],#REF!,1,FALSE),"")</f>
        <v/>
      </c>
      <c r="BI399" s="92" t="str">
        <f t="shared" si="54"/>
        <v/>
      </c>
    </row>
    <row r="400" spans="3:61" ht="13.5" x14ac:dyDescent="0.4">
      <c r="C400" s="92" t="s">
        <v>644</v>
      </c>
      <c r="D400" s="92" t="s">
        <v>645</v>
      </c>
      <c r="E400" s="91" t="s">
        <v>179</v>
      </c>
      <c r="F400" s="97" t="s">
        <v>2180</v>
      </c>
      <c r="G400" s="92"/>
      <c r="H400" s="91" t="s">
        <v>714</v>
      </c>
      <c r="I400" s="91" t="s">
        <v>714</v>
      </c>
      <c r="J400" s="180" t="s">
        <v>1282</v>
      </c>
      <c r="K400" s="180"/>
      <c r="L400" s="160">
        <v>44603</v>
      </c>
      <c r="M400" s="160">
        <v>44600</v>
      </c>
      <c r="N400" s="160">
        <v>44523</v>
      </c>
      <c r="O400" s="160">
        <v>44524</v>
      </c>
      <c r="P400" s="160">
        <v>44547</v>
      </c>
      <c r="Q400" s="91" t="s">
        <v>723</v>
      </c>
      <c r="R400" s="91" t="s">
        <v>823</v>
      </c>
      <c r="W400" s="91"/>
      <c r="Y400" s="91"/>
      <c r="Z400" s="91"/>
      <c r="AA400" s="92" t="e">
        <f>VLOOKUP(功能_33[[#This Row],[User]],#REF!,7,FALSE)</f>
        <v>#REF!</v>
      </c>
      <c r="AB400" s="160">
        <v>44533</v>
      </c>
      <c r="AC400" s="160" t="s">
        <v>1593</v>
      </c>
      <c r="AD400" s="190">
        <v>44550</v>
      </c>
      <c r="AE400" s="160">
        <v>44550</v>
      </c>
      <c r="AF400" s="180">
        <v>44550</v>
      </c>
      <c r="AG400" s="160"/>
      <c r="AH400" s="160"/>
      <c r="AI400" s="179"/>
      <c r="AJ400" s="160">
        <f>IFERROR(IF(VLOOKUP(功能_33[[#This Row],[功能代號]],E:T,11,FALSE)=0,"",VLOOKUP(功能_33[[#This Row],[功能代號]],E:T,11,FALSE)),"")</f>
        <v>44524</v>
      </c>
      <c r="AK400" s="160"/>
      <c r="AL400" s="160"/>
      <c r="AM400" s="92"/>
      <c r="AN400" s="160"/>
      <c r="AO400" s="91" t="s">
        <v>897</v>
      </c>
      <c r="AP400" s="91" t="s">
        <v>759</v>
      </c>
      <c r="AQ400" s="181" t="s">
        <v>1530</v>
      </c>
      <c r="AR400" s="168" t="str">
        <f t="shared" si="48"/>
        <v>5-3</v>
      </c>
      <c r="AS400" s="169" t="str">
        <f t="shared" si="49"/>
        <v/>
      </c>
      <c r="AT400" s="170" t="str">
        <f t="shared" si="50"/>
        <v/>
      </c>
      <c r="AU400" s="182" t="str">
        <f t="shared" si="51"/>
        <v/>
      </c>
      <c r="AV400" s="183" t="str">
        <f t="shared" si="52"/>
        <v/>
      </c>
      <c r="AW400" s="163" t="str">
        <f t="shared" si="53"/>
        <v/>
      </c>
      <c r="AX400" s="92" t="str">
        <f>IFERROR(VLOOKUP(功能_33[[#This Row],[功能代號]],#REF!,1,FALSE),"")</f>
        <v/>
      </c>
      <c r="AY400" s="100">
        <v>44610</v>
      </c>
      <c r="AZ400" s="100">
        <v>44638</v>
      </c>
      <c r="BA400" s="100">
        <v>44635</v>
      </c>
      <c r="BB400" s="92" t="s">
        <v>1634</v>
      </c>
      <c r="BC400" s="92" t="s">
        <v>1832</v>
      </c>
      <c r="BD400" s="92" t="s">
        <v>2179</v>
      </c>
      <c r="BE400" s="92" t="s">
        <v>1533</v>
      </c>
      <c r="BF400" s="184"/>
      <c r="BG400" s="92" t="str">
        <f>IFERROR(VLOOKUP(功能_33[[#This Row],[功能代號]],#REF!,1,FALSE),"")</f>
        <v/>
      </c>
      <c r="BH400" s="92" t="str">
        <f>IFERROR(VLOOKUP(功能_33[[#This Row],[QC對應測試案例即測試報告]],#REF!,1,FALSE),"")</f>
        <v/>
      </c>
      <c r="BI400" s="92" t="str">
        <f t="shared" si="54"/>
        <v/>
      </c>
    </row>
    <row r="401" spans="1:61" ht="13.5" x14ac:dyDescent="0.4">
      <c r="C401" s="92" t="s">
        <v>644</v>
      </c>
      <c r="D401" s="92" t="s">
        <v>645</v>
      </c>
      <c r="E401" s="91" t="s">
        <v>200</v>
      </c>
      <c r="F401" s="97" t="s">
        <v>2181</v>
      </c>
      <c r="G401" s="92"/>
      <c r="H401" s="91" t="s">
        <v>714</v>
      </c>
      <c r="I401" s="91" t="s">
        <v>714</v>
      </c>
      <c r="J401" s="180" t="s">
        <v>1282</v>
      </c>
      <c r="K401" s="180"/>
      <c r="L401" s="160">
        <v>44603</v>
      </c>
      <c r="M401" s="160">
        <v>44600</v>
      </c>
      <c r="N401" s="160">
        <v>44523</v>
      </c>
      <c r="O401" s="160">
        <v>44524</v>
      </c>
      <c r="P401" s="160">
        <v>44547</v>
      </c>
      <c r="Q401" s="91" t="s">
        <v>723</v>
      </c>
      <c r="R401" s="91" t="s">
        <v>823</v>
      </c>
      <c r="W401" s="91"/>
      <c r="Y401" s="91"/>
      <c r="Z401" s="91"/>
      <c r="AA401" s="92" t="e">
        <f>VLOOKUP(功能_33[[#This Row],[User]],#REF!,7,FALSE)</f>
        <v>#REF!</v>
      </c>
      <c r="AB401" s="160">
        <v>44533</v>
      </c>
      <c r="AC401" s="160" t="s">
        <v>1593</v>
      </c>
      <c r="AD401" s="190">
        <v>44550</v>
      </c>
      <c r="AE401" s="160">
        <v>44550</v>
      </c>
      <c r="AF401" s="180">
        <v>44550</v>
      </c>
      <c r="AG401" s="160"/>
      <c r="AH401" s="160"/>
      <c r="AI401" s="179"/>
      <c r="AJ401" s="160">
        <f>IFERROR(IF(VLOOKUP(功能_33[[#This Row],[功能代號]],E:T,11,FALSE)=0,"",VLOOKUP(功能_33[[#This Row],[功能代號]],E:T,11,FALSE)),"")</f>
        <v>44524</v>
      </c>
      <c r="AK401" s="160"/>
      <c r="AL401" s="160"/>
      <c r="AM401" s="92"/>
      <c r="AN401" s="160"/>
      <c r="AO401" s="91" t="s">
        <v>897</v>
      </c>
      <c r="AP401" s="91" t="s">
        <v>759</v>
      </c>
      <c r="AQ401" s="181" t="s">
        <v>1530</v>
      </c>
      <c r="AR401" s="168" t="str">
        <f t="shared" si="48"/>
        <v>5-3</v>
      </c>
      <c r="AS401" s="169" t="str">
        <f t="shared" si="49"/>
        <v/>
      </c>
      <c r="AT401" s="170" t="str">
        <f t="shared" si="50"/>
        <v/>
      </c>
      <c r="AU401" s="182" t="str">
        <f t="shared" si="51"/>
        <v/>
      </c>
      <c r="AV401" s="183" t="str">
        <f t="shared" si="52"/>
        <v/>
      </c>
      <c r="AW401" s="163" t="str">
        <f t="shared" si="53"/>
        <v/>
      </c>
      <c r="AX401" s="92" t="str">
        <f>IFERROR(VLOOKUP(功能_33[[#This Row],[功能代號]],#REF!,1,FALSE),"")</f>
        <v/>
      </c>
      <c r="AY401" s="100">
        <v>44610</v>
      </c>
      <c r="AZ401" s="100">
        <v>44638</v>
      </c>
      <c r="BA401" s="100">
        <v>44635</v>
      </c>
      <c r="BB401" s="92" t="s">
        <v>1634</v>
      </c>
      <c r="BC401" s="92" t="s">
        <v>1832</v>
      </c>
      <c r="BD401" s="92" t="s">
        <v>2179</v>
      </c>
      <c r="BE401" s="92" t="s">
        <v>1533</v>
      </c>
      <c r="BF401" s="184"/>
      <c r="BG401" s="92" t="str">
        <f>IFERROR(VLOOKUP(功能_33[[#This Row],[功能代號]],#REF!,1,FALSE),"")</f>
        <v/>
      </c>
      <c r="BH401" s="92" t="str">
        <f>IFERROR(VLOOKUP(功能_33[[#This Row],[QC對應測試案例即測試報告]],#REF!,1,FALSE),"")</f>
        <v/>
      </c>
      <c r="BI401" s="92" t="str">
        <f t="shared" si="54"/>
        <v/>
      </c>
    </row>
    <row r="402" spans="1:61" ht="13.5" x14ac:dyDescent="0.4">
      <c r="C402" s="92" t="s">
        <v>644</v>
      </c>
      <c r="D402" s="92" t="s">
        <v>645</v>
      </c>
      <c r="E402" s="91" t="s">
        <v>203</v>
      </c>
      <c r="F402" s="97" t="s">
        <v>2182</v>
      </c>
      <c r="G402" s="92"/>
      <c r="H402" s="91" t="s">
        <v>714</v>
      </c>
      <c r="I402" s="91" t="s">
        <v>714</v>
      </c>
      <c r="J402" s="180" t="s">
        <v>1282</v>
      </c>
      <c r="K402" s="180"/>
      <c r="L402" s="160">
        <v>44603</v>
      </c>
      <c r="M402" s="160">
        <v>44602</v>
      </c>
      <c r="N402" s="160">
        <v>44519</v>
      </c>
      <c r="O402" s="160">
        <v>44518</v>
      </c>
      <c r="P402" s="160">
        <v>44547</v>
      </c>
      <c r="Q402" s="91" t="s">
        <v>723</v>
      </c>
      <c r="R402" s="91" t="s">
        <v>1261</v>
      </c>
      <c r="W402" s="91"/>
      <c r="Y402" s="91"/>
      <c r="Z402" s="91"/>
      <c r="AA402" s="92" t="e">
        <f>VLOOKUP(功能_33[[#This Row],[User]],#REF!,7,FALSE)</f>
        <v>#REF!</v>
      </c>
      <c r="AB402" s="160">
        <v>44533</v>
      </c>
      <c r="AC402" s="160" t="s">
        <v>1559</v>
      </c>
      <c r="AD402" s="190">
        <v>44550</v>
      </c>
      <c r="AE402" s="160">
        <v>44550</v>
      </c>
      <c r="AF402" s="180">
        <v>44550</v>
      </c>
      <c r="AG402" s="160"/>
      <c r="AH402" s="160"/>
      <c r="AI402" s="179"/>
      <c r="AJ402" s="160">
        <f>IFERROR(IF(VLOOKUP(功能_33[[#This Row],[功能代號]],E:T,11,FALSE)=0,"",VLOOKUP(功能_33[[#This Row],[功能代號]],E:T,11,FALSE)),"")</f>
        <v>44518</v>
      </c>
      <c r="AK402" s="160"/>
      <c r="AL402" s="160"/>
      <c r="AM402" s="92"/>
      <c r="AN402" s="160"/>
      <c r="AO402" s="91" t="s">
        <v>897</v>
      </c>
      <c r="AP402" s="91" t="s">
        <v>759</v>
      </c>
      <c r="AQ402" s="181" t="s">
        <v>1530</v>
      </c>
      <c r="AR402" s="168" t="str">
        <f t="shared" si="48"/>
        <v>5-3</v>
      </c>
      <c r="AS402" s="169" t="str">
        <f t="shared" si="49"/>
        <v/>
      </c>
      <c r="AT402" s="170" t="str">
        <f t="shared" si="50"/>
        <v/>
      </c>
      <c r="AU402" s="182" t="str">
        <f t="shared" si="51"/>
        <v/>
      </c>
      <c r="AV402" s="183" t="str">
        <f t="shared" si="52"/>
        <v/>
      </c>
      <c r="AW402" s="163" t="str">
        <f t="shared" si="53"/>
        <v/>
      </c>
      <c r="AX402" s="92" t="str">
        <f>IFERROR(VLOOKUP(功能_33[[#This Row],[功能代號]],#REF!,1,FALSE),"")</f>
        <v/>
      </c>
      <c r="AY402" s="100">
        <v>44610</v>
      </c>
      <c r="AZ402" s="100">
        <v>44638</v>
      </c>
      <c r="BA402" s="100">
        <v>44641</v>
      </c>
      <c r="BB402" s="92" t="s">
        <v>1634</v>
      </c>
      <c r="BC402" s="92" t="s">
        <v>1832</v>
      </c>
      <c r="BD402" s="92" t="s">
        <v>2183</v>
      </c>
      <c r="BE402" s="92" t="s">
        <v>1533</v>
      </c>
      <c r="BF402" s="184"/>
      <c r="BG402" s="92" t="str">
        <f>IFERROR(VLOOKUP(功能_33[[#This Row],[功能代號]],#REF!,1,FALSE),"")</f>
        <v/>
      </c>
      <c r="BH402" s="92" t="str">
        <f>IFERROR(VLOOKUP(功能_33[[#This Row],[QC對應測試案例即測試報告]],#REF!,1,FALSE),"")</f>
        <v/>
      </c>
      <c r="BI402" s="92" t="str">
        <f t="shared" si="54"/>
        <v/>
      </c>
    </row>
    <row r="403" spans="1:61" ht="13.5" x14ac:dyDescent="0.4">
      <c r="C403" s="92" t="s">
        <v>644</v>
      </c>
      <c r="D403" s="92" t="s">
        <v>645</v>
      </c>
      <c r="E403" s="91" t="s">
        <v>180</v>
      </c>
      <c r="F403" s="97" t="s">
        <v>2184</v>
      </c>
      <c r="G403" s="92"/>
      <c r="H403" s="91" t="s">
        <v>714</v>
      </c>
      <c r="I403" s="91" t="s">
        <v>714</v>
      </c>
      <c r="J403" s="180" t="s">
        <v>1282</v>
      </c>
      <c r="K403" s="180"/>
      <c r="L403" s="160">
        <v>44603</v>
      </c>
      <c r="M403" s="160">
        <v>44601</v>
      </c>
      <c r="N403" s="160">
        <v>44519</v>
      </c>
      <c r="O403" s="160">
        <v>44518</v>
      </c>
      <c r="P403" s="160">
        <v>44547</v>
      </c>
      <c r="Q403" s="91" t="s">
        <v>723</v>
      </c>
      <c r="R403" s="91" t="s">
        <v>1261</v>
      </c>
      <c r="W403" s="91"/>
      <c r="Y403" s="91"/>
      <c r="Z403" s="91"/>
      <c r="AA403" s="92" t="e">
        <f>VLOOKUP(功能_33[[#This Row],[User]],#REF!,7,FALSE)</f>
        <v>#REF!</v>
      </c>
      <c r="AB403" s="160">
        <v>44533</v>
      </c>
      <c r="AC403" s="160" t="s">
        <v>1559</v>
      </c>
      <c r="AD403" s="190">
        <v>44550</v>
      </c>
      <c r="AE403" s="160">
        <v>44550</v>
      </c>
      <c r="AF403" s="180">
        <v>44550</v>
      </c>
      <c r="AG403" s="160"/>
      <c r="AH403" s="160"/>
      <c r="AI403" s="179"/>
      <c r="AJ403" s="160">
        <f>IFERROR(IF(VLOOKUP(功能_33[[#This Row],[功能代號]],E:T,11,FALSE)=0,"",VLOOKUP(功能_33[[#This Row],[功能代號]],E:T,11,FALSE)),"")</f>
        <v>44518</v>
      </c>
      <c r="AK403" s="160"/>
      <c r="AL403" s="160"/>
      <c r="AM403" s="92"/>
      <c r="AN403" s="160"/>
      <c r="AO403" s="91" t="s">
        <v>897</v>
      </c>
      <c r="AP403" s="91" t="s">
        <v>759</v>
      </c>
      <c r="AQ403" s="181" t="s">
        <v>1530</v>
      </c>
      <c r="AR403" s="168" t="str">
        <f t="shared" si="48"/>
        <v>5-3</v>
      </c>
      <c r="AS403" s="169" t="str">
        <f t="shared" si="49"/>
        <v/>
      </c>
      <c r="AT403" s="170" t="str">
        <f t="shared" si="50"/>
        <v/>
      </c>
      <c r="AU403" s="182" t="str">
        <f t="shared" si="51"/>
        <v/>
      </c>
      <c r="AV403" s="183" t="str">
        <f t="shared" si="52"/>
        <v/>
      </c>
      <c r="AW403" s="163" t="str">
        <f t="shared" si="53"/>
        <v/>
      </c>
      <c r="AX403" s="92" t="str">
        <f>IFERROR(VLOOKUP(功能_33[[#This Row],[功能代號]],#REF!,1,FALSE),"")</f>
        <v/>
      </c>
      <c r="AY403" s="100">
        <v>44610</v>
      </c>
      <c r="AZ403" s="100">
        <v>44638</v>
      </c>
      <c r="BA403" s="100">
        <v>44641</v>
      </c>
      <c r="BB403" s="92" t="s">
        <v>1634</v>
      </c>
      <c r="BC403" s="92" t="s">
        <v>1832</v>
      </c>
      <c r="BD403" s="92" t="s">
        <v>2183</v>
      </c>
      <c r="BE403" s="92" t="s">
        <v>1533</v>
      </c>
      <c r="BF403" s="184"/>
      <c r="BG403" s="92" t="str">
        <f>IFERROR(VLOOKUP(功能_33[[#This Row],[功能代號]],#REF!,1,FALSE),"")</f>
        <v/>
      </c>
      <c r="BH403" s="92" t="str">
        <f>IFERROR(VLOOKUP(功能_33[[#This Row],[QC對應測試案例即測試報告]],#REF!,1,FALSE),"")</f>
        <v/>
      </c>
      <c r="BI403" s="92" t="str">
        <f t="shared" si="54"/>
        <v/>
      </c>
    </row>
    <row r="404" spans="1:61" ht="13.5" x14ac:dyDescent="0.4">
      <c r="C404" s="92" t="s">
        <v>644</v>
      </c>
      <c r="D404" s="92" t="s">
        <v>645</v>
      </c>
      <c r="E404" s="91" t="s">
        <v>201</v>
      </c>
      <c r="F404" s="97" t="s">
        <v>2185</v>
      </c>
      <c r="G404" s="92"/>
      <c r="H404" s="91" t="s">
        <v>714</v>
      </c>
      <c r="I404" s="91" t="s">
        <v>714</v>
      </c>
      <c r="J404" s="180" t="s">
        <v>1282</v>
      </c>
      <c r="K404" s="180"/>
      <c r="L404" s="160">
        <v>44603</v>
      </c>
      <c r="M404" s="160">
        <v>44601</v>
      </c>
      <c r="N404" s="160">
        <v>44519</v>
      </c>
      <c r="O404" s="160">
        <v>44518</v>
      </c>
      <c r="P404" s="160">
        <v>44547</v>
      </c>
      <c r="Q404" s="91" t="s">
        <v>723</v>
      </c>
      <c r="R404" s="91" t="s">
        <v>1261</v>
      </c>
      <c r="W404" s="91"/>
      <c r="Y404" s="91"/>
      <c r="Z404" s="91"/>
      <c r="AA404" s="92" t="e">
        <f>VLOOKUP(功能_33[[#This Row],[User]],#REF!,7,FALSE)</f>
        <v>#REF!</v>
      </c>
      <c r="AB404" s="160">
        <v>44533</v>
      </c>
      <c r="AC404" s="160" t="s">
        <v>1559</v>
      </c>
      <c r="AD404" s="190">
        <v>44550</v>
      </c>
      <c r="AE404" s="160">
        <v>44550</v>
      </c>
      <c r="AF404" s="180">
        <v>44550</v>
      </c>
      <c r="AG404" s="160"/>
      <c r="AH404" s="160"/>
      <c r="AI404" s="179"/>
      <c r="AJ404" s="160">
        <f>IFERROR(IF(VLOOKUP(功能_33[[#This Row],[功能代號]],E:T,11,FALSE)=0,"",VLOOKUP(功能_33[[#This Row],[功能代號]],E:T,11,FALSE)),"")</f>
        <v>44518</v>
      </c>
      <c r="AK404" s="160"/>
      <c r="AL404" s="160"/>
      <c r="AM404" s="92"/>
      <c r="AN404" s="160"/>
      <c r="AO404" s="91" t="s">
        <v>897</v>
      </c>
      <c r="AP404" s="91" t="s">
        <v>759</v>
      </c>
      <c r="AQ404" s="181" t="s">
        <v>1530</v>
      </c>
      <c r="AR404" s="168" t="str">
        <f t="shared" si="48"/>
        <v>5-3</v>
      </c>
      <c r="AS404" s="169" t="str">
        <f t="shared" si="49"/>
        <v/>
      </c>
      <c r="AT404" s="170" t="str">
        <f t="shared" si="50"/>
        <v/>
      </c>
      <c r="AU404" s="182" t="str">
        <f t="shared" si="51"/>
        <v/>
      </c>
      <c r="AV404" s="183" t="str">
        <f t="shared" si="52"/>
        <v/>
      </c>
      <c r="AW404" s="163" t="str">
        <f t="shared" si="53"/>
        <v/>
      </c>
      <c r="AX404" s="92" t="str">
        <f>IFERROR(VLOOKUP(功能_33[[#This Row],[功能代號]],#REF!,1,FALSE),"")</f>
        <v/>
      </c>
      <c r="AY404" s="100">
        <v>44610</v>
      </c>
      <c r="AZ404" s="100">
        <v>44638</v>
      </c>
      <c r="BA404" s="100">
        <v>44641</v>
      </c>
      <c r="BB404" s="92" t="s">
        <v>1634</v>
      </c>
      <c r="BC404" s="92" t="s">
        <v>1832</v>
      </c>
      <c r="BD404" s="92" t="s">
        <v>2183</v>
      </c>
      <c r="BE404" s="92" t="s">
        <v>1533</v>
      </c>
      <c r="BF404" s="184"/>
      <c r="BG404" s="92" t="str">
        <f>IFERROR(VLOOKUP(功能_33[[#This Row],[功能代號]],#REF!,1,FALSE),"")</f>
        <v/>
      </c>
      <c r="BH404" s="92" t="str">
        <f>IFERROR(VLOOKUP(功能_33[[#This Row],[QC對應測試案例即測試報告]],#REF!,1,FALSE),"")</f>
        <v/>
      </c>
      <c r="BI404" s="92" t="str">
        <f t="shared" si="54"/>
        <v/>
      </c>
    </row>
    <row r="405" spans="1:61" ht="17" x14ac:dyDescent="0.4">
      <c r="C405" s="92" t="s">
        <v>644</v>
      </c>
      <c r="D405" s="92" t="s">
        <v>1280</v>
      </c>
      <c r="E405" s="91" t="s">
        <v>224</v>
      </c>
      <c r="F405" s="97" t="s">
        <v>1310</v>
      </c>
      <c r="G405" s="92"/>
      <c r="H405" s="91" t="s">
        <v>714</v>
      </c>
      <c r="I405" s="91" t="s">
        <v>1640</v>
      </c>
      <c r="J405" s="180" t="s">
        <v>1282</v>
      </c>
      <c r="K405" s="180"/>
      <c r="L405" s="160">
        <v>44582</v>
      </c>
      <c r="M405" s="160">
        <v>44580</v>
      </c>
      <c r="N405" s="160">
        <v>44519</v>
      </c>
      <c r="O405" s="160">
        <v>44518</v>
      </c>
      <c r="P405" s="160">
        <v>44533</v>
      </c>
      <c r="Q405" s="91" t="s">
        <v>723</v>
      </c>
      <c r="R405" s="91" t="s">
        <v>1261</v>
      </c>
      <c r="W405" s="91"/>
      <c r="Y405" s="91"/>
      <c r="Z405" s="91"/>
      <c r="AA405" s="92" t="e">
        <f>VLOOKUP(功能_33[[#This Row],[User]],#REF!,7,FALSE)</f>
        <v>#REF!</v>
      </c>
      <c r="AB405" s="160">
        <v>44533</v>
      </c>
      <c r="AC405" s="160" t="s">
        <v>1745</v>
      </c>
      <c r="AD405" s="190">
        <v>44550</v>
      </c>
      <c r="AE405" s="160">
        <v>44550</v>
      </c>
      <c r="AF405" s="180">
        <v>44550</v>
      </c>
      <c r="AG405" s="160"/>
      <c r="AH405" s="160"/>
      <c r="AI405" s="179"/>
      <c r="AJ405" s="160">
        <f>IFERROR(IF(VLOOKUP(功能_33[[#This Row],[功能代號]],E:T,11,FALSE)=0,"",VLOOKUP(功能_33[[#This Row],[功能代號]],E:T,11,FALSE)),"")</f>
        <v>44518</v>
      </c>
      <c r="AK405" s="160"/>
      <c r="AL405" s="160"/>
      <c r="AM405" s="92"/>
      <c r="AN405" s="160"/>
      <c r="AO405" s="199" t="s">
        <v>1283</v>
      </c>
      <c r="AP405" s="200" t="s">
        <v>1284</v>
      </c>
      <c r="AQ405" s="181" t="s">
        <v>1530</v>
      </c>
      <c r="AR405" s="168" t="str">
        <f t="shared" si="48"/>
        <v>5-2</v>
      </c>
      <c r="AS405" s="169" t="str">
        <f t="shared" si="49"/>
        <v/>
      </c>
      <c r="AT405" s="170" t="str">
        <f t="shared" si="50"/>
        <v/>
      </c>
      <c r="AU405" s="182" t="str">
        <f t="shared" si="51"/>
        <v/>
      </c>
      <c r="AV405" s="183" t="str">
        <f t="shared" si="52"/>
        <v/>
      </c>
      <c r="AW405" s="163" t="str">
        <f t="shared" si="53"/>
        <v/>
      </c>
      <c r="AX405" s="92" t="str">
        <f>IFERROR(VLOOKUP(功能_33[[#This Row],[功能代號]],#REF!,1,FALSE),"")</f>
        <v/>
      </c>
      <c r="AY405" s="100">
        <v>44550</v>
      </c>
      <c r="AZ405" s="100">
        <v>44550</v>
      </c>
      <c r="BA405" s="100">
        <v>44550</v>
      </c>
      <c r="BB405" s="92" t="s">
        <v>1650</v>
      </c>
      <c r="BD405" s="92" t="s">
        <v>2186</v>
      </c>
      <c r="BE405" s="92" t="s">
        <v>1533</v>
      </c>
      <c r="BF405" s="184"/>
      <c r="BG405" s="92" t="str">
        <f>IFERROR(VLOOKUP(功能_33[[#This Row],[功能代號]],#REF!,1,FALSE),"")</f>
        <v/>
      </c>
      <c r="BH405" s="92" t="str">
        <f>IFERROR(VLOOKUP(功能_33[[#This Row],[QC對應測試案例即測試報告]],#REF!,1,FALSE),"")</f>
        <v/>
      </c>
      <c r="BI405" s="92" t="str">
        <f t="shared" si="54"/>
        <v/>
      </c>
    </row>
    <row r="406" spans="1:61" ht="17" x14ac:dyDescent="0.4">
      <c r="C406" s="92" t="s">
        <v>644</v>
      </c>
      <c r="D406" s="92" t="s">
        <v>1280</v>
      </c>
      <c r="E406" s="91" t="s">
        <v>226</v>
      </c>
      <c r="F406" s="97" t="s">
        <v>1311</v>
      </c>
      <c r="G406" s="92"/>
      <c r="H406" s="91" t="s">
        <v>714</v>
      </c>
      <c r="I406" s="91" t="s">
        <v>1640</v>
      </c>
      <c r="J406" s="180" t="s">
        <v>1282</v>
      </c>
      <c r="K406" s="180"/>
      <c r="L406" s="160">
        <v>44582</v>
      </c>
      <c r="M406" s="160">
        <v>44580</v>
      </c>
      <c r="N406" s="160">
        <v>44519</v>
      </c>
      <c r="O406" s="160">
        <v>44518</v>
      </c>
      <c r="P406" s="160">
        <v>44533</v>
      </c>
      <c r="Q406" s="91" t="s">
        <v>723</v>
      </c>
      <c r="R406" s="91" t="s">
        <v>1261</v>
      </c>
      <c r="W406" s="91"/>
      <c r="Y406" s="91"/>
      <c r="Z406" s="91"/>
      <c r="AA406" s="92" t="e">
        <f>VLOOKUP(功能_33[[#This Row],[User]],#REF!,7,FALSE)</f>
        <v>#REF!</v>
      </c>
      <c r="AB406" s="160">
        <v>44533</v>
      </c>
      <c r="AC406" s="160" t="s">
        <v>1745</v>
      </c>
      <c r="AD406" s="190">
        <v>44550</v>
      </c>
      <c r="AE406" s="160">
        <v>44550</v>
      </c>
      <c r="AF406" s="180">
        <v>44550</v>
      </c>
      <c r="AG406" s="160"/>
      <c r="AH406" s="160"/>
      <c r="AI406" s="179"/>
      <c r="AJ406" s="160">
        <f>IFERROR(IF(VLOOKUP(功能_33[[#This Row],[功能代號]],E:T,11,FALSE)=0,"",VLOOKUP(功能_33[[#This Row],[功能代號]],E:T,11,FALSE)),"")</f>
        <v>44518</v>
      </c>
      <c r="AK406" s="160"/>
      <c r="AL406" s="160"/>
      <c r="AM406" s="92"/>
      <c r="AN406" s="160"/>
      <c r="AO406" s="199" t="s">
        <v>1283</v>
      </c>
      <c r="AP406" s="200" t="s">
        <v>1284</v>
      </c>
      <c r="AQ406" s="181" t="s">
        <v>1530</v>
      </c>
      <c r="AR406" s="168" t="str">
        <f t="shared" si="48"/>
        <v>5-2</v>
      </c>
      <c r="AS406" s="169" t="str">
        <f t="shared" si="49"/>
        <v/>
      </c>
      <c r="AT406" s="170" t="str">
        <f t="shared" si="50"/>
        <v/>
      </c>
      <c r="AU406" s="182" t="str">
        <f t="shared" si="51"/>
        <v/>
      </c>
      <c r="AV406" s="183" t="str">
        <f t="shared" si="52"/>
        <v/>
      </c>
      <c r="AW406" s="163" t="str">
        <f t="shared" si="53"/>
        <v/>
      </c>
      <c r="AX406" s="92" t="str">
        <f>IFERROR(VLOOKUP(功能_33[[#This Row],[功能代號]],#REF!,1,FALSE),"")</f>
        <v/>
      </c>
      <c r="AY406" s="100">
        <v>44550</v>
      </c>
      <c r="AZ406" s="100">
        <v>44550</v>
      </c>
      <c r="BA406" s="100">
        <v>44550</v>
      </c>
      <c r="BB406" s="92" t="s">
        <v>1650</v>
      </c>
      <c r="BD406" s="92" t="s">
        <v>2186</v>
      </c>
      <c r="BE406" s="92" t="s">
        <v>1533</v>
      </c>
      <c r="BF406" s="184"/>
      <c r="BG406" s="92" t="str">
        <f>IFERROR(VLOOKUP(功能_33[[#This Row],[功能代號]],#REF!,1,FALSE),"")</f>
        <v/>
      </c>
      <c r="BH406" s="92" t="str">
        <f>IFERROR(VLOOKUP(功能_33[[#This Row],[QC對應測試案例即測試報告]],#REF!,1,FALSE),"")</f>
        <v/>
      </c>
      <c r="BI406" s="92" t="str">
        <f t="shared" si="54"/>
        <v/>
      </c>
    </row>
    <row r="407" spans="1:61" ht="13.5" x14ac:dyDescent="0.4">
      <c r="C407" s="92" t="s">
        <v>646</v>
      </c>
      <c r="D407" s="92" t="s">
        <v>1035</v>
      </c>
      <c r="E407" s="91" t="s">
        <v>297</v>
      </c>
      <c r="F407" s="92" t="s">
        <v>1312</v>
      </c>
      <c r="G407" s="92"/>
      <c r="H407" s="91" t="s">
        <v>761</v>
      </c>
      <c r="I407" s="91" t="s">
        <v>853</v>
      </c>
      <c r="J407" s="97" t="s">
        <v>1912</v>
      </c>
      <c r="K407" s="97" t="s">
        <v>1642</v>
      </c>
      <c r="L407" s="160">
        <v>44565</v>
      </c>
      <c r="M407" s="160">
        <v>44565</v>
      </c>
      <c r="N407" s="160">
        <v>44397</v>
      </c>
      <c r="O407" s="160">
        <v>44397</v>
      </c>
      <c r="P407" s="160">
        <v>44402</v>
      </c>
      <c r="Q407" s="91" t="s">
        <v>719</v>
      </c>
      <c r="R407" s="91" t="s">
        <v>1261</v>
      </c>
      <c r="W407" s="91"/>
      <c r="Y407" s="91"/>
      <c r="Z407" s="91"/>
      <c r="AA407" s="92" t="e">
        <f>VLOOKUP(功能_33[[#This Row],[User]],#REF!,7,FALSE)</f>
        <v>#REF!</v>
      </c>
      <c r="AB407" s="160">
        <v>44402</v>
      </c>
      <c r="AC407" s="160" t="s">
        <v>1593</v>
      </c>
      <c r="AD407" s="190">
        <v>44550</v>
      </c>
      <c r="AE407" s="160">
        <v>44550</v>
      </c>
      <c r="AF407" s="180" t="s">
        <v>2187</v>
      </c>
      <c r="AG407" s="160"/>
      <c r="AH407" s="160"/>
      <c r="AI407" s="179"/>
      <c r="AJ407" s="160">
        <f>IFERROR(IF(VLOOKUP(功能_33[[#This Row],[功能代號]],E:T,11,FALSE)=0,"",VLOOKUP(功能_33[[#This Row],[功能代號]],E:T,11,FALSE)),"")</f>
        <v>44397</v>
      </c>
      <c r="AK407" s="160"/>
      <c r="AL407" s="160"/>
      <c r="AM407" s="92"/>
      <c r="AN407" s="160">
        <v>44397</v>
      </c>
      <c r="AO407" s="91" t="s">
        <v>759</v>
      </c>
      <c r="AP407" s="91" t="s">
        <v>759</v>
      </c>
      <c r="AQ407" s="181" t="s">
        <v>1530</v>
      </c>
      <c r="AR407" s="168" t="str">
        <f t="shared" si="48"/>
        <v>6-7</v>
      </c>
      <c r="AS407" s="169" t="str">
        <f t="shared" si="49"/>
        <v/>
      </c>
      <c r="AT407" s="170" t="str">
        <f t="shared" si="50"/>
        <v/>
      </c>
      <c r="AU407" s="182" t="str">
        <f t="shared" si="51"/>
        <v/>
      </c>
      <c r="AV407" s="183" t="str">
        <f t="shared" si="52"/>
        <v/>
      </c>
      <c r="AW407" s="163" t="str">
        <f t="shared" si="53"/>
        <v/>
      </c>
      <c r="AX407" s="92" t="str">
        <f>IFERROR(VLOOKUP(功能_33[[#This Row],[功能代號]],#REF!,1,FALSE),"")</f>
        <v/>
      </c>
      <c r="AY407" s="100">
        <v>44515</v>
      </c>
      <c r="AZ407" s="100">
        <v>44515</v>
      </c>
      <c r="BA407" s="100">
        <v>44515</v>
      </c>
      <c r="BB407" s="92" t="s">
        <v>1650</v>
      </c>
      <c r="BD407" s="92" t="s">
        <v>2118</v>
      </c>
      <c r="BE407" s="92" t="s">
        <v>1533</v>
      </c>
      <c r="BF407" s="184"/>
      <c r="BG407" s="92" t="str">
        <f>IFERROR(VLOOKUP(功能_33[[#This Row],[功能代號]],#REF!,1,FALSE),"")</f>
        <v/>
      </c>
      <c r="BH407" s="92" t="str">
        <f>IFERROR(VLOOKUP(功能_33[[#This Row],[QC對應測試案例即測試報告]],#REF!,1,FALSE),"")</f>
        <v/>
      </c>
      <c r="BI407" s="92" t="str">
        <f t="shared" si="54"/>
        <v/>
      </c>
    </row>
    <row r="408" spans="1:61" ht="13.5" x14ac:dyDescent="0.4">
      <c r="C408" s="92" t="s">
        <v>646</v>
      </c>
      <c r="D408" s="92" t="s">
        <v>1035</v>
      </c>
      <c r="E408" s="91" t="s">
        <v>298</v>
      </c>
      <c r="F408" s="92" t="s">
        <v>1313</v>
      </c>
      <c r="G408" s="92"/>
      <c r="H408" s="91" t="s">
        <v>761</v>
      </c>
      <c r="I408" s="91" t="s">
        <v>853</v>
      </c>
      <c r="J408" s="97" t="s">
        <v>793</v>
      </c>
      <c r="K408" s="97"/>
      <c r="L408" s="160">
        <v>44565</v>
      </c>
      <c r="M408" s="160">
        <v>44565</v>
      </c>
      <c r="N408" s="160">
        <v>44396</v>
      </c>
      <c r="O408" s="160">
        <v>44396</v>
      </c>
      <c r="P408" s="160">
        <v>44402</v>
      </c>
      <c r="Q408" s="91" t="s">
        <v>723</v>
      </c>
      <c r="R408" s="91" t="s">
        <v>1261</v>
      </c>
      <c r="T408" s="91">
        <v>1</v>
      </c>
      <c r="U408" s="91" t="s">
        <v>2144</v>
      </c>
      <c r="W408" s="91"/>
      <c r="Y408" s="91"/>
      <c r="Z408" s="91"/>
      <c r="AA408" s="92" t="e">
        <f>VLOOKUP(功能_33[[#This Row],[User]],#REF!,7,FALSE)</f>
        <v>#REF!</v>
      </c>
      <c r="AB408" s="160">
        <v>44402</v>
      </c>
      <c r="AC408" s="160" t="s">
        <v>1593</v>
      </c>
      <c r="AD408" s="190">
        <v>44550</v>
      </c>
      <c r="AE408" s="160">
        <v>44550</v>
      </c>
      <c r="AF408" s="180">
        <v>44550</v>
      </c>
      <c r="AG408" s="160"/>
      <c r="AH408" s="160"/>
      <c r="AI408" s="179"/>
      <c r="AJ408" s="160">
        <f>IFERROR(IF(VLOOKUP(功能_33[[#This Row],[功能代號]],E:T,11,FALSE)=0,"",VLOOKUP(功能_33[[#This Row],[功能代號]],E:T,11,FALSE)),"")</f>
        <v>44396</v>
      </c>
      <c r="AK408" s="160"/>
      <c r="AL408" s="160"/>
      <c r="AM408" s="92"/>
      <c r="AN408" s="160">
        <v>44396</v>
      </c>
      <c r="AO408" s="104" t="s">
        <v>1264</v>
      </c>
      <c r="AP408" s="105" t="s">
        <v>1265</v>
      </c>
      <c r="AQ408" s="181" t="s">
        <v>1530</v>
      </c>
      <c r="AR408" s="168" t="str">
        <f t="shared" si="48"/>
        <v>6-7</v>
      </c>
      <c r="AS408" s="169" t="str">
        <f t="shared" si="49"/>
        <v/>
      </c>
      <c r="AT408" s="170" t="str">
        <f t="shared" si="50"/>
        <v/>
      </c>
      <c r="AU408" s="182" t="str">
        <f t="shared" si="51"/>
        <v/>
      </c>
      <c r="AV408" s="183" t="str">
        <f t="shared" si="52"/>
        <v/>
      </c>
      <c r="AW408" s="163" t="str">
        <f t="shared" si="53"/>
        <v/>
      </c>
      <c r="AX408" s="92" t="str">
        <f>IFERROR(VLOOKUP(功能_33[[#This Row],[功能代號]],#REF!,1,FALSE),"")</f>
        <v/>
      </c>
      <c r="AY408" s="100">
        <v>44512</v>
      </c>
      <c r="AZ408" s="100">
        <v>44512</v>
      </c>
      <c r="BA408" s="100">
        <v>44512</v>
      </c>
      <c r="BB408" s="92" t="s">
        <v>1650</v>
      </c>
      <c r="BD408" s="92" t="s">
        <v>2120</v>
      </c>
      <c r="BE408" s="92" t="s">
        <v>1533</v>
      </c>
      <c r="BF408" s="184"/>
      <c r="BG408" s="92" t="str">
        <f>IFERROR(VLOOKUP(功能_33[[#This Row],[功能代號]],#REF!,1,FALSE),"")</f>
        <v/>
      </c>
      <c r="BH408" s="92" t="str">
        <f>IFERROR(VLOOKUP(功能_33[[#This Row],[QC對應測試案例即測試報告]],#REF!,1,FALSE),"")</f>
        <v/>
      </c>
      <c r="BI408" s="92" t="str">
        <f t="shared" si="54"/>
        <v/>
      </c>
    </row>
    <row r="409" spans="1:61" ht="13.5" x14ac:dyDescent="0.4">
      <c r="C409" s="92" t="s">
        <v>646</v>
      </c>
      <c r="D409" s="92" t="s">
        <v>1035</v>
      </c>
      <c r="E409" s="91" t="s">
        <v>299</v>
      </c>
      <c r="F409" s="92" t="s">
        <v>1314</v>
      </c>
      <c r="G409" s="92"/>
      <c r="H409" s="91" t="s">
        <v>761</v>
      </c>
      <c r="I409" s="91" t="s">
        <v>853</v>
      </c>
      <c r="J409" s="97" t="s">
        <v>793</v>
      </c>
      <c r="K409" s="97"/>
      <c r="L409" s="160">
        <v>44565</v>
      </c>
      <c r="M409" s="160">
        <v>44565</v>
      </c>
      <c r="N409" s="160">
        <v>44398</v>
      </c>
      <c r="O409" s="160">
        <v>44398</v>
      </c>
      <c r="P409" s="160">
        <v>44402</v>
      </c>
      <c r="Q409" s="91" t="s">
        <v>723</v>
      </c>
      <c r="R409" s="91" t="s">
        <v>745</v>
      </c>
      <c r="W409" s="91"/>
      <c r="Y409" s="91"/>
      <c r="Z409" s="91"/>
      <c r="AA409" s="92" t="e">
        <f>VLOOKUP(功能_33[[#This Row],[User]],#REF!,7,FALSE)</f>
        <v>#REF!</v>
      </c>
      <c r="AB409" s="160">
        <v>44402</v>
      </c>
      <c r="AC409" s="160" t="s">
        <v>1593</v>
      </c>
      <c r="AD409" s="190">
        <v>44544</v>
      </c>
      <c r="AE409" s="190">
        <v>44544</v>
      </c>
      <c r="AF409" s="180">
        <v>44550</v>
      </c>
      <c r="AG409" s="160"/>
      <c r="AH409" s="160"/>
      <c r="AI409" s="179"/>
      <c r="AJ409" s="160">
        <f>IFERROR(IF(VLOOKUP(功能_33[[#This Row],[功能代號]],E:T,11,FALSE)=0,"",VLOOKUP(功能_33[[#This Row],[功能代號]],E:T,11,FALSE)),"")</f>
        <v>44398</v>
      </c>
      <c r="AK409" s="160"/>
      <c r="AL409" s="160"/>
      <c r="AM409" s="92"/>
      <c r="AN409" s="160">
        <v>44398</v>
      </c>
      <c r="AO409" s="91" t="s">
        <v>759</v>
      </c>
      <c r="AP409" s="91" t="s">
        <v>759</v>
      </c>
      <c r="AQ409" s="181" t="s">
        <v>1530</v>
      </c>
      <c r="AR409" s="168" t="str">
        <f t="shared" si="48"/>
        <v>6-7</v>
      </c>
      <c r="AS409" s="169" t="str">
        <f t="shared" si="49"/>
        <v/>
      </c>
      <c r="AT409" s="170" t="str">
        <f t="shared" si="50"/>
        <v/>
      </c>
      <c r="AU409" s="182" t="str">
        <f t="shared" si="51"/>
        <v/>
      </c>
      <c r="AV409" s="183" t="str">
        <f t="shared" si="52"/>
        <v/>
      </c>
      <c r="AW409" s="163" t="str">
        <f t="shared" si="53"/>
        <v/>
      </c>
      <c r="AX409" s="92" t="str">
        <f>IFERROR(VLOOKUP(功能_33[[#This Row],[功能代號]],#REF!,1,FALSE),"")</f>
        <v/>
      </c>
      <c r="AY409" s="100">
        <v>44515</v>
      </c>
      <c r="AZ409" s="100">
        <v>44515</v>
      </c>
      <c r="BA409" s="100">
        <v>44515</v>
      </c>
      <c r="BB409" s="92" t="s">
        <v>1650</v>
      </c>
      <c r="BD409" s="92" t="s">
        <v>2118</v>
      </c>
      <c r="BE409" s="92" t="s">
        <v>1533</v>
      </c>
      <c r="BF409" s="184"/>
      <c r="BG409" s="92" t="str">
        <f>IFERROR(VLOOKUP(功能_33[[#This Row],[功能代號]],#REF!,1,FALSE),"")</f>
        <v/>
      </c>
      <c r="BH409" s="92" t="str">
        <f>IFERROR(VLOOKUP(功能_33[[#This Row],[QC對應測試案例即測試報告]],#REF!,1,FALSE),"")</f>
        <v/>
      </c>
      <c r="BI409" s="92" t="str">
        <f t="shared" si="54"/>
        <v/>
      </c>
    </row>
    <row r="410" spans="1:61" ht="13.5" x14ac:dyDescent="0.4">
      <c r="A410" s="92"/>
      <c r="C410" s="92" t="s">
        <v>646</v>
      </c>
      <c r="D410" s="92" t="s">
        <v>1035</v>
      </c>
      <c r="E410" s="91" t="s">
        <v>300</v>
      </c>
      <c r="F410" s="92" t="s">
        <v>1315</v>
      </c>
      <c r="G410" s="92"/>
      <c r="H410" s="91" t="s">
        <v>761</v>
      </c>
      <c r="I410" s="91" t="s">
        <v>853</v>
      </c>
      <c r="J410" s="97" t="s">
        <v>1887</v>
      </c>
      <c r="K410" s="97" t="s">
        <v>1528</v>
      </c>
      <c r="L410" s="160">
        <v>44565</v>
      </c>
      <c r="M410" s="160">
        <v>44565</v>
      </c>
      <c r="N410" s="160">
        <v>44515</v>
      </c>
      <c r="O410" s="160">
        <v>44466</v>
      </c>
      <c r="P410" s="160" t="str">
        <f>IFERROR(IF(VLOOKUP(功能_33[[#This Row],[功能代號]],#REF!,8,FALSE)=0,"",VLOOKUP(功能_33[[#This Row],[功能代號]],#REF!,8,FALSE)),"")</f>
        <v/>
      </c>
      <c r="Q410" s="91" t="s">
        <v>723</v>
      </c>
      <c r="R410" s="91" t="s">
        <v>718</v>
      </c>
      <c r="W410" s="91"/>
      <c r="Y410" s="91"/>
      <c r="Z410" s="91"/>
      <c r="AA410" s="92" t="e">
        <f>VLOOKUP(功能_33[[#This Row],[User]],#REF!,7,FALSE)</f>
        <v>#REF!</v>
      </c>
      <c r="AB410" s="160">
        <v>44533</v>
      </c>
      <c r="AC410" s="160">
        <v>44533</v>
      </c>
      <c r="AD410" s="160">
        <v>44533</v>
      </c>
      <c r="AE410" s="160">
        <v>44533</v>
      </c>
      <c r="AF410" s="180" t="s">
        <v>2188</v>
      </c>
      <c r="AG410" s="160"/>
      <c r="AH410" s="160"/>
      <c r="AI410" s="179"/>
      <c r="AJ410" s="160">
        <f>IFERROR(IF(VLOOKUP(功能_33[[#This Row],[功能代號]],E:T,11,FALSE)=0,"",VLOOKUP(功能_33[[#This Row],[功能代號]],E:T,11,FALSE)),"")</f>
        <v>44466</v>
      </c>
      <c r="AK410" s="160"/>
      <c r="AL410" s="160"/>
      <c r="AM410" s="92"/>
      <c r="AN410" s="160"/>
      <c r="AO410" s="104" t="s">
        <v>1272</v>
      </c>
      <c r="AP410" s="105" t="s">
        <v>1273</v>
      </c>
      <c r="AQ410" s="181" t="s">
        <v>1530</v>
      </c>
      <c r="AR410" s="168" t="str">
        <f t="shared" si="48"/>
        <v>6-7</v>
      </c>
      <c r="AS410" s="169" t="str">
        <f t="shared" si="49"/>
        <v/>
      </c>
      <c r="AT410" s="170" t="str">
        <f t="shared" si="50"/>
        <v/>
      </c>
      <c r="AU410" s="182" t="str">
        <f t="shared" si="51"/>
        <v/>
      </c>
      <c r="AV410" s="183" t="str">
        <f t="shared" si="52"/>
        <v/>
      </c>
      <c r="AW410" s="163" t="str">
        <f t="shared" si="53"/>
        <v/>
      </c>
      <c r="AX410" s="92" t="str">
        <f>IFERROR(VLOOKUP(功能_33[[#This Row],[功能代號]],#REF!,1,FALSE),"")</f>
        <v/>
      </c>
      <c r="AY410" s="100">
        <v>44512</v>
      </c>
      <c r="AZ410" s="100">
        <v>44512</v>
      </c>
      <c r="BA410" s="100">
        <v>44512</v>
      </c>
      <c r="BB410" s="92" t="s">
        <v>1650</v>
      </c>
      <c r="BD410" s="92" t="s">
        <v>1890</v>
      </c>
      <c r="BE410" s="92" t="s">
        <v>1533</v>
      </c>
      <c r="BF410" s="184"/>
      <c r="BG410" s="92" t="str">
        <f>IFERROR(VLOOKUP(功能_33[[#This Row],[功能代號]],#REF!,1,FALSE),"")</f>
        <v/>
      </c>
      <c r="BH410" s="92" t="str">
        <f>IFERROR(VLOOKUP(功能_33[[#This Row],[QC對應測試案例即測試報告]],#REF!,1,FALSE),"")</f>
        <v/>
      </c>
      <c r="BI410" s="92" t="str">
        <f t="shared" si="54"/>
        <v/>
      </c>
    </row>
    <row r="411" spans="1:61" ht="13.5" x14ac:dyDescent="0.4">
      <c r="A411" s="92"/>
      <c r="C411" s="92" t="s">
        <v>646</v>
      </c>
      <c r="D411" s="92" t="s">
        <v>2189</v>
      </c>
      <c r="E411" s="91" t="s">
        <v>2190</v>
      </c>
      <c r="F411" s="92" t="s">
        <v>2191</v>
      </c>
      <c r="G411" s="92" t="s">
        <v>2192</v>
      </c>
      <c r="H411" s="91" t="s">
        <v>1526</v>
      </c>
      <c r="I411" s="91" t="s">
        <v>1526</v>
      </c>
      <c r="J411" s="97" t="s">
        <v>1873</v>
      </c>
      <c r="K411" s="97" t="s">
        <v>1975</v>
      </c>
      <c r="L411" s="160">
        <v>44582</v>
      </c>
      <c r="M411" s="160">
        <v>44582</v>
      </c>
      <c r="N411" s="160"/>
      <c r="O411" s="160"/>
      <c r="P411" s="160"/>
      <c r="Q411" s="91" t="s">
        <v>728</v>
      </c>
      <c r="R411" s="194" t="s">
        <v>1337</v>
      </c>
      <c r="W411" s="91"/>
      <c r="Y411" s="91"/>
      <c r="Z411" s="91"/>
      <c r="AA411" s="92" t="e">
        <f>VLOOKUP(功能_33[[#This Row],[User]],#REF!,7,FALSE)</f>
        <v>#REF!</v>
      </c>
      <c r="AB411" s="160"/>
      <c r="AC411" s="160"/>
      <c r="AD411" s="160"/>
      <c r="AE411" s="160"/>
      <c r="AF411" s="180">
        <v>44631</v>
      </c>
      <c r="AG411" s="104" t="s">
        <v>1272</v>
      </c>
      <c r="AH411" s="105" t="s">
        <v>1273</v>
      </c>
      <c r="AI411" s="191"/>
      <c r="AJ411" s="191" t="str">
        <f>IFERROR(IF(VLOOKUP(功能_33[[#This Row],[功能代號]],E:T,11,FALSE)=0,"",VLOOKUP(功能_33[[#This Row],[功能代號]],E:T,11,FALSE)),"")</f>
        <v/>
      </c>
      <c r="AK411" s="191"/>
      <c r="AL411" s="191"/>
      <c r="AM411" s="92"/>
      <c r="AO411" s="91" t="s">
        <v>759</v>
      </c>
      <c r="AP411" s="97" t="s">
        <v>759</v>
      </c>
      <c r="AQ411" s="181" t="s">
        <v>1530</v>
      </c>
      <c r="AR411" s="168" t="str">
        <f t="shared" si="48"/>
        <v>6-9</v>
      </c>
      <c r="AS411" s="169" t="str">
        <f t="shared" si="49"/>
        <v/>
      </c>
      <c r="AT411" s="170" t="str">
        <f t="shared" si="50"/>
        <v/>
      </c>
      <c r="AU411" s="182" t="str">
        <f t="shared" si="51"/>
        <v/>
      </c>
      <c r="AV411" s="183" t="str">
        <f t="shared" si="52"/>
        <v/>
      </c>
      <c r="AW411" s="163" t="str">
        <f t="shared" si="53"/>
        <v>6-9</v>
      </c>
      <c r="AX411" s="92" t="str">
        <f>IFERROR(VLOOKUP(功能_33[[#This Row],[功能代號]],#REF!,1,FALSE),"")</f>
        <v/>
      </c>
      <c r="AY411" s="100">
        <v>44610</v>
      </c>
      <c r="AZ411" s="100">
        <v>44645</v>
      </c>
      <c r="BA411" s="100">
        <v>44645</v>
      </c>
      <c r="BB411" s="92" t="s">
        <v>1634</v>
      </c>
      <c r="BC411" s="92" t="s">
        <v>1635</v>
      </c>
      <c r="BD411" s="92" t="s">
        <v>2193</v>
      </c>
      <c r="BE411" s="92" t="s">
        <v>1533</v>
      </c>
      <c r="BF411" s="184"/>
      <c r="BG411" s="92" t="str">
        <f>IFERROR(VLOOKUP(功能_33[[#This Row],[功能代號]],#REF!,1,FALSE),"")</f>
        <v/>
      </c>
      <c r="BH411" s="92" t="str">
        <f>IFERROR(VLOOKUP(功能_33[[#This Row],[QC對應測試案例即測試報告]],#REF!,1,FALSE),"")</f>
        <v/>
      </c>
      <c r="BI411" s="92" t="str">
        <f t="shared" si="54"/>
        <v/>
      </c>
    </row>
    <row r="412" spans="1:61" ht="13.5" x14ac:dyDescent="0.4">
      <c r="A412" s="92"/>
      <c r="C412" s="92" t="s">
        <v>646</v>
      </c>
      <c r="D412" s="92" t="s">
        <v>2189</v>
      </c>
      <c r="E412" s="91" t="s">
        <v>2194</v>
      </c>
      <c r="F412" s="92" t="s">
        <v>2195</v>
      </c>
      <c r="G412" s="92" t="s">
        <v>2196</v>
      </c>
      <c r="H412" s="91" t="s">
        <v>1526</v>
      </c>
      <c r="I412" s="91" t="s">
        <v>1526</v>
      </c>
      <c r="J412" s="97" t="s">
        <v>1979</v>
      </c>
      <c r="K412" s="180" t="s">
        <v>1975</v>
      </c>
      <c r="L412" s="160">
        <v>44582</v>
      </c>
      <c r="M412" s="160">
        <v>44582</v>
      </c>
      <c r="N412" s="160"/>
      <c r="O412" s="160"/>
      <c r="P412" s="160" t="str">
        <f>IFERROR(IF(VLOOKUP(功能_33[[#This Row],[功能代號]],#REF!,8,FALSE)=0,"",VLOOKUP(功能_33[[#This Row],[功能代號]],#REF!,8,FALSE)),"")</f>
        <v/>
      </c>
      <c r="Q412" s="91" t="s">
        <v>728</v>
      </c>
      <c r="R412" s="194" t="s">
        <v>1337</v>
      </c>
      <c r="W412" s="91"/>
      <c r="Y412" s="91"/>
      <c r="Z412" s="91"/>
      <c r="AA412" s="92" t="e">
        <f>VLOOKUP(功能_33[[#This Row],[User]],#REF!,7,FALSE)</f>
        <v>#REF!</v>
      </c>
      <c r="AB412" s="160"/>
      <c r="AC412" s="160"/>
      <c r="AD412" s="160"/>
      <c r="AE412" s="160"/>
      <c r="AF412" s="192">
        <v>44578</v>
      </c>
      <c r="AG412" s="191"/>
      <c r="AH412" s="191"/>
      <c r="AI412" s="191"/>
      <c r="AJ412" s="191" t="str">
        <f>IFERROR(IF(VLOOKUP(功能_33[[#This Row],[功能代號]],E:T,11,FALSE)=0,"",VLOOKUP(功能_33[[#This Row],[功能代號]],E:T,11,FALSE)),"")</f>
        <v/>
      </c>
      <c r="AK412" s="191"/>
      <c r="AL412" s="191"/>
      <c r="AM412" s="92"/>
      <c r="AO412" s="91" t="s">
        <v>759</v>
      </c>
      <c r="AP412" s="97" t="s">
        <v>759</v>
      </c>
      <c r="AQ412" s="181" t="s">
        <v>1530</v>
      </c>
      <c r="AR412" s="168" t="str">
        <f t="shared" si="48"/>
        <v>6-9</v>
      </c>
      <c r="AS412" s="169" t="str">
        <f t="shared" si="49"/>
        <v/>
      </c>
      <c r="AT412" s="170" t="str">
        <f t="shared" si="50"/>
        <v/>
      </c>
      <c r="AU412" s="182" t="str">
        <f t="shared" si="51"/>
        <v/>
      </c>
      <c r="AV412" s="183" t="str">
        <f t="shared" si="52"/>
        <v>6-9</v>
      </c>
      <c r="AW412" s="163" t="str">
        <f t="shared" si="53"/>
        <v/>
      </c>
      <c r="AX412" s="92" t="str">
        <f>IFERROR(VLOOKUP(功能_33[[#This Row],[功能代號]],#REF!,1,FALSE),"")</f>
        <v/>
      </c>
      <c r="AY412" s="100">
        <v>44610</v>
      </c>
      <c r="AZ412" s="100">
        <v>44651</v>
      </c>
      <c r="BA412" s="100">
        <v>44645</v>
      </c>
      <c r="BB412" s="92" t="s">
        <v>1634</v>
      </c>
      <c r="BC412" s="92" t="s">
        <v>1635</v>
      </c>
      <c r="BD412" s="92" t="s">
        <v>2193</v>
      </c>
      <c r="BE412" s="92" t="s">
        <v>1533</v>
      </c>
      <c r="BF412" s="184"/>
      <c r="BG412" s="92" t="str">
        <f>IFERROR(VLOOKUP(功能_33[[#This Row],[功能代號]],#REF!,1,FALSE),"")</f>
        <v/>
      </c>
      <c r="BH412" s="92" t="str">
        <f>IFERROR(VLOOKUP(功能_33[[#This Row],[QC對應測試案例即測試報告]],#REF!,1,FALSE),"")</f>
        <v/>
      </c>
      <c r="BI412" s="92" t="str">
        <f t="shared" si="54"/>
        <v/>
      </c>
    </row>
    <row r="413" spans="1:61" ht="13.5" x14ac:dyDescent="0.4">
      <c r="A413" s="92"/>
      <c r="C413" s="92" t="s">
        <v>646</v>
      </c>
      <c r="D413" s="92" t="s">
        <v>2189</v>
      </c>
      <c r="E413" s="91" t="s">
        <v>2197</v>
      </c>
      <c r="F413" s="92" t="s">
        <v>2198</v>
      </c>
      <c r="G413" s="92" t="s">
        <v>2199</v>
      </c>
      <c r="H413" s="91" t="s">
        <v>1526</v>
      </c>
      <c r="I413" s="91" t="s">
        <v>1526</v>
      </c>
      <c r="J413" s="97" t="s">
        <v>1979</v>
      </c>
      <c r="K413" s="180" t="s">
        <v>1975</v>
      </c>
      <c r="L413" s="160">
        <v>44582</v>
      </c>
      <c r="M413" s="160">
        <v>44582</v>
      </c>
      <c r="N413" s="160"/>
      <c r="O413" s="160"/>
      <c r="P413" s="160" t="str">
        <f>IFERROR(IF(VLOOKUP(功能_33[[#This Row],[功能代號]],#REF!,8,FALSE)=0,"",VLOOKUP(功能_33[[#This Row],[功能代號]],#REF!,8,FALSE)),"")</f>
        <v/>
      </c>
      <c r="Q413" s="91" t="s">
        <v>728</v>
      </c>
      <c r="R413" s="194" t="s">
        <v>1337</v>
      </c>
      <c r="W413" s="91"/>
      <c r="Y413" s="91"/>
      <c r="Z413" s="91"/>
      <c r="AA413" s="92" t="e">
        <f>VLOOKUP(功能_33[[#This Row],[User]],#REF!,7,FALSE)</f>
        <v>#REF!</v>
      </c>
      <c r="AB413" s="160"/>
      <c r="AC413" s="160"/>
      <c r="AD413" s="160"/>
      <c r="AE413" s="160"/>
      <c r="AF413" s="192">
        <v>44578</v>
      </c>
      <c r="AG413" s="191"/>
      <c r="AH413" s="191"/>
      <c r="AI413" s="191"/>
      <c r="AJ413" s="191" t="str">
        <f>IFERROR(IF(VLOOKUP(功能_33[[#This Row],[功能代號]],E:T,11,FALSE)=0,"",VLOOKUP(功能_33[[#This Row],[功能代號]],E:T,11,FALSE)),"")</f>
        <v/>
      </c>
      <c r="AK413" s="191"/>
      <c r="AL413" s="191"/>
      <c r="AM413" s="92"/>
      <c r="AO413" s="91" t="s">
        <v>759</v>
      </c>
      <c r="AP413" s="97" t="s">
        <v>759</v>
      </c>
      <c r="AQ413" s="181" t="s">
        <v>1530</v>
      </c>
      <c r="AR413" s="168" t="str">
        <f t="shared" si="48"/>
        <v>6-9</v>
      </c>
      <c r="AS413" s="169" t="str">
        <f t="shared" si="49"/>
        <v/>
      </c>
      <c r="AT413" s="170" t="str">
        <f t="shared" si="50"/>
        <v/>
      </c>
      <c r="AU413" s="182" t="str">
        <f t="shared" si="51"/>
        <v/>
      </c>
      <c r="AV413" s="183" t="str">
        <f t="shared" si="52"/>
        <v>6-9</v>
      </c>
      <c r="AW413" s="163" t="str">
        <f t="shared" si="53"/>
        <v/>
      </c>
      <c r="AX413" s="92" t="str">
        <f>IFERROR(VLOOKUP(功能_33[[#This Row],[功能代號]],#REF!,1,FALSE),"")</f>
        <v/>
      </c>
      <c r="AY413" s="100">
        <v>44610</v>
      </c>
      <c r="AZ413" s="100">
        <v>44651</v>
      </c>
      <c r="BA413" s="100">
        <v>44645</v>
      </c>
      <c r="BB413" s="92" t="s">
        <v>1634</v>
      </c>
      <c r="BC413" s="92" t="s">
        <v>1635</v>
      </c>
      <c r="BD413" s="92" t="s">
        <v>2193</v>
      </c>
      <c r="BE413" s="92" t="s">
        <v>1533</v>
      </c>
      <c r="BF413" s="184"/>
      <c r="BG413" s="92" t="str">
        <f>IFERROR(VLOOKUP(功能_33[[#This Row],[功能代號]],#REF!,1,FALSE),"")</f>
        <v/>
      </c>
      <c r="BH413" s="92" t="str">
        <f>IFERROR(VLOOKUP(功能_33[[#This Row],[QC對應測試案例即測試報告]],#REF!,1,FALSE),"")</f>
        <v/>
      </c>
      <c r="BI413" s="92" t="str">
        <f t="shared" si="54"/>
        <v/>
      </c>
    </row>
    <row r="414" spans="1:61" ht="13.5" x14ac:dyDescent="0.4">
      <c r="A414" s="92"/>
      <c r="C414" s="92" t="s">
        <v>647</v>
      </c>
      <c r="D414" s="92" t="s">
        <v>648</v>
      </c>
      <c r="E414" s="91" t="s">
        <v>598</v>
      </c>
      <c r="F414" s="92" t="s">
        <v>1316</v>
      </c>
      <c r="G414" s="92"/>
      <c r="H414" s="91" t="s">
        <v>761</v>
      </c>
      <c r="I414" s="91" t="s">
        <v>853</v>
      </c>
      <c r="J414" s="97" t="s">
        <v>1233</v>
      </c>
      <c r="K414" s="97"/>
      <c r="L414" s="160">
        <v>44579</v>
      </c>
      <c r="M414" s="160">
        <v>44572</v>
      </c>
      <c r="N414" s="160">
        <v>44502</v>
      </c>
      <c r="O414" s="160">
        <v>44503</v>
      </c>
      <c r="P414" s="160">
        <v>44503</v>
      </c>
      <c r="Q414" s="91" t="s">
        <v>728</v>
      </c>
      <c r="R414" s="185" t="s">
        <v>745</v>
      </c>
      <c r="S414" s="92" t="s">
        <v>2090</v>
      </c>
      <c r="W414" s="91"/>
      <c r="Y414" s="91"/>
      <c r="Z414" s="91"/>
      <c r="AA414" s="92" t="e">
        <f>VLOOKUP(功能_33[[#This Row],[User]],#REF!,7,FALSE)</f>
        <v>#REF!</v>
      </c>
      <c r="AB414" s="160">
        <v>44533</v>
      </c>
      <c r="AC414" s="160" t="s">
        <v>1559</v>
      </c>
      <c r="AD414" s="160">
        <v>44526</v>
      </c>
      <c r="AE414" s="160">
        <v>44526</v>
      </c>
      <c r="AF414" s="180">
        <v>44546</v>
      </c>
      <c r="AG414" s="160"/>
      <c r="AH414" s="160"/>
      <c r="AI414" s="179"/>
      <c r="AJ414" s="160">
        <f>IFERROR(IF(VLOOKUP(功能_33[[#This Row],[功能代號]],E:T,11,FALSE)=0,"",VLOOKUP(功能_33[[#This Row],[功能代號]],E:T,11,FALSE)),"")</f>
        <v>44503</v>
      </c>
      <c r="AK414" s="160"/>
      <c r="AL414" s="160"/>
      <c r="AM414" s="92"/>
      <c r="AN414" s="160"/>
      <c r="AO414" s="91" t="s">
        <v>759</v>
      </c>
      <c r="AP414" s="91" t="s">
        <v>759</v>
      </c>
      <c r="AQ414" s="181" t="s">
        <v>1530</v>
      </c>
      <c r="AR414" s="168" t="str">
        <f t="shared" si="48"/>
        <v>8-1</v>
      </c>
      <c r="AS414" s="169" t="str">
        <f t="shared" si="49"/>
        <v/>
      </c>
      <c r="AT414" s="170" t="str">
        <f t="shared" si="50"/>
        <v/>
      </c>
      <c r="AU414" s="182" t="str">
        <f t="shared" si="51"/>
        <v/>
      </c>
      <c r="AV414" s="183" t="str">
        <f t="shared" si="52"/>
        <v/>
      </c>
      <c r="AW414" s="163" t="str">
        <f t="shared" si="53"/>
        <v/>
      </c>
      <c r="AX414" s="92" t="str">
        <f>IFERROR(VLOOKUP(功能_33[[#This Row],[功能代號]],#REF!,1,FALSE),"")</f>
        <v/>
      </c>
      <c r="AY414" s="100">
        <v>44540</v>
      </c>
      <c r="AZ414" s="100">
        <v>44540</v>
      </c>
      <c r="BA414" s="100">
        <v>44540</v>
      </c>
      <c r="BB414" s="92" t="s">
        <v>1650</v>
      </c>
      <c r="BD414" s="92" t="s">
        <v>1766</v>
      </c>
      <c r="BE414" s="92" t="s">
        <v>1533</v>
      </c>
      <c r="BF414" s="184"/>
      <c r="BG414" s="92" t="str">
        <f>IFERROR(VLOOKUP(功能_33[[#This Row],[功能代號]],#REF!,1,FALSE),"")</f>
        <v/>
      </c>
      <c r="BH414" s="92" t="str">
        <f>IFERROR(VLOOKUP(功能_33[[#This Row],[QC對應測試案例即測試報告]],#REF!,1,FALSE),"")</f>
        <v/>
      </c>
      <c r="BI414" s="92" t="str">
        <f t="shared" si="54"/>
        <v/>
      </c>
    </row>
    <row r="415" spans="1:61" ht="13.5" x14ac:dyDescent="0.4">
      <c r="C415" s="92" t="s">
        <v>647</v>
      </c>
      <c r="D415" s="92" t="s">
        <v>2200</v>
      </c>
      <c r="E415" s="91" t="s">
        <v>331</v>
      </c>
      <c r="F415" s="92" t="s">
        <v>2201</v>
      </c>
      <c r="G415" s="92"/>
      <c r="H415" s="91" t="s">
        <v>761</v>
      </c>
      <c r="I415" s="91" t="s">
        <v>853</v>
      </c>
      <c r="J415" s="180" t="s">
        <v>1317</v>
      </c>
      <c r="K415" s="180"/>
      <c r="L415" s="160">
        <v>44578</v>
      </c>
      <c r="M415" s="160">
        <v>44573</v>
      </c>
      <c r="N415" s="160">
        <v>44498</v>
      </c>
      <c r="O415" s="160">
        <v>44498</v>
      </c>
      <c r="P415" s="160">
        <v>44498</v>
      </c>
      <c r="Q415" s="91" t="s">
        <v>728</v>
      </c>
      <c r="R415" s="91" t="s">
        <v>921</v>
      </c>
      <c r="W415" s="91"/>
      <c r="Y415" s="91"/>
      <c r="Z415" s="91"/>
      <c r="AA415" s="92" t="e">
        <f>VLOOKUP(功能_33[[#This Row],[User]],#REF!,7,FALSE)</f>
        <v>#REF!</v>
      </c>
      <c r="AB415" s="160">
        <v>44533</v>
      </c>
      <c r="AC415" s="160" t="s">
        <v>1745</v>
      </c>
      <c r="AD415" s="180" t="s">
        <v>2202</v>
      </c>
      <c r="AE415" s="160">
        <v>44544</v>
      </c>
      <c r="AF415" s="180">
        <v>44544</v>
      </c>
      <c r="AG415" s="160"/>
      <c r="AH415" s="160"/>
      <c r="AI415" s="179"/>
      <c r="AJ415" s="160">
        <f>IFERROR(IF(VLOOKUP(功能_33[[#This Row],[功能代號]],E:T,11,FALSE)=0,"",VLOOKUP(功能_33[[#This Row],[功能代號]],E:T,11,FALSE)),"")</f>
        <v>44498</v>
      </c>
      <c r="AK415" s="160"/>
      <c r="AL415" s="160"/>
      <c r="AM415" s="92"/>
      <c r="AN415" s="160"/>
      <c r="AO415" s="91" t="s">
        <v>759</v>
      </c>
      <c r="AP415" s="91" t="s">
        <v>759</v>
      </c>
      <c r="AQ415" s="181" t="s">
        <v>1530</v>
      </c>
      <c r="AR415" s="168" t="str">
        <f t="shared" si="48"/>
        <v>8-2</v>
      </c>
      <c r="AS415" s="169" t="str">
        <f t="shared" si="49"/>
        <v/>
      </c>
      <c r="AT415" s="170" t="str">
        <f t="shared" si="50"/>
        <v/>
      </c>
      <c r="AU415" s="182" t="str">
        <f t="shared" si="51"/>
        <v/>
      </c>
      <c r="AV415" s="183" t="str">
        <f t="shared" si="52"/>
        <v/>
      </c>
      <c r="AW415" s="163" t="str">
        <f t="shared" si="53"/>
        <v/>
      </c>
      <c r="AX415" s="92" t="str">
        <f>IFERROR(VLOOKUP(功能_33[[#This Row],[功能代號]],#REF!,1,FALSE),"")</f>
        <v/>
      </c>
      <c r="AY415" s="100">
        <v>44603</v>
      </c>
      <c r="AZ415" s="100">
        <v>44638</v>
      </c>
      <c r="BA415" s="100">
        <v>44638</v>
      </c>
      <c r="BB415" s="92" t="s">
        <v>1640</v>
      </c>
      <c r="BC415" s="92" t="s">
        <v>1832</v>
      </c>
      <c r="BD415" s="92" t="s">
        <v>2203</v>
      </c>
      <c r="BE415" s="92" t="s">
        <v>1533</v>
      </c>
      <c r="BF415" s="184"/>
      <c r="BG415" s="92" t="str">
        <f>IFERROR(VLOOKUP(功能_33[[#This Row],[功能代號]],#REF!,1,FALSE),"")</f>
        <v/>
      </c>
      <c r="BH415" s="92" t="str">
        <f>IFERROR(VLOOKUP(功能_33[[#This Row],[QC對應測試案例即測試報告]],#REF!,1,FALSE),"")</f>
        <v/>
      </c>
      <c r="BI415" s="92" t="str">
        <f t="shared" si="54"/>
        <v/>
      </c>
    </row>
    <row r="416" spans="1:61" ht="13.5" x14ac:dyDescent="0.4">
      <c r="C416" s="92" t="s">
        <v>647</v>
      </c>
      <c r="D416" s="92" t="s">
        <v>649</v>
      </c>
      <c r="E416" s="91" t="s">
        <v>324</v>
      </c>
      <c r="F416" s="92" t="s">
        <v>2204</v>
      </c>
      <c r="G416" s="92"/>
      <c r="H416" s="91" t="s">
        <v>761</v>
      </c>
      <c r="I416" s="91" t="s">
        <v>853</v>
      </c>
      <c r="J416" s="180" t="s">
        <v>1317</v>
      </c>
      <c r="K416" s="180"/>
      <c r="L416" s="160">
        <v>44578</v>
      </c>
      <c r="M416" s="160">
        <v>44572</v>
      </c>
      <c r="N416" s="160">
        <v>44498</v>
      </c>
      <c r="O416" s="160">
        <v>44498</v>
      </c>
      <c r="P416" s="160">
        <v>44533</v>
      </c>
      <c r="Q416" s="91" t="s">
        <v>723</v>
      </c>
      <c r="R416" s="91" t="s">
        <v>921</v>
      </c>
      <c r="W416" s="91"/>
      <c r="Y416" s="91"/>
      <c r="Z416" s="91"/>
      <c r="AA416" s="92" t="e">
        <f>VLOOKUP(功能_33[[#This Row],[User]],#REF!,7,FALSE)</f>
        <v>#REF!</v>
      </c>
      <c r="AB416" s="160">
        <v>44533</v>
      </c>
      <c r="AC416" s="160" t="s">
        <v>1745</v>
      </c>
      <c r="AD416" s="180" t="s">
        <v>1888</v>
      </c>
      <c r="AE416" s="160">
        <v>44544</v>
      </c>
      <c r="AF416" s="180">
        <v>44544</v>
      </c>
      <c r="AG416" s="160"/>
      <c r="AH416" s="160"/>
      <c r="AI416" s="179"/>
      <c r="AJ416" s="160">
        <f>IFERROR(IF(VLOOKUP(功能_33[[#This Row],[功能代號]],E:T,11,FALSE)=0,"",VLOOKUP(功能_33[[#This Row],[功能代號]],E:T,11,FALSE)),"")</f>
        <v>44498</v>
      </c>
      <c r="AK416" s="160"/>
      <c r="AL416" s="160"/>
      <c r="AM416" s="92"/>
      <c r="AN416" s="160"/>
      <c r="AO416" s="104" t="s">
        <v>2205</v>
      </c>
      <c r="AP416" s="105" t="s">
        <v>2206</v>
      </c>
      <c r="AQ416" s="181" t="s">
        <v>1530</v>
      </c>
      <c r="AR416" s="168" t="str">
        <f t="shared" si="48"/>
        <v>8-2</v>
      </c>
      <c r="AS416" s="169" t="str">
        <f t="shared" si="49"/>
        <v/>
      </c>
      <c r="AT416" s="170" t="str">
        <f t="shared" si="50"/>
        <v/>
      </c>
      <c r="AU416" s="182" t="str">
        <f t="shared" si="51"/>
        <v/>
      </c>
      <c r="AV416" s="183" t="str">
        <f t="shared" si="52"/>
        <v/>
      </c>
      <c r="AW416" s="163" t="str">
        <f t="shared" si="53"/>
        <v/>
      </c>
      <c r="AX416" s="92" t="str">
        <f>IFERROR(VLOOKUP(功能_33[[#This Row],[功能代號]],#REF!,1,FALSE),"")</f>
        <v/>
      </c>
      <c r="AY416" s="100">
        <v>44603</v>
      </c>
      <c r="AZ416" s="100">
        <v>44638</v>
      </c>
      <c r="BA416" s="100">
        <v>44638</v>
      </c>
      <c r="BB416" s="92" t="s">
        <v>1640</v>
      </c>
      <c r="BC416" s="92" t="s">
        <v>1832</v>
      </c>
      <c r="BD416" s="92" t="s">
        <v>2203</v>
      </c>
      <c r="BE416" s="92" t="s">
        <v>1533</v>
      </c>
      <c r="BF416" s="184"/>
      <c r="BG416" s="92" t="str">
        <f>IFERROR(VLOOKUP(功能_33[[#This Row],[功能代號]],#REF!,1,FALSE),"")</f>
        <v/>
      </c>
      <c r="BH416" s="92" t="str">
        <f>IFERROR(VLOOKUP(功能_33[[#This Row],[QC對應測試案例即測試報告]],#REF!,1,FALSE),"")</f>
        <v/>
      </c>
      <c r="BI416" s="92" t="str">
        <f t="shared" si="54"/>
        <v/>
      </c>
    </row>
    <row r="417" spans="3:61" ht="13.5" x14ac:dyDescent="0.3">
      <c r="C417" s="92" t="s">
        <v>647</v>
      </c>
      <c r="D417" s="92" t="s">
        <v>649</v>
      </c>
      <c r="E417" s="91" t="s">
        <v>334</v>
      </c>
      <c r="F417" s="92" t="s">
        <v>1318</v>
      </c>
      <c r="G417" s="92"/>
      <c r="H417" s="91" t="s">
        <v>761</v>
      </c>
      <c r="I417" s="91" t="s">
        <v>853</v>
      </c>
      <c r="J417" s="180" t="s">
        <v>2207</v>
      </c>
      <c r="K417" s="201" t="s">
        <v>2208</v>
      </c>
      <c r="L417" s="160">
        <v>44578</v>
      </c>
      <c r="M417" s="160">
        <v>44574</v>
      </c>
      <c r="N417" s="160">
        <v>44498</v>
      </c>
      <c r="O417" s="160">
        <v>44498</v>
      </c>
      <c r="P417" s="160">
        <v>44533</v>
      </c>
      <c r="Q417" s="91" t="s">
        <v>728</v>
      </c>
      <c r="R417" s="91" t="s">
        <v>921</v>
      </c>
      <c r="W417" s="91"/>
      <c r="Y417" s="91"/>
      <c r="Z417" s="91"/>
      <c r="AA417" s="92" t="e">
        <f>VLOOKUP(功能_33[[#This Row],[User]],#REF!,7,FALSE)</f>
        <v>#REF!</v>
      </c>
      <c r="AB417" s="160">
        <v>44533</v>
      </c>
      <c r="AC417" s="160" t="s">
        <v>1745</v>
      </c>
      <c r="AD417" s="180" t="s">
        <v>1888</v>
      </c>
      <c r="AE417" s="160">
        <v>44544</v>
      </c>
      <c r="AF417" s="180" t="s">
        <v>1837</v>
      </c>
      <c r="AG417" s="160"/>
      <c r="AH417" s="160"/>
      <c r="AI417" s="179"/>
      <c r="AJ417" s="160">
        <f>IFERROR(IF(VLOOKUP(功能_33[[#This Row],[功能代號]],E:T,11,FALSE)=0,"",VLOOKUP(功能_33[[#This Row],[功能代號]],E:T,11,FALSE)),"")</f>
        <v>44498</v>
      </c>
      <c r="AK417" s="160"/>
      <c r="AL417" s="160"/>
      <c r="AM417" s="92"/>
      <c r="AN417" s="160"/>
      <c r="AO417" s="91" t="s">
        <v>759</v>
      </c>
      <c r="AP417" s="91" t="s">
        <v>759</v>
      </c>
      <c r="AQ417" s="181" t="s">
        <v>1530</v>
      </c>
      <c r="AR417" s="168" t="str">
        <f t="shared" si="48"/>
        <v>8-2</v>
      </c>
      <c r="AS417" s="169" t="str">
        <f t="shared" si="49"/>
        <v/>
      </c>
      <c r="AT417" s="170" t="str">
        <f t="shared" si="50"/>
        <v/>
      </c>
      <c r="AU417" s="182" t="str">
        <f t="shared" si="51"/>
        <v/>
      </c>
      <c r="AV417" s="183" t="str">
        <f t="shared" si="52"/>
        <v/>
      </c>
      <c r="AW417" s="163" t="str">
        <f t="shared" si="53"/>
        <v/>
      </c>
      <c r="AX417" s="92" t="str">
        <f>IFERROR(VLOOKUP(功能_33[[#This Row],[功能代號]],#REF!,1,FALSE),"")</f>
        <v/>
      </c>
      <c r="AY417" s="100">
        <v>44559</v>
      </c>
      <c r="AZ417" s="100">
        <v>44559</v>
      </c>
      <c r="BA417" s="100">
        <v>44638</v>
      </c>
      <c r="BB417" s="92" t="s">
        <v>1640</v>
      </c>
      <c r="BD417" s="92" t="s">
        <v>2209</v>
      </c>
      <c r="BE417" s="92" t="s">
        <v>1533</v>
      </c>
      <c r="BF417" s="184"/>
      <c r="BG417" s="92" t="str">
        <f>IFERROR(VLOOKUP(功能_33[[#This Row],[功能代號]],#REF!,1,FALSE),"")</f>
        <v/>
      </c>
      <c r="BH417" s="92" t="str">
        <f>IFERROR(VLOOKUP(功能_33[[#This Row],[QC對應測試案例即測試報告]],#REF!,1,FALSE),"")</f>
        <v/>
      </c>
      <c r="BI417" s="92" t="str">
        <f t="shared" si="54"/>
        <v/>
      </c>
    </row>
    <row r="418" spans="3:61" ht="13.5" x14ac:dyDescent="0.4">
      <c r="C418" s="92" t="s">
        <v>647</v>
      </c>
      <c r="D418" s="92" t="s">
        <v>649</v>
      </c>
      <c r="E418" s="91" t="s">
        <v>1319</v>
      </c>
      <c r="F418" s="92" t="s">
        <v>1320</v>
      </c>
      <c r="G418" s="92" t="s">
        <v>1321</v>
      </c>
      <c r="H418" s="91" t="s">
        <v>761</v>
      </c>
      <c r="I418" s="91" t="s">
        <v>853</v>
      </c>
      <c r="J418" s="180" t="s">
        <v>1317</v>
      </c>
      <c r="K418" s="180"/>
      <c r="L418" s="160">
        <v>44578</v>
      </c>
      <c r="M418" s="160">
        <v>44574</v>
      </c>
      <c r="N418" s="160">
        <v>44498</v>
      </c>
      <c r="O418" s="160">
        <v>44498</v>
      </c>
      <c r="P418" s="160">
        <v>44533</v>
      </c>
      <c r="Q418" s="91" t="s">
        <v>728</v>
      </c>
      <c r="R418" s="91" t="s">
        <v>921</v>
      </c>
      <c r="W418" s="91"/>
      <c r="Y418" s="91"/>
      <c r="Z418" s="91"/>
      <c r="AA418" s="92" t="e">
        <f>VLOOKUP(功能_33[[#This Row],[User]],#REF!,7,FALSE)</f>
        <v>#REF!</v>
      </c>
      <c r="AB418" s="160">
        <v>44533</v>
      </c>
      <c r="AC418" s="160" t="s">
        <v>1745</v>
      </c>
      <c r="AD418" s="160">
        <v>44544</v>
      </c>
      <c r="AE418" s="160">
        <v>44544</v>
      </c>
      <c r="AF418" s="180">
        <v>44544</v>
      </c>
      <c r="AG418" s="160"/>
      <c r="AH418" s="160"/>
      <c r="AI418" s="179"/>
      <c r="AJ418" s="160">
        <f>IFERROR(IF(VLOOKUP(功能_33[[#This Row],[功能代號]],E:T,11,FALSE)=0,"",VLOOKUP(功能_33[[#This Row],[功能代號]],E:T,11,FALSE)),"")</f>
        <v>44498</v>
      </c>
      <c r="AK418" s="160"/>
      <c r="AL418" s="160"/>
      <c r="AM418" s="92"/>
      <c r="AN418" s="160"/>
      <c r="AO418" s="91" t="s">
        <v>759</v>
      </c>
      <c r="AP418" s="91" t="s">
        <v>759</v>
      </c>
      <c r="AQ418" s="181" t="s">
        <v>1530</v>
      </c>
      <c r="AR418" s="168" t="str">
        <f t="shared" si="48"/>
        <v>8-2</v>
      </c>
      <c r="AS418" s="169" t="str">
        <f t="shared" si="49"/>
        <v/>
      </c>
      <c r="AT418" s="170" t="str">
        <f t="shared" si="50"/>
        <v/>
      </c>
      <c r="AU418" s="182" t="str">
        <f t="shared" si="51"/>
        <v/>
      </c>
      <c r="AV418" s="183" t="str">
        <f t="shared" si="52"/>
        <v/>
      </c>
      <c r="AW418" s="163" t="str">
        <f t="shared" si="53"/>
        <v/>
      </c>
      <c r="AX418" s="92" t="str">
        <f>IFERROR(VLOOKUP(功能_33[[#This Row],[功能代號]],#REF!,1,FALSE),"")</f>
        <v/>
      </c>
      <c r="AY418" s="100">
        <v>44559</v>
      </c>
      <c r="AZ418" s="100">
        <v>44559</v>
      </c>
      <c r="BA418" s="100">
        <v>44638</v>
      </c>
      <c r="BB418" s="92" t="s">
        <v>1640</v>
      </c>
      <c r="BD418" s="92" t="s">
        <v>2209</v>
      </c>
      <c r="BE418" s="92" t="s">
        <v>1533</v>
      </c>
      <c r="BF418" s="184"/>
      <c r="BG418" s="92" t="str">
        <f>IFERROR(VLOOKUP(功能_33[[#This Row],[功能代號]],#REF!,1,FALSE),"")</f>
        <v/>
      </c>
      <c r="BH418" s="92" t="str">
        <f>IFERROR(VLOOKUP(功能_33[[#This Row],[QC對應測試案例即測試報告]],#REF!,1,FALSE),"")</f>
        <v/>
      </c>
      <c r="BI418" s="92" t="str">
        <f t="shared" si="54"/>
        <v/>
      </c>
    </row>
    <row r="419" spans="3:61" ht="13.5" x14ac:dyDescent="0.4">
      <c r="C419" s="92" t="s">
        <v>647</v>
      </c>
      <c r="D419" s="92" t="s">
        <v>649</v>
      </c>
      <c r="E419" s="91" t="s">
        <v>325</v>
      </c>
      <c r="F419" s="92" t="s">
        <v>2210</v>
      </c>
      <c r="G419" s="92"/>
      <c r="H419" s="91" t="s">
        <v>761</v>
      </c>
      <c r="I419" s="91" t="s">
        <v>853</v>
      </c>
      <c r="J419" s="180" t="s">
        <v>1317</v>
      </c>
      <c r="K419" s="180"/>
      <c r="L419" s="160">
        <v>44578</v>
      </c>
      <c r="M419" s="160">
        <v>44572</v>
      </c>
      <c r="N419" s="160">
        <v>44498</v>
      </c>
      <c r="O419" s="160">
        <v>44498</v>
      </c>
      <c r="P419" s="160">
        <v>44537</v>
      </c>
      <c r="Q419" s="91" t="s">
        <v>728</v>
      </c>
      <c r="R419" s="91" t="s">
        <v>921</v>
      </c>
      <c r="W419" s="91"/>
      <c r="Y419" s="91"/>
      <c r="Z419" s="91"/>
      <c r="AA419" s="92" t="e">
        <f>VLOOKUP(功能_33[[#This Row],[User]],#REF!,7,FALSE)</f>
        <v>#REF!</v>
      </c>
      <c r="AB419" s="160">
        <v>44537</v>
      </c>
      <c r="AC419" s="160" t="s">
        <v>1745</v>
      </c>
      <c r="AD419" s="180" t="s">
        <v>1888</v>
      </c>
      <c r="AE419" s="160">
        <v>44544</v>
      </c>
      <c r="AF419" s="180">
        <v>44544</v>
      </c>
      <c r="AG419" s="160"/>
      <c r="AH419" s="160"/>
      <c r="AI419" s="179"/>
      <c r="AJ419" s="160">
        <f>IFERROR(IF(VLOOKUP(功能_33[[#This Row],[功能代號]],E:T,11,FALSE)=0,"",VLOOKUP(功能_33[[#This Row],[功能代號]],E:T,11,FALSE)),"")</f>
        <v>44498</v>
      </c>
      <c r="AK419" s="160"/>
      <c r="AL419" s="160"/>
      <c r="AM419" s="92"/>
      <c r="AN419" s="160"/>
      <c r="AO419" s="91" t="s">
        <v>2211</v>
      </c>
      <c r="AP419" s="202" t="s">
        <v>2212</v>
      </c>
      <c r="AQ419" s="181" t="s">
        <v>1530</v>
      </c>
      <c r="AR419" s="168" t="str">
        <f t="shared" si="48"/>
        <v>8-2</v>
      </c>
      <c r="AS419" s="169" t="str">
        <f t="shared" si="49"/>
        <v/>
      </c>
      <c r="AT419" s="170" t="str">
        <f t="shared" si="50"/>
        <v/>
      </c>
      <c r="AU419" s="182" t="str">
        <f t="shared" si="51"/>
        <v/>
      </c>
      <c r="AV419" s="183" t="str">
        <f t="shared" si="52"/>
        <v/>
      </c>
      <c r="AW419" s="163" t="str">
        <f t="shared" si="53"/>
        <v/>
      </c>
      <c r="AX419" s="92" t="str">
        <f>IFERROR(VLOOKUP(功能_33[[#This Row],[功能代號]],#REF!,1,FALSE),"")</f>
        <v/>
      </c>
      <c r="AY419" s="100">
        <v>44603</v>
      </c>
      <c r="AZ419" s="100">
        <v>44638</v>
      </c>
      <c r="BA419" s="100">
        <v>44638</v>
      </c>
      <c r="BB419" s="92" t="s">
        <v>1640</v>
      </c>
      <c r="BC419" s="92" t="s">
        <v>1832</v>
      </c>
      <c r="BD419" s="92" t="s">
        <v>2213</v>
      </c>
      <c r="BE419" s="92" t="s">
        <v>1533</v>
      </c>
      <c r="BF419" s="184"/>
      <c r="BG419" s="92" t="str">
        <f>IFERROR(VLOOKUP(功能_33[[#This Row],[功能代號]],#REF!,1,FALSE),"")</f>
        <v/>
      </c>
      <c r="BH419" s="92" t="str">
        <f>IFERROR(VLOOKUP(功能_33[[#This Row],[QC對應測試案例即測試報告]],#REF!,1,FALSE),"")</f>
        <v/>
      </c>
      <c r="BI419" s="92" t="str">
        <f t="shared" si="54"/>
        <v/>
      </c>
    </row>
    <row r="420" spans="3:61" ht="13.5" x14ac:dyDescent="0.4">
      <c r="C420" s="92" t="s">
        <v>647</v>
      </c>
      <c r="D420" s="92" t="s">
        <v>649</v>
      </c>
      <c r="E420" s="91" t="s">
        <v>332</v>
      </c>
      <c r="F420" s="92" t="s">
        <v>2214</v>
      </c>
      <c r="G420" s="92"/>
      <c r="H420" s="91" t="s">
        <v>761</v>
      </c>
      <c r="I420" s="91" t="s">
        <v>853</v>
      </c>
      <c r="J420" s="180" t="s">
        <v>1317</v>
      </c>
      <c r="K420" s="180"/>
      <c r="L420" s="160">
        <v>44578</v>
      </c>
      <c r="M420" s="160">
        <v>44573</v>
      </c>
      <c r="N420" s="160">
        <v>44498</v>
      </c>
      <c r="O420" s="160">
        <v>44498</v>
      </c>
      <c r="P420" s="160">
        <v>44498</v>
      </c>
      <c r="Q420" s="91" t="s">
        <v>723</v>
      </c>
      <c r="R420" s="91" t="s">
        <v>735</v>
      </c>
      <c r="W420" s="91"/>
      <c r="Y420" s="91"/>
      <c r="Z420" s="91"/>
      <c r="AA420" s="92" t="e">
        <f>VLOOKUP(功能_33[[#This Row],[User]],#REF!,7,FALSE)</f>
        <v>#REF!</v>
      </c>
      <c r="AB420" s="160">
        <v>44533</v>
      </c>
      <c r="AC420" s="160" t="s">
        <v>1559</v>
      </c>
      <c r="AD420" s="160">
        <v>44498</v>
      </c>
      <c r="AE420" s="160">
        <v>44544</v>
      </c>
      <c r="AF420" s="180">
        <v>44544</v>
      </c>
      <c r="AG420" s="160"/>
      <c r="AH420" s="160"/>
      <c r="AI420" s="179"/>
      <c r="AJ420" s="160">
        <f>IFERROR(IF(VLOOKUP(功能_33[[#This Row],[功能代號]],E:T,11,FALSE)=0,"",VLOOKUP(功能_33[[#This Row],[功能代號]],E:T,11,FALSE)),"")</f>
        <v>44498</v>
      </c>
      <c r="AK420" s="160"/>
      <c r="AL420" s="160"/>
      <c r="AM420" s="92"/>
      <c r="AN420" s="160"/>
      <c r="AO420" s="104" t="s">
        <v>2215</v>
      </c>
      <c r="AP420" s="105" t="s">
        <v>2216</v>
      </c>
      <c r="AQ420" s="181" t="s">
        <v>1530</v>
      </c>
      <c r="AR420" s="168" t="str">
        <f t="shared" si="48"/>
        <v>8-2</v>
      </c>
      <c r="AS420" s="169" t="str">
        <f t="shared" si="49"/>
        <v/>
      </c>
      <c r="AT420" s="170" t="str">
        <f t="shared" si="50"/>
        <v/>
      </c>
      <c r="AU420" s="182" t="str">
        <f t="shared" si="51"/>
        <v/>
      </c>
      <c r="AV420" s="183" t="str">
        <f t="shared" si="52"/>
        <v/>
      </c>
      <c r="AW420" s="163" t="str">
        <f t="shared" si="53"/>
        <v/>
      </c>
      <c r="AX420" s="92" t="str">
        <f>IFERROR(VLOOKUP(功能_33[[#This Row],[功能代號]],#REF!,1,FALSE),"")</f>
        <v/>
      </c>
      <c r="AY420" s="100">
        <v>44603</v>
      </c>
      <c r="AZ420" s="100">
        <v>44638</v>
      </c>
      <c r="BA420" s="100">
        <v>44638</v>
      </c>
      <c r="BB420" s="92" t="s">
        <v>1640</v>
      </c>
      <c r="BC420" s="92" t="s">
        <v>1832</v>
      </c>
      <c r="BD420" s="92" t="s">
        <v>2213</v>
      </c>
      <c r="BE420" s="92" t="s">
        <v>1533</v>
      </c>
      <c r="BF420" s="184"/>
      <c r="BG420" s="92" t="str">
        <f>IFERROR(VLOOKUP(功能_33[[#This Row],[功能代號]],#REF!,1,FALSE),"")</f>
        <v/>
      </c>
      <c r="BH420" s="92" t="str">
        <f>IFERROR(VLOOKUP(功能_33[[#This Row],[QC對應測試案例即測試報告]],#REF!,1,FALSE),"")</f>
        <v/>
      </c>
      <c r="BI420" s="92" t="str">
        <f t="shared" si="54"/>
        <v/>
      </c>
    </row>
    <row r="421" spans="3:61" ht="13.5" x14ac:dyDescent="0.4">
      <c r="C421" s="92" t="s">
        <v>647</v>
      </c>
      <c r="D421" s="92" t="s">
        <v>649</v>
      </c>
      <c r="E421" s="91" t="s">
        <v>326</v>
      </c>
      <c r="F421" s="92" t="s">
        <v>2216</v>
      </c>
      <c r="G421" s="92"/>
      <c r="H421" s="91" t="s">
        <v>761</v>
      </c>
      <c r="I421" s="91" t="s">
        <v>853</v>
      </c>
      <c r="J421" s="180" t="s">
        <v>1317</v>
      </c>
      <c r="K421" s="180"/>
      <c r="L421" s="160">
        <v>44578</v>
      </c>
      <c r="M421" s="160">
        <v>44573</v>
      </c>
      <c r="N421" s="160">
        <v>44498</v>
      </c>
      <c r="O421" s="160">
        <v>44498</v>
      </c>
      <c r="P421" s="160">
        <v>44533</v>
      </c>
      <c r="Q421" s="91" t="s">
        <v>723</v>
      </c>
      <c r="R421" s="91" t="s">
        <v>921</v>
      </c>
      <c r="W421" s="91"/>
      <c r="Y421" s="91"/>
      <c r="Z421" s="91"/>
      <c r="AA421" s="92" t="e">
        <f>VLOOKUP(功能_33[[#This Row],[User]],#REF!,7,FALSE)</f>
        <v>#REF!</v>
      </c>
      <c r="AB421" s="160">
        <v>44533</v>
      </c>
      <c r="AC421" s="160" t="s">
        <v>1745</v>
      </c>
      <c r="AD421" s="180" t="s">
        <v>1888</v>
      </c>
      <c r="AE421" s="160">
        <v>44544</v>
      </c>
      <c r="AF421" s="180">
        <v>44544</v>
      </c>
      <c r="AG421" s="160"/>
      <c r="AH421" s="160"/>
      <c r="AI421" s="179"/>
      <c r="AJ421" s="160">
        <f>IFERROR(IF(VLOOKUP(功能_33[[#This Row],[功能代號]],E:T,11,FALSE)=0,"",VLOOKUP(功能_33[[#This Row],[功能代號]],E:T,11,FALSE)),"")</f>
        <v>44498</v>
      </c>
      <c r="AK421" s="160"/>
      <c r="AL421" s="160"/>
      <c r="AM421" s="92"/>
      <c r="AN421" s="160"/>
      <c r="AO421" s="104" t="s">
        <v>2215</v>
      </c>
      <c r="AP421" s="105" t="s">
        <v>2216</v>
      </c>
      <c r="AQ421" s="181" t="s">
        <v>1530</v>
      </c>
      <c r="AR421" s="168" t="str">
        <f t="shared" si="48"/>
        <v>8-2</v>
      </c>
      <c r="AS421" s="169" t="str">
        <f t="shared" si="49"/>
        <v/>
      </c>
      <c r="AT421" s="170" t="str">
        <f t="shared" si="50"/>
        <v/>
      </c>
      <c r="AU421" s="182" t="str">
        <f t="shared" si="51"/>
        <v/>
      </c>
      <c r="AV421" s="183" t="str">
        <f t="shared" si="52"/>
        <v/>
      </c>
      <c r="AW421" s="163" t="str">
        <f t="shared" si="53"/>
        <v/>
      </c>
      <c r="AX421" s="92" t="str">
        <f>IFERROR(VLOOKUP(功能_33[[#This Row],[功能代號]],#REF!,1,FALSE),"")</f>
        <v/>
      </c>
      <c r="AY421" s="100">
        <v>44603</v>
      </c>
      <c r="AZ421" s="100">
        <v>44638</v>
      </c>
      <c r="BA421" s="100">
        <v>44638</v>
      </c>
      <c r="BB421" s="92" t="s">
        <v>1640</v>
      </c>
      <c r="BC421" s="92" t="s">
        <v>1832</v>
      </c>
      <c r="BD421" s="92" t="s">
        <v>2213</v>
      </c>
      <c r="BE421" s="92" t="s">
        <v>1533</v>
      </c>
      <c r="BF421" s="184"/>
      <c r="BG421" s="92" t="str">
        <f>IFERROR(VLOOKUP(功能_33[[#This Row],[功能代號]],#REF!,1,FALSE),"")</f>
        <v/>
      </c>
      <c r="BH421" s="92" t="str">
        <f>IFERROR(VLOOKUP(功能_33[[#This Row],[QC對應測試案例即測試報告]],#REF!,1,FALSE),"")</f>
        <v/>
      </c>
      <c r="BI421" s="92" t="str">
        <f t="shared" si="54"/>
        <v/>
      </c>
    </row>
    <row r="422" spans="3:61" ht="13.5" x14ac:dyDescent="0.4">
      <c r="C422" s="92" t="s">
        <v>647</v>
      </c>
      <c r="D422" s="92" t="s">
        <v>649</v>
      </c>
      <c r="E422" s="91" t="s">
        <v>333</v>
      </c>
      <c r="F422" s="92" t="s">
        <v>1322</v>
      </c>
      <c r="G422" s="92"/>
      <c r="H422" s="91" t="s">
        <v>761</v>
      </c>
      <c r="I422" s="91" t="s">
        <v>853</v>
      </c>
      <c r="J422" s="180" t="s">
        <v>2217</v>
      </c>
      <c r="K422" s="180" t="s">
        <v>2218</v>
      </c>
      <c r="L422" s="160">
        <v>44578</v>
      </c>
      <c r="M422" s="160">
        <v>44574</v>
      </c>
      <c r="N422" s="160">
        <v>44498</v>
      </c>
      <c r="O422" s="160">
        <v>44498</v>
      </c>
      <c r="P422" s="160">
        <v>44533</v>
      </c>
      <c r="Q422" s="91" t="s">
        <v>723</v>
      </c>
      <c r="R422" s="91" t="s">
        <v>735</v>
      </c>
      <c r="W422" s="91"/>
      <c r="Y422" s="91"/>
      <c r="Z422" s="91"/>
      <c r="AA422" s="92" t="e">
        <f>VLOOKUP(功能_33[[#This Row],[User]],#REF!,7,FALSE)</f>
        <v>#REF!</v>
      </c>
      <c r="AB422" s="160">
        <v>44533</v>
      </c>
      <c r="AC422" s="160" t="s">
        <v>1745</v>
      </c>
      <c r="AD422" s="160" t="s">
        <v>1881</v>
      </c>
      <c r="AE422" s="160">
        <v>44544</v>
      </c>
      <c r="AF422" s="180" t="s">
        <v>2219</v>
      </c>
      <c r="AG422" s="160"/>
      <c r="AH422" s="160"/>
      <c r="AI422" s="179"/>
      <c r="AJ422" s="160">
        <f>IFERROR(IF(VLOOKUP(功能_33[[#This Row],[功能代號]],E:T,11,FALSE)=0,"",VLOOKUP(功能_33[[#This Row],[功能代號]],E:T,11,FALSE)),"")</f>
        <v>44498</v>
      </c>
      <c r="AK422" s="160"/>
      <c r="AL422" s="160"/>
      <c r="AM422" s="92"/>
      <c r="AN422" s="160"/>
      <c r="AO422" s="104" t="s">
        <v>1323</v>
      </c>
      <c r="AP422" s="105" t="s">
        <v>1324</v>
      </c>
      <c r="AQ422" s="181" t="s">
        <v>1530</v>
      </c>
      <c r="AR422" s="168" t="str">
        <f t="shared" si="48"/>
        <v>8-2</v>
      </c>
      <c r="AS422" s="169" t="str">
        <f t="shared" si="49"/>
        <v/>
      </c>
      <c r="AT422" s="170" t="str">
        <f t="shared" si="50"/>
        <v/>
      </c>
      <c r="AU422" s="182" t="str">
        <f t="shared" si="51"/>
        <v/>
      </c>
      <c r="AV422" s="183" t="str">
        <f t="shared" si="52"/>
        <v/>
      </c>
      <c r="AW422" s="163" t="str">
        <f t="shared" si="53"/>
        <v/>
      </c>
      <c r="AX422" s="92" t="str">
        <f>IFERROR(VLOOKUP(功能_33[[#This Row],[功能代號]],#REF!,1,FALSE),"")</f>
        <v/>
      </c>
      <c r="AY422" s="100">
        <v>44559</v>
      </c>
      <c r="AZ422" s="100">
        <v>44559</v>
      </c>
      <c r="BA422" s="100">
        <v>44638</v>
      </c>
      <c r="BB422" s="92" t="s">
        <v>1640</v>
      </c>
      <c r="BD422" s="92" t="s">
        <v>2209</v>
      </c>
      <c r="BE422" s="92" t="s">
        <v>1533</v>
      </c>
      <c r="BF422" s="184"/>
      <c r="BG422" s="92" t="str">
        <f>IFERROR(VLOOKUP(功能_33[[#This Row],[功能代號]],#REF!,1,FALSE),"")</f>
        <v/>
      </c>
      <c r="BH422" s="92" t="str">
        <f>IFERROR(VLOOKUP(功能_33[[#This Row],[QC對應測試案例即測試報告]],#REF!,1,FALSE),"")</f>
        <v/>
      </c>
      <c r="BI422" s="92" t="str">
        <f t="shared" si="54"/>
        <v/>
      </c>
    </row>
    <row r="423" spans="3:61" ht="13.5" x14ac:dyDescent="0.4">
      <c r="C423" s="92" t="s">
        <v>647</v>
      </c>
      <c r="D423" s="92" t="s">
        <v>649</v>
      </c>
      <c r="E423" s="91" t="s">
        <v>327</v>
      </c>
      <c r="F423" s="92" t="s">
        <v>1325</v>
      </c>
      <c r="G423" s="92"/>
      <c r="H423" s="91" t="s">
        <v>761</v>
      </c>
      <c r="I423" s="91" t="s">
        <v>853</v>
      </c>
      <c r="J423" s="180" t="s">
        <v>2220</v>
      </c>
      <c r="K423" s="180" t="s">
        <v>2221</v>
      </c>
      <c r="L423" s="160">
        <v>44578</v>
      </c>
      <c r="M423" s="160">
        <v>44574</v>
      </c>
      <c r="N423" s="160">
        <v>44498</v>
      </c>
      <c r="O423" s="160">
        <v>44498</v>
      </c>
      <c r="P423" s="160">
        <v>44533</v>
      </c>
      <c r="Q423" s="91" t="s">
        <v>723</v>
      </c>
      <c r="R423" s="91" t="s">
        <v>745</v>
      </c>
      <c r="S423" s="92" t="s">
        <v>884</v>
      </c>
      <c r="W423" s="91"/>
      <c r="Y423" s="91"/>
      <c r="Z423" s="91"/>
      <c r="AA423" s="92" t="e">
        <f>VLOOKUP(功能_33[[#This Row],[User]],#REF!,7,FALSE)</f>
        <v>#REF!</v>
      </c>
      <c r="AB423" s="160">
        <v>44533</v>
      </c>
      <c r="AC423" s="160" t="s">
        <v>1593</v>
      </c>
      <c r="AD423" s="160" t="s">
        <v>1881</v>
      </c>
      <c r="AE423" s="160">
        <v>44544</v>
      </c>
      <c r="AF423" s="180" t="s">
        <v>2222</v>
      </c>
      <c r="AG423" s="160"/>
      <c r="AH423" s="160"/>
      <c r="AI423" s="179"/>
      <c r="AJ423" s="160">
        <f>IFERROR(IF(VLOOKUP(功能_33[[#This Row],[功能代號]],E:T,11,FALSE)=0,"",VLOOKUP(功能_33[[#This Row],[功能代號]],E:T,11,FALSE)),"")</f>
        <v>44498</v>
      </c>
      <c r="AK423" s="160"/>
      <c r="AL423" s="160"/>
      <c r="AM423" s="92"/>
      <c r="AN423" s="160">
        <v>44482</v>
      </c>
      <c r="AO423" s="104" t="s">
        <v>1323</v>
      </c>
      <c r="AP423" s="105" t="s">
        <v>1324</v>
      </c>
      <c r="AQ423" s="181" t="s">
        <v>1530</v>
      </c>
      <c r="AR423" s="168" t="str">
        <f t="shared" si="48"/>
        <v>8-2</v>
      </c>
      <c r="AS423" s="169" t="str">
        <f t="shared" si="49"/>
        <v/>
      </c>
      <c r="AT423" s="170" t="str">
        <f t="shared" si="50"/>
        <v/>
      </c>
      <c r="AU423" s="182" t="str">
        <f t="shared" si="51"/>
        <v/>
      </c>
      <c r="AV423" s="183" t="str">
        <f t="shared" si="52"/>
        <v/>
      </c>
      <c r="AW423" s="163" t="str">
        <f t="shared" si="53"/>
        <v/>
      </c>
      <c r="AX423" s="92" t="str">
        <f>IFERROR(VLOOKUP(功能_33[[#This Row],[功能代號]],#REF!,1,FALSE),"")</f>
        <v/>
      </c>
      <c r="AY423" s="100">
        <v>44559</v>
      </c>
      <c r="AZ423" s="100">
        <v>44559</v>
      </c>
      <c r="BA423" s="100">
        <v>44638</v>
      </c>
      <c r="BB423" s="92" t="s">
        <v>1640</v>
      </c>
      <c r="BD423" s="92" t="s">
        <v>2209</v>
      </c>
      <c r="BE423" s="92" t="s">
        <v>1533</v>
      </c>
      <c r="BF423" s="184"/>
      <c r="BG423" s="92" t="str">
        <f>IFERROR(VLOOKUP(功能_33[[#This Row],[功能代號]],#REF!,1,FALSE),"")</f>
        <v/>
      </c>
      <c r="BH423" s="92" t="str">
        <f>IFERROR(VLOOKUP(功能_33[[#This Row],[QC對應測試案例即測試報告]],#REF!,1,FALSE),"")</f>
        <v/>
      </c>
      <c r="BI423" s="92" t="str">
        <f t="shared" si="54"/>
        <v/>
      </c>
    </row>
    <row r="424" spans="3:61" ht="13.5" x14ac:dyDescent="0.4">
      <c r="C424" s="92" t="s">
        <v>647</v>
      </c>
      <c r="D424" s="92" t="s">
        <v>649</v>
      </c>
      <c r="E424" s="91" t="s">
        <v>2223</v>
      </c>
      <c r="F424" s="92" t="s">
        <v>2224</v>
      </c>
      <c r="G424" s="92" t="s">
        <v>2225</v>
      </c>
      <c r="H424" s="91" t="s">
        <v>761</v>
      </c>
      <c r="I424" s="91" t="s">
        <v>853</v>
      </c>
      <c r="J424" s="180" t="s">
        <v>2217</v>
      </c>
      <c r="K424" s="180" t="s">
        <v>2226</v>
      </c>
      <c r="L424" s="160">
        <v>44578</v>
      </c>
      <c r="M424" s="160">
        <v>44574</v>
      </c>
      <c r="N424" s="160">
        <v>44498</v>
      </c>
      <c r="O424" s="160">
        <v>44498</v>
      </c>
      <c r="P424" s="160">
        <v>44533</v>
      </c>
      <c r="Q424" s="91" t="s">
        <v>723</v>
      </c>
      <c r="R424" s="91" t="s">
        <v>745</v>
      </c>
      <c r="S424" s="92" t="s">
        <v>884</v>
      </c>
      <c r="W424" s="91"/>
      <c r="Y424" s="91"/>
      <c r="Z424" s="91"/>
      <c r="AA424" s="92" t="e">
        <f>VLOOKUP(功能_33[[#This Row],[User]],#REF!,7,FALSE)</f>
        <v>#REF!</v>
      </c>
      <c r="AB424" s="160">
        <v>44533</v>
      </c>
      <c r="AC424" s="160" t="s">
        <v>1902</v>
      </c>
      <c r="AD424" s="160" t="s">
        <v>1881</v>
      </c>
      <c r="AE424" s="160">
        <v>44544</v>
      </c>
      <c r="AF424" s="180" t="s">
        <v>1598</v>
      </c>
      <c r="AG424" s="160"/>
      <c r="AH424" s="160"/>
      <c r="AI424" s="179"/>
      <c r="AJ424" s="160">
        <f>IFERROR(IF(VLOOKUP(功能_33[[#This Row],[功能代號]],E:T,11,FALSE)=0,"",VLOOKUP(功能_33[[#This Row],[功能代號]],E:T,11,FALSE)),"")</f>
        <v>44498</v>
      </c>
      <c r="AK424" s="160"/>
      <c r="AL424" s="160"/>
      <c r="AM424" s="92"/>
      <c r="AN424" s="160">
        <v>44482</v>
      </c>
      <c r="AO424" s="104" t="s">
        <v>1323</v>
      </c>
      <c r="AP424" s="105" t="s">
        <v>1324</v>
      </c>
      <c r="AQ424" s="181" t="s">
        <v>1530</v>
      </c>
      <c r="AR424" s="168" t="str">
        <f t="shared" si="48"/>
        <v>8-2</v>
      </c>
      <c r="AS424" s="169" t="str">
        <f t="shared" si="49"/>
        <v/>
      </c>
      <c r="AT424" s="170" t="str">
        <f t="shared" si="50"/>
        <v/>
      </c>
      <c r="AU424" s="182" t="str">
        <f t="shared" si="51"/>
        <v/>
      </c>
      <c r="AV424" s="183" t="str">
        <f t="shared" si="52"/>
        <v/>
      </c>
      <c r="AW424" s="163" t="str">
        <f t="shared" si="53"/>
        <v/>
      </c>
      <c r="AX424" s="92" t="str">
        <f>IFERROR(VLOOKUP(功能_33[[#This Row],[功能代號]],#REF!,1,FALSE),"")</f>
        <v/>
      </c>
      <c r="AY424" s="100">
        <v>44603</v>
      </c>
      <c r="AZ424" s="100">
        <v>44638</v>
      </c>
      <c r="BA424" s="100">
        <v>44638</v>
      </c>
      <c r="BB424" s="92" t="s">
        <v>1640</v>
      </c>
      <c r="BC424" s="92" t="s">
        <v>1832</v>
      </c>
      <c r="BD424" s="92" t="s">
        <v>2213</v>
      </c>
      <c r="BE424" s="92" t="s">
        <v>1533</v>
      </c>
      <c r="BF424" s="184"/>
      <c r="BG424" s="92" t="str">
        <f>IFERROR(VLOOKUP(功能_33[[#This Row],[功能代號]],#REF!,1,FALSE),"")</f>
        <v/>
      </c>
      <c r="BH424" s="92" t="str">
        <f>IFERROR(VLOOKUP(功能_33[[#This Row],[QC對應測試案例即測試報告]],#REF!,1,FALSE),"")</f>
        <v/>
      </c>
      <c r="BI424" s="92" t="str">
        <f t="shared" si="54"/>
        <v/>
      </c>
    </row>
    <row r="425" spans="3:61" ht="13.5" x14ac:dyDescent="0.4">
      <c r="C425" s="92" t="s">
        <v>647</v>
      </c>
      <c r="D425" s="92" t="s">
        <v>2227</v>
      </c>
      <c r="E425" s="91" t="s">
        <v>330</v>
      </c>
      <c r="F425" s="92" t="s">
        <v>2228</v>
      </c>
      <c r="G425" s="92"/>
      <c r="H425" s="91" t="s">
        <v>761</v>
      </c>
      <c r="I425" s="91" t="s">
        <v>853</v>
      </c>
      <c r="J425" s="180" t="s">
        <v>1317</v>
      </c>
      <c r="K425" s="180"/>
      <c r="L425" s="160">
        <v>44579</v>
      </c>
      <c r="M425" s="160">
        <v>44572</v>
      </c>
      <c r="N425" s="160">
        <v>44503</v>
      </c>
      <c r="O425" s="160">
        <v>44503</v>
      </c>
      <c r="P425" s="160">
        <v>44533</v>
      </c>
      <c r="Q425" s="91" t="s">
        <v>728</v>
      </c>
      <c r="R425" s="91" t="s">
        <v>871</v>
      </c>
      <c r="W425" s="91"/>
      <c r="Y425" s="91"/>
      <c r="Z425" s="91"/>
      <c r="AA425" s="92" t="e">
        <f>VLOOKUP(功能_33[[#This Row],[User]],#REF!,7,FALSE)</f>
        <v>#REF!</v>
      </c>
      <c r="AB425" s="160">
        <v>44533</v>
      </c>
      <c r="AC425" s="160" t="s">
        <v>1745</v>
      </c>
      <c r="AD425" s="190">
        <v>44543</v>
      </c>
      <c r="AE425" s="160">
        <v>44543</v>
      </c>
      <c r="AF425" s="180">
        <v>44544</v>
      </c>
      <c r="AG425" s="160"/>
      <c r="AH425" s="160"/>
      <c r="AI425" s="179"/>
      <c r="AJ425" s="160">
        <f>IFERROR(IF(VLOOKUP(功能_33[[#This Row],[功能代號]],E:T,11,FALSE)=0,"",VLOOKUP(功能_33[[#This Row],[功能代號]],E:T,11,FALSE)),"")</f>
        <v>44503</v>
      </c>
      <c r="AK425" s="160"/>
      <c r="AL425" s="160"/>
      <c r="AM425" s="92"/>
      <c r="AN425" s="160"/>
      <c r="AO425" s="203" t="s">
        <v>2229</v>
      </c>
      <c r="AP425" s="92" t="s">
        <v>2230</v>
      </c>
      <c r="AQ425" s="181" t="s">
        <v>1530</v>
      </c>
      <c r="AR425" s="168" t="str">
        <f t="shared" si="48"/>
        <v>8-7</v>
      </c>
      <c r="AS425" s="169" t="str">
        <f t="shared" si="49"/>
        <v/>
      </c>
      <c r="AT425" s="170" t="str">
        <f t="shared" si="50"/>
        <v/>
      </c>
      <c r="AU425" s="182" t="str">
        <f t="shared" si="51"/>
        <v/>
      </c>
      <c r="AV425" s="183" t="str">
        <f t="shared" si="52"/>
        <v/>
      </c>
      <c r="AW425" s="163" t="str">
        <f t="shared" si="53"/>
        <v/>
      </c>
      <c r="AX425" s="92" t="str">
        <f>IFERROR(VLOOKUP(功能_33[[#This Row],[功能代號]],#REF!,1,FALSE),"")</f>
        <v/>
      </c>
      <c r="AY425" s="100">
        <v>44603</v>
      </c>
      <c r="AZ425" s="100">
        <v>44638</v>
      </c>
      <c r="BA425" s="100">
        <v>44637</v>
      </c>
      <c r="BB425" s="92" t="s">
        <v>1645</v>
      </c>
      <c r="BC425" s="92" t="s">
        <v>1934</v>
      </c>
      <c r="BD425" s="92" t="s">
        <v>2231</v>
      </c>
      <c r="BE425" s="92" t="s">
        <v>1533</v>
      </c>
      <c r="BF425" s="184"/>
      <c r="BG425" s="92" t="str">
        <f>IFERROR(VLOOKUP(功能_33[[#This Row],[功能代號]],#REF!,1,FALSE),"")</f>
        <v/>
      </c>
      <c r="BH425" s="92" t="str">
        <f>IFERROR(VLOOKUP(功能_33[[#This Row],[QC對應測試案例即測試報告]],#REF!,1,FALSE),"")</f>
        <v/>
      </c>
      <c r="BI425" s="92" t="str">
        <f t="shared" si="54"/>
        <v/>
      </c>
    </row>
    <row r="426" spans="3:61" ht="13.5" x14ac:dyDescent="0.4">
      <c r="C426" s="92" t="s">
        <v>650</v>
      </c>
      <c r="D426" s="92" t="s">
        <v>1326</v>
      </c>
      <c r="E426" s="91" t="s">
        <v>336</v>
      </c>
      <c r="F426" s="92" t="s">
        <v>1327</v>
      </c>
      <c r="G426" s="92"/>
      <c r="H426" s="91" t="s">
        <v>761</v>
      </c>
      <c r="I426" s="91" t="s">
        <v>853</v>
      </c>
      <c r="J426" s="97" t="s">
        <v>1328</v>
      </c>
      <c r="K426" s="97"/>
      <c r="L426" s="160">
        <v>44579</v>
      </c>
      <c r="M426" s="160">
        <v>44574</v>
      </c>
      <c r="N426" s="160">
        <v>44438</v>
      </c>
      <c r="O426" s="160">
        <v>44435</v>
      </c>
      <c r="P426" s="160">
        <v>44445</v>
      </c>
      <c r="Q426" s="91" t="s">
        <v>719</v>
      </c>
      <c r="R426" s="91" t="s">
        <v>745</v>
      </c>
      <c r="S426" s="92" t="s">
        <v>1329</v>
      </c>
      <c r="W426" s="91"/>
      <c r="Y426" s="91"/>
      <c r="Z426" s="91"/>
      <c r="AA426" s="92" t="e">
        <f>VLOOKUP(功能_33[[#This Row],[User]],#REF!,7,FALSE)</f>
        <v>#REF!</v>
      </c>
      <c r="AB426" s="160">
        <v>44445</v>
      </c>
      <c r="AC426" s="160" t="s">
        <v>1593</v>
      </c>
      <c r="AD426" s="160">
        <v>44544</v>
      </c>
      <c r="AE426" s="160">
        <v>44544</v>
      </c>
      <c r="AF426" s="180">
        <v>44544</v>
      </c>
      <c r="AG426" s="160"/>
      <c r="AH426" s="160"/>
      <c r="AI426" s="179"/>
      <c r="AJ426" s="160">
        <f>IFERROR(IF(VLOOKUP(功能_33[[#This Row],[功能代號]],E:T,11,FALSE)=0,"",VLOOKUP(功能_33[[#This Row],[功能代號]],E:T,11,FALSE)),"")</f>
        <v>44435</v>
      </c>
      <c r="AK426" s="160"/>
      <c r="AL426" s="160"/>
      <c r="AM426" s="92"/>
      <c r="AN426" s="92"/>
      <c r="AO426" s="104" t="s">
        <v>1330</v>
      </c>
      <c r="AP426" s="105" t="s">
        <v>1331</v>
      </c>
      <c r="AQ426" s="181" t="s">
        <v>1530</v>
      </c>
      <c r="AR426" s="168" t="str">
        <f t="shared" si="48"/>
        <v>9-9</v>
      </c>
      <c r="AS426" s="169" t="str">
        <f t="shared" si="49"/>
        <v/>
      </c>
      <c r="AT426" s="170" t="str">
        <f t="shared" si="50"/>
        <v/>
      </c>
      <c r="AU426" s="182" t="str">
        <f t="shared" si="51"/>
        <v/>
      </c>
      <c r="AV426" s="183" t="str">
        <f t="shared" si="52"/>
        <v/>
      </c>
      <c r="AW426" s="163" t="str">
        <f t="shared" si="53"/>
        <v/>
      </c>
      <c r="AX426" s="92" t="str">
        <f>IFERROR(VLOOKUP(功能_33[[#This Row],[功能代號]],#REF!,1,FALSE),"")</f>
        <v/>
      </c>
      <c r="AY426" s="100">
        <v>44547</v>
      </c>
      <c r="AZ426" s="100">
        <v>44547</v>
      </c>
      <c r="BA426" s="100">
        <v>44547</v>
      </c>
      <c r="BB426" s="92" t="s">
        <v>1531</v>
      </c>
      <c r="BD426" s="92" t="s">
        <v>1592</v>
      </c>
      <c r="BE426" s="92" t="s">
        <v>1533</v>
      </c>
      <c r="BF426" s="184"/>
      <c r="BG426" s="92" t="str">
        <f>IFERROR(VLOOKUP(功能_33[[#This Row],[功能代號]],#REF!,1,FALSE),"")</f>
        <v/>
      </c>
      <c r="BH426" s="92" t="str">
        <f>IFERROR(VLOOKUP(功能_33[[#This Row],[QC對應測試案例即測試報告]],#REF!,1,FALSE),"")</f>
        <v/>
      </c>
      <c r="BI426" s="92" t="str">
        <f t="shared" si="54"/>
        <v/>
      </c>
    </row>
    <row r="427" spans="3:61" ht="27" x14ac:dyDescent="0.4">
      <c r="C427" s="92" t="s">
        <v>647</v>
      </c>
      <c r="D427" s="92" t="s">
        <v>2232</v>
      </c>
      <c r="E427" s="91" t="s">
        <v>2233</v>
      </c>
      <c r="F427" s="92" t="s">
        <v>2234</v>
      </c>
      <c r="G427" s="92" t="s">
        <v>2235</v>
      </c>
      <c r="H427" s="91" t="s">
        <v>714</v>
      </c>
      <c r="I427" s="91" t="s">
        <v>1634</v>
      </c>
      <c r="J427" s="196" t="s">
        <v>2236</v>
      </c>
      <c r="K427" s="196" t="s">
        <v>2237</v>
      </c>
      <c r="L427" s="160">
        <v>44575</v>
      </c>
      <c r="M427" s="160">
        <v>44575</v>
      </c>
      <c r="N427" s="160">
        <v>44515</v>
      </c>
      <c r="O427" s="160">
        <v>44517</v>
      </c>
      <c r="P427" s="160">
        <v>44533</v>
      </c>
      <c r="Q427" s="91" t="s">
        <v>728</v>
      </c>
      <c r="R427" s="91" t="s">
        <v>995</v>
      </c>
      <c r="W427" s="91"/>
      <c r="Y427" s="91"/>
      <c r="Z427" s="91"/>
      <c r="AA427" s="92" t="e">
        <f>VLOOKUP(功能_33[[#This Row],[User]],#REF!,7,FALSE)</f>
        <v>#REF!</v>
      </c>
      <c r="AB427" s="160">
        <v>44533</v>
      </c>
      <c r="AC427" s="160" t="s">
        <v>1593</v>
      </c>
      <c r="AD427" s="160">
        <v>44540</v>
      </c>
      <c r="AE427" s="160">
        <v>44540</v>
      </c>
      <c r="AF427" s="180" t="s">
        <v>2238</v>
      </c>
      <c r="AG427" s="160"/>
      <c r="AH427" s="160"/>
      <c r="AI427" s="179"/>
      <c r="AJ427" s="160">
        <f>IFERROR(IF(VLOOKUP(功能_33[[#This Row],[功能代號]],E:T,11,FALSE)=0,"",VLOOKUP(功能_33[[#This Row],[功能代號]],E:T,11,FALSE)),"")</f>
        <v>44517</v>
      </c>
      <c r="AK427" s="160"/>
      <c r="AL427" s="160"/>
      <c r="AM427" s="92"/>
      <c r="AO427" s="91" t="s">
        <v>1773</v>
      </c>
      <c r="AP427" s="92" t="s">
        <v>2239</v>
      </c>
      <c r="AQ427" s="181" t="s">
        <v>2240</v>
      </c>
      <c r="AR427" s="168" t="str">
        <f t="shared" si="48"/>
        <v>8-3</v>
      </c>
      <c r="AS427" s="169" t="str">
        <f t="shared" si="49"/>
        <v/>
      </c>
      <c r="AT427" s="170" t="str">
        <f t="shared" si="50"/>
        <v/>
      </c>
      <c r="AU427" s="182" t="str">
        <f t="shared" si="51"/>
        <v/>
      </c>
      <c r="AV427" s="183" t="str">
        <f t="shared" si="52"/>
        <v/>
      </c>
      <c r="AW427" s="163" t="str">
        <f t="shared" si="53"/>
        <v/>
      </c>
      <c r="AX427" s="92" t="str">
        <f>IFERROR(VLOOKUP(功能_33[[#This Row],[功能代號]],#REF!,1,FALSE),"")</f>
        <v/>
      </c>
      <c r="AY427" s="100">
        <v>44603</v>
      </c>
      <c r="AZ427" s="100">
        <v>44625</v>
      </c>
      <c r="BA427" s="100">
        <v>44621</v>
      </c>
      <c r="BB427" s="92" t="s">
        <v>1634</v>
      </c>
      <c r="BC427" s="92" t="s">
        <v>1832</v>
      </c>
      <c r="BD427" s="92" t="s">
        <v>2241</v>
      </c>
      <c r="BE427" s="92" t="s">
        <v>1533</v>
      </c>
      <c r="BF427" s="184"/>
      <c r="BG427" s="92" t="str">
        <f>IFERROR(VLOOKUP(功能_33[[#This Row],[功能代號]],#REF!,1,FALSE),"")</f>
        <v/>
      </c>
      <c r="BH427" s="92" t="str">
        <f>IFERROR(VLOOKUP(功能_33[[#This Row],[QC對應測試案例即測試報告]],#REF!,1,FALSE),"")</f>
        <v/>
      </c>
      <c r="BI427" s="92" t="str">
        <f t="shared" si="54"/>
        <v/>
      </c>
    </row>
    <row r="428" spans="3:61" ht="27" x14ac:dyDescent="0.4">
      <c r="C428" s="92" t="s">
        <v>647</v>
      </c>
      <c r="D428" s="92" t="s">
        <v>2232</v>
      </c>
      <c r="E428" s="91" t="s">
        <v>2242</v>
      </c>
      <c r="F428" s="92" t="s">
        <v>2243</v>
      </c>
      <c r="G428" s="92" t="s">
        <v>2235</v>
      </c>
      <c r="H428" s="91" t="s">
        <v>714</v>
      </c>
      <c r="I428" s="91" t="s">
        <v>1634</v>
      </c>
      <c r="J428" s="180" t="s">
        <v>2244</v>
      </c>
      <c r="K428" s="196" t="s">
        <v>2237</v>
      </c>
      <c r="L428" s="160">
        <v>44575</v>
      </c>
      <c r="M428" s="160">
        <v>44575</v>
      </c>
      <c r="N428" s="160">
        <v>44515</v>
      </c>
      <c r="O428" s="160">
        <v>44517</v>
      </c>
      <c r="P428" s="160">
        <v>44536</v>
      </c>
      <c r="Q428" s="91" t="s">
        <v>728</v>
      </c>
      <c r="R428" s="91" t="s">
        <v>995</v>
      </c>
      <c r="W428" s="91"/>
      <c r="Y428" s="91"/>
      <c r="Z428" s="91"/>
      <c r="AA428" s="92" t="e">
        <f>VLOOKUP(功能_33[[#This Row],[User]],#REF!,7,FALSE)</f>
        <v>#REF!</v>
      </c>
      <c r="AB428" s="160">
        <v>44533</v>
      </c>
      <c r="AC428" s="160" t="s">
        <v>1559</v>
      </c>
      <c r="AD428" s="160">
        <v>44540</v>
      </c>
      <c r="AE428" s="160">
        <v>44540</v>
      </c>
      <c r="AF428" s="180" t="s">
        <v>2245</v>
      </c>
      <c r="AG428" s="160"/>
      <c r="AH428" s="160"/>
      <c r="AI428" s="179"/>
      <c r="AJ428" s="160">
        <f>IFERROR(IF(VLOOKUP(功能_33[[#This Row],[功能代號]],E:T,11,FALSE)=0,"",VLOOKUP(功能_33[[#This Row],[功能代號]],E:T,11,FALSE)),"")</f>
        <v>44517</v>
      </c>
      <c r="AK428" s="160"/>
      <c r="AL428" s="160"/>
      <c r="AM428" s="92"/>
      <c r="AO428" s="91" t="s">
        <v>897</v>
      </c>
      <c r="AP428" s="91" t="s">
        <v>759</v>
      </c>
      <c r="AQ428" s="181" t="s">
        <v>2240</v>
      </c>
      <c r="AR428" s="168" t="str">
        <f t="shared" si="48"/>
        <v>8-3</v>
      </c>
      <c r="AS428" s="169" t="str">
        <f t="shared" si="49"/>
        <v/>
      </c>
      <c r="AT428" s="170" t="str">
        <f t="shared" si="50"/>
        <v/>
      </c>
      <c r="AU428" s="182" t="str">
        <f t="shared" si="51"/>
        <v/>
      </c>
      <c r="AV428" s="183" t="str">
        <f t="shared" si="52"/>
        <v/>
      </c>
      <c r="AW428" s="163" t="str">
        <f t="shared" si="53"/>
        <v/>
      </c>
      <c r="AX428" s="92" t="str">
        <f>IFERROR(VLOOKUP(功能_33[[#This Row],[功能代號]],#REF!,1,FALSE),"")</f>
        <v/>
      </c>
      <c r="AY428" s="100">
        <v>44603</v>
      </c>
      <c r="AZ428" s="100">
        <v>44625</v>
      </c>
      <c r="BA428" s="100">
        <v>44621</v>
      </c>
      <c r="BB428" s="92" t="s">
        <v>1634</v>
      </c>
      <c r="BC428" s="92" t="s">
        <v>1832</v>
      </c>
      <c r="BD428" s="92" t="s">
        <v>2241</v>
      </c>
      <c r="BE428" s="92" t="s">
        <v>1533</v>
      </c>
      <c r="BF428" s="184"/>
      <c r="BG428" s="92" t="str">
        <f>IFERROR(VLOOKUP(功能_33[[#This Row],[功能代號]],#REF!,1,FALSE),"")</f>
        <v/>
      </c>
      <c r="BH428" s="92" t="str">
        <f>IFERROR(VLOOKUP(功能_33[[#This Row],[QC對應測試案例即測試報告]],#REF!,1,FALSE),"")</f>
        <v/>
      </c>
      <c r="BI428" s="92" t="str">
        <f t="shared" si="54"/>
        <v/>
      </c>
    </row>
    <row r="429" spans="3:61" ht="27" x14ac:dyDescent="0.4">
      <c r="C429" s="92" t="s">
        <v>647</v>
      </c>
      <c r="D429" s="92" t="s">
        <v>2232</v>
      </c>
      <c r="E429" s="91" t="s">
        <v>2246</v>
      </c>
      <c r="F429" s="92" t="s">
        <v>2247</v>
      </c>
      <c r="G429" s="92" t="s">
        <v>2235</v>
      </c>
      <c r="H429" s="91" t="s">
        <v>714</v>
      </c>
      <c r="I429" s="91" t="s">
        <v>1634</v>
      </c>
      <c r="J429" s="180" t="s">
        <v>2244</v>
      </c>
      <c r="K429" s="196" t="s">
        <v>2237</v>
      </c>
      <c r="L429" s="160">
        <v>44575</v>
      </c>
      <c r="M429" s="160">
        <v>44575</v>
      </c>
      <c r="N429" s="160">
        <v>44515</v>
      </c>
      <c r="O429" s="160">
        <v>44517</v>
      </c>
      <c r="P429" s="160">
        <v>44533</v>
      </c>
      <c r="Q429" s="91" t="s">
        <v>728</v>
      </c>
      <c r="R429" s="91" t="s">
        <v>995</v>
      </c>
      <c r="W429" s="91"/>
      <c r="Y429" s="91"/>
      <c r="Z429" s="91"/>
      <c r="AA429" s="92" t="e">
        <f>VLOOKUP(功能_33[[#This Row],[User]],#REF!,7,FALSE)</f>
        <v>#REF!</v>
      </c>
      <c r="AB429" s="160">
        <v>44533</v>
      </c>
      <c r="AC429" s="160" t="s">
        <v>1593</v>
      </c>
      <c r="AD429" s="160">
        <v>44540</v>
      </c>
      <c r="AE429" s="160">
        <v>44540</v>
      </c>
      <c r="AF429" s="180" t="s">
        <v>2245</v>
      </c>
      <c r="AG429" s="160"/>
      <c r="AH429" s="160"/>
      <c r="AI429" s="179"/>
      <c r="AJ429" s="160">
        <f>IFERROR(IF(VLOOKUP(功能_33[[#This Row],[功能代號]],E:T,11,FALSE)=0,"",VLOOKUP(功能_33[[#This Row],[功能代號]],E:T,11,FALSE)),"")</f>
        <v>44517</v>
      </c>
      <c r="AK429" s="160"/>
      <c r="AL429" s="160"/>
      <c r="AM429" s="92"/>
      <c r="AO429" s="91" t="s">
        <v>897</v>
      </c>
      <c r="AP429" s="91" t="s">
        <v>759</v>
      </c>
      <c r="AQ429" s="181" t="s">
        <v>2240</v>
      </c>
      <c r="AR429" s="168" t="str">
        <f t="shared" si="48"/>
        <v>8-3</v>
      </c>
      <c r="AS429" s="169" t="str">
        <f t="shared" si="49"/>
        <v/>
      </c>
      <c r="AT429" s="170" t="str">
        <f t="shared" si="50"/>
        <v/>
      </c>
      <c r="AU429" s="182" t="str">
        <f t="shared" si="51"/>
        <v/>
      </c>
      <c r="AV429" s="183" t="str">
        <f t="shared" si="52"/>
        <v/>
      </c>
      <c r="AW429" s="163" t="str">
        <f t="shared" si="53"/>
        <v/>
      </c>
      <c r="AX429" s="92" t="str">
        <f>IFERROR(VLOOKUP(功能_33[[#This Row],[功能代號]],#REF!,1,FALSE),"")</f>
        <v/>
      </c>
      <c r="AY429" s="100">
        <v>44603</v>
      </c>
      <c r="AZ429" s="100">
        <v>44625</v>
      </c>
      <c r="BA429" s="100">
        <v>44621</v>
      </c>
      <c r="BB429" s="92" t="s">
        <v>1634</v>
      </c>
      <c r="BC429" s="92" t="s">
        <v>1832</v>
      </c>
      <c r="BD429" s="92" t="s">
        <v>2241</v>
      </c>
      <c r="BE429" s="92" t="s">
        <v>1533</v>
      </c>
      <c r="BF429" s="184"/>
      <c r="BG429" s="92" t="str">
        <f>IFERROR(VLOOKUP(功能_33[[#This Row],[功能代號]],#REF!,1,FALSE),"")</f>
        <v/>
      </c>
      <c r="BH429" s="92" t="str">
        <f>IFERROR(VLOOKUP(功能_33[[#This Row],[QC對應測試案例即測試報告]],#REF!,1,FALSE),"")</f>
        <v/>
      </c>
      <c r="BI429" s="92" t="str">
        <f t="shared" si="54"/>
        <v/>
      </c>
    </row>
    <row r="430" spans="3:61" ht="27" x14ac:dyDescent="0.4">
      <c r="C430" s="92" t="s">
        <v>647</v>
      </c>
      <c r="D430" s="92" t="s">
        <v>2232</v>
      </c>
      <c r="E430" s="91" t="s">
        <v>2248</v>
      </c>
      <c r="F430" s="92" t="s">
        <v>2249</v>
      </c>
      <c r="G430" s="92" t="s">
        <v>2235</v>
      </c>
      <c r="H430" s="91" t="s">
        <v>714</v>
      </c>
      <c r="I430" s="91" t="s">
        <v>1634</v>
      </c>
      <c r="J430" s="180" t="s">
        <v>2244</v>
      </c>
      <c r="K430" s="196" t="s">
        <v>2237</v>
      </c>
      <c r="L430" s="160">
        <v>44575</v>
      </c>
      <c r="M430" s="160">
        <v>44575</v>
      </c>
      <c r="N430" s="160">
        <v>44515</v>
      </c>
      <c r="O430" s="160">
        <v>44517</v>
      </c>
      <c r="P430" s="160">
        <v>44536</v>
      </c>
      <c r="Q430" s="91" t="s">
        <v>728</v>
      </c>
      <c r="R430" s="91" t="s">
        <v>995</v>
      </c>
      <c r="W430" s="91"/>
      <c r="Y430" s="91"/>
      <c r="Z430" s="91"/>
      <c r="AA430" s="92" t="e">
        <f>VLOOKUP(功能_33[[#This Row],[User]],#REF!,7,FALSE)</f>
        <v>#REF!</v>
      </c>
      <c r="AB430" s="160">
        <v>44533</v>
      </c>
      <c r="AC430" s="160" t="s">
        <v>1559</v>
      </c>
      <c r="AD430" s="160">
        <v>44540</v>
      </c>
      <c r="AE430" s="160">
        <v>44540</v>
      </c>
      <c r="AF430" s="180" t="s">
        <v>2245</v>
      </c>
      <c r="AG430" s="160"/>
      <c r="AH430" s="160"/>
      <c r="AI430" s="179"/>
      <c r="AJ430" s="160">
        <f>IFERROR(IF(VLOOKUP(功能_33[[#This Row],[功能代號]],E:T,11,FALSE)=0,"",VLOOKUP(功能_33[[#This Row],[功能代號]],E:T,11,FALSE)),"")</f>
        <v>44517</v>
      </c>
      <c r="AK430" s="160"/>
      <c r="AL430" s="160"/>
      <c r="AM430" s="92"/>
      <c r="AO430" s="91" t="s">
        <v>897</v>
      </c>
      <c r="AP430" s="91" t="s">
        <v>759</v>
      </c>
      <c r="AQ430" s="181" t="s">
        <v>2240</v>
      </c>
      <c r="AR430" s="168" t="str">
        <f t="shared" si="48"/>
        <v>8-3</v>
      </c>
      <c r="AS430" s="169" t="str">
        <f t="shared" si="49"/>
        <v/>
      </c>
      <c r="AT430" s="170" t="str">
        <f t="shared" si="50"/>
        <v/>
      </c>
      <c r="AU430" s="182" t="str">
        <f t="shared" si="51"/>
        <v/>
      </c>
      <c r="AV430" s="183" t="str">
        <f t="shared" si="52"/>
        <v/>
      </c>
      <c r="AW430" s="163" t="str">
        <f t="shared" si="53"/>
        <v/>
      </c>
      <c r="AX430" s="92" t="str">
        <f>IFERROR(VLOOKUP(功能_33[[#This Row],[功能代號]],#REF!,1,FALSE),"")</f>
        <v/>
      </c>
      <c r="AY430" s="100">
        <v>44603</v>
      </c>
      <c r="AZ430" s="100">
        <v>44625</v>
      </c>
      <c r="BA430" s="100">
        <v>44621</v>
      </c>
      <c r="BB430" s="92" t="s">
        <v>1634</v>
      </c>
      <c r="BC430" s="92" t="s">
        <v>1832</v>
      </c>
      <c r="BD430" s="92" t="s">
        <v>2241</v>
      </c>
      <c r="BE430" s="92" t="s">
        <v>1533</v>
      </c>
      <c r="BF430" s="184"/>
      <c r="BG430" s="92" t="str">
        <f>IFERROR(VLOOKUP(功能_33[[#This Row],[功能代號]],#REF!,1,FALSE),"")</f>
        <v/>
      </c>
      <c r="BH430" s="92" t="str">
        <f>IFERROR(VLOOKUP(功能_33[[#This Row],[QC對應測試案例即測試報告]],#REF!,1,FALSE),"")</f>
        <v/>
      </c>
      <c r="BI430" s="92" t="str">
        <f t="shared" si="54"/>
        <v/>
      </c>
    </row>
    <row r="431" spans="3:61" ht="27" x14ac:dyDescent="0.4">
      <c r="C431" s="92" t="s">
        <v>647</v>
      </c>
      <c r="D431" s="92" t="s">
        <v>2232</v>
      </c>
      <c r="E431" s="91" t="s">
        <v>2250</v>
      </c>
      <c r="F431" s="92" t="s">
        <v>2251</v>
      </c>
      <c r="G431" s="92" t="s">
        <v>2235</v>
      </c>
      <c r="H431" s="91" t="s">
        <v>714</v>
      </c>
      <c r="I431" s="91" t="s">
        <v>1634</v>
      </c>
      <c r="J431" s="180" t="s">
        <v>2244</v>
      </c>
      <c r="K431" s="196" t="s">
        <v>2237</v>
      </c>
      <c r="L431" s="160">
        <v>44575</v>
      </c>
      <c r="M431" s="160">
        <v>44575</v>
      </c>
      <c r="N431" s="160">
        <v>44515</v>
      </c>
      <c r="O431" s="160">
        <v>44517</v>
      </c>
      <c r="P431" s="160">
        <v>44536</v>
      </c>
      <c r="Q431" s="91" t="s">
        <v>728</v>
      </c>
      <c r="R431" s="91" t="s">
        <v>995</v>
      </c>
      <c r="W431" s="91"/>
      <c r="Y431" s="91"/>
      <c r="Z431" s="91"/>
      <c r="AA431" s="92" t="e">
        <f>VLOOKUP(功能_33[[#This Row],[User]],#REF!,7,FALSE)</f>
        <v>#REF!</v>
      </c>
      <c r="AB431" s="160">
        <v>44533</v>
      </c>
      <c r="AC431" s="160" t="s">
        <v>1559</v>
      </c>
      <c r="AD431" s="160">
        <v>44540</v>
      </c>
      <c r="AE431" s="160">
        <v>44540</v>
      </c>
      <c r="AF431" s="180" t="s">
        <v>2245</v>
      </c>
      <c r="AG431" s="160"/>
      <c r="AH431" s="160"/>
      <c r="AI431" s="179"/>
      <c r="AJ431" s="160">
        <f>IFERROR(IF(VLOOKUP(功能_33[[#This Row],[功能代號]],E:T,11,FALSE)=0,"",VLOOKUP(功能_33[[#This Row],[功能代號]],E:T,11,FALSE)),"")</f>
        <v>44517</v>
      </c>
      <c r="AK431" s="160"/>
      <c r="AL431" s="160"/>
      <c r="AM431" s="92"/>
      <c r="AO431" s="91" t="s">
        <v>897</v>
      </c>
      <c r="AP431" s="91" t="s">
        <v>759</v>
      </c>
      <c r="AQ431" s="181" t="s">
        <v>2240</v>
      </c>
      <c r="AR431" s="168" t="str">
        <f t="shared" si="48"/>
        <v>8-3</v>
      </c>
      <c r="AS431" s="169" t="str">
        <f t="shared" si="49"/>
        <v/>
      </c>
      <c r="AT431" s="170" t="str">
        <f t="shared" si="50"/>
        <v/>
      </c>
      <c r="AU431" s="182" t="str">
        <f t="shared" si="51"/>
        <v/>
      </c>
      <c r="AV431" s="183" t="str">
        <f t="shared" si="52"/>
        <v/>
      </c>
      <c r="AW431" s="163" t="str">
        <f t="shared" si="53"/>
        <v/>
      </c>
      <c r="AX431" s="92" t="str">
        <f>IFERROR(VLOOKUP(功能_33[[#This Row],[功能代號]],#REF!,1,FALSE),"")</f>
        <v/>
      </c>
      <c r="AY431" s="100">
        <v>44603</v>
      </c>
      <c r="AZ431" s="100">
        <v>44625</v>
      </c>
      <c r="BA431" s="100">
        <v>44621</v>
      </c>
      <c r="BB431" s="92" t="s">
        <v>1634</v>
      </c>
      <c r="BC431" s="92" t="s">
        <v>1832</v>
      </c>
      <c r="BD431" s="92" t="s">
        <v>2241</v>
      </c>
      <c r="BE431" s="92" t="s">
        <v>1533</v>
      </c>
      <c r="BF431" s="184"/>
      <c r="BG431" s="92" t="str">
        <f>IFERROR(VLOOKUP(功能_33[[#This Row],[功能代號]],#REF!,1,FALSE),"")</f>
        <v/>
      </c>
      <c r="BH431" s="92" t="str">
        <f>IFERROR(VLOOKUP(功能_33[[#This Row],[QC對應測試案例即測試報告]],#REF!,1,FALSE),"")</f>
        <v/>
      </c>
      <c r="BI431" s="92" t="str">
        <f t="shared" si="54"/>
        <v/>
      </c>
    </row>
    <row r="432" spans="3:61" ht="27" x14ac:dyDescent="0.4">
      <c r="C432" s="92" t="s">
        <v>647</v>
      </c>
      <c r="D432" s="92" t="s">
        <v>2232</v>
      </c>
      <c r="E432" s="91" t="s">
        <v>2252</v>
      </c>
      <c r="F432" s="92" t="s">
        <v>2253</v>
      </c>
      <c r="G432" s="92" t="s">
        <v>2235</v>
      </c>
      <c r="H432" s="91" t="s">
        <v>714</v>
      </c>
      <c r="I432" s="91" t="s">
        <v>1634</v>
      </c>
      <c r="J432" s="180" t="s">
        <v>2244</v>
      </c>
      <c r="K432" s="196" t="s">
        <v>2237</v>
      </c>
      <c r="L432" s="160">
        <v>44575</v>
      </c>
      <c r="M432" s="160">
        <v>44575</v>
      </c>
      <c r="N432" s="160">
        <v>44515</v>
      </c>
      <c r="O432" s="160">
        <v>44517</v>
      </c>
      <c r="P432" s="160">
        <v>44536</v>
      </c>
      <c r="Q432" s="91" t="s">
        <v>728</v>
      </c>
      <c r="R432" s="91" t="s">
        <v>995</v>
      </c>
      <c r="W432" s="91"/>
      <c r="Y432" s="91"/>
      <c r="Z432" s="91"/>
      <c r="AA432" s="92" t="e">
        <f>VLOOKUP(功能_33[[#This Row],[User]],#REF!,7,FALSE)</f>
        <v>#REF!</v>
      </c>
      <c r="AB432" s="160">
        <v>44533</v>
      </c>
      <c r="AC432" s="160" t="s">
        <v>1559</v>
      </c>
      <c r="AD432" s="160">
        <v>44540</v>
      </c>
      <c r="AE432" s="160">
        <v>44540</v>
      </c>
      <c r="AF432" s="180" t="s">
        <v>2245</v>
      </c>
      <c r="AG432" s="160"/>
      <c r="AH432" s="160"/>
      <c r="AI432" s="179"/>
      <c r="AJ432" s="160">
        <f>IFERROR(IF(VLOOKUP(功能_33[[#This Row],[功能代號]],E:T,11,FALSE)=0,"",VLOOKUP(功能_33[[#This Row],[功能代號]],E:T,11,FALSE)),"")</f>
        <v>44517</v>
      </c>
      <c r="AK432" s="160"/>
      <c r="AL432" s="160"/>
      <c r="AM432" s="92"/>
      <c r="AO432" s="91" t="s">
        <v>897</v>
      </c>
      <c r="AP432" s="91" t="s">
        <v>759</v>
      </c>
      <c r="AQ432" s="181" t="s">
        <v>2240</v>
      </c>
      <c r="AR432" s="168" t="str">
        <f t="shared" si="48"/>
        <v>8-3</v>
      </c>
      <c r="AS432" s="169" t="str">
        <f t="shared" si="49"/>
        <v/>
      </c>
      <c r="AT432" s="170" t="str">
        <f t="shared" si="50"/>
        <v/>
      </c>
      <c r="AU432" s="182" t="str">
        <f t="shared" si="51"/>
        <v/>
      </c>
      <c r="AV432" s="183" t="str">
        <f t="shared" si="52"/>
        <v/>
      </c>
      <c r="AW432" s="163" t="str">
        <f t="shared" si="53"/>
        <v/>
      </c>
      <c r="AX432" s="92" t="str">
        <f>IFERROR(VLOOKUP(功能_33[[#This Row],[功能代號]],#REF!,1,FALSE),"")</f>
        <v/>
      </c>
      <c r="AY432" s="100">
        <v>44603</v>
      </c>
      <c r="AZ432" s="100">
        <v>44625</v>
      </c>
      <c r="BA432" s="100">
        <v>44621</v>
      </c>
      <c r="BB432" s="92" t="s">
        <v>1634</v>
      </c>
      <c r="BC432" s="92" t="s">
        <v>1832</v>
      </c>
      <c r="BD432" s="92" t="s">
        <v>2241</v>
      </c>
      <c r="BE432" s="92" t="s">
        <v>1533</v>
      </c>
      <c r="BF432" s="184"/>
      <c r="BG432" s="92" t="str">
        <f>IFERROR(VLOOKUP(功能_33[[#This Row],[功能代號]],#REF!,1,FALSE),"")</f>
        <v/>
      </c>
      <c r="BH432" s="92" t="str">
        <f>IFERROR(VLOOKUP(功能_33[[#This Row],[QC對應測試案例即測試報告]],#REF!,1,FALSE),"")</f>
        <v/>
      </c>
      <c r="BI432" s="92" t="str">
        <f t="shared" si="54"/>
        <v/>
      </c>
    </row>
    <row r="433" spans="3:61" ht="27" x14ac:dyDescent="0.4">
      <c r="C433" s="92" t="s">
        <v>647</v>
      </c>
      <c r="D433" s="92" t="s">
        <v>2232</v>
      </c>
      <c r="E433" s="91" t="s">
        <v>2254</v>
      </c>
      <c r="F433" s="92" t="s">
        <v>2255</v>
      </c>
      <c r="G433" s="92" t="s">
        <v>2235</v>
      </c>
      <c r="H433" s="91" t="s">
        <v>714</v>
      </c>
      <c r="I433" s="91" t="s">
        <v>1634</v>
      </c>
      <c r="J433" s="180" t="s">
        <v>2244</v>
      </c>
      <c r="K433" s="196" t="s">
        <v>2237</v>
      </c>
      <c r="L433" s="160">
        <v>44575</v>
      </c>
      <c r="M433" s="160">
        <v>44575</v>
      </c>
      <c r="N433" s="160">
        <v>44515</v>
      </c>
      <c r="O433" s="160">
        <v>44517</v>
      </c>
      <c r="P433" s="160">
        <v>44536</v>
      </c>
      <c r="Q433" s="91" t="s">
        <v>728</v>
      </c>
      <c r="R433" s="91" t="s">
        <v>995</v>
      </c>
      <c r="W433" s="91"/>
      <c r="Y433" s="91"/>
      <c r="Z433" s="91"/>
      <c r="AA433" s="92" t="e">
        <f>VLOOKUP(功能_33[[#This Row],[User]],#REF!,7,FALSE)</f>
        <v>#REF!</v>
      </c>
      <c r="AB433" s="160">
        <v>44533</v>
      </c>
      <c r="AC433" s="160" t="s">
        <v>1559</v>
      </c>
      <c r="AD433" s="160">
        <v>44540</v>
      </c>
      <c r="AE433" s="160">
        <v>44540</v>
      </c>
      <c r="AF433" s="180" t="s">
        <v>2245</v>
      </c>
      <c r="AG433" s="160"/>
      <c r="AH433" s="160"/>
      <c r="AI433" s="179"/>
      <c r="AJ433" s="160">
        <f>IFERROR(IF(VLOOKUP(功能_33[[#This Row],[功能代號]],E:T,11,FALSE)=0,"",VLOOKUP(功能_33[[#This Row],[功能代號]],E:T,11,FALSE)),"")</f>
        <v>44517</v>
      </c>
      <c r="AK433" s="160"/>
      <c r="AL433" s="160"/>
      <c r="AM433" s="92"/>
      <c r="AO433" s="91" t="s">
        <v>897</v>
      </c>
      <c r="AP433" s="91" t="s">
        <v>759</v>
      </c>
      <c r="AQ433" s="181" t="s">
        <v>2240</v>
      </c>
      <c r="AR433" s="168" t="str">
        <f t="shared" si="48"/>
        <v>8-3</v>
      </c>
      <c r="AS433" s="169" t="str">
        <f t="shared" si="49"/>
        <v/>
      </c>
      <c r="AT433" s="170" t="str">
        <f t="shared" si="50"/>
        <v/>
      </c>
      <c r="AU433" s="182" t="str">
        <f t="shared" si="51"/>
        <v/>
      </c>
      <c r="AV433" s="183" t="str">
        <f t="shared" si="52"/>
        <v/>
      </c>
      <c r="AW433" s="163" t="str">
        <f t="shared" si="53"/>
        <v/>
      </c>
      <c r="AX433" s="92" t="str">
        <f>IFERROR(VLOOKUP(功能_33[[#This Row],[功能代號]],#REF!,1,FALSE),"")</f>
        <v/>
      </c>
      <c r="AY433" s="100">
        <v>44603</v>
      </c>
      <c r="AZ433" s="100">
        <v>44625</v>
      </c>
      <c r="BA433" s="100">
        <v>44624</v>
      </c>
      <c r="BB433" s="92" t="s">
        <v>1634</v>
      </c>
      <c r="BC433" s="92" t="s">
        <v>1832</v>
      </c>
      <c r="BD433" s="92" t="s">
        <v>2241</v>
      </c>
      <c r="BE433" s="92" t="s">
        <v>1533</v>
      </c>
      <c r="BF433" s="184"/>
      <c r="BG433" s="92" t="str">
        <f>IFERROR(VLOOKUP(功能_33[[#This Row],[功能代號]],#REF!,1,FALSE),"")</f>
        <v/>
      </c>
      <c r="BH433" s="92" t="str">
        <f>IFERROR(VLOOKUP(功能_33[[#This Row],[QC對應測試案例即測試報告]],#REF!,1,FALSE),"")</f>
        <v/>
      </c>
      <c r="BI433" s="92" t="str">
        <f t="shared" si="54"/>
        <v/>
      </c>
    </row>
    <row r="434" spans="3:61" ht="27" x14ac:dyDescent="0.4">
      <c r="C434" s="92" t="s">
        <v>647</v>
      </c>
      <c r="D434" s="92" t="s">
        <v>2232</v>
      </c>
      <c r="E434" s="91" t="s">
        <v>2256</v>
      </c>
      <c r="F434" s="92" t="s">
        <v>2257</v>
      </c>
      <c r="G434" s="92" t="s">
        <v>2235</v>
      </c>
      <c r="H434" s="91" t="s">
        <v>714</v>
      </c>
      <c r="I434" s="91" t="s">
        <v>1634</v>
      </c>
      <c r="J434" s="180" t="s">
        <v>2244</v>
      </c>
      <c r="K434" s="196" t="s">
        <v>2237</v>
      </c>
      <c r="L434" s="160">
        <v>44575</v>
      </c>
      <c r="M434" s="160">
        <v>44575</v>
      </c>
      <c r="N434" s="160">
        <v>44515</v>
      </c>
      <c r="O434" s="160">
        <v>44517</v>
      </c>
      <c r="P434" s="160">
        <v>44536</v>
      </c>
      <c r="Q434" s="91" t="s">
        <v>728</v>
      </c>
      <c r="R434" s="91" t="s">
        <v>995</v>
      </c>
      <c r="W434" s="91"/>
      <c r="Y434" s="91"/>
      <c r="Z434" s="91"/>
      <c r="AA434" s="92" t="e">
        <f>VLOOKUP(功能_33[[#This Row],[User]],#REF!,7,FALSE)</f>
        <v>#REF!</v>
      </c>
      <c r="AB434" s="160">
        <v>44533</v>
      </c>
      <c r="AC434" s="160" t="s">
        <v>1559</v>
      </c>
      <c r="AD434" s="160">
        <v>44540</v>
      </c>
      <c r="AE434" s="160">
        <v>44540</v>
      </c>
      <c r="AF434" s="180" t="s">
        <v>2245</v>
      </c>
      <c r="AG434" s="160"/>
      <c r="AH434" s="160"/>
      <c r="AI434" s="179"/>
      <c r="AJ434" s="160">
        <f>IFERROR(IF(VLOOKUP(功能_33[[#This Row],[功能代號]],E:T,11,FALSE)=0,"",VLOOKUP(功能_33[[#This Row],[功能代號]],E:T,11,FALSE)),"")</f>
        <v>44517</v>
      </c>
      <c r="AK434" s="160"/>
      <c r="AL434" s="160"/>
      <c r="AM434" s="92"/>
      <c r="AO434" s="91" t="s">
        <v>897</v>
      </c>
      <c r="AP434" s="91" t="s">
        <v>759</v>
      </c>
      <c r="AQ434" s="181" t="s">
        <v>2240</v>
      </c>
      <c r="AR434" s="168" t="str">
        <f t="shared" si="48"/>
        <v>8-3</v>
      </c>
      <c r="AS434" s="169" t="str">
        <f t="shared" si="49"/>
        <v/>
      </c>
      <c r="AT434" s="170" t="str">
        <f t="shared" si="50"/>
        <v/>
      </c>
      <c r="AU434" s="182" t="str">
        <f t="shared" si="51"/>
        <v/>
      </c>
      <c r="AV434" s="183" t="str">
        <f t="shared" si="52"/>
        <v/>
      </c>
      <c r="AW434" s="163" t="str">
        <f t="shared" si="53"/>
        <v/>
      </c>
      <c r="AX434" s="92" t="str">
        <f>IFERROR(VLOOKUP(功能_33[[#This Row],[功能代號]],#REF!,1,FALSE),"")</f>
        <v/>
      </c>
      <c r="AY434" s="100">
        <v>44603</v>
      </c>
      <c r="AZ434" s="100">
        <v>44625</v>
      </c>
      <c r="BA434" s="100">
        <v>44624</v>
      </c>
      <c r="BB434" s="92" t="s">
        <v>1634</v>
      </c>
      <c r="BC434" s="92" t="s">
        <v>1832</v>
      </c>
      <c r="BD434" s="92" t="s">
        <v>2241</v>
      </c>
      <c r="BE434" s="92" t="s">
        <v>1533</v>
      </c>
      <c r="BF434" s="184"/>
      <c r="BG434" s="92" t="str">
        <f>IFERROR(VLOOKUP(功能_33[[#This Row],[功能代號]],#REF!,1,FALSE),"")</f>
        <v/>
      </c>
      <c r="BH434" s="92" t="str">
        <f>IFERROR(VLOOKUP(功能_33[[#This Row],[QC對應測試案例即測試報告]],#REF!,1,FALSE),"")</f>
        <v/>
      </c>
      <c r="BI434" s="92" t="str">
        <f t="shared" si="54"/>
        <v/>
      </c>
    </row>
    <row r="435" spans="3:61" ht="27" x14ac:dyDescent="0.4">
      <c r="C435" s="92" t="s">
        <v>647</v>
      </c>
      <c r="D435" s="92" t="s">
        <v>2232</v>
      </c>
      <c r="E435" s="91" t="s">
        <v>2258</v>
      </c>
      <c r="F435" s="92" t="s">
        <v>2259</v>
      </c>
      <c r="G435" s="92" t="s">
        <v>2235</v>
      </c>
      <c r="H435" s="91" t="s">
        <v>714</v>
      </c>
      <c r="I435" s="91" t="s">
        <v>1634</v>
      </c>
      <c r="J435" s="180" t="s">
        <v>2244</v>
      </c>
      <c r="K435" s="196" t="s">
        <v>2237</v>
      </c>
      <c r="L435" s="160">
        <v>44575</v>
      </c>
      <c r="M435" s="160">
        <v>44575</v>
      </c>
      <c r="N435" s="160">
        <v>44515</v>
      </c>
      <c r="O435" s="160">
        <v>44517</v>
      </c>
      <c r="P435" s="160">
        <v>44533</v>
      </c>
      <c r="Q435" s="91" t="s">
        <v>728</v>
      </c>
      <c r="R435" s="91" t="s">
        <v>995</v>
      </c>
      <c r="W435" s="91"/>
      <c r="Y435" s="91"/>
      <c r="Z435" s="91"/>
      <c r="AA435" s="92" t="e">
        <f>VLOOKUP(功能_33[[#This Row],[User]],#REF!,7,FALSE)</f>
        <v>#REF!</v>
      </c>
      <c r="AB435" s="160">
        <v>44533</v>
      </c>
      <c r="AC435" s="160" t="s">
        <v>1593</v>
      </c>
      <c r="AD435" s="160">
        <v>44540</v>
      </c>
      <c r="AE435" s="160">
        <v>44540</v>
      </c>
      <c r="AF435" s="180" t="s">
        <v>2245</v>
      </c>
      <c r="AG435" s="160"/>
      <c r="AH435" s="160"/>
      <c r="AI435" s="179"/>
      <c r="AJ435" s="160">
        <f>IFERROR(IF(VLOOKUP(功能_33[[#This Row],[功能代號]],E:T,11,FALSE)=0,"",VLOOKUP(功能_33[[#This Row],[功能代號]],E:T,11,FALSE)),"")</f>
        <v>44517</v>
      </c>
      <c r="AK435" s="160"/>
      <c r="AL435" s="160"/>
      <c r="AM435" s="92"/>
      <c r="AO435" s="91" t="s">
        <v>897</v>
      </c>
      <c r="AP435" s="91" t="s">
        <v>759</v>
      </c>
      <c r="AQ435" s="181" t="s">
        <v>2240</v>
      </c>
      <c r="AR435" s="168" t="str">
        <f t="shared" si="48"/>
        <v>8-3</v>
      </c>
      <c r="AS435" s="169" t="str">
        <f t="shared" si="49"/>
        <v/>
      </c>
      <c r="AT435" s="170" t="str">
        <f t="shared" si="50"/>
        <v/>
      </c>
      <c r="AU435" s="182" t="str">
        <f t="shared" si="51"/>
        <v/>
      </c>
      <c r="AV435" s="183" t="str">
        <f t="shared" si="52"/>
        <v/>
      </c>
      <c r="AW435" s="163" t="str">
        <f t="shared" si="53"/>
        <v/>
      </c>
      <c r="AX435" s="92" t="str">
        <f>IFERROR(VLOOKUP(功能_33[[#This Row],[功能代號]],#REF!,1,FALSE),"")</f>
        <v/>
      </c>
      <c r="AY435" s="100">
        <v>44603</v>
      </c>
      <c r="AZ435" s="100">
        <v>44625</v>
      </c>
      <c r="BA435" s="100">
        <v>44621</v>
      </c>
      <c r="BB435" s="92" t="s">
        <v>1634</v>
      </c>
      <c r="BC435" s="92" t="s">
        <v>1832</v>
      </c>
      <c r="BD435" s="92" t="s">
        <v>2241</v>
      </c>
      <c r="BE435" s="92" t="s">
        <v>1533</v>
      </c>
      <c r="BF435" s="184"/>
      <c r="BG435" s="92" t="str">
        <f>IFERROR(VLOOKUP(功能_33[[#This Row],[功能代號]],#REF!,1,FALSE),"")</f>
        <v/>
      </c>
      <c r="BH435" s="92" t="str">
        <f>IFERROR(VLOOKUP(功能_33[[#This Row],[QC對應測試案例即測試報告]],#REF!,1,FALSE),"")</f>
        <v/>
      </c>
      <c r="BI435" s="92" t="str">
        <f t="shared" si="54"/>
        <v/>
      </c>
    </row>
    <row r="436" spans="3:61" ht="27" x14ac:dyDescent="0.4">
      <c r="C436" s="92" t="s">
        <v>647</v>
      </c>
      <c r="D436" s="92" t="s">
        <v>2232</v>
      </c>
      <c r="E436" s="91" t="s">
        <v>2260</v>
      </c>
      <c r="F436" s="92" t="s">
        <v>2261</v>
      </c>
      <c r="G436" s="92" t="s">
        <v>2235</v>
      </c>
      <c r="H436" s="91" t="s">
        <v>714</v>
      </c>
      <c r="I436" s="91" t="s">
        <v>1634</v>
      </c>
      <c r="J436" s="180" t="s">
        <v>2244</v>
      </c>
      <c r="K436" s="196" t="s">
        <v>2237</v>
      </c>
      <c r="L436" s="160">
        <v>44575</v>
      </c>
      <c r="M436" s="160">
        <v>44575</v>
      </c>
      <c r="N436" s="160">
        <v>44515</v>
      </c>
      <c r="O436" s="160">
        <v>44517</v>
      </c>
      <c r="P436" s="160">
        <v>44533</v>
      </c>
      <c r="Q436" s="91" t="s">
        <v>728</v>
      </c>
      <c r="R436" s="91" t="s">
        <v>995</v>
      </c>
      <c r="W436" s="91"/>
      <c r="Y436" s="91"/>
      <c r="Z436" s="91"/>
      <c r="AA436" s="92" t="e">
        <f>VLOOKUP(功能_33[[#This Row],[User]],#REF!,7,FALSE)</f>
        <v>#REF!</v>
      </c>
      <c r="AB436" s="160">
        <v>44533</v>
      </c>
      <c r="AC436" s="160" t="s">
        <v>1593</v>
      </c>
      <c r="AD436" s="160">
        <v>44540</v>
      </c>
      <c r="AE436" s="160">
        <v>44540</v>
      </c>
      <c r="AF436" s="180" t="s">
        <v>2245</v>
      </c>
      <c r="AG436" s="160"/>
      <c r="AH436" s="160"/>
      <c r="AI436" s="179"/>
      <c r="AJ436" s="160">
        <f>IFERROR(IF(VLOOKUP(功能_33[[#This Row],[功能代號]],E:T,11,FALSE)=0,"",VLOOKUP(功能_33[[#This Row],[功能代號]],E:T,11,FALSE)),"")</f>
        <v>44517</v>
      </c>
      <c r="AK436" s="160"/>
      <c r="AL436" s="160"/>
      <c r="AM436" s="92"/>
      <c r="AO436" s="91" t="s">
        <v>897</v>
      </c>
      <c r="AP436" s="91" t="s">
        <v>759</v>
      </c>
      <c r="AQ436" s="181" t="s">
        <v>2240</v>
      </c>
      <c r="AR436" s="168" t="str">
        <f t="shared" si="48"/>
        <v>8-3</v>
      </c>
      <c r="AS436" s="169" t="str">
        <f t="shared" si="49"/>
        <v/>
      </c>
      <c r="AT436" s="170" t="str">
        <f t="shared" si="50"/>
        <v/>
      </c>
      <c r="AU436" s="182" t="str">
        <f t="shared" si="51"/>
        <v/>
      </c>
      <c r="AV436" s="183" t="str">
        <f t="shared" si="52"/>
        <v/>
      </c>
      <c r="AW436" s="163" t="str">
        <f t="shared" si="53"/>
        <v/>
      </c>
      <c r="AX436" s="92" t="str">
        <f>IFERROR(VLOOKUP(功能_33[[#This Row],[功能代號]],#REF!,1,FALSE),"")</f>
        <v/>
      </c>
      <c r="AY436" s="100">
        <v>44603</v>
      </c>
      <c r="AZ436" s="100">
        <v>44625</v>
      </c>
      <c r="BA436" s="100">
        <v>44621</v>
      </c>
      <c r="BB436" s="92" t="s">
        <v>1634</v>
      </c>
      <c r="BC436" s="92" t="s">
        <v>1832</v>
      </c>
      <c r="BD436" s="92" t="s">
        <v>2241</v>
      </c>
      <c r="BE436" s="92" t="s">
        <v>1533</v>
      </c>
      <c r="BF436" s="184"/>
      <c r="BG436" s="92" t="str">
        <f>IFERROR(VLOOKUP(功能_33[[#This Row],[功能代號]],#REF!,1,FALSE),"")</f>
        <v/>
      </c>
      <c r="BH436" s="92" t="str">
        <f>IFERROR(VLOOKUP(功能_33[[#This Row],[QC對應測試案例即測試報告]],#REF!,1,FALSE),"")</f>
        <v/>
      </c>
      <c r="BI436" s="92" t="str">
        <f t="shared" si="54"/>
        <v/>
      </c>
    </row>
    <row r="437" spans="3:61" ht="27" x14ac:dyDescent="0.4">
      <c r="C437" s="92" t="s">
        <v>647</v>
      </c>
      <c r="D437" s="92" t="s">
        <v>2232</v>
      </c>
      <c r="E437" s="91" t="s">
        <v>2262</v>
      </c>
      <c r="F437" s="92" t="s">
        <v>2263</v>
      </c>
      <c r="G437" s="92" t="s">
        <v>2235</v>
      </c>
      <c r="H437" s="91" t="s">
        <v>714</v>
      </c>
      <c r="I437" s="91" t="s">
        <v>1634</v>
      </c>
      <c r="J437" s="180" t="s">
        <v>2244</v>
      </c>
      <c r="K437" s="196" t="s">
        <v>2237</v>
      </c>
      <c r="L437" s="160">
        <v>44575</v>
      </c>
      <c r="M437" s="160">
        <v>44575</v>
      </c>
      <c r="N437" s="160">
        <v>44515</v>
      </c>
      <c r="O437" s="160">
        <v>44517</v>
      </c>
      <c r="P437" s="160">
        <v>44536</v>
      </c>
      <c r="Q437" s="91" t="s">
        <v>728</v>
      </c>
      <c r="R437" s="91" t="s">
        <v>995</v>
      </c>
      <c r="W437" s="91"/>
      <c r="Y437" s="91"/>
      <c r="Z437" s="91"/>
      <c r="AA437" s="92" t="e">
        <f>VLOOKUP(功能_33[[#This Row],[User]],#REF!,7,FALSE)</f>
        <v>#REF!</v>
      </c>
      <c r="AB437" s="160">
        <v>44533</v>
      </c>
      <c r="AC437" s="160" t="s">
        <v>1559</v>
      </c>
      <c r="AD437" s="160">
        <v>44540</v>
      </c>
      <c r="AE437" s="160">
        <v>44540</v>
      </c>
      <c r="AF437" s="180" t="s">
        <v>2245</v>
      </c>
      <c r="AG437" s="160"/>
      <c r="AH437" s="160"/>
      <c r="AI437" s="179"/>
      <c r="AJ437" s="160">
        <f>IFERROR(IF(VLOOKUP(功能_33[[#This Row],[功能代號]],E:T,11,FALSE)=0,"",VLOOKUP(功能_33[[#This Row],[功能代號]],E:T,11,FALSE)),"")</f>
        <v>44517</v>
      </c>
      <c r="AK437" s="160"/>
      <c r="AL437" s="160"/>
      <c r="AM437" s="92"/>
      <c r="AO437" s="91" t="s">
        <v>897</v>
      </c>
      <c r="AP437" s="91" t="s">
        <v>759</v>
      </c>
      <c r="AQ437" s="181" t="s">
        <v>2240</v>
      </c>
      <c r="AR437" s="168" t="str">
        <f t="shared" si="48"/>
        <v>8-3</v>
      </c>
      <c r="AS437" s="169" t="str">
        <f t="shared" si="49"/>
        <v/>
      </c>
      <c r="AT437" s="170" t="str">
        <f t="shared" si="50"/>
        <v/>
      </c>
      <c r="AU437" s="182" t="str">
        <f t="shared" si="51"/>
        <v/>
      </c>
      <c r="AV437" s="183" t="str">
        <f t="shared" si="52"/>
        <v/>
      </c>
      <c r="AW437" s="163" t="str">
        <f t="shared" si="53"/>
        <v/>
      </c>
      <c r="AX437" s="92" t="str">
        <f>IFERROR(VLOOKUP(功能_33[[#This Row],[功能代號]],#REF!,1,FALSE),"")</f>
        <v/>
      </c>
      <c r="AY437" s="100">
        <v>44603</v>
      </c>
      <c r="AZ437" s="100">
        <v>44625</v>
      </c>
      <c r="BA437" s="100">
        <v>44624</v>
      </c>
      <c r="BB437" s="92" t="s">
        <v>1634</v>
      </c>
      <c r="BC437" s="92" t="s">
        <v>1832</v>
      </c>
      <c r="BD437" s="92" t="s">
        <v>2241</v>
      </c>
      <c r="BE437" s="92" t="s">
        <v>1533</v>
      </c>
      <c r="BF437" s="184"/>
      <c r="BG437" s="92" t="str">
        <f>IFERROR(VLOOKUP(功能_33[[#This Row],[功能代號]],#REF!,1,FALSE),"")</f>
        <v/>
      </c>
      <c r="BH437" s="92" t="str">
        <f>IFERROR(VLOOKUP(功能_33[[#This Row],[QC對應測試案例即測試報告]],#REF!,1,FALSE),"")</f>
        <v/>
      </c>
      <c r="BI437" s="92" t="str">
        <f t="shared" si="54"/>
        <v/>
      </c>
    </row>
    <row r="438" spans="3:61" ht="27" x14ac:dyDescent="0.4">
      <c r="C438" s="92" t="s">
        <v>647</v>
      </c>
      <c r="D438" s="92" t="s">
        <v>2232</v>
      </c>
      <c r="E438" s="91" t="s">
        <v>2264</v>
      </c>
      <c r="F438" s="92" t="s">
        <v>2265</v>
      </c>
      <c r="G438" s="92" t="s">
        <v>2235</v>
      </c>
      <c r="H438" s="91" t="s">
        <v>714</v>
      </c>
      <c r="I438" s="91" t="s">
        <v>1634</v>
      </c>
      <c r="J438" s="180" t="s">
        <v>2244</v>
      </c>
      <c r="K438" s="196" t="s">
        <v>2237</v>
      </c>
      <c r="L438" s="160">
        <v>44575</v>
      </c>
      <c r="M438" s="160">
        <v>44575</v>
      </c>
      <c r="N438" s="160">
        <v>44516</v>
      </c>
      <c r="O438" s="160">
        <v>44517</v>
      </c>
      <c r="P438" s="160">
        <v>44536</v>
      </c>
      <c r="Q438" s="91" t="s">
        <v>728</v>
      </c>
      <c r="R438" s="91" t="s">
        <v>995</v>
      </c>
      <c r="W438" s="91"/>
      <c r="Y438" s="91"/>
      <c r="Z438" s="91"/>
      <c r="AA438" s="92" t="e">
        <f>VLOOKUP(功能_33[[#This Row],[User]],#REF!,7,FALSE)</f>
        <v>#REF!</v>
      </c>
      <c r="AB438" s="160">
        <v>44533</v>
      </c>
      <c r="AC438" s="160" t="s">
        <v>1559</v>
      </c>
      <c r="AD438" s="160">
        <v>44540</v>
      </c>
      <c r="AE438" s="160">
        <v>44540</v>
      </c>
      <c r="AF438" s="180" t="s">
        <v>2245</v>
      </c>
      <c r="AG438" s="160"/>
      <c r="AH438" s="160"/>
      <c r="AI438" s="179"/>
      <c r="AJ438" s="160">
        <f>IFERROR(IF(VLOOKUP(功能_33[[#This Row],[功能代號]],E:T,11,FALSE)=0,"",VLOOKUP(功能_33[[#This Row],[功能代號]],E:T,11,FALSE)),"")</f>
        <v>44517</v>
      </c>
      <c r="AK438" s="160"/>
      <c r="AL438" s="160"/>
      <c r="AM438" s="92"/>
      <c r="AO438" s="91" t="s">
        <v>897</v>
      </c>
      <c r="AP438" s="91" t="s">
        <v>759</v>
      </c>
      <c r="AQ438" s="181" t="s">
        <v>2240</v>
      </c>
      <c r="AR438" s="168" t="str">
        <f t="shared" si="48"/>
        <v>8-3</v>
      </c>
      <c r="AS438" s="169" t="str">
        <f t="shared" si="49"/>
        <v/>
      </c>
      <c r="AT438" s="170" t="str">
        <f t="shared" si="50"/>
        <v/>
      </c>
      <c r="AU438" s="182" t="str">
        <f t="shared" si="51"/>
        <v/>
      </c>
      <c r="AV438" s="183" t="str">
        <f t="shared" si="52"/>
        <v/>
      </c>
      <c r="AW438" s="163" t="str">
        <f t="shared" si="53"/>
        <v/>
      </c>
      <c r="AX438" s="92" t="str">
        <f>IFERROR(VLOOKUP(功能_33[[#This Row],[功能代號]],#REF!,1,FALSE),"")</f>
        <v/>
      </c>
      <c r="AY438" s="100">
        <v>44603</v>
      </c>
      <c r="AZ438" s="100">
        <v>44625</v>
      </c>
      <c r="BA438" s="100">
        <v>44624</v>
      </c>
      <c r="BB438" s="92" t="s">
        <v>1634</v>
      </c>
      <c r="BC438" s="92" t="s">
        <v>1832</v>
      </c>
      <c r="BD438" s="92" t="s">
        <v>2241</v>
      </c>
      <c r="BE438" s="92" t="s">
        <v>1533</v>
      </c>
      <c r="BF438" s="184"/>
      <c r="BG438" s="92" t="str">
        <f>IFERROR(VLOOKUP(功能_33[[#This Row],[功能代號]],#REF!,1,FALSE),"")</f>
        <v/>
      </c>
      <c r="BH438" s="92" t="str">
        <f>IFERROR(VLOOKUP(功能_33[[#This Row],[QC對應測試案例即測試報告]],#REF!,1,FALSE),"")</f>
        <v/>
      </c>
      <c r="BI438" s="92" t="str">
        <f t="shared" si="54"/>
        <v/>
      </c>
    </row>
    <row r="439" spans="3:61" ht="27" x14ac:dyDescent="0.4">
      <c r="C439" s="92" t="s">
        <v>647</v>
      </c>
      <c r="D439" s="92" t="s">
        <v>2232</v>
      </c>
      <c r="E439" s="91" t="s">
        <v>2266</v>
      </c>
      <c r="F439" s="92" t="s">
        <v>2267</v>
      </c>
      <c r="G439" s="92" t="s">
        <v>2235</v>
      </c>
      <c r="H439" s="91" t="s">
        <v>714</v>
      </c>
      <c r="I439" s="91" t="s">
        <v>1634</v>
      </c>
      <c r="J439" s="180" t="s">
        <v>2244</v>
      </c>
      <c r="K439" s="196" t="s">
        <v>2237</v>
      </c>
      <c r="L439" s="160">
        <v>44575</v>
      </c>
      <c r="M439" s="160">
        <v>44575</v>
      </c>
      <c r="N439" s="160">
        <v>44516</v>
      </c>
      <c r="O439" s="160">
        <v>44517</v>
      </c>
      <c r="P439" s="160">
        <v>44536</v>
      </c>
      <c r="Q439" s="91" t="s">
        <v>728</v>
      </c>
      <c r="R439" s="91" t="s">
        <v>995</v>
      </c>
      <c r="W439" s="91"/>
      <c r="Y439" s="91"/>
      <c r="Z439" s="91"/>
      <c r="AA439" s="92" t="e">
        <f>VLOOKUP(功能_33[[#This Row],[User]],#REF!,7,FALSE)</f>
        <v>#REF!</v>
      </c>
      <c r="AB439" s="160">
        <v>44533</v>
      </c>
      <c r="AC439" s="160" t="s">
        <v>1559</v>
      </c>
      <c r="AD439" s="160">
        <v>44540</v>
      </c>
      <c r="AE439" s="160">
        <v>44540</v>
      </c>
      <c r="AF439" s="180" t="s">
        <v>2245</v>
      </c>
      <c r="AG439" s="160"/>
      <c r="AH439" s="160"/>
      <c r="AI439" s="179"/>
      <c r="AJ439" s="160">
        <f>IFERROR(IF(VLOOKUP(功能_33[[#This Row],[功能代號]],E:T,11,FALSE)=0,"",VLOOKUP(功能_33[[#This Row],[功能代號]],E:T,11,FALSE)),"")</f>
        <v>44517</v>
      </c>
      <c r="AK439" s="160"/>
      <c r="AL439" s="160"/>
      <c r="AM439" s="92"/>
      <c r="AO439" s="91" t="s">
        <v>897</v>
      </c>
      <c r="AP439" s="91" t="s">
        <v>759</v>
      </c>
      <c r="AQ439" s="181" t="s">
        <v>2240</v>
      </c>
      <c r="AR439" s="168" t="str">
        <f t="shared" si="48"/>
        <v>8-3</v>
      </c>
      <c r="AS439" s="169" t="str">
        <f t="shared" si="49"/>
        <v/>
      </c>
      <c r="AT439" s="170" t="str">
        <f t="shared" si="50"/>
        <v/>
      </c>
      <c r="AU439" s="182" t="str">
        <f t="shared" si="51"/>
        <v/>
      </c>
      <c r="AV439" s="183" t="str">
        <f t="shared" si="52"/>
        <v/>
      </c>
      <c r="AW439" s="163" t="str">
        <f t="shared" si="53"/>
        <v/>
      </c>
      <c r="AX439" s="92" t="str">
        <f>IFERROR(VLOOKUP(功能_33[[#This Row],[功能代號]],#REF!,1,FALSE),"")</f>
        <v/>
      </c>
      <c r="AY439" s="100">
        <v>44603</v>
      </c>
      <c r="AZ439" s="100">
        <v>44625</v>
      </c>
      <c r="BA439" s="100">
        <v>44624</v>
      </c>
      <c r="BB439" s="92" t="s">
        <v>1634</v>
      </c>
      <c r="BC439" s="92" t="s">
        <v>1832</v>
      </c>
      <c r="BD439" s="92" t="s">
        <v>2241</v>
      </c>
      <c r="BE439" s="92" t="s">
        <v>1533</v>
      </c>
      <c r="BF439" s="184"/>
      <c r="BG439" s="92" t="str">
        <f>IFERROR(VLOOKUP(功能_33[[#This Row],[功能代號]],#REF!,1,FALSE),"")</f>
        <v/>
      </c>
      <c r="BH439" s="92" t="str">
        <f>IFERROR(VLOOKUP(功能_33[[#This Row],[QC對應測試案例即測試報告]],#REF!,1,FALSE),"")</f>
        <v/>
      </c>
      <c r="BI439" s="92" t="str">
        <f t="shared" si="54"/>
        <v/>
      </c>
    </row>
    <row r="440" spans="3:61" ht="27" x14ac:dyDescent="0.4">
      <c r="C440" s="92" t="s">
        <v>647</v>
      </c>
      <c r="D440" s="92" t="s">
        <v>2232</v>
      </c>
      <c r="E440" s="91" t="s">
        <v>2268</v>
      </c>
      <c r="F440" s="92" t="s">
        <v>2269</v>
      </c>
      <c r="G440" s="92" t="s">
        <v>2235</v>
      </c>
      <c r="H440" s="91" t="s">
        <v>714</v>
      </c>
      <c r="I440" s="91" t="s">
        <v>1634</v>
      </c>
      <c r="J440" s="180" t="s">
        <v>2244</v>
      </c>
      <c r="K440" s="196" t="s">
        <v>2237</v>
      </c>
      <c r="L440" s="160">
        <v>44575</v>
      </c>
      <c r="M440" s="160">
        <v>44575</v>
      </c>
      <c r="N440" s="160">
        <v>44516</v>
      </c>
      <c r="O440" s="160">
        <v>44517</v>
      </c>
      <c r="P440" s="160">
        <v>44536</v>
      </c>
      <c r="Q440" s="91" t="s">
        <v>728</v>
      </c>
      <c r="R440" s="91" t="s">
        <v>995</v>
      </c>
      <c r="W440" s="91"/>
      <c r="Y440" s="91"/>
      <c r="Z440" s="91"/>
      <c r="AA440" s="92" t="e">
        <f>VLOOKUP(功能_33[[#This Row],[User]],#REF!,7,FALSE)</f>
        <v>#REF!</v>
      </c>
      <c r="AB440" s="160">
        <v>44533</v>
      </c>
      <c r="AC440" s="160" t="s">
        <v>1559</v>
      </c>
      <c r="AD440" s="160">
        <v>44540</v>
      </c>
      <c r="AE440" s="160">
        <v>44540</v>
      </c>
      <c r="AF440" s="180" t="s">
        <v>2245</v>
      </c>
      <c r="AG440" s="160"/>
      <c r="AH440" s="160"/>
      <c r="AI440" s="179"/>
      <c r="AJ440" s="160">
        <f>IFERROR(IF(VLOOKUP(功能_33[[#This Row],[功能代號]],E:T,11,FALSE)=0,"",VLOOKUP(功能_33[[#This Row],[功能代號]],E:T,11,FALSE)),"")</f>
        <v>44517</v>
      </c>
      <c r="AK440" s="160"/>
      <c r="AL440" s="160"/>
      <c r="AM440" s="92"/>
      <c r="AO440" s="91" t="s">
        <v>897</v>
      </c>
      <c r="AP440" s="91" t="s">
        <v>759</v>
      </c>
      <c r="AQ440" s="181" t="s">
        <v>2240</v>
      </c>
      <c r="AR440" s="168" t="str">
        <f t="shared" si="48"/>
        <v>8-3</v>
      </c>
      <c r="AS440" s="169" t="str">
        <f t="shared" si="49"/>
        <v/>
      </c>
      <c r="AT440" s="170" t="str">
        <f t="shared" si="50"/>
        <v/>
      </c>
      <c r="AU440" s="182" t="str">
        <f t="shared" si="51"/>
        <v/>
      </c>
      <c r="AV440" s="183" t="str">
        <f t="shared" si="52"/>
        <v/>
      </c>
      <c r="AW440" s="163" t="str">
        <f t="shared" si="53"/>
        <v/>
      </c>
      <c r="AX440" s="92" t="str">
        <f>IFERROR(VLOOKUP(功能_33[[#This Row],[功能代號]],#REF!,1,FALSE),"")</f>
        <v/>
      </c>
      <c r="AY440" s="100">
        <v>44603</v>
      </c>
      <c r="AZ440" s="100">
        <v>44625</v>
      </c>
      <c r="BA440" s="100">
        <v>44624</v>
      </c>
      <c r="BB440" s="92" t="s">
        <v>1634</v>
      </c>
      <c r="BC440" s="92" t="s">
        <v>1832</v>
      </c>
      <c r="BD440" s="92" t="s">
        <v>2241</v>
      </c>
      <c r="BE440" s="92" t="s">
        <v>1533</v>
      </c>
      <c r="BF440" s="184"/>
      <c r="BG440" s="92" t="str">
        <f>IFERROR(VLOOKUP(功能_33[[#This Row],[功能代號]],#REF!,1,FALSE),"")</f>
        <v/>
      </c>
      <c r="BH440" s="92" t="str">
        <f>IFERROR(VLOOKUP(功能_33[[#This Row],[QC對應測試案例即測試報告]],#REF!,1,FALSE),"")</f>
        <v/>
      </c>
      <c r="BI440" s="92" t="str">
        <f t="shared" si="54"/>
        <v/>
      </c>
    </row>
    <row r="441" spans="3:61" ht="27" x14ac:dyDescent="0.4">
      <c r="C441" s="92" t="s">
        <v>647</v>
      </c>
      <c r="D441" s="92" t="s">
        <v>2232</v>
      </c>
      <c r="E441" s="91" t="s">
        <v>2270</v>
      </c>
      <c r="F441" s="92" t="s">
        <v>2271</v>
      </c>
      <c r="G441" s="92" t="s">
        <v>2235</v>
      </c>
      <c r="H441" s="91" t="s">
        <v>714</v>
      </c>
      <c r="I441" s="91" t="s">
        <v>1634</v>
      </c>
      <c r="J441" s="180" t="s">
        <v>2244</v>
      </c>
      <c r="K441" s="196" t="s">
        <v>2237</v>
      </c>
      <c r="L441" s="160">
        <v>44575</v>
      </c>
      <c r="M441" s="160">
        <v>44575</v>
      </c>
      <c r="N441" s="160">
        <v>44516</v>
      </c>
      <c r="O441" s="160">
        <v>44517</v>
      </c>
      <c r="P441" s="160">
        <v>44536</v>
      </c>
      <c r="Q441" s="91" t="s">
        <v>728</v>
      </c>
      <c r="R441" s="91" t="s">
        <v>995</v>
      </c>
      <c r="W441" s="91"/>
      <c r="Y441" s="91"/>
      <c r="Z441" s="91"/>
      <c r="AA441" s="92" t="e">
        <f>VLOOKUP(功能_33[[#This Row],[User]],#REF!,7,FALSE)</f>
        <v>#REF!</v>
      </c>
      <c r="AB441" s="160">
        <v>44533</v>
      </c>
      <c r="AC441" s="160" t="s">
        <v>1559</v>
      </c>
      <c r="AD441" s="160">
        <v>44540</v>
      </c>
      <c r="AE441" s="160">
        <v>44540</v>
      </c>
      <c r="AF441" s="180" t="s">
        <v>2245</v>
      </c>
      <c r="AG441" s="160"/>
      <c r="AH441" s="160"/>
      <c r="AI441" s="179"/>
      <c r="AJ441" s="160">
        <f>IFERROR(IF(VLOOKUP(功能_33[[#This Row],[功能代號]],E:T,11,FALSE)=0,"",VLOOKUP(功能_33[[#This Row],[功能代號]],E:T,11,FALSE)),"")</f>
        <v>44517</v>
      </c>
      <c r="AK441" s="160"/>
      <c r="AL441" s="160"/>
      <c r="AM441" s="92"/>
      <c r="AO441" s="91" t="s">
        <v>897</v>
      </c>
      <c r="AP441" s="91" t="s">
        <v>759</v>
      </c>
      <c r="AQ441" s="181" t="s">
        <v>2240</v>
      </c>
      <c r="AR441" s="168" t="str">
        <f t="shared" si="48"/>
        <v>8-3</v>
      </c>
      <c r="AS441" s="169" t="str">
        <f t="shared" si="49"/>
        <v/>
      </c>
      <c r="AT441" s="170" t="str">
        <f t="shared" si="50"/>
        <v/>
      </c>
      <c r="AU441" s="182" t="str">
        <f t="shared" si="51"/>
        <v/>
      </c>
      <c r="AV441" s="183" t="str">
        <f t="shared" si="52"/>
        <v/>
      </c>
      <c r="AW441" s="163" t="str">
        <f t="shared" si="53"/>
        <v/>
      </c>
      <c r="AX441" s="92" t="str">
        <f>IFERROR(VLOOKUP(功能_33[[#This Row],[功能代號]],#REF!,1,FALSE),"")</f>
        <v/>
      </c>
      <c r="AY441" s="100">
        <v>44603</v>
      </c>
      <c r="AZ441" s="100">
        <v>44625</v>
      </c>
      <c r="BA441" s="100">
        <v>44624</v>
      </c>
      <c r="BB441" s="92" t="s">
        <v>1634</v>
      </c>
      <c r="BC441" s="92" t="s">
        <v>1832</v>
      </c>
      <c r="BD441" s="92" t="s">
        <v>2241</v>
      </c>
      <c r="BE441" s="92" t="s">
        <v>1533</v>
      </c>
      <c r="BF441" s="184"/>
      <c r="BG441" s="92" t="str">
        <f>IFERROR(VLOOKUP(功能_33[[#This Row],[功能代號]],#REF!,1,FALSE),"")</f>
        <v/>
      </c>
      <c r="BH441" s="92" t="str">
        <f>IFERROR(VLOOKUP(功能_33[[#This Row],[QC對應測試案例即測試報告]],#REF!,1,FALSE),"")</f>
        <v/>
      </c>
      <c r="BI441" s="92" t="str">
        <f t="shared" si="54"/>
        <v/>
      </c>
    </row>
    <row r="442" spans="3:61" ht="27" x14ac:dyDescent="0.4">
      <c r="C442" s="92" t="s">
        <v>647</v>
      </c>
      <c r="D442" s="92" t="s">
        <v>2232</v>
      </c>
      <c r="E442" s="91" t="s">
        <v>2272</v>
      </c>
      <c r="F442" s="92" t="s">
        <v>2273</v>
      </c>
      <c r="G442" s="92" t="s">
        <v>2235</v>
      </c>
      <c r="H442" s="91" t="s">
        <v>714</v>
      </c>
      <c r="I442" s="91" t="s">
        <v>1634</v>
      </c>
      <c r="J442" s="180" t="s">
        <v>2244</v>
      </c>
      <c r="K442" s="196" t="s">
        <v>2237</v>
      </c>
      <c r="L442" s="160">
        <v>44575</v>
      </c>
      <c r="M442" s="160">
        <v>44575</v>
      </c>
      <c r="N442" s="160">
        <v>44516</v>
      </c>
      <c r="O442" s="160">
        <v>44517</v>
      </c>
      <c r="P442" s="160">
        <v>44536</v>
      </c>
      <c r="Q442" s="91" t="s">
        <v>728</v>
      </c>
      <c r="R442" s="91" t="s">
        <v>995</v>
      </c>
      <c r="W442" s="91"/>
      <c r="Y442" s="91"/>
      <c r="Z442" s="91"/>
      <c r="AA442" s="92" t="e">
        <f>VLOOKUP(功能_33[[#This Row],[User]],#REF!,7,FALSE)</f>
        <v>#REF!</v>
      </c>
      <c r="AB442" s="160">
        <v>44533</v>
      </c>
      <c r="AC442" s="160" t="s">
        <v>1559</v>
      </c>
      <c r="AD442" s="160">
        <v>44540</v>
      </c>
      <c r="AE442" s="160">
        <v>44540</v>
      </c>
      <c r="AF442" s="180" t="s">
        <v>2245</v>
      </c>
      <c r="AG442" s="160"/>
      <c r="AH442" s="160"/>
      <c r="AI442" s="179"/>
      <c r="AJ442" s="160">
        <f>IFERROR(IF(VLOOKUP(功能_33[[#This Row],[功能代號]],E:T,11,FALSE)=0,"",VLOOKUP(功能_33[[#This Row],[功能代號]],E:T,11,FALSE)),"")</f>
        <v>44517</v>
      </c>
      <c r="AK442" s="160"/>
      <c r="AL442" s="160"/>
      <c r="AM442" s="92"/>
      <c r="AO442" s="91" t="s">
        <v>897</v>
      </c>
      <c r="AP442" s="91" t="s">
        <v>759</v>
      </c>
      <c r="AQ442" s="181" t="s">
        <v>2240</v>
      </c>
      <c r="AR442" s="168" t="str">
        <f t="shared" si="48"/>
        <v>8-3</v>
      </c>
      <c r="AS442" s="169" t="str">
        <f t="shared" si="49"/>
        <v/>
      </c>
      <c r="AT442" s="170" t="str">
        <f t="shared" si="50"/>
        <v/>
      </c>
      <c r="AU442" s="182" t="str">
        <f t="shared" si="51"/>
        <v/>
      </c>
      <c r="AV442" s="183" t="str">
        <f t="shared" si="52"/>
        <v/>
      </c>
      <c r="AW442" s="163" t="str">
        <f t="shared" si="53"/>
        <v/>
      </c>
      <c r="AX442" s="92" t="str">
        <f>IFERROR(VLOOKUP(功能_33[[#This Row],[功能代號]],#REF!,1,FALSE),"")</f>
        <v/>
      </c>
      <c r="AY442" s="100">
        <v>44603</v>
      </c>
      <c r="AZ442" s="100">
        <v>44625</v>
      </c>
      <c r="BA442" s="100">
        <v>44624</v>
      </c>
      <c r="BB442" s="92" t="s">
        <v>1634</v>
      </c>
      <c r="BC442" s="92" t="s">
        <v>1832</v>
      </c>
      <c r="BD442" s="92" t="s">
        <v>2241</v>
      </c>
      <c r="BE442" s="92" t="s">
        <v>1533</v>
      </c>
      <c r="BF442" s="184"/>
      <c r="BG442" s="92" t="str">
        <f>IFERROR(VLOOKUP(功能_33[[#This Row],[功能代號]],#REF!,1,FALSE),"")</f>
        <v/>
      </c>
      <c r="BH442" s="92" t="str">
        <f>IFERROR(VLOOKUP(功能_33[[#This Row],[QC對應測試案例即測試報告]],#REF!,1,FALSE),"")</f>
        <v/>
      </c>
      <c r="BI442" s="92" t="str">
        <f t="shared" si="54"/>
        <v/>
      </c>
    </row>
    <row r="443" spans="3:61" ht="27" x14ac:dyDescent="0.4">
      <c r="C443" s="92" t="s">
        <v>647</v>
      </c>
      <c r="D443" s="92" t="s">
        <v>2232</v>
      </c>
      <c r="E443" s="91" t="s">
        <v>2274</v>
      </c>
      <c r="F443" s="92" t="s">
        <v>2275</v>
      </c>
      <c r="G443" s="92" t="s">
        <v>2235</v>
      </c>
      <c r="H443" s="91" t="s">
        <v>714</v>
      </c>
      <c r="I443" s="91" t="s">
        <v>1634</v>
      </c>
      <c r="J443" s="180" t="s">
        <v>2244</v>
      </c>
      <c r="K443" s="196" t="s">
        <v>2237</v>
      </c>
      <c r="L443" s="160">
        <v>44575</v>
      </c>
      <c r="M443" s="160">
        <v>44575</v>
      </c>
      <c r="N443" s="160">
        <v>44516</v>
      </c>
      <c r="O443" s="160">
        <v>44517</v>
      </c>
      <c r="P443" s="160">
        <v>44536</v>
      </c>
      <c r="Q443" s="91" t="s">
        <v>728</v>
      </c>
      <c r="R443" s="91" t="s">
        <v>995</v>
      </c>
      <c r="W443" s="91"/>
      <c r="Y443" s="91"/>
      <c r="Z443" s="91"/>
      <c r="AA443" s="92" t="e">
        <f>VLOOKUP(功能_33[[#This Row],[User]],#REF!,7,FALSE)</f>
        <v>#REF!</v>
      </c>
      <c r="AB443" s="160">
        <v>44533</v>
      </c>
      <c r="AC443" s="160" t="s">
        <v>1559</v>
      </c>
      <c r="AD443" s="160">
        <v>44540</v>
      </c>
      <c r="AE443" s="160">
        <v>44540</v>
      </c>
      <c r="AF443" s="180" t="s">
        <v>2245</v>
      </c>
      <c r="AG443" s="160"/>
      <c r="AH443" s="160"/>
      <c r="AI443" s="179"/>
      <c r="AJ443" s="160">
        <f>IFERROR(IF(VLOOKUP(功能_33[[#This Row],[功能代號]],E:T,11,FALSE)=0,"",VLOOKUP(功能_33[[#This Row],[功能代號]],E:T,11,FALSE)),"")</f>
        <v>44517</v>
      </c>
      <c r="AK443" s="160"/>
      <c r="AL443" s="160"/>
      <c r="AM443" s="92"/>
      <c r="AO443" s="91" t="s">
        <v>897</v>
      </c>
      <c r="AP443" s="91" t="s">
        <v>759</v>
      </c>
      <c r="AQ443" s="181" t="s">
        <v>2240</v>
      </c>
      <c r="AR443" s="168" t="str">
        <f t="shared" si="48"/>
        <v>8-3</v>
      </c>
      <c r="AS443" s="169" t="str">
        <f t="shared" si="49"/>
        <v/>
      </c>
      <c r="AT443" s="170" t="str">
        <f t="shared" si="50"/>
        <v/>
      </c>
      <c r="AU443" s="182" t="str">
        <f t="shared" si="51"/>
        <v/>
      </c>
      <c r="AV443" s="183" t="str">
        <f t="shared" si="52"/>
        <v/>
      </c>
      <c r="AW443" s="163" t="str">
        <f t="shared" si="53"/>
        <v/>
      </c>
      <c r="AX443" s="92" t="str">
        <f>IFERROR(VLOOKUP(功能_33[[#This Row],[功能代號]],#REF!,1,FALSE),"")</f>
        <v/>
      </c>
      <c r="AY443" s="100">
        <v>44613</v>
      </c>
      <c r="AZ443" s="100">
        <v>44625</v>
      </c>
      <c r="BA443" s="100">
        <v>44624</v>
      </c>
      <c r="BB443" s="92" t="s">
        <v>1634</v>
      </c>
      <c r="BC443" s="92" t="s">
        <v>1832</v>
      </c>
      <c r="BD443" s="92" t="s">
        <v>2276</v>
      </c>
      <c r="BE443" s="92" t="s">
        <v>1533</v>
      </c>
      <c r="BF443" s="184"/>
      <c r="BG443" s="92" t="str">
        <f>IFERROR(VLOOKUP(功能_33[[#This Row],[功能代號]],#REF!,1,FALSE),"")</f>
        <v/>
      </c>
      <c r="BH443" s="92" t="str">
        <f>IFERROR(VLOOKUP(功能_33[[#This Row],[QC對應測試案例即測試報告]],#REF!,1,FALSE),"")</f>
        <v/>
      </c>
      <c r="BI443" s="92" t="str">
        <f t="shared" si="54"/>
        <v/>
      </c>
    </row>
    <row r="444" spans="3:61" ht="27" x14ac:dyDescent="0.4">
      <c r="C444" s="92" t="s">
        <v>647</v>
      </c>
      <c r="D444" s="92" t="s">
        <v>2232</v>
      </c>
      <c r="E444" s="91" t="s">
        <v>2277</v>
      </c>
      <c r="F444" s="92" t="s">
        <v>2278</v>
      </c>
      <c r="G444" s="92" t="s">
        <v>2235</v>
      </c>
      <c r="H444" s="91" t="s">
        <v>714</v>
      </c>
      <c r="I444" s="91" t="s">
        <v>1634</v>
      </c>
      <c r="J444" s="180" t="s">
        <v>2244</v>
      </c>
      <c r="K444" s="196" t="s">
        <v>2237</v>
      </c>
      <c r="L444" s="160">
        <v>44575</v>
      </c>
      <c r="M444" s="160">
        <v>44575</v>
      </c>
      <c r="N444" s="160">
        <v>44516</v>
      </c>
      <c r="O444" s="160">
        <v>44517</v>
      </c>
      <c r="P444" s="160">
        <v>44536</v>
      </c>
      <c r="Q444" s="91" t="s">
        <v>728</v>
      </c>
      <c r="R444" s="91" t="s">
        <v>995</v>
      </c>
      <c r="W444" s="91"/>
      <c r="Y444" s="91"/>
      <c r="Z444" s="91"/>
      <c r="AA444" s="92" t="e">
        <f>VLOOKUP(功能_33[[#This Row],[User]],#REF!,7,FALSE)</f>
        <v>#REF!</v>
      </c>
      <c r="AB444" s="160">
        <v>44533</v>
      </c>
      <c r="AC444" s="160" t="s">
        <v>1559</v>
      </c>
      <c r="AD444" s="160">
        <v>44540</v>
      </c>
      <c r="AE444" s="160">
        <v>44540</v>
      </c>
      <c r="AF444" s="180" t="s">
        <v>2245</v>
      </c>
      <c r="AG444" s="160"/>
      <c r="AH444" s="160"/>
      <c r="AI444" s="179"/>
      <c r="AJ444" s="160">
        <f>IFERROR(IF(VLOOKUP(功能_33[[#This Row],[功能代號]],E:T,11,FALSE)=0,"",VLOOKUP(功能_33[[#This Row],[功能代號]],E:T,11,FALSE)),"")</f>
        <v>44517</v>
      </c>
      <c r="AK444" s="160"/>
      <c r="AL444" s="160"/>
      <c r="AM444" s="92"/>
      <c r="AO444" s="91" t="s">
        <v>897</v>
      </c>
      <c r="AP444" s="91" t="s">
        <v>759</v>
      </c>
      <c r="AQ444" s="181" t="s">
        <v>2240</v>
      </c>
      <c r="AR444" s="168" t="str">
        <f t="shared" si="48"/>
        <v>8-3</v>
      </c>
      <c r="AS444" s="169" t="str">
        <f t="shared" si="49"/>
        <v/>
      </c>
      <c r="AT444" s="170" t="str">
        <f t="shared" si="50"/>
        <v/>
      </c>
      <c r="AU444" s="182" t="str">
        <f t="shared" si="51"/>
        <v/>
      </c>
      <c r="AV444" s="183" t="str">
        <f t="shared" si="52"/>
        <v/>
      </c>
      <c r="AW444" s="163" t="str">
        <f t="shared" si="53"/>
        <v/>
      </c>
      <c r="AX444" s="92" t="str">
        <f>IFERROR(VLOOKUP(功能_33[[#This Row],[功能代號]],#REF!,1,FALSE),"")</f>
        <v/>
      </c>
      <c r="AY444" s="100">
        <v>44613</v>
      </c>
      <c r="AZ444" s="100">
        <v>44625</v>
      </c>
      <c r="BA444" s="100">
        <v>44624</v>
      </c>
      <c r="BB444" s="92" t="s">
        <v>1634</v>
      </c>
      <c r="BC444" s="92" t="s">
        <v>1832</v>
      </c>
      <c r="BD444" s="92" t="s">
        <v>2279</v>
      </c>
      <c r="BE444" s="92" t="s">
        <v>1533</v>
      </c>
      <c r="BF444" s="184"/>
      <c r="BG444" s="92" t="str">
        <f>IFERROR(VLOOKUP(功能_33[[#This Row],[功能代號]],#REF!,1,FALSE),"")</f>
        <v/>
      </c>
      <c r="BH444" s="92" t="str">
        <f>IFERROR(VLOOKUP(功能_33[[#This Row],[QC對應測試案例即測試報告]],#REF!,1,FALSE),"")</f>
        <v/>
      </c>
      <c r="BI444" s="92" t="str">
        <f t="shared" si="54"/>
        <v/>
      </c>
    </row>
    <row r="445" spans="3:61" ht="27" x14ac:dyDescent="0.4">
      <c r="C445" s="92" t="s">
        <v>647</v>
      </c>
      <c r="D445" s="92" t="s">
        <v>2232</v>
      </c>
      <c r="E445" s="91" t="s">
        <v>2280</v>
      </c>
      <c r="F445" s="92" t="s">
        <v>2281</v>
      </c>
      <c r="G445" s="92" t="s">
        <v>2235</v>
      </c>
      <c r="H445" s="91" t="s">
        <v>714</v>
      </c>
      <c r="I445" s="91" t="s">
        <v>1634</v>
      </c>
      <c r="J445" s="180" t="s">
        <v>2244</v>
      </c>
      <c r="K445" s="196" t="s">
        <v>2237</v>
      </c>
      <c r="L445" s="160">
        <v>44575</v>
      </c>
      <c r="M445" s="160">
        <v>44578</v>
      </c>
      <c r="N445" s="160">
        <v>44517</v>
      </c>
      <c r="O445" s="160">
        <v>44517</v>
      </c>
      <c r="P445" s="160">
        <v>44536</v>
      </c>
      <c r="Q445" s="91" t="s">
        <v>728</v>
      </c>
      <c r="R445" s="91" t="s">
        <v>995</v>
      </c>
      <c r="W445" s="91"/>
      <c r="Y445" s="91"/>
      <c r="Z445" s="91"/>
      <c r="AA445" s="92" t="e">
        <f>VLOOKUP(功能_33[[#This Row],[User]],#REF!,7,FALSE)</f>
        <v>#REF!</v>
      </c>
      <c r="AB445" s="160">
        <v>44533</v>
      </c>
      <c r="AC445" s="160" t="s">
        <v>1559</v>
      </c>
      <c r="AD445" s="160">
        <v>44540</v>
      </c>
      <c r="AE445" s="160">
        <v>44540</v>
      </c>
      <c r="AF445" s="180" t="s">
        <v>2245</v>
      </c>
      <c r="AG445" s="160"/>
      <c r="AH445" s="160"/>
      <c r="AI445" s="179"/>
      <c r="AJ445" s="160">
        <f>IFERROR(IF(VLOOKUP(功能_33[[#This Row],[功能代號]],E:T,11,FALSE)=0,"",VLOOKUP(功能_33[[#This Row],[功能代號]],E:T,11,FALSE)),"")</f>
        <v>44517</v>
      </c>
      <c r="AK445" s="160"/>
      <c r="AL445" s="160"/>
      <c r="AM445" s="92"/>
      <c r="AO445" s="91" t="s">
        <v>897</v>
      </c>
      <c r="AP445" s="91" t="s">
        <v>759</v>
      </c>
      <c r="AQ445" s="181" t="s">
        <v>2240</v>
      </c>
      <c r="AR445" s="168" t="str">
        <f t="shared" si="48"/>
        <v>8-3</v>
      </c>
      <c r="AS445" s="169" t="str">
        <f t="shared" si="49"/>
        <v/>
      </c>
      <c r="AT445" s="170" t="str">
        <f t="shared" si="50"/>
        <v/>
      </c>
      <c r="AU445" s="182" t="str">
        <f t="shared" si="51"/>
        <v/>
      </c>
      <c r="AV445" s="183" t="str">
        <f t="shared" si="52"/>
        <v/>
      </c>
      <c r="AW445" s="163" t="str">
        <f t="shared" si="53"/>
        <v/>
      </c>
      <c r="AX445" s="92" t="str">
        <f>IFERROR(VLOOKUP(功能_33[[#This Row],[功能代號]],#REF!,1,FALSE),"")</f>
        <v/>
      </c>
      <c r="AY445" s="100">
        <v>44603</v>
      </c>
      <c r="AZ445" s="100">
        <v>44625</v>
      </c>
      <c r="BA445" s="100">
        <v>44624</v>
      </c>
      <c r="BB445" s="92" t="s">
        <v>1634</v>
      </c>
      <c r="BC445" s="92" t="s">
        <v>1832</v>
      </c>
      <c r="BD445" s="92" t="s">
        <v>2241</v>
      </c>
      <c r="BE445" s="92" t="s">
        <v>1533</v>
      </c>
      <c r="BF445" s="184"/>
      <c r="BG445" s="92" t="str">
        <f>IFERROR(VLOOKUP(功能_33[[#This Row],[功能代號]],#REF!,1,FALSE),"")</f>
        <v/>
      </c>
      <c r="BH445" s="92" t="str">
        <f>IFERROR(VLOOKUP(功能_33[[#This Row],[QC對應測試案例即測試報告]],#REF!,1,FALSE),"")</f>
        <v/>
      </c>
      <c r="BI445" s="92" t="str">
        <f t="shared" si="54"/>
        <v/>
      </c>
    </row>
    <row r="446" spans="3:61" ht="27" x14ac:dyDescent="0.4">
      <c r="C446" s="92" t="s">
        <v>647</v>
      </c>
      <c r="D446" s="92" t="s">
        <v>2232</v>
      </c>
      <c r="E446" s="91" t="s">
        <v>2282</v>
      </c>
      <c r="F446" s="92" t="s">
        <v>2283</v>
      </c>
      <c r="G446" s="92" t="s">
        <v>2235</v>
      </c>
      <c r="H446" s="91" t="s">
        <v>714</v>
      </c>
      <c r="I446" s="91" t="s">
        <v>1634</v>
      </c>
      <c r="J446" s="180" t="s">
        <v>2244</v>
      </c>
      <c r="K446" s="196" t="s">
        <v>2237</v>
      </c>
      <c r="L446" s="160">
        <v>44575</v>
      </c>
      <c r="M446" s="160">
        <v>44578</v>
      </c>
      <c r="N446" s="160">
        <v>44517</v>
      </c>
      <c r="O446" s="160">
        <v>44517</v>
      </c>
      <c r="P446" s="160">
        <v>44536</v>
      </c>
      <c r="Q446" s="91" t="s">
        <v>728</v>
      </c>
      <c r="R446" s="91" t="s">
        <v>995</v>
      </c>
      <c r="W446" s="91"/>
      <c r="Y446" s="91"/>
      <c r="Z446" s="91"/>
      <c r="AA446" s="92" t="e">
        <f>VLOOKUP(功能_33[[#This Row],[User]],#REF!,7,FALSE)</f>
        <v>#REF!</v>
      </c>
      <c r="AB446" s="160">
        <v>44533</v>
      </c>
      <c r="AC446" s="160" t="s">
        <v>1559</v>
      </c>
      <c r="AD446" s="160">
        <v>44540</v>
      </c>
      <c r="AE446" s="160">
        <v>44540</v>
      </c>
      <c r="AF446" s="180" t="s">
        <v>2245</v>
      </c>
      <c r="AG446" s="160"/>
      <c r="AH446" s="160"/>
      <c r="AI446" s="179"/>
      <c r="AJ446" s="160">
        <f>IFERROR(IF(VLOOKUP(功能_33[[#This Row],[功能代號]],E:T,11,FALSE)=0,"",VLOOKUP(功能_33[[#This Row],[功能代號]],E:T,11,FALSE)),"")</f>
        <v>44517</v>
      </c>
      <c r="AK446" s="160"/>
      <c r="AL446" s="160"/>
      <c r="AM446" s="92"/>
      <c r="AO446" s="91" t="s">
        <v>897</v>
      </c>
      <c r="AP446" s="91" t="s">
        <v>759</v>
      </c>
      <c r="AQ446" s="181" t="s">
        <v>2240</v>
      </c>
      <c r="AR446" s="168" t="str">
        <f t="shared" si="48"/>
        <v>8-3</v>
      </c>
      <c r="AS446" s="169" t="str">
        <f t="shared" si="49"/>
        <v/>
      </c>
      <c r="AT446" s="170" t="str">
        <f t="shared" si="50"/>
        <v/>
      </c>
      <c r="AU446" s="182" t="str">
        <f t="shared" si="51"/>
        <v/>
      </c>
      <c r="AV446" s="183" t="str">
        <f t="shared" si="52"/>
        <v/>
      </c>
      <c r="AW446" s="163" t="str">
        <f t="shared" si="53"/>
        <v/>
      </c>
      <c r="AX446" s="92" t="str">
        <f>IFERROR(VLOOKUP(功能_33[[#This Row],[功能代號]],#REF!,1,FALSE),"")</f>
        <v/>
      </c>
      <c r="AY446" s="100">
        <v>44603</v>
      </c>
      <c r="AZ446" s="100">
        <v>44625</v>
      </c>
      <c r="BA446" s="100">
        <v>44624</v>
      </c>
      <c r="BB446" s="92" t="s">
        <v>1634</v>
      </c>
      <c r="BC446" s="92" t="s">
        <v>1832</v>
      </c>
      <c r="BD446" s="92" t="s">
        <v>2241</v>
      </c>
      <c r="BE446" s="92" t="s">
        <v>1533</v>
      </c>
      <c r="BF446" s="184"/>
      <c r="BG446" s="92" t="str">
        <f>IFERROR(VLOOKUP(功能_33[[#This Row],[功能代號]],#REF!,1,FALSE),"")</f>
        <v/>
      </c>
      <c r="BH446" s="92" t="str">
        <f>IFERROR(VLOOKUP(功能_33[[#This Row],[QC對應測試案例即測試報告]],#REF!,1,FALSE),"")</f>
        <v/>
      </c>
      <c r="BI446" s="92" t="str">
        <f t="shared" si="54"/>
        <v/>
      </c>
    </row>
    <row r="447" spans="3:61" ht="27" x14ac:dyDescent="0.4">
      <c r="C447" s="92" t="s">
        <v>647</v>
      </c>
      <c r="D447" s="92" t="s">
        <v>2232</v>
      </c>
      <c r="E447" s="91" t="s">
        <v>2284</v>
      </c>
      <c r="F447" s="92" t="s">
        <v>2285</v>
      </c>
      <c r="G447" s="92" t="s">
        <v>2235</v>
      </c>
      <c r="H447" s="91" t="s">
        <v>714</v>
      </c>
      <c r="I447" s="91" t="s">
        <v>1634</v>
      </c>
      <c r="J447" s="180" t="s">
        <v>2244</v>
      </c>
      <c r="K447" s="196" t="s">
        <v>2237</v>
      </c>
      <c r="L447" s="160">
        <v>44575</v>
      </c>
      <c r="M447" s="160">
        <v>44578</v>
      </c>
      <c r="N447" s="160">
        <v>44517</v>
      </c>
      <c r="O447" s="160">
        <v>44517</v>
      </c>
      <c r="P447" s="160">
        <v>44536</v>
      </c>
      <c r="Q447" s="91" t="s">
        <v>728</v>
      </c>
      <c r="R447" s="91" t="s">
        <v>995</v>
      </c>
      <c r="W447" s="91"/>
      <c r="Y447" s="91"/>
      <c r="Z447" s="91"/>
      <c r="AA447" s="92" t="e">
        <f>VLOOKUP(功能_33[[#This Row],[User]],#REF!,7,FALSE)</f>
        <v>#REF!</v>
      </c>
      <c r="AB447" s="160">
        <v>44533</v>
      </c>
      <c r="AC447" s="160" t="s">
        <v>1559</v>
      </c>
      <c r="AD447" s="160">
        <v>44540</v>
      </c>
      <c r="AE447" s="160">
        <v>44540</v>
      </c>
      <c r="AF447" s="180" t="s">
        <v>2245</v>
      </c>
      <c r="AG447" s="160"/>
      <c r="AH447" s="160"/>
      <c r="AI447" s="179"/>
      <c r="AJ447" s="160">
        <f>IFERROR(IF(VLOOKUP(功能_33[[#This Row],[功能代號]],E:T,11,FALSE)=0,"",VLOOKUP(功能_33[[#This Row],[功能代號]],E:T,11,FALSE)),"")</f>
        <v>44517</v>
      </c>
      <c r="AK447" s="160"/>
      <c r="AL447" s="160"/>
      <c r="AM447" s="92"/>
      <c r="AO447" s="91" t="s">
        <v>897</v>
      </c>
      <c r="AP447" s="91" t="s">
        <v>759</v>
      </c>
      <c r="AQ447" s="181" t="s">
        <v>2240</v>
      </c>
      <c r="AR447" s="168" t="str">
        <f t="shared" si="48"/>
        <v>8-3</v>
      </c>
      <c r="AS447" s="169" t="str">
        <f t="shared" si="49"/>
        <v/>
      </c>
      <c r="AT447" s="170" t="str">
        <f t="shared" si="50"/>
        <v/>
      </c>
      <c r="AU447" s="182" t="str">
        <f t="shared" si="51"/>
        <v/>
      </c>
      <c r="AV447" s="183" t="str">
        <f t="shared" si="52"/>
        <v/>
      </c>
      <c r="AW447" s="163" t="str">
        <f t="shared" si="53"/>
        <v/>
      </c>
      <c r="AX447" s="92" t="str">
        <f>IFERROR(VLOOKUP(功能_33[[#This Row],[功能代號]],#REF!,1,FALSE),"")</f>
        <v/>
      </c>
      <c r="AY447" s="100">
        <v>44603</v>
      </c>
      <c r="AZ447" s="100">
        <v>44625</v>
      </c>
      <c r="BA447" s="100">
        <v>44624</v>
      </c>
      <c r="BB447" s="92" t="s">
        <v>1634</v>
      </c>
      <c r="BC447" s="92" t="s">
        <v>1832</v>
      </c>
      <c r="BD447" s="92" t="s">
        <v>2241</v>
      </c>
      <c r="BE447" s="92" t="s">
        <v>1533</v>
      </c>
      <c r="BF447" s="184"/>
      <c r="BG447" s="92" t="str">
        <f>IFERROR(VLOOKUP(功能_33[[#This Row],[功能代號]],#REF!,1,FALSE),"")</f>
        <v/>
      </c>
      <c r="BH447" s="92" t="str">
        <f>IFERROR(VLOOKUP(功能_33[[#This Row],[QC對應測試案例即測試報告]],#REF!,1,FALSE),"")</f>
        <v/>
      </c>
      <c r="BI447" s="92" t="str">
        <f t="shared" si="54"/>
        <v/>
      </c>
    </row>
    <row r="448" spans="3:61" ht="27" x14ac:dyDescent="0.4">
      <c r="C448" s="92" t="s">
        <v>647</v>
      </c>
      <c r="D448" s="92" t="s">
        <v>2232</v>
      </c>
      <c r="E448" s="91" t="s">
        <v>2286</v>
      </c>
      <c r="F448" s="92" t="s">
        <v>2287</v>
      </c>
      <c r="G448" s="92" t="s">
        <v>2235</v>
      </c>
      <c r="H448" s="91" t="s">
        <v>714</v>
      </c>
      <c r="I448" s="91" t="s">
        <v>1634</v>
      </c>
      <c r="J448" s="180" t="s">
        <v>2244</v>
      </c>
      <c r="K448" s="196" t="s">
        <v>2237</v>
      </c>
      <c r="L448" s="160">
        <v>44575</v>
      </c>
      <c r="M448" s="160">
        <v>44578</v>
      </c>
      <c r="N448" s="160">
        <v>44517</v>
      </c>
      <c r="O448" s="160">
        <v>44517</v>
      </c>
      <c r="P448" s="160">
        <v>44536</v>
      </c>
      <c r="Q448" s="91" t="s">
        <v>728</v>
      </c>
      <c r="R448" s="91" t="s">
        <v>995</v>
      </c>
      <c r="W448" s="91"/>
      <c r="Y448" s="91"/>
      <c r="Z448" s="91"/>
      <c r="AA448" s="92" t="e">
        <f>VLOOKUP(功能_33[[#This Row],[User]],#REF!,7,FALSE)</f>
        <v>#REF!</v>
      </c>
      <c r="AB448" s="160">
        <v>44533</v>
      </c>
      <c r="AC448" s="160" t="s">
        <v>1559</v>
      </c>
      <c r="AD448" s="160">
        <v>44540</v>
      </c>
      <c r="AE448" s="160">
        <v>44540</v>
      </c>
      <c r="AF448" s="180" t="s">
        <v>2245</v>
      </c>
      <c r="AG448" s="160"/>
      <c r="AH448" s="160"/>
      <c r="AI448" s="179"/>
      <c r="AJ448" s="160">
        <f>IFERROR(IF(VLOOKUP(功能_33[[#This Row],[功能代號]],E:T,11,FALSE)=0,"",VLOOKUP(功能_33[[#This Row],[功能代號]],E:T,11,FALSE)),"")</f>
        <v>44517</v>
      </c>
      <c r="AK448" s="160"/>
      <c r="AL448" s="160"/>
      <c r="AM448" s="92"/>
      <c r="AO448" s="91" t="s">
        <v>897</v>
      </c>
      <c r="AP448" s="91" t="s">
        <v>759</v>
      </c>
      <c r="AQ448" s="181" t="s">
        <v>2240</v>
      </c>
      <c r="AR448" s="168" t="str">
        <f t="shared" si="48"/>
        <v>8-3</v>
      </c>
      <c r="AS448" s="169" t="str">
        <f t="shared" si="49"/>
        <v/>
      </c>
      <c r="AT448" s="170" t="str">
        <f t="shared" si="50"/>
        <v/>
      </c>
      <c r="AU448" s="182" t="str">
        <f t="shared" si="51"/>
        <v/>
      </c>
      <c r="AV448" s="183" t="str">
        <f t="shared" si="52"/>
        <v/>
      </c>
      <c r="AW448" s="163" t="str">
        <f t="shared" si="53"/>
        <v/>
      </c>
      <c r="AX448" s="92" t="str">
        <f>IFERROR(VLOOKUP(功能_33[[#This Row],[功能代號]],#REF!,1,FALSE),"")</f>
        <v/>
      </c>
      <c r="AY448" s="100">
        <v>44603</v>
      </c>
      <c r="AZ448" s="100">
        <v>44625</v>
      </c>
      <c r="BA448" s="100">
        <v>44624</v>
      </c>
      <c r="BB448" s="92" t="s">
        <v>1634</v>
      </c>
      <c r="BC448" s="92" t="s">
        <v>1832</v>
      </c>
      <c r="BD448" s="92" t="s">
        <v>2241</v>
      </c>
      <c r="BE448" s="92" t="s">
        <v>1533</v>
      </c>
      <c r="BF448" s="184"/>
      <c r="BG448" s="92" t="str">
        <f>IFERROR(VLOOKUP(功能_33[[#This Row],[功能代號]],#REF!,1,FALSE),"")</f>
        <v/>
      </c>
      <c r="BH448" s="92" t="str">
        <f>IFERROR(VLOOKUP(功能_33[[#This Row],[QC對應測試案例即測試報告]],#REF!,1,FALSE),"")</f>
        <v/>
      </c>
      <c r="BI448" s="92" t="str">
        <f t="shared" si="54"/>
        <v/>
      </c>
    </row>
    <row r="449" spans="3:61" ht="27" x14ac:dyDescent="0.4">
      <c r="C449" s="92" t="s">
        <v>647</v>
      </c>
      <c r="D449" s="92" t="s">
        <v>2232</v>
      </c>
      <c r="E449" s="91" t="s">
        <v>2288</v>
      </c>
      <c r="F449" s="92" t="s">
        <v>2289</v>
      </c>
      <c r="G449" s="92" t="s">
        <v>2235</v>
      </c>
      <c r="H449" s="91" t="s">
        <v>714</v>
      </c>
      <c r="I449" s="91" t="s">
        <v>1634</v>
      </c>
      <c r="J449" s="180" t="s">
        <v>2244</v>
      </c>
      <c r="K449" s="196" t="s">
        <v>2237</v>
      </c>
      <c r="L449" s="160">
        <v>44575</v>
      </c>
      <c r="M449" s="160">
        <v>44578</v>
      </c>
      <c r="N449" s="160">
        <v>44518</v>
      </c>
      <c r="O449" s="160">
        <v>44517</v>
      </c>
      <c r="P449" s="160">
        <v>44536</v>
      </c>
      <c r="Q449" s="91" t="s">
        <v>728</v>
      </c>
      <c r="R449" s="91" t="s">
        <v>995</v>
      </c>
      <c r="W449" s="91"/>
      <c r="Y449" s="91"/>
      <c r="Z449" s="91"/>
      <c r="AA449" s="92" t="e">
        <f>VLOOKUP(功能_33[[#This Row],[User]],#REF!,7,FALSE)</f>
        <v>#REF!</v>
      </c>
      <c r="AB449" s="160">
        <v>44533</v>
      </c>
      <c r="AC449" s="160" t="s">
        <v>1559</v>
      </c>
      <c r="AD449" s="160">
        <v>44540</v>
      </c>
      <c r="AE449" s="160">
        <v>44540</v>
      </c>
      <c r="AF449" s="180" t="s">
        <v>2245</v>
      </c>
      <c r="AG449" s="160"/>
      <c r="AH449" s="160"/>
      <c r="AI449" s="179"/>
      <c r="AJ449" s="160">
        <f>IFERROR(IF(VLOOKUP(功能_33[[#This Row],[功能代號]],E:T,11,FALSE)=0,"",VLOOKUP(功能_33[[#This Row],[功能代號]],E:T,11,FALSE)),"")</f>
        <v>44517</v>
      </c>
      <c r="AK449" s="160"/>
      <c r="AL449" s="160"/>
      <c r="AM449" s="92"/>
      <c r="AO449" s="91" t="s">
        <v>897</v>
      </c>
      <c r="AP449" s="91" t="s">
        <v>759</v>
      </c>
      <c r="AQ449" s="181" t="s">
        <v>2240</v>
      </c>
      <c r="AR449" s="168" t="str">
        <f t="shared" si="48"/>
        <v>8-3</v>
      </c>
      <c r="AS449" s="169" t="str">
        <f t="shared" si="49"/>
        <v/>
      </c>
      <c r="AT449" s="170" t="str">
        <f t="shared" si="50"/>
        <v/>
      </c>
      <c r="AU449" s="182" t="str">
        <f t="shared" si="51"/>
        <v/>
      </c>
      <c r="AV449" s="183" t="str">
        <f t="shared" si="52"/>
        <v/>
      </c>
      <c r="AW449" s="163" t="str">
        <f t="shared" si="53"/>
        <v/>
      </c>
      <c r="AX449" s="92" t="str">
        <f>IFERROR(VLOOKUP(功能_33[[#This Row],[功能代號]],#REF!,1,FALSE),"")</f>
        <v/>
      </c>
      <c r="AY449" s="100">
        <v>44613</v>
      </c>
      <c r="AZ449" s="100">
        <v>44625</v>
      </c>
      <c r="BA449" s="100">
        <v>44624</v>
      </c>
      <c r="BB449" s="92" t="s">
        <v>1634</v>
      </c>
      <c r="BC449" s="92" t="s">
        <v>1832</v>
      </c>
      <c r="BD449" s="92" t="s">
        <v>2290</v>
      </c>
      <c r="BE449" s="92" t="s">
        <v>1533</v>
      </c>
      <c r="BF449" s="184"/>
      <c r="BG449" s="92" t="str">
        <f>IFERROR(VLOOKUP(功能_33[[#This Row],[功能代號]],#REF!,1,FALSE),"")</f>
        <v/>
      </c>
      <c r="BH449" s="92" t="str">
        <f>IFERROR(VLOOKUP(功能_33[[#This Row],[QC對應測試案例即測試報告]],#REF!,1,FALSE),"")</f>
        <v/>
      </c>
      <c r="BI449" s="92" t="str">
        <f t="shared" si="54"/>
        <v/>
      </c>
    </row>
    <row r="450" spans="3:61" ht="27" x14ac:dyDescent="0.4">
      <c r="C450" s="92" t="s">
        <v>647</v>
      </c>
      <c r="D450" s="92" t="s">
        <v>2232</v>
      </c>
      <c r="E450" s="91" t="s">
        <v>2291</v>
      </c>
      <c r="F450" s="92" t="s">
        <v>2292</v>
      </c>
      <c r="G450" s="92" t="s">
        <v>2235</v>
      </c>
      <c r="H450" s="91" t="s">
        <v>714</v>
      </c>
      <c r="I450" s="91" t="s">
        <v>1634</v>
      </c>
      <c r="J450" s="180" t="s">
        <v>2244</v>
      </c>
      <c r="K450" s="196" t="s">
        <v>2237</v>
      </c>
      <c r="L450" s="160">
        <v>44575</v>
      </c>
      <c r="M450" s="160">
        <v>44578</v>
      </c>
      <c r="N450" s="160">
        <v>44518</v>
      </c>
      <c r="O450" s="160">
        <v>44517</v>
      </c>
      <c r="P450" s="160">
        <v>44536</v>
      </c>
      <c r="Q450" s="91" t="s">
        <v>728</v>
      </c>
      <c r="R450" s="91" t="s">
        <v>995</v>
      </c>
      <c r="W450" s="91"/>
      <c r="Y450" s="91"/>
      <c r="Z450" s="91"/>
      <c r="AA450" s="92" t="e">
        <f>VLOOKUP(功能_33[[#This Row],[User]],#REF!,7,FALSE)</f>
        <v>#REF!</v>
      </c>
      <c r="AB450" s="160">
        <v>44533</v>
      </c>
      <c r="AC450" s="160" t="s">
        <v>1559</v>
      </c>
      <c r="AD450" s="160">
        <v>44540</v>
      </c>
      <c r="AE450" s="160">
        <v>44540</v>
      </c>
      <c r="AF450" s="180" t="s">
        <v>2245</v>
      </c>
      <c r="AG450" s="160"/>
      <c r="AH450" s="160"/>
      <c r="AI450" s="179"/>
      <c r="AJ450" s="160">
        <f>IFERROR(IF(VLOOKUP(功能_33[[#This Row],[功能代號]],E:T,11,FALSE)=0,"",VLOOKUP(功能_33[[#This Row],[功能代號]],E:T,11,FALSE)),"")</f>
        <v>44517</v>
      </c>
      <c r="AK450" s="160"/>
      <c r="AL450" s="160"/>
      <c r="AM450" s="92"/>
      <c r="AO450" s="91" t="s">
        <v>897</v>
      </c>
      <c r="AP450" s="91" t="s">
        <v>759</v>
      </c>
      <c r="AQ450" s="181" t="s">
        <v>2240</v>
      </c>
      <c r="AR450" s="168" t="str">
        <f t="shared" si="48"/>
        <v>8-3</v>
      </c>
      <c r="AS450" s="169" t="str">
        <f t="shared" si="49"/>
        <v/>
      </c>
      <c r="AT450" s="170" t="str">
        <f t="shared" si="50"/>
        <v/>
      </c>
      <c r="AU450" s="182" t="str">
        <f t="shared" si="51"/>
        <v/>
      </c>
      <c r="AV450" s="183" t="str">
        <f t="shared" si="52"/>
        <v/>
      </c>
      <c r="AW450" s="163" t="str">
        <f t="shared" si="53"/>
        <v/>
      </c>
      <c r="AX450" s="92" t="str">
        <f>IFERROR(VLOOKUP(功能_33[[#This Row],[功能代號]],#REF!,1,FALSE),"")</f>
        <v/>
      </c>
      <c r="AY450" s="100">
        <v>44613</v>
      </c>
      <c r="AZ450" s="100">
        <v>44625</v>
      </c>
      <c r="BA450" s="100">
        <v>44624</v>
      </c>
      <c r="BB450" s="92" t="s">
        <v>1634</v>
      </c>
      <c r="BC450" s="92" t="s">
        <v>1832</v>
      </c>
      <c r="BD450" s="92" t="s">
        <v>2290</v>
      </c>
      <c r="BE450" s="92" t="s">
        <v>1533</v>
      </c>
      <c r="BF450" s="184"/>
      <c r="BG450" s="92" t="str">
        <f>IFERROR(VLOOKUP(功能_33[[#This Row],[功能代號]],#REF!,1,FALSE),"")</f>
        <v/>
      </c>
      <c r="BH450" s="92" t="str">
        <f>IFERROR(VLOOKUP(功能_33[[#This Row],[QC對應測試案例即測試報告]],#REF!,1,FALSE),"")</f>
        <v/>
      </c>
      <c r="BI450" s="92" t="str">
        <f t="shared" si="54"/>
        <v/>
      </c>
    </row>
    <row r="451" spans="3:61" ht="27" x14ac:dyDescent="0.4">
      <c r="C451" s="92" t="s">
        <v>647</v>
      </c>
      <c r="D451" s="92" t="s">
        <v>2232</v>
      </c>
      <c r="E451" s="91" t="s">
        <v>2293</v>
      </c>
      <c r="F451" s="92" t="s">
        <v>2294</v>
      </c>
      <c r="G451" s="92" t="s">
        <v>2235</v>
      </c>
      <c r="H451" s="91" t="s">
        <v>714</v>
      </c>
      <c r="I451" s="91" t="s">
        <v>1634</v>
      </c>
      <c r="J451" s="180" t="s">
        <v>2244</v>
      </c>
      <c r="K451" s="196" t="s">
        <v>2237</v>
      </c>
      <c r="L451" s="160">
        <v>44575</v>
      </c>
      <c r="M451" s="160">
        <v>44578</v>
      </c>
      <c r="N451" s="160">
        <v>44518</v>
      </c>
      <c r="O451" s="160">
        <v>44517</v>
      </c>
      <c r="P451" s="160">
        <v>44536</v>
      </c>
      <c r="Q451" s="91" t="s">
        <v>728</v>
      </c>
      <c r="R451" s="91" t="s">
        <v>995</v>
      </c>
      <c r="W451" s="91"/>
      <c r="Y451" s="91"/>
      <c r="Z451" s="91"/>
      <c r="AA451" s="92" t="e">
        <f>VLOOKUP(功能_33[[#This Row],[User]],#REF!,7,FALSE)</f>
        <v>#REF!</v>
      </c>
      <c r="AB451" s="160">
        <v>44533</v>
      </c>
      <c r="AC451" s="160" t="s">
        <v>1559</v>
      </c>
      <c r="AD451" s="160">
        <v>44540</v>
      </c>
      <c r="AE451" s="160">
        <v>44540</v>
      </c>
      <c r="AF451" s="180" t="s">
        <v>2245</v>
      </c>
      <c r="AG451" s="160"/>
      <c r="AH451" s="160"/>
      <c r="AI451" s="179"/>
      <c r="AJ451" s="160">
        <f>IFERROR(IF(VLOOKUP(功能_33[[#This Row],[功能代號]],E:T,11,FALSE)=0,"",VLOOKUP(功能_33[[#This Row],[功能代號]],E:T,11,FALSE)),"")</f>
        <v>44517</v>
      </c>
      <c r="AK451" s="160"/>
      <c r="AL451" s="160"/>
      <c r="AM451" s="92"/>
      <c r="AO451" s="91" t="s">
        <v>897</v>
      </c>
      <c r="AP451" s="91" t="s">
        <v>759</v>
      </c>
      <c r="AQ451" s="181" t="s">
        <v>2240</v>
      </c>
      <c r="AR451" s="168" t="str">
        <f t="shared" si="48"/>
        <v>8-3</v>
      </c>
      <c r="AS451" s="169" t="str">
        <f t="shared" si="49"/>
        <v/>
      </c>
      <c r="AT451" s="170" t="str">
        <f t="shared" si="50"/>
        <v/>
      </c>
      <c r="AU451" s="182" t="str">
        <f t="shared" si="51"/>
        <v/>
      </c>
      <c r="AV451" s="183" t="str">
        <f t="shared" si="52"/>
        <v/>
      </c>
      <c r="AW451" s="163" t="str">
        <f t="shared" si="53"/>
        <v/>
      </c>
      <c r="AX451" s="92" t="str">
        <f>IFERROR(VLOOKUP(功能_33[[#This Row],[功能代號]],#REF!,1,FALSE),"")</f>
        <v/>
      </c>
      <c r="AY451" s="100">
        <v>44613</v>
      </c>
      <c r="AZ451" s="100">
        <v>44625</v>
      </c>
      <c r="BA451" s="100">
        <v>44624</v>
      </c>
      <c r="BB451" s="92" t="s">
        <v>1634</v>
      </c>
      <c r="BC451" s="92" t="s">
        <v>1832</v>
      </c>
      <c r="BD451" s="92" t="s">
        <v>2290</v>
      </c>
      <c r="BE451" s="92" t="s">
        <v>1533</v>
      </c>
      <c r="BF451" s="184"/>
      <c r="BG451" s="92" t="str">
        <f>IFERROR(VLOOKUP(功能_33[[#This Row],[功能代號]],#REF!,1,FALSE),"")</f>
        <v/>
      </c>
      <c r="BH451" s="92" t="str">
        <f>IFERROR(VLOOKUP(功能_33[[#This Row],[QC對應測試案例即測試報告]],#REF!,1,FALSE),"")</f>
        <v/>
      </c>
      <c r="BI451" s="92" t="str">
        <f t="shared" si="54"/>
        <v/>
      </c>
    </row>
    <row r="452" spans="3:61" ht="27" x14ac:dyDescent="0.4">
      <c r="C452" s="92" t="s">
        <v>647</v>
      </c>
      <c r="D452" s="92" t="s">
        <v>2232</v>
      </c>
      <c r="E452" s="91" t="s">
        <v>2295</v>
      </c>
      <c r="F452" s="92" t="s">
        <v>2296</v>
      </c>
      <c r="G452" s="92" t="s">
        <v>2235</v>
      </c>
      <c r="H452" s="91" t="s">
        <v>714</v>
      </c>
      <c r="I452" s="91" t="s">
        <v>1634</v>
      </c>
      <c r="J452" s="180" t="s">
        <v>2244</v>
      </c>
      <c r="K452" s="196" t="s">
        <v>2237</v>
      </c>
      <c r="L452" s="160">
        <v>44575</v>
      </c>
      <c r="M452" s="160">
        <v>44578</v>
      </c>
      <c r="N452" s="160">
        <v>44518</v>
      </c>
      <c r="O452" s="160">
        <v>44517</v>
      </c>
      <c r="P452" s="160">
        <v>44536</v>
      </c>
      <c r="Q452" s="91" t="s">
        <v>728</v>
      </c>
      <c r="R452" s="91" t="s">
        <v>995</v>
      </c>
      <c r="W452" s="91"/>
      <c r="Y452" s="91"/>
      <c r="Z452" s="91"/>
      <c r="AA452" s="92" t="e">
        <f>VLOOKUP(功能_33[[#This Row],[User]],#REF!,7,FALSE)</f>
        <v>#REF!</v>
      </c>
      <c r="AB452" s="160">
        <v>44533</v>
      </c>
      <c r="AC452" s="160" t="s">
        <v>1559</v>
      </c>
      <c r="AD452" s="160">
        <v>44540</v>
      </c>
      <c r="AE452" s="160">
        <v>44540</v>
      </c>
      <c r="AF452" s="180" t="s">
        <v>2245</v>
      </c>
      <c r="AG452" s="160"/>
      <c r="AH452" s="160"/>
      <c r="AI452" s="179"/>
      <c r="AJ452" s="160">
        <f>IFERROR(IF(VLOOKUP(功能_33[[#This Row],[功能代號]],E:T,11,FALSE)=0,"",VLOOKUP(功能_33[[#This Row],[功能代號]],E:T,11,FALSE)),"")</f>
        <v>44517</v>
      </c>
      <c r="AK452" s="160"/>
      <c r="AL452" s="160"/>
      <c r="AM452" s="92"/>
      <c r="AO452" s="91" t="s">
        <v>897</v>
      </c>
      <c r="AP452" s="91" t="s">
        <v>759</v>
      </c>
      <c r="AQ452" s="181" t="s">
        <v>2240</v>
      </c>
      <c r="AR452" s="168" t="str">
        <f t="shared" si="48"/>
        <v>8-3</v>
      </c>
      <c r="AS452" s="169" t="str">
        <f t="shared" si="49"/>
        <v/>
      </c>
      <c r="AT452" s="170" t="str">
        <f t="shared" si="50"/>
        <v/>
      </c>
      <c r="AU452" s="182" t="str">
        <f t="shared" si="51"/>
        <v/>
      </c>
      <c r="AV452" s="183" t="str">
        <f t="shared" si="52"/>
        <v/>
      </c>
      <c r="AW452" s="163" t="str">
        <f t="shared" si="53"/>
        <v/>
      </c>
      <c r="AX452" s="92" t="str">
        <f>IFERROR(VLOOKUP(功能_33[[#This Row],[功能代號]],#REF!,1,FALSE),"")</f>
        <v/>
      </c>
      <c r="AY452" s="100">
        <v>44613</v>
      </c>
      <c r="AZ452" s="100">
        <v>44625</v>
      </c>
      <c r="BA452" s="100">
        <v>44624</v>
      </c>
      <c r="BB452" s="92" t="s">
        <v>1634</v>
      </c>
      <c r="BC452" s="92" t="s">
        <v>1832</v>
      </c>
      <c r="BD452" s="92" t="s">
        <v>2290</v>
      </c>
      <c r="BE452" s="92" t="s">
        <v>1533</v>
      </c>
      <c r="BF452" s="184"/>
      <c r="BG452" s="92" t="str">
        <f>IFERROR(VLOOKUP(功能_33[[#This Row],[功能代號]],#REF!,1,FALSE),"")</f>
        <v/>
      </c>
      <c r="BH452" s="92" t="str">
        <f>IFERROR(VLOOKUP(功能_33[[#This Row],[QC對應測試案例即測試報告]],#REF!,1,FALSE),"")</f>
        <v/>
      </c>
      <c r="BI452" s="92" t="str">
        <f t="shared" si="54"/>
        <v/>
      </c>
    </row>
    <row r="453" spans="3:61" ht="27" x14ac:dyDescent="0.4">
      <c r="C453" s="92" t="s">
        <v>647</v>
      </c>
      <c r="D453" s="92" t="s">
        <v>2232</v>
      </c>
      <c r="E453" s="91" t="s">
        <v>2297</v>
      </c>
      <c r="F453" s="92" t="s">
        <v>2298</v>
      </c>
      <c r="G453" s="92" t="s">
        <v>2235</v>
      </c>
      <c r="H453" s="91" t="s">
        <v>714</v>
      </c>
      <c r="I453" s="91" t="s">
        <v>1634</v>
      </c>
      <c r="J453" s="180" t="s">
        <v>2244</v>
      </c>
      <c r="K453" s="196" t="s">
        <v>2237</v>
      </c>
      <c r="L453" s="160">
        <v>44575</v>
      </c>
      <c r="M453" s="160">
        <v>44578</v>
      </c>
      <c r="N453" s="160">
        <v>44518</v>
      </c>
      <c r="O453" s="160">
        <v>44517</v>
      </c>
      <c r="P453" s="160">
        <v>44536</v>
      </c>
      <c r="Q453" s="91" t="s">
        <v>728</v>
      </c>
      <c r="R453" s="91" t="s">
        <v>995</v>
      </c>
      <c r="W453" s="91"/>
      <c r="Y453" s="91"/>
      <c r="Z453" s="91"/>
      <c r="AA453" s="92" t="e">
        <f>VLOOKUP(功能_33[[#This Row],[User]],#REF!,7,FALSE)</f>
        <v>#REF!</v>
      </c>
      <c r="AB453" s="160">
        <v>44533</v>
      </c>
      <c r="AC453" s="160" t="s">
        <v>1559</v>
      </c>
      <c r="AD453" s="160">
        <v>44540</v>
      </c>
      <c r="AE453" s="160">
        <v>44540</v>
      </c>
      <c r="AF453" s="180" t="s">
        <v>2245</v>
      </c>
      <c r="AG453" s="160"/>
      <c r="AH453" s="160"/>
      <c r="AI453" s="179"/>
      <c r="AJ453" s="160">
        <f>IFERROR(IF(VLOOKUP(功能_33[[#This Row],[功能代號]],E:T,11,FALSE)=0,"",VLOOKUP(功能_33[[#This Row],[功能代號]],E:T,11,FALSE)),"")</f>
        <v>44517</v>
      </c>
      <c r="AK453" s="160"/>
      <c r="AL453" s="160"/>
      <c r="AM453" s="92"/>
      <c r="AO453" s="91" t="s">
        <v>897</v>
      </c>
      <c r="AP453" s="91" t="s">
        <v>759</v>
      </c>
      <c r="AQ453" s="181" t="s">
        <v>2240</v>
      </c>
      <c r="AR453" s="168" t="str">
        <f t="shared" si="48"/>
        <v>8-3</v>
      </c>
      <c r="AS453" s="169" t="str">
        <f t="shared" si="49"/>
        <v/>
      </c>
      <c r="AT453" s="170" t="str">
        <f t="shared" si="50"/>
        <v/>
      </c>
      <c r="AU453" s="182" t="str">
        <f t="shared" si="51"/>
        <v/>
      </c>
      <c r="AV453" s="183" t="str">
        <f t="shared" si="52"/>
        <v/>
      </c>
      <c r="AW453" s="163" t="str">
        <f t="shared" si="53"/>
        <v/>
      </c>
      <c r="AX453" s="92" t="str">
        <f>IFERROR(VLOOKUP(功能_33[[#This Row],[功能代號]],#REF!,1,FALSE),"")</f>
        <v/>
      </c>
      <c r="AY453" s="100">
        <v>44613</v>
      </c>
      <c r="AZ453" s="100">
        <v>44625</v>
      </c>
      <c r="BA453" s="100">
        <v>44624</v>
      </c>
      <c r="BB453" s="92" t="s">
        <v>1634</v>
      </c>
      <c r="BC453" s="92" t="s">
        <v>1832</v>
      </c>
      <c r="BD453" s="92" t="s">
        <v>2290</v>
      </c>
      <c r="BE453" s="92" t="s">
        <v>1533</v>
      </c>
      <c r="BF453" s="184"/>
      <c r="BG453" s="92" t="str">
        <f>IFERROR(VLOOKUP(功能_33[[#This Row],[功能代號]],#REF!,1,FALSE),"")</f>
        <v/>
      </c>
      <c r="BH453" s="92" t="str">
        <f>IFERROR(VLOOKUP(功能_33[[#This Row],[QC對應測試案例即測試報告]],#REF!,1,FALSE),"")</f>
        <v/>
      </c>
      <c r="BI453" s="92" t="str">
        <f t="shared" si="54"/>
        <v/>
      </c>
    </row>
    <row r="454" spans="3:61" ht="27" x14ac:dyDescent="0.4">
      <c r="C454" s="92" t="s">
        <v>647</v>
      </c>
      <c r="D454" s="92" t="s">
        <v>2232</v>
      </c>
      <c r="E454" s="91" t="s">
        <v>2299</v>
      </c>
      <c r="F454" s="92" t="s">
        <v>2300</v>
      </c>
      <c r="G454" s="92" t="s">
        <v>2235</v>
      </c>
      <c r="H454" s="91" t="s">
        <v>714</v>
      </c>
      <c r="I454" s="91" t="s">
        <v>1634</v>
      </c>
      <c r="J454" s="180" t="s">
        <v>2244</v>
      </c>
      <c r="K454" s="196" t="s">
        <v>2237</v>
      </c>
      <c r="L454" s="160">
        <v>44575</v>
      </c>
      <c r="M454" s="160">
        <v>44578</v>
      </c>
      <c r="N454" s="160">
        <v>44518</v>
      </c>
      <c r="O454" s="160">
        <v>44517</v>
      </c>
      <c r="P454" s="160">
        <v>44536</v>
      </c>
      <c r="Q454" s="91" t="s">
        <v>728</v>
      </c>
      <c r="R454" s="91" t="s">
        <v>995</v>
      </c>
      <c r="W454" s="91"/>
      <c r="Y454" s="91"/>
      <c r="Z454" s="91"/>
      <c r="AA454" s="92" t="e">
        <f>VLOOKUP(功能_33[[#This Row],[User]],#REF!,7,FALSE)</f>
        <v>#REF!</v>
      </c>
      <c r="AB454" s="160">
        <v>44533</v>
      </c>
      <c r="AC454" s="160" t="s">
        <v>1559</v>
      </c>
      <c r="AD454" s="160">
        <v>44540</v>
      </c>
      <c r="AE454" s="160">
        <v>44540</v>
      </c>
      <c r="AF454" s="180" t="s">
        <v>2245</v>
      </c>
      <c r="AG454" s="160"/>
      <c r="AH454" s="160"/>
      <c r="AI454" s="179"/>
      <c r="AJ454" s="160">
        <f>IFERROR(IF(VLOOKUP(功能_33[[#This Row],[功能代號]],E:T,11,FALSE)=0,"",VLOOKUP(功能_33[[#This Row],[功能代號]],E:T,11,FALSE)),"")</f>
        <v>44517</v>
      </c>
      <c r="AK454" s="160"/>
      <c r="AL454" s="160"/>
      <c r="AM454" s="92"/>
      <c r="AO454" s="91" t="s">
        <v>897</v>
      </c>
      <c r="AP454" s="91" t="s">
        <v>759</v>
      </c>
      <c r="AQ454" s="181" t="s">
        <v>2240</v>
      </c>
      <c r="AR454" s="168" t="str">
        <f t="shared" si="48"/>
        <v>8-3</v>
      </c>
      <c r="AS454" s="169" t="str">
        <f t="shared" si="49"/>
        <v/>
      </c>
      <c r="AT454" s="170" t="str">
        <f t="shared" si="50"/>
        <v/>
      </c>
      <c r="AU454" s="182" t="str">
        <f t="shared" si="51"/>
        <v/>
      </c>
      <c r="AV454" s="183" t="str">
        <f t="shared" si="52"/>
        <v/>
      </c>
      <c r="AW454" s="163" t="str">
        <f t="shared" si="53"/>
        <v/>
      </c>
      <c r="AX454" s="92" t="str">
        <f>IFERROR(VLOOKUP(功能_33[[#This Row],[功能代號]],#REF!,1,FALSE),"")</f>
        <v/>
      </c>
      <c r="AY454" s="100">
        <v>44613</v>
      </c>
      <c r="AZ454" s="100">
        <v>44625</v>
      </c>
      <c r="BA454" s="100">
        <v>44624</v>
      </c>
      <c r="BB454" s="92" t="s">
        <v>1634</v>
      </c>
      <c r="BC454" s="92" t="s">
        <v>1832</v>
      </c>
      <c r="BD454" s="92" t="s">
        <v>2290</v>
      </c>
      <c r="BE454" s="92" t="s">
        <v>1533</v>
      </c>
      <c r="BF454" s="184"/>
      <c r="BG454" s="92" t="str">
        <f>IFERROR(VLOOKUP(功能_33[[#This Row],[功能代號]],#REF!,1,FALSE),"")</f>
        <v/>
      </c>
      <c r="BH454" s="92" t="str">
        <f>IFERROR(VLOOKUP(功能_33[[#This Row],[QC對應測試案例即測試報告]],#REF!,1,FALSE),"")</f>
        <v/>
      </c>
      <c r="BI454" s="92" t="str">
        <f t="shared" si="54"/>
        <v/>
      </c>
    </row>
    <row r="455" spans="3:61" ht="27" x14ac:dyDescent="0.4">
      <c r="C455" s="92" t="s">
        <v>647</v>
      </c>
      <c r="D455" s="92" t="s">
        <v>2232</v>
      </c>
      <c r="E455" s="91" t="s">
        <v>2301</v>
      </c>
      <c r="F455" s="92" t="s">
        <v>2302</v>
      </c>
      <c r="G455" s="92" t="s">
        <v>2235</v>
      </c>
      <c r="H455" s="91" t="s">
        <v>714</v>
      </c>
      <c r="I455" s="91" t="s">
        <v>1634</v>
      </c>
      <c r="J455" s="180" t="s">
        <v>2244</v>
      </c>
      <c r="K455" s="196" t="s">
        <v>2237</v>
      </c>
      <c r="L455" s="160">
        <v>44575</v>
      </c>
      <c r="M455" s="160">
        <v>44578</v>
      </c>
      <c r="N455" s="160">
        <v>44518</v>
      </c>
      <c r="O455" s="160">
        <v>44517</v>
      </c>
      <c r="P455" s="160">
        <v>44536</v>
      </c>
      <c r="Q455" s="91" t="s">
        <v>728</v>
      </c>
      <c r="R455" s="91" t="s">
        <v>995</v>
      </c>
      <c r="W455" s="91"/>
      <c r="Y455" s="91"/>
      <c r="Z455" s="91"/>
      <c r="AA455" s="92" t="e">
        <f>VLOOKUP(功能_33[[#This Row],[User]],#REF!,7,FALSE)</f>
        <v>#REF!</v>
      </c>
      <c r="AB455" s="160">
        <v>44533</v>
      </c>
      <c r="AC455" s="160" t="s">
        <v>1559</v>
      </c>
      <c r="AD455" s="160">
        <v>44540</v>
      </c>
      <c r="AE455" s="160">
        <v>44540</v>
      </c>
      <c r="AF455" s="180" t="s">
        <v>2245</v>
      </c>
      <c r="AG455" s="160"/>
      <c r="AH455" s="160"/>
      <c r="AI455" s="179"/>
      <c r="AJ455" s="160">
        <f>IFERROR(IF(VLOOKUP(功能_33[[#This Row],[功能代號]],E:T,11,FALSE)=0,"",VLOOKUP(功能_33[[#This Row],[功能代號]],E:T,11,FALSE)),"")</f>
        <v>44517</v>
      </c>
      <c r="AK455" s="160"/>
      <c r="AL455" s="160"/>
      <c r="AM455" s="92"/>
      <c r="AO455" s="91" t="s">
        <v>897</v>
      </c>
      <c r="AP455" s="91" t="s">
        <v>759</v>
      </c>
      <c r="AQ455" s="181" t="s">
        <v>2240</v>
      </c>
      <c r="AR455" s="168" t="str">
        <f t="shared" si="48"/>
        <v>8-3</v>
      </c>
      <c r="AS455" s="169" t="str">
        <f t="shared" si="49"/>
        <v/>
      </c>
      <c r="AT455" s="170" t="str">
        <f t="shared" si="50"/>
        <v/>
      </c>
      <c r="AU455" s="182" t="str">
        <f t="shared" si="51"/>
        <v/>
      </c>
      <c r="AV455" s="183" t="str">
        <f t="shared" si="52"/>
        <v/>
      </c>
      <c r="AW455" s="163" t="str">
        <f t="shared" si="53"/>
        <v/>
      </c>
      <c r="AX455" s="92" t="str">
        <f>IFERROR(VLOOKUP(功能_33[[#This Row],[功能代號]],#REF!,1,FALSE),"")</f>
        <v/>
      </c>
      <c r="AY455" s="100">
        <v>44613</v>
      </c>
      <c r="AZ455" s="100">
        <v>44625</v>
      </c>
      <c r="BA455" s="100">
        <v>44624</v>
      </c>
      <c r="BB455" s="92" t="s">
        <v>1634</v>
      </c>
      <c r="BC455" s="92" t="s">
        <v>1832</v>
      </c>
      <c r="BD455" s="92" t="s">
        <v>2290</v>
      </c>
      <c r="BE455" s="92" t="s">
        <v>1533</v>
      </c>
      <c r="BF455" s="184"/>
      <c r="BG455" s="92" t="str">
        <f>IFERROR(VLOOKUP(功能_33[[#This Row],[功能代號]],#REF!,1,FALSE),"")</f>
        <v/>
      </c>
      <c r="BH455" s="92" t="str">
        <f>IFERROR(VLOOKUP(功能_33[[#This Row],[QC對應測試案例即測試報告]],#REF!,1,FALSE),"")</f>
        <v/>
      </c>
      <c r="BI455" s="92" t="str">
        <f t="shared" si="54"/>
        <v/>
      </c>
    </row>
    <row r="456" spans="3:61" ht="27" x14ac:dyDescent="0.4">
      <c r="C456" s="92" t="s">
        <v>647</v>
      </c>
      <c r="D456" s="92" t="s">
        <v>2232</v>
      </c>
      <c r="E456" s="91" t="s">
        <v>2303</v>
      </c>
      <c r="F456" s="92" t="s">
        <v>2304</v>
      </c>
      <c r="G456" s="92" t="s">
        <v>2235</v>
      </c>
      <c r="H456" s="91" t="s">
        <v>714</v>
      </c>
      <c r="I456" s="91" t="s">
        <v>1634</v>
      </c>
      <c r="J456" s="180" t="s">
        <v>2244</v>
      </c>
      <c r="K456" s="196" t="s">
        <v>2237</v>
      </c>
      <c r="L456" s="160">
        <v>44575</v>
      </c>
      <c r="M456" s="160">
        <v>44578</v>
      </c>
      <c r="N456" s="160">
        <v>44518</v>
      </c>
      <c r="O456" s="160">
        <v>44517</v>
      </c>
      <c r="P456" s="160">
        <v>44536</v>
      </c>
      <c r="Q456" s="91" t="s">
        <v>728</v>
      </c>
      <c r="R456" s="91" t="s">
        <v>995</v>
      </c>
      <c r="W456" s="91"/>
      <c r="Y456" s="91"/>
      <c r="Z456" s="91"/>
      <c r="AA456" s="92" t="e">
        <f>VLOOKUP(功能_33[[#This Row],[User]],#REF!,7,FALSE)</f>
        <v>#REF!</v>
      </c>
      <c r="AB456" s="160">
        <v>44533</v>
      </c>
      <c r="AC456" s="160" t="s">
        <v>1559</v>
      </c>
      <c r="AD456" s="160">
        <v>44540</v>
      </c>
      <c r="AE456" s="160">
        <v>44540</v>
      </c>
      <c r="AF456" s="180" t="s">
        <v>2245</v>
      </c>
      <c r="AG456" s="160"/>
      <c r="AH456" s="160"/>
      <c r="AI456" s="179"/>
      <c r="AJ456" s="160">
        <f>IFERROR(IF(VLOOKUP(功能_33[[#This Row],[功能代號]],E:T,11,FALSE)=0,"",VLOOKUP(功能_33[[#This Row],[功能代號]],E:T,11,FALSE)),"")</f>
        <v>44517</v>
      </c>
      <c r="AK456" s="160"/>
      <c r="AL456" s="160"/>
      <c r="AM456" s="92"/>
      <c r="AO456" s="91" t="s">
        <v>897</v>
      </c>
      <c r="AP456" s="91" t="s">
        <v>759</v>
      </c>
      <c r="AQ456" s="181" t="s">
        <v>2240</v>
      </c>
      <c r="AR456" s="168" t="str">
        <f t="shared" si="48"/>
        <v>8-3</v>
      </c>
      <c r="AS456" s="169" t="str">
        <f t="shared" si="49"/>
        <v/>
      </c>
      <c r="AT456" s="170" t="str">
        <f t="shared" si="50"/>
        <v/>
      </c>
      <c r="AU456" s="182" t="str">
        <f t="shared" si="51"/>
        <v/>
      </c>
      <c r="AV456" s="183" t="str">
        <f t="shared" si="52"/>
        <v/>
      </c>
      <c r="AW456" s="163" t="str">
        <f t="shared" si="53"/>
        <v/>
      </c>
      <c r="AX456" s="92" t="str">
        <f>IFERROR(VLOOKUP(功能_33[[#This Row],[功能代號]],#REF!,1,FALSE),"")</f>
        <v/>
      </c>
      <c r="AY456" s="100">
        <v>44613</v>
      </c>
      <c r="AZ456" s="100">
        <v>44625</v>
      </c>
      <c r="BA456" s="100">
        <v>44624</v>
      </c>
      <c r="BB456" s="92" t="s">
        <v>1634</v>
      </c>
      <c r="BC456" s="92" t="s">
        <v>1832</v>
      </c>
      <c r="BD456" s="92" t="s">
        <v>2290</v>
      </c>
      <c r="BE456" s="92" t="s">
        <v>1533</v>
      </c>
      <c r="BF456" s="184"/>
      <c r="BG456" s="92" t="str">
        <f>IFERROR(VLOOKUP(功能_33[[#This Row],[功能代號]],#REF!,1,FALSE),"")</f>
        <v/>
      </c>
      <c r="BH456" s="92" t="str">
        <f>IFERROR(VLOOKUP(功能_33[[#This Row],[QC對應測試案例即測試報告]],#REF!,1,FALSE),"")</f>
        <v/>
      </c>
      <c r="BI456" s="92" t="str">
        <f t="shared" si="54"/>
        <v/>
      </c>
    </row>
    <row r="457" spans="3:61" ht="27" x14ac:dyDescent="0.4">
      <c r="C457" s="92" t="s">
        <v>647</v>
      </c>
      <c r="D457" s="92" t="s">
        <v>2232</v>
      </c>
      <c r="E457" s="91" t="s">
        <v>2305</v>
      </c>
      <c r="F457" s="92" t="s">
        <v>2306</v>
      </c>
      <c r="G457" s="92" t="s">
        <v>2235</v>
      </c>
      <c r="H457" s="91" t="s">
        <v>714</v>
      </c>
      <c r="I457" s="91" t="s">
        <v>1634</v>
      </c>
      <c r="J457" s="180" t="s">
        <v>2244</v>
      </c>
      <c r="K457" s="196" t="s">
        <v>2237</v>
      </c>
      <c r="L457" s="160">
        <v>44575</v>
      </c>
      <c r="M457" s="160">
        <v>44578</v>
      </c>
      <c r="N457" s="160">
        <v>44518</v>
      </c>
      <c r="O457" s="160">
        <v>44517</v>
      </c>
      <c r="P457" s="160">
        <v>44536</v>
      </c>
      <c r="Q457" s="91" t="s">
        <v>728</v>
      </c>
      <c r="R457" s="91" t="s">
        <v>995</v>
      </c>
      <c r="W457" s="91"/>
      <c r="Y457" s="91"/>
      <c r="Z457" s="91"/>
      <c r="AA457" s="92" t="e">
        <f>VLOOKUP(功能_33[[#This Row],[User]],#REF!,7,FALSE)</f>
        <v>#REF!</v>
      </c>
      <c r="AB457" s="160">
        <v>44533</v>
      </c>
      <c r="AC457" s="160" t="s">
        <v>1559</v>
      </c>
      <c r="AD457" s="160">
        <v>44540</v>
      </c>
      <c r="AE457" s="160">
        <v>44540</v>
      </c>
      <c r="AF457" s="180" t="s">
        <v>2245</v>
      </c>
      <c r="AG457" s="160"/>
      <c r="AH457" s="160"/>
      <c r="AI457" s="179"/>
      <c r="AJ457" s="160">
        <f>IFERROR(IF(VLOOKUP(功能_33[[#This Row],[功能代號]],E:T,11,FALSE)=0,"",VLOOKUP(功能_33[[#This Row],[功能代號]],E:T,11,FALSE)),"")</f>
        <v>44517</v>
      </c>
      <c r="AK457" s="160"/>
      <c r="AL457" s="160"/>
      <c r="AM457" s="92"/>
      <c r="AO457" s="91" t="s">
        <v>897</v>
      </c>
      <c r="AP457" s="91" t="s">
        <v>759</v>
      </c>
      <c r="AQ457" s="181" t="s">
        <v>2240</v>
      </c>
      <c r="AR457" s="168" t="str">
        <f t="shared" ref="AR457:AR520" si="55">IF(COUNTA(AF457)=1,LEFT(D457,3),"")</f>
        <v>8-3</v>
      </c>
      <c r="AS457" s="169" t="str">
        <f t="shared" ref="AS457:AS520" si="56">IF(AND(COUNTA(O457)=1,COUNTA(P457)=1,COUNTA(AB457)=1,COUNTA(AE457)=1,COUNTA(AF457)=0),LEFT(D457,3),"")</f>
        <v/>
      </c>
      <c r="AT457" s="170" t="str">
        <f t="shared" ref="AT457:AT520" si="57">IF(AND(COUNTA(O457)=1,COUNTA(P457)=1,COUNTA(AB457)=1,COUNTA(AE457)=0,COUNTA(AF457)=0),LEFT(D457,3),"")</f>
        <v/>
      </c>
      <c r="AU457" s="182" t="str">
        <f t="shared" ref="AU457:AU520" si="58">IF(AND(COUNTA(P457)=0,COUNTA(AB457)=1),LEFT(D457,3),"")</f>
        <v/>
      </c>
      <c r="AV457" s="183" t="str">
        <f t="shared" ref="AV457:AV520" si="59">IF(AND(COUNTA(P457)=1,COUNTA(AB457)=0),LEFT(D457,3),"")</f>
        <v/>
      </c>
      <c r="AW457" s="163" t="str">
        <f t="shared" ref="AW457:AW520" si="60">IF(AND(COUNTA(P457)=0,COUNTA(AB457)=0),LEFT(D457,3),"")</f>
        <v/>
      </c>
      <c r="AX457" s="92" t="str">
        <f>IFERROR(VLOOKUP(功能_33[[#This Row],[功能代號]],#REF!,1,FALSE),"")</f>
        <v/>
      </c>
      <c r="AY457" s="100">
        <v>44613</v>
      </c>
      <c r="AZ457" s="100">
        <v>44625</v>
      </c>
      <c r="BA457" s="100">
        <v>44624</v>
      </c>
      <c r="BB457" s="92" t="s">
        <v>1634</v>
      </c>
      <c r="BC457" s="92" t="s">
        <v>1832</v>
      </c>
      <c r="BD457" s="92" t="s">
        <v>2290</v>
      </c>
      <c r="BE457" s="92" t="s">
        <v>1533</v>
      </c>
      <c r="BF457" s="184"/>
      <c r="BG457" s="92" t="str">
        <f>IFERROR(VLOOKUP(功能_33[[#This Row],[功能代號]],#REF!,1,FALSE),"")</f>
        <v/>
      </c>
      <c r="BH457" s="92" t="str">
        <f>IFERROR(VLOOKUP(功能_33[[#This Row],[QC對應測試案例即測試報告]],#REF!,1,FALSE),"")</f>
        <v/>
      </c>
      <c r="BI457" s="92" t="str">
        <f t="shared" ref="BI457:BI520" si="61">BG457&amp;BH457</f>
        <v/>
      </c>
    </row>
    <row r="458" spans="3:61" ht="27" x14ac:dyDescent="0.4">
      <c r="C458" s="92" t="s">
        <v>647</v>
      </c>
      <c r="D458" s="92" t="s">
        <v>2232</v>
      </c>
      <c r="E458" s="91" t="s">
        <v>2307</v>
      </c>
      <c r="F458" s="92" t="s">
        <v>2308</v>
      </c>
      <c r="G458" s="92" t="s">
        <v>2235</v>
      </c>
      <c r="H458" s="91" t="s">
        <v>714</v>
      </c>
      <c r="I458" s="91" t="s">
        <v>1634</v>
      </c>
      <c r="J458" s="180" t="s">
        <v>2244</v>
      </c>
      <c r="K458" s="196" t="s">
        <v>2237</v>
      </c>
      <c r="L458" s="160">
        <v>44575</v>
      </c>
      <c r="M458" s="160">
        <v>44578</v>
      </c>
      <c r="N458" s="160">
        <v>44518</v>
      </c>
      <c r="O458" s="160">
        <v>44517</v>
      </c>
      <c r="P458" s="160">
        <v>44536</v>
      </c>
      <c r="Q458" s="91" t="s">
        <v>728</v>
      </c>
      <c r="R458" s="91" t="s">
        <v>995</v>
      </c>
      <c r="W458" s="91"/>
      <c r="Y458" s="91"/>
      <c r="Z458" s="91"/>
      <c r="AA458" s="92" t="e">
        <f>VLOOKUP(功能_33[[#This Row],[User]],#REF!,7,FALSE)</f>
        <v>#REF!</v>
      </c>
      <c r="AB458" s="160">
        <v>44533</v>
      </c>
      <c r="AC458" s="160" t="s">
        <v>1559</v>
      </c>
      <c r="AD458" s="160">
        <v>44540</v>
      </c>
      <c r="AE458" s="160">
        <v>44540</v>
      </c>
      <c r="AF458" s="180" t="s">
        <v>2245</v>
      </c>
      <c r="AG458" s="160"/>
      <c r="AH458" s="160"/>
      <c r="AI458" s="179"/>
      <c r="AJ458" s="160">
        <f>IFERROR(IF(VLOOKUP(功能_33[[#This Row],[功能代號]],E:T,11,FALSE)=0,"",VLOOKUP(功能_33[[#This Row],[功能代號]],E:T,11,FALSE)),"")</f>
        <v>44517</v>
      </c>
      <c r="AK458" s="160"/>
      <c r="AL458" s="160"/>
      <c r="AM458" s="92"/>
      <c r="AO458" s="91" t="s">
        <v>897</v>
      </c>
      <c r="AP458" s="91" t="s">
        <v>759</v>
      </c>
      <c r="AQ458" s="181" t="s">
        <v>2240</v>
      </c>
      <c r="AR458" s="168" t="str">
        <f t="shared" si="55"/>
        <v>8-3</v>
      </c>
      <c r="AS458" s="169" t="str">
        <f t="shared" si="56"/>
        <v/>
      </c>
      <c r="AT458" s="170" t="str">
        <f t="shared" si="57"/>
        <v/>
      </c>
      <c r="AU458" s="182" t="str">
        <f t="shared" si="58"/>
        <v/>
      </c>
      <c r="AV458" s="183" t="str">
        <f t="shared" si="59"/>
        <v/>
      </c>
      <c r="AW458" s="163" t="str">
        <f t="shared" si="60"/>
        <v/>
      </c>
      <c r="AX458" s="92" t="str">
        <f>IFERROR(VLOOKUP(功能_33[[#This Row],[功能代號]],#REF!,1,FALSE),"")</f>
        <v/>
      </c>
      <c r="AY458" s="100">
        <v>44613</v>
      </c>
      <c r="AZ458" s="100">
        <v>44625</v>
      </c>
      <c r="BA458" s="100">
        <v>44624</v>
      </c>
      <c r="BB458" s="92" t="s">
        <v>1634</v>
      </c>
      <c r="BC458" s="92" t="s">
        <v>1832</v>
      </c>
      <c r="BD458" s="92" t="s">
        <v>2290</v>
      </c>
      <c r="BE458" s="92" t="s">
        <v>1533</v>
      </c>
      <c r="BF458" s="184"/>
      <c r="BG458" s="92" t="str">
        <f>IFERROR(VLOOKUP(功能_33[[#This Row],[功能代號]],#REF!,1,FALSE),"")</f>
        <v/>
      </c>
      <c r="BH458" s="92" t="str">
        <f>IFERROR(VLOOKUP(功能_33[[#This Row],[QC對應測試案例即測試報告]],#REF!,1,FALSE),"")</f>
        <v/>
      </c>
      <c r="BI458" s="92" t="str">
        <f t="shared" si="61"/>
        <v/>
      </c>
    </row>
    <row r="459" spans="3:61" ht="27" x14ac:dyDescent="0.4">
      <c r="C459" s="92" t="s">
        <v>647</v>
      </c>
      <c r="D459" s="92" t="s">
        <v>2232</v>
      </c>
      <c r="E459" s="91" t="s">
        <v>2309</v>
      </c>
      <c r="F459" s="92" t="s">
        <v>2310</v>
      </c>
      <c r="G459" s="92" t="s">
        <v>2235</v>
      </c>
      <c r="H459" s="91" t="s">
        <v>714</v>
      </c>
      <c r="I459" s="91" t="s">
        <v>1634</v>
      </c>
      <c r="J459" s="180" t="s">
        <v>2244</v>
      </c>
      <c r="K459" s="196" t="s">
        <v>2237</v>
      </c>
      <c r="L459" s="160">
        <v>44575</v>
      </c>
      <c r="M459" s="160">
        <v>44578</v>
      </c>
      <c r="N459" s="160">
        <v>44519</v>
      </c>
      <c r="O459" s="160">
        <v>44517</v>
      </c>
      <c r="P459" s="160">
        <v>44533</v>
      </c>
      <c r="Q459" s="91" t="s">
        <v>728</v>
      </c>
      <c r="R459" s="91" t="s">
        <v>995</v>
      </c>
      <c r="W459" s="91"/>
      <c r="Y459" s="91"/>
      <c r="Z459" s="91"/>
      <c r="AA459" s="92" t="e">
        <f>VLOOKUP(功能_33[[#This Row],[User]],#REF!,7,FALSE)</f>
        <v>#REF!</v>
      </c>
      <c r="AB459" s="160">
        <v>44533</v>
      </c>
      <c r="AC459" s="160" t="s">
        <v>1593</v>
      </c>
      <c r="AD459" s="160">
        <v>44540</v>
      </c>
      <c r="AE459" s="160">
        <v>44540</v>
      </c>
      <c r="AF459" s="180" t="s">
        <v>2245</v>
      </c>
      <c r="AG459" s="160"/>
      <c r="AH459" s="160"/>
      <c r="AI459" s="179"/>
      <c r="AJ459" s="160">
        <f>IFERROR(IF(VLOOKUP(功能_33[[#This Row],[功能代號]],E:T,11,FALSE)=0,"",VLOOKUP(功能_33[[#This Row],[功能代號]],E:T,11,FALSE)),"")</f>
        <v>44517</v>
      </c>
      <c r="AK459" s="160"/>
      <c r="AL459" s="160"/>
      <c r="AM459" s="92"/>
      <c r="AO459" s="91" t="s">
        <v>897</v>
      </c>
      <c r="AP459" s="91" t="s">
        <v>759</v>
      </c>
      <c r="AQ459" s="181" t="s">
        <v>2240</v>
      </c>
      <c r="AR459" s="168" t="str">
        <f t="shared" si="55"/>
        <v>8-3</v>
      </c>
      <c r="AS459" s="169" t="str">
        <f t="shared" si="56"/>
        <v/>
      </c>
      <c r="AT459" s="170" t="str">
        <f t="shared" si="57"/>
        <v/>
      </c>
      <c r="AU459" s="182" t="str">
        <f t="shared" si="58"/>
        <v/>
      </c>
      <c r="AV459" s="183" t="str">
        <f t="shared" si="59"/>
        <v/>
      </c>
      <c r="AW459" s="163" t="str">
        <f t="shared" si="60"/>
        <v/>
      </c>
      <c r="AX459" s="92" t="str">
        <f>IFERROR(VLOOKUP(功能_33[[#This Row],[功能代號]],#REF!,1,FALSE),"")</f>
        <v/>
      </c>
      <c r="AY459" s="100">
        <v>44613</v>
      </c>
      <c r="AZ459" s="100">
        <v>44625</v>
      </c>
      <c r="BA459" s="100">
        <v>44624</v>
      </c>
      <c r="BB459" s="92" t="s">
        <v>1634</v>
      </c>
      <c r="BC459" s="92" t="s">
        <v>1832</v>
      </c>
      <c r="BD459" s="92" t="s">
        <v>2276</v>
      </c>
      <c r="BE459" s="92" t="s">
        <v>1533</v>
      </c>
      <c r="BF459" s="184"/>
      <c r="BG459" s="92" t="str">
        <f>IFERROR(VLOOKUP(功能_33[[#This Row],[功能代號]],#REF!,1,FALSE),"")</f>
        <v/>
      </c>
      <c r="BH459" s="92" t="str">
        <f>IFERROR(VLOOKUP(功能_33[[#This Row],[QC對應測試案例即測試報告]],#REF!,1,FALSE),"")</f>
        <v/>
      </c>
      <c r="BI459" s="92" t="str">
        <f t="shared" si="61"/>
        <v/>
      </c>
    </row>
    <row r="460" spans="3:61" ht="27" x14ac:dyDescent="0.4">
      <c r="C460" s="92" t="s">
        <v>647</v>
      </c>
      <c r="D460" s="92" t="s">
        <v>2232</v>
      </c>
      <c r="E460" s="91" t="s">
        <v>2311</v>
      </c>
      <c r="F460" s="92" t="s">
        <v>2312</v>
      </c>
      <c r="G460" s="92" t="s">
        <v>2235</v>
      </c>
      <c r="H460" s="91" t="s">
        <v>714</v>
      </c>
      <c r="I460" s="91" t="s">
        <v>1634</v>
      </c>
      <c r="J460" s="180" t="s">
        <v>2244</v>
      </c>
      <c r="K460" s="196" t="s">
        <v>2237</v>
      </c>
      <c r="L460" s="160">
        <v>44575</v>
      </c>
      <c r="M460" s="160">
        <v>44578</v>
      </c>
      <c r="N460" s="160">
        <v>44519</v>
      </c>
      <c r="O460" s="160">
        <v>44517</v>
      </c>
      <c r="P460" s="160">
        <v>44536</v>
      </c>
      <c r="Q460" s="91" t="s">
        <v>728</v>
      </c>
      <c r="R460" s="91" t="s">
        <v>995</v>
      </c>
      <c r="W460" s="91"/>
      <c r="Y460" s="91"/>
      <c r="Z460" s="91"/>
      <c r="AA460" s="92" t="e">
        <f>VLOOKUP(功能_33[[#This Row],[User]],#REF!,7,FALSE)</f>
        <v>#REF!</v>
      </c>
      <c r="AB460" s="160">
        <v>44533</v>
      </c>
      <c r="AC460" s="160" t="s">
        <v>1559</v>
      </c>
      <c r="AD460" s="160">
        <v>44540</v>
      </c>
      <c r="AE460" s="160">
        <v>44540</v>
      </c>
      <c r="AF460" s="180" t="s">
        <v>2245</v>
      </c>
      <c r="AG460" s="160"/>
      <c r="AH460" s="160"/>
      <c r="AI460" s="179"/>
      <c r="AJ460" s="160">
        <f>IFERROR(IF(VLOOKUP(功能_33[[#This Row],[功能代號]],E:T,11,FALSE)=0,"",VLOOKUP(功能_33[[#This Row],[功能代號]],E:T,11,FALSE)),"")</f>
        <v>44517</v>
      </c>
      <c r="AK460" s="160"/>
      <c r="AL460" s="160"/>
      <c r="AM460" s="92"/>
      <c r="AO460" s="91" t="s">
        <v>897</v>
      </c>
      <c r="AP460" s="91" t="s">
        <v>759</v>
      </c>
      <c r="AQ460" s="181" t="s">
        <v>2240</v>
      </c>
      <c r="AR460" s="168" t="str">
        <f t="shared" si="55"/>
        <v>8-3</v>
      </c>
      <c r="AS460" s="169" t="str">
        <f t="shared" si="56"/>
        <v/>
      </c>
      <c r="AT460" s="170" t="str">
        <f t="shared" si="57"/>
        <v/>
      </c>
      <c r="AU460" s="182" t="str">
        <f t="shared" si="58"/>
        <v/>
      </c>
      <c r="AV460" s="183" t="str">
        <f t="shared" si="59"/>
        <v/>
      </c>
      <c r="AW460" s="163" t="str">
        <f t="shared" si="60"/>
        <v/>
      </c>
      <c r="AX460" s="92" t="str">
        <f>IFERROR(VLOOKUP(功能_33[[#This Row],[功能代號]],#REF!,1,FALSE),"")</f>
        <v/>
      </c>
      <c r="AY460" s="100">
        <v>44613</v>
      </c>
      <c r="AZ460" s="100">
        <v>44625</v>
      </c>
      <c r="BA460" s="100">
        <v>44624</v>
      </c>
      <c r="BB460" s="92" t="s">
        <v>1634</v>
      </c>
      <c r="BC460" s="92" t="s">
        <v>1832</v>
      </c>
      <c r="BD460" s="92" t="s">
        <v>2276</v>
      </c>
      <c r="BE460" s="92" t="s">
        <v>1533</v>
      </c>
      <c r="BF460" s="184"/>
      <c r="BG460" s="92" t="str">
        <f>IFERROR(VLOOKUP(功能_33[[#This Row],[功能代號]],#REF!,1,FALSE),"")</f>
        <v/>
      </c>
      <c r="BH460" s="92" t="str">
        <f>IFERROR(VLOOKUP(功能_33[[#This Row],[QC對應測試案例即測試報告]],#REF!,1,FALSE),"")</f>
        <v/>
      </c>
      <c r="BI460" s="92" t="str">
        <f t="shared" si="61"/>
        <v/>
      </c>
    </row>
    <row r="461" spans="3:61" ht="27" x14ac:dyDescent="0.4">
      <c r="C461" s="92" t="s">
        <v>647</v>
      </c>
      <c r="D461" s="92" t="s">
        <v>2232</v>
      </c>
      <c r="E461" s="91" t="s">
        <v>2313</v>
      </c>
      <c r="F461" s="92" t="s">
        <v>2314</v>
      </c>
      <c r="G461" s="92" t="s">
        <v>2235</v>
      </c>
      <c r="H461" s="91" t="s">
        <v>714</v>
      </c>
      <c r="I461" s="91" t="s">
        <v>1634</v>
      </c>
      <c r="J461" s="180" t="s">
        <v>2244</v>
      </c>
      <c r="K461" s="196" t="s">
        <v>2237</v>
      </c>
      <c r="L461" s="160">
        <v>44575</v>
      </c>
      <c r="M461" s="160">
        <v>44578</v>
      </c>
      <c r="N461" s="160">
        <v>44519</v>
      </c>
      <c r="O461" s="160">
        <v>44517</v>
      </c>
      <c r="P461" s="160">
        <v>44536</v>
      </c>
      <c r="Q461" s="91" t="s">
        <v>728</v>
      </c>
      <c r="R461" s="91" t="s">
        <v>995</v>
      </c>
      <c r="W461" s="91"/>
      <c r="Y461" s="91"/>
      <c r="Z461" s="91"/>
      <c r="AA461" s="92" t="e">
        <f>VLOOKUP(功能_33[[#This Row],[User]],#REF!,7,FALSE)</f>
        <v>#REF!</v>
      </c>
      <c r="AB461" s="160">
        <v>44533</v>
      </c>
      <c r="AC461" s="160" t="s">
        <v>1559</v>
      </c>
      <c r="AD461" s="160">
        <v>44540</v>
      </c>
      <c r="AE461" s="160">
        <v>44540</v>
      </c>
      <c r="AF461" s="180" t="s">
        <v>2245</v>
      </c>
      <c r="AG461" s="160"/>
      <c r="AH461" s="160"/>
      <c r="AI461" s="179"/>
      <c r="AJ461" s="160">
        <f>IFERROR(IF(VLOOKUP(功能_33[[#This Row],[功能代號]],E:T,11,FALSE)=0,"",VLOOKUP(功能_33[[#This Row],[功能代號]],E:T,11,FALSE)),"")</f>
        <v>44517</v>
      </c>
      <c r="AK461" s="160"/>
      <c r="AL461" s="160"/>
      <c r="AM461" s="92"/>
      <c r="AO461" s="91" t="s">
        <v>897</v>
      </c>
      <c r="AP461" s="91" t="s">
        <v>759</v>
      </c>
      <c r="AQ461" s="181" t="s">
        <v>2240</v>
      </c>
      <c r="AR461" s="168" t="str">
        <f t="shared" si="55"/>
        <v>8-3</v>
      </c>
      <c r="AS461" s="169" t="str">
        <f t="shared" si="56"/>
        <v/>
      </c>
      <c r="AT461" s="170" t="str">
        <f t="shared" si="57"/>
        <v/>
      </c>
      <c r="AU461" s="182" t="str">
        <f t="shared" si="58"/>
        <v/>
      </c>
      <c r="AV461" s="183" t="str">
        <f t="shared" si="59"/>
        <v/>
      </c>
      <c r="AW461" s="163" t="str">
        <f t="shared" si="60"/>
        <v/>
      </c>
      <c r="AX461" s="92" t="str">
        <f>IFERROR(VLOOKUP(功能_33[[#This Row],[功能代號]],#REF!,1,FALSE),"")</f>
        <v/>
      </c>
      <c r="AY461" s="100">
        <v>44613</v>
      </c>
      <c r="AZ461" s="100">
        <v>44625</v>
      </c>
      <c r="BA461" s="100">
        <v>44624</v>
      </c>
      <c r="BB461" s="92" t="s">
        <v>1634</v>
      </c>
      <c r="BC461" s="92" t="s">
        <v>1832</v>
      </c>
      <c r="BD461" s="92" t="s">
        <v>2276</v>
      </c>
      <c r="BE461" s="92" t="s">
        <v>1533</v>
      </c>
      <c r="BF461" s="184"/>
      <c r="BG461" s="92" t="str">
        <f>IFERROR(VLOOKUP(功能_33[[#This Row],[功能代號]],#REF!,1,FALSE),"")</f>
        <v/>
      </c>
      <c r="BH461" s="92" t="str">
        <f>IFERROR(VLOOKUP(功能_33[[#This Row],[QC對應測試案例即測試報告]],#REF!,1,FALSE),"")</f>
        <v/>
      </c>
      <c r="BI461" s="92" t="str">
        <f t="shared" si="61"/>
        <v/>
      </c>
    </row>
    <row r="462" spans="3:61" ht="27" x14ac:dyDescent="0.4">
      <c r="C462" s="92" t="s">
        <v>647</v>
      </c>
      <c r="D462" s="92" t="s">
        <v>2232</v>
      </c>
      <c r="E462" s="91" t="s">
        <v>2315</v>
      </c>
      <c r="F462" s="92" t="s">
        <v>2316</v>
      </c>
      <c r="G462" s="92" t="s">
        <v>2235</v>
      </c>
      <c r="H462" s="91" t="s">
        <v>714</v>
      </c>
      <c r="I462" s="91" t="s">
        <v>1634</v>
      </c>
      <c r="J462" s="180" t="s">
        <v>2244</v>
      </c>
      <c r="K462" s="196" t="s">
        <v>2237</v>
      </c>
      <c r="L462" s="160">
        <v>44575</v>
      </c>
      <c r="M462" s="160">
        <v>44578</v>
      </c>
      <c r="N462" s="160">
        <v>44519</v>
      </c>
      <c r="O462" s="160">
        <v>44517</v>
      </c>
      <c r="P462" s="160">
        <v>44536</v>
      </c>
      <c r="Q462" s="91" t="s">
        <v>728</v>
      </c>
      <c r="R462" s="91" t="s">
        <v>995</v>
      </c>
      <c r="W462" s="91"/>
      <c r="Y462" s="91"/>
      <c r="Z462" s="91"/>
      <c r="AA462" s="92" t="e">
        <f>VLOOKUP(功能_33[[#This Row],[User]],#REF!,7,FALSE)</f>
        <v>#REF!</v>
      </c>
      <c r="AB462" s="160">
        <v>44533</v>
      </c>
      <c r="AC462" s="160" t="s">
        <v>1559</v>
      </c>
      <c r="AD462" s="160">
        <v>44540</v>
      </c>
      <c r="AE462" s="160">
        <v>44540</v>
      </c>
      <c r="AF462" s="180" t="s">
        <v>2245</v>
      </c>
      <c r="AG462" s="160"/>
      <c r="AH462" s="160"/>
      <c r="AI462" s="179"/>
      <c r="AJ462" s="160">
        <f>IFERROR(IF(VLOOKUP(功能_33[[#This Row],[功能代號]],E:T,11,FALSE)=0,"",VLOOKUP(功能_33[[#This Row],[功能代號]],E:T,11,FALSE)),"")</f>
        <v>44517</v>
      </c>
      <c r="AK462" s="160"/>
      <c r="AL462" s="160"/>
      <c r="AM462" s="92"/>
      <c r="AO462" s="91" t="s">
        <v>897</v>
      </c>
      <c r="AP462" s="91" t="s">
        <v>759</v>
      </c>
      <c r="AQ462" s="181" t="s">
        <v>2240</v>
      </c>
      <c r="AR462" s="168" t="str">
        <f t="shared" si="55"/>
        <v>8-3</v>
      </c>
      <c r="AS462" s="169" t="str">
        <f t="shared" si="56"/>
        <v/>
      </c>
      <c r="AT462" s="170" t="str">
        <f t="shared" si="57"/>
        <v/>
      </c>
      <c r="AU462" s="182" t="str">
        <f t="shared" si="58"/>
        <v/>
      </c>
      <c r="AV462" s="183" t="str">
        <f t="shared" si="59"/>
        <v/>
      </c>
      <c r="AW462" s="163" t="str">
        <f t="shared" si="60"/>
        <v/>
      </c>
      <c r="AX462" s="92" t="str">
        <f>IFERROR(VLOOKUP(功能_33[[#This Row],[功能代號]],#REF!,1,FALSE),"")</f>
        <v/>
      </c>
      <c r="AY462" s="100">
        <v>44613</v>
      </c>
      <c r="AZ462" s="100">
        <v>44625</v>
      </c>
      <c r="BA462" s="100">
        <v>44624</v>
      </c>
      <c r="BB462" s="92" t="s">
        <v>1634</v>
      </c>
      <c r="BC462" s="92" t="s">
        <v>1832</v>
      </c>
      <c r="BD462" s="92" t="s">
        <v>2276</v>
      </c>
      <c r="BE462" s="92" t="s">
        <v>1533</v>
      </c>
      <c r="BF462" s="184"/>
      <c r="BG462" s="92" t="str">
        <f>IFERROR(VLOOKUP(功能_33[[#This Row],[功能代號]],#REF!,1,FALSE),"")</f>
        <v/>
      </c>
      <c r="BH462" s="92" t="str">
        <f>IFERROR(VLOOKUP(功能_33[[#This Row],[QC對應測試案例即測試報告]],#REF!,1,FALSE),"")</f>
        <v/>
      </c>
      <c r="BI462" s="92" t="str">
        <f t="shared" si="61"/>
        <v/>
      </c>
    </row>
    <row r="463" spans="3:61" ht="27" x14ac:dyDescent="0.4">
      <c r="C463" s="92" t="s">
        <v>647</v>
      </c>
      <c r="D463" s="92" t="s">
        <v>2232</v>
      </c>
      <c r="E463" s="91" t="s">
        <v>2317</v>
      </c>
      <c r="F463" s="92" t="s">
        <v>2318</v>
      </c>
      <c r="G463" s="92" t="s">
        <v>2235</v>
      </c>
      <c r="H463" s="91" t="s">
        <v>714</v>
      </c>
      <c r="I463" s="91" t="s">
        <v>1634</v>
      </c>
      <c r="J463" s="180" t="s">
        <v>2244</v>
      </c>
      <c r="K463" s="196" t="s">
        <v>2237</v>
      </c>
      <c r="L463" s="160">
        <v>44575</v>
      </c>
      <c r="M463" s="160">
        <v>44578</v>
      </c>
      <c r="N463" s="160">
        <v>44519</v>
      </c>
      <c r="O463" s="160">
        <v>44517</v>
      </c>
      <c r="P463" s="160">
        <v>44536</v>
      </c>
      <c r="Q463" s="91" t="s">
        <v>728</v>
      </c>
      <c r="R463" s="91" t="s">
        <v>995</v>
      </c>
      <c r="W463" s="91"/>
      <c r="Y463" s="91"/>
      <c r="Z463" s="91"/>
      <c r="AA463" s="92" t="e">
        <f>VLOOKUP(功能_33[[#This Row],[User]],#REF!,7,FALSE)</f>
        <v>#REF!</v>
      </c>
      <c r="AB463" s="160">
        <v>44533</v>
      </c>
      <c r="AC463" s="160" t="s">
        <v>1559</v>
      </c>
      <c r="AD463" s="160">
        <v>44540</v>
      </c>
      <c r="AE463" s="160">
        <v>44540</v>
      </c>
      <c r="AF463" s="180" t="s">
        <v>2245</v>
      </c>
      <c r="AG463" s="160"/>
      <c r="AH463" s="160"/>
      <c r="AI463" s="179"/>
      <c r="AJ463" s="160">
        <f>IFERROR(IF(VLOOKUP(功能_33[[#This Row],[功能代號]],E:T,11,FALSE)=0,"",VLOOKUP(功能_33[[#This Row],[功能代號]],E:T,11,FALSE)),"")</f>
        <v>44517</v>
      </c>
      <c r="AK463" s="160"/>
      <c r="AL463" s="160"/>
      <c r="AM463" s="92"/>
      <c r="AO463" s="91" t="s">
        <v>897</v>
      </c>
      <c r="AP463" s="91" t="s">
        <v>759</v>
      </c>
      <c r="AQ463" s="181" t="s">
        <v>2240</v>
      </c>
      <c r="AR463" s="168" t="str">
        <f t="shared" si="55"/>
        <v>8-3</v>
      </c>
      <c r="AS463" s="169" t="str">
        <f t="shared" si="56"/>
        <v/>
      </c>
      <c r="AT463" s="170" t="str">
        <f t="shared" si="57"/>
        <v/>
      </c>
      <c r="AU463" s="182" t="str">
        <f t="shared" si="58"/>
        <v/>
      </c>
      <c r="AV463" s="183" t="str">
        <f t="shared" si="59"/>
        <v/>
      </c>
      <c r="AW463" s="163" t="str">
        <f t="shared" si="60"/>
        <v/>
      </c>
      <c r="AX463" s="92" t="str">
        <f>IFERROR(VLOOKUP(功能_33[[#This Row],[功能代號]],#REF!,1,FALSE),"")</f>
        <v/>
      </c>
      <c r="AY463" s="100">
        <v>44613</v>
      </c>
      <c r="AZ463" s="100">
        <v>44625</v>
      </c>
      <c r="BA463" s="100">
        <v>44624</v>
      </c>
      <c r="BB463" s="92" t="s">
        <v>1634</v>
      </c>
      <c r="BC463" s="92" t="s">
        <v>1832</v>
      </c>
      <c r="BD463" s="92" t="s">
        <v>2276</v>
      </c>
      <c r="BE463" s="92" t="s">
        <v>1533</v>
      </c>
      <c r="BF463" s="184"/>
      <c r="BG463" s="92" t="str">
        <f>IFERROR(VLOOKUP(功能_33[[#This Row],[功能代號]],#REF!,1,FALSE),"")</f>
        <v/>
      </c>
      <c r="BH463" s="92" t="str">
        <f>IFERROR(VLOOKUP(功能_33[[#This Row],[QC對應測試案例即測試報告]],#REF!,1,FALSE),"")</f>
        <v/>
      </c>
      <c r="BI463" s="92" t="str">
        <f t="shared" si="61"/>
        <v/>
      </c>
    </row>
    <row r="464" spans="3:61" ht="27" x14ac:dyDescent="0.4">
      <c r="C464" s="92" t="s">
        <v>647</v>
      </c>
      <c r="D464" s="92" t="s">
        <v>2232</v>
      </c>
      <c r="E464" s="91" t="s">
        <v>2319</v>
      </c>
      <c r="F464" s="92" t="s">
        <v>2320</v>
      </c>
      <c r="G464" s="92" t="s">
        <v>2235</v>
      </c>
      <c r="H464" s="91" t="s">
        <v>714</v>
      </c>
      <c r="I464" s="91" t="s">
        <v>1634</v>
      </c>
      <c r="J464" s="180" t="s">
        <v>2244</v>
      </c>
      <c r="K464" s="196" t="s">
        <v>2237</v>
      </c>
      <c r="L464" s="160">
        <v>44575</v>
      </c>
      <c r="M464" s="160">
        <v>44578</v>
      </c>
      <c r="N464" s="160">
        <v>44519</v>
      </c>
      <c r="O464" s="160">
        <v>44517</v>
      </c>
      <c r="P464" s="160">
        <v>44536</v>
      </c>
      <c r="Q464" s="91" t="s">
        <v>728</v>
      </c>
      <c r="R464" s="91" t="s">
        <v>995</v>
      </c>
      <c r="W464" s="91"/>
      <c r="Y464" s="91"/>
      <c r="Z464" s="91"/>
      <c r="AA464" s="92" t="e">
        <f>VLOOKUP(功能_33[[#This Row],[User]],#REF!,7,FALSE)</f>
        <v>#REF!</v>
      </c>
      <c r="AB464" s="160">
        <v>44533</v>
      </c>
      <c r="AC464" s="160" t="s">
        <v>1559</v>
      </c>
      <c r="AD464" s="160">
        <v>44540</v>
      </c>
      <c r="AE464" s="160">
        <v>44540</v>
      </c>
      <c r="AF464" s="180" t="s">
        <v>2245</v>
      </c>
      <c r="AG464" s="160"/>
      <c r="AH464" s="160"/>
      <c r="AI464" s="179"/>
      <c r="AJ464" s="160">
        <f>IFERROR(IF(VLOOKUP(功能_33[[#This Row],[功能代號]],E:T,11,FALSE)=0,"",VLOOKUP(功能_33[[#This Row],[功能代號]],E:T,11,FALSE)),"")</f>
        <v>44517</v>
      </c>
      <c r="AK464" s="160"/>
      <c r="AL464" s="160"/>
      <c r="AM464" s="92"/>
      <c r="AO464" s="91" t="s">
        <v>897</v>
      </c>
      <c r="AP464" s="91" t="s">
        <v>759</v>
      </c>
      <c r="AQ464" s="181" t="s">
        <v>2240</v>
      </c>
      <c r="AR464" s="168" t="str">
        <f t="shared" si="55"/>
        <v>8-3</v>
      </c>
      <c r="AS464" s="169" t="str">
        <f t="shared" si="56"/>
        <v/>
      </c>
      <c r="AT464" s="170" t="str">
        <f t="shared" si="57"/>
        <v/>
      </c>
      <c r="AU464" s="182" t="str">
        <f t="shared" si="58"/>
        <v/>
      </c>
      <c r="AV464" s="183" t="str">
        <f t="shared" si="59"/>
        <v/>
      </c>
      <c r="AW464" s="163" t="str">
        <f t="shared" si="60"/>
        <v/>
      </c>
      <c r="AX464" s="92" t="str">
        <f>IFERROR(VLOOKUP(功能_33[[#This Row],[功能代號]],#REF!,1,FALSE),"")</f>
        <v/>
      </c>
      <c r="AY464" s="100">
        <v>44613</v>
      </c>
      <c r="AZ464" s="100">
        <v>44625</v>
      </c>
      <c r="BA464" s="100">
        <v>44624</v>
      </c>
      <c r="BB464" s="92" t="s">
        <v>1634</v>
      </c>
      <c r="BC464" s="92" t="s">
        <v>1832</v>
      </c>
      <c r="BD464" s="92" t="s">
        <v>2276</v>
      </c>
      <c r="BE464" s="92" t="s">
        <v>1533</v>
      </c>
      <c r="BF464" s="184"/>
      <c r="BG464" s="92" t="str">
        <f>IFERROR(VLOOKUP(功能_33[[#This Row],[功能代號]],#REF!,1,FALSE),"")</f>
        <v/>
      </c>
      <c r="BH464" s="92" t="str">
        <f>IFERROR(VLOOKUP(功能_33[[#This Row],[QC對應測試案例即測試報告]],#REF!,1,FALSE),"")</f>
        <v/>
      </c>
      <c r="BI464" s="92" t="str">
        <f t="shared" si="61"/>
        <v/>
      </c>
    </row>
    <row r="465" spans="3:61" ht="27" x14ac:dyDescent="0.4">
      <c r="C465" s="92" t="s">
        <v>647</v>
      </c>
      <c r="D465" s="92" t="s">
        <v>2232</v>
      </c>
      <c r="E465" s="91" t="s">
        <v>2321</v>
      </c>
      <c r="F465" s="92" t="s">
        <v>2322</v>
      </c>
      <c r="G465" s="92" t="s">
        <v>2235</v>
      </c>
      <c r="H465" s="91" t="s">
        <v>714</v>
      </c>
      <c r="I465" s="91" t="s">
        <v>1634</v>
      </c>
      <c r="J465" s="180" t="s">
        <v>2244</v>
      </c>
      <c r="K465" s="196" t="s">
        <v>2237</v>
      </c>
      <c r="L465" s="160">
        <v>44610</v>
      </c>
      <c r="M465" s="160">
        <v>44610</v>
      </c>
      <c r="N465" s="160">
        <v>44515</v>
      </c>
      <c r="O465" s="160">
        <v>44517</v>
      </c>
      <c r="P465" s="160">
        <v>44545</v>
      </c>
      <c r="Q465" s="91" t="s">
        <v>728</v>
      </c>
      <c r="R465" s="91" t="s">
        <v>995</v>
      </c>
      <c r="W465" s="91"/>
      <c r="Y465" s="91"/>
      <c r="Z465" s="91"/>
      <c r="AA465" s="92" t="e">
        <f>VLOOKUP(功能_33[[#This Row],[User]],#REF!,7,FALSE)</f>
        <v>#REF!</v>
      </c>
      <c r="AB465" s="160">
        <v>44545</v>
      </c>
      <c r="AC465" s="160" t="s">
        <v>1745</v>
      </c>
      <c r="AD465" s="160">
        <v>44540</v>
      </c>
      <c r="AE465" s="160">
        <v>44540</v>
      </c>
      <c r="AF465" s="180" t="s">
        <v>2245</v>
      </c>
      <c r="AG465" s="160"/>
      <c r="AH465" s="160"/>
      <c r="AI465" s="179"/>
      <c r="AJ465" s="160">
        <f>IFERROR(IF(VLOOKUP(功能_33[[#This Row],[功能代號]],E:T,11,FALSE)=0,"",VLOOKUP(功能_33[[#This Row],[功能代號]],E:T,11,FALSE)),"")</f>
        <v>44517</v>
      </c>
      <c r="AK465" s="160"/>
      <c r="AL465" s="160"/>
      <c r="AM465" s="92"/>
      <c r="AO465" s="91" t="s">
        <v>1773</v>
      </c>
      <c r="AP465" s="92" t="s">
        <v>2239</v>
      </c>
      <c r="AQ465" s="181" t="s">
        <v>2240</v>
      </c>
      <c r="AR465" s="168" t="str">
        <f t="shared" si="55"/>
        <v>8-3</v>
      </c>
      <c r="AS465" s="169" t="str">
        <f t="shared" si="56"/>
        <v/>
      </c>
      <c r="AT465" s="170" t="str">
        <f t="shared" si="57"/>
        <v/>
      </c>
      <c r="AU465" s="182" t="str">
        <f t="shared" si="58"/>
        <v/>
      </c>
      <c r="AV465" s="183" t="str">
        <f t="shared" si="59"/>
        <v/>
      </c>
      <c r="AW465" s="163" t="str">
        <f t="shared" si="60"/>
        <v/>
      </c>
      <c r="AX465" s="92" t="str">
        <f>IFERROR(VLOOKUP(功能_33[[#This Row],[功能代號]],#REF!,1,FALSE),"")</f>
        <v/>
      </c>
      <c r="AY465" s="100">
        <v>44610</v>
      </c>
      <c r="AZ465" s="100">
        <v>44625</v>
      </c>
      <c r="BA465" s="100">
        <v>44621</v>
      </c>
      <c r="BB465" s="92" t="s">
        <v>1634</v>
      </c>
      <c r="BC465" s="92" t="s">
        <v>1832</v>
      </c>
      <c r="BD465" s="92" t="s">
        <v>2241</v>
      </c>
      <c r="BE465" s="92" t="s">
        <v>1533</v>
      </c>
      <c r="BF465" s="184"/>
      <c r="BG465" s="92" t="str">
        <f>IFERROR(VLOOKUP(功能_33[[#This Row],[功能代號]],#REF!,1,FALSE),"")</f>
        <v/>
      </c>
      <c r="BH465" s="92" t="str">
        <f>IFERROR(VLOOKUP(功能_33[[#This Row],[QC對應測試案例即測試報告]],#REF!,1,FALSE),"")</f>
        <v/>
      </c>
      <c r="BI465" s="92" t="str">
        <f t="shared" si="61"/>
        <v/>
      </c>
    </row>
    <row r="466" spans="3:61" ht="27" x14ac:dyDescent="0.4">
      <c r="C466" s="92" t="s">
        <v>647</v>
      </c>
      <c r="D466" s="92" t="s">
        <v>2232</v>
      </c>
      <c r="E466" s="91" t="s">
        <v>2323</v>
      </c>
      <c r="F466" s="92" t="s">
        <v>2324</v>
      </c>
      <c r="G466" s="92" t="s">
        <v>2235</v>
      </c>
      <c r="H466" s="91" t="s">
        <v>714</v>
      </c>
      <c r="I466" s="91" t="s">
        <v>1634</v>
      </c>
      <c r="J466" s="180" t="s">
        <v>2244</v>
      </c>
      <c r="K466" s="196" t="s">
        <v>2237</v>
      </c>
      <c r="L466" s="160">
        <v>44610</v>
      </c>
      <c r="M466" s="160">
        <v>44609</v>
      </c>
      <c r="N466" s="160">
        <v>44515</v>
      </c>
      <c r="O466" s="160">
        <v>44517</v>
      </c>
      <c r="P466" s="160">
        <v>44545</v>
      </c>
      <c r="Q466" s="91" t="s">
        <v>728</v>
      </c>
      <c r="R466" s="91" t="s">
        <v>995</v>
      </c>
      <c r="W466" s="91"/>
      <c r="Y466" s="91"/>
      <c r="Z466" s="91"/>
      <c r="AA466" s="92" t="e">
        <f>VLOOKUP(功能_33[[#This Row],[User]],#REF!,7,FALSE)</f>
        <v>#REF!</v>
      </c>
      <c r="AB466" s="160">
        <v>44545</v>
      </c>
      <c r="AC466" s="160" t="s">
        <v>1745</v>
      </c>
      <c r="AD466" s="160">
        <v>44540</v>
      </c>
      <c r="AE466" s="160">
        <v>44540</v>
      </c>
      <c r="AF466" s="180" t="s">
        <v>2245</v>
      </c>
      <c r="AG466" s="160"/>
      <c r="AH466" s="160"/>
      <c r="AI466" s="179"/>
      <c r="AJ466" s="160">
        <f>IFERROR(IF(VLOOKUP(功能_33[[#This Row],[功能代號]],E:T,11,FALSE)=0,"",VLOOKUP(功能_33[[#This Row],[功能代號]],E:T,11,FALSE)),"")</f>
        <v>44517</v>
      </c>
      <c r="AK466" s="160"/>
      <c r="AL466" s="160"/>
      <c r="AM466" s="92"/>
      <c r="AO466" s="91" t="s">
        <v>1773</v>
      </c>
      <c r="AP466" s="92" t="s">
        <v>2239</v>
      </c>
      <c r="AQ466" s="181" t="s">
        <v>2240</v>
      </c>
      <c r="AR466" s="168" t="str">
        <f t="shared" si="55"/>
        <v>8-3</v>
      </c>
      <c r="AS466" s="169" t="str">
        <f t="shared" si="56"/>
        <v/>
      </c>
      <c r="AT466" s="170" t="str">
        <f t="shared" si="57"/>
        <v/>
      </c>
      <c r="AU466" s="182" t="str">
        <f t="shared" si="58"/>
        <v/>
      </c>
      <c r="AV466" s="183" t="str">
        <f t="shared" si="59"/>
        <v/>
      </c>
      <c r="AW466" s="163" t="str">
        <f t="shared" si="60"/>
        <v/>
      </c>
      <c r="AX466" s="92" t="str">
        <f>IFERROR(VLOOKUP(功能_33[[#This Row],[功能代號]],#REF!,1,FALSE),"")</f>
        <v/>
      </c>
      <c r="AY466" s="100">
        <v>44610</v>
      </c>
      <c r="AZ466" s="100">
        <v>44625</v>
      </c>
      <c r="BA466" s="100">
        <v>44621</v>
      </c>
      <c r="BB466" s="92" t="s">
        <v>1634</v>
      </c>
      <c r="BC466" s="92" t="s">
        <v>1832</v>
      </c>
      <c r="BD466" s="92" t="s">
        <v>2241</v>
      </c>
      <c r="BE466" s="92" t="s">
        <v>1533</v>
      </c>
      <c r="BF466" s="184"/>
      <c r="BG466" s="92" t="str">
        <f>IFERROR(VLOOKUP(功能_33[[#This Row],[功能代號]],#REF!,1,FALSE),"")</f>
        <v/>
      </c>
      <c r="BH466" s="92" t="str">
        <f>IFERROR(VLOOKUP(功能_33[[#This Row],[QC對應測試案例即測試報告]],#REF!,1,FALSE),"")</f>
        <v/>
      </c>
      <c r="BI466" s="92" t="str">
        <f t="shared" si="61"/>
        <v/>
      </c>
    </row>
    <row r="467" spans="3:61" ht="27" x14ac:dyDescent="0.4">
      <c r="C467" s="92" t="s">
        <v>647</v>
      </c>
      <c r="D467" s="92" t="s">
        <v>2232</v>
      </c>
      <c r="E467" s="91" t="s">
        <v>2325</v>
      </c>
      <c r="F467" s="92" t="s">
        <v>2326</v>
      </c>
      <c r="G467" s="92" t="s">
        <v>2235</v>
      </c>
      <c r="H467" s="91" t="s">
        <v>714</v>
      </c>
      <c r="I467" s="91" t="s">
        <v>1634</v>
      </c>
      <c r="J467" s="180" t="s">
        <v>2244</v>
      </c>
      <c r="K467" s="196" t="s">
        <v>2237</v>
      </c>
      <c r="L467" s="160">
        <v>44610</v>
      </c>
      <c r="M467" s="160">
        <v>44609</v>
      </c>
      <c r="N467" s="160">
        <v>44515</v>
      </c>
      <c r="O467" s="160">
        <v>44517</v>
      </c>
      <c r="P467" s="160">
        <v>44545</v>
      </c>
      <c r="Q467" s="91" t="s">
        <v>728</v>
      </c>
      <c r="R467" s="91" t="s">
        <v>995</v>
      </c>
      <c r="W467" s="91"/>
      <c r="Y467" s="91"/>
      <c r="Z467" s="91"/>
      <c r="AA467" s="92" t="e">
        <f>VLOOKUP(功能_33[[#This Row],[User]],#REF!,7,FALSE)</f>
        <v>#REF!</v>
      </c>
      <c r="AB467" s="160">
        <v>44545</v>
      </c>
      <c r="AC467" s="160" t="s">
        <v>1745</v>
      </c>
      <c r="AD467" s="160">
        <v>44540</v>
      </c>
      <c r="AE467" s="160">
        <v>44540</v>
      </c>
      <c r="AF467" s="180" t="s">
        <v>2245</v>
      </c>
      <c r="AG467" s="160"/>
      <c r="AH467" s="160"/>
      <c r="AI467" s="179"/>
      <c r="AJ467" s="160">
        <f>IFERROR(IF(VLOOKUP(功能_33[[#This Row],[功能代號]],E:T,11,FALSE)=0,"",VLOOKUP(功能_33[[#This Row],[功能代號]],E:T,11,FALSE)),"")</f>
        <v>44517</v>
      </c>
      <c r="AK467" s="160"/>
      <c r="AL467" s="160"/>
      <c r="AM467" s="92"/>
      <c r="AO467" s="91" t="s">
        <v>1773</v>
      </c>
      <c r="AP467" s="92" t="s">
        <v>2239</v>
      </c>
      <c r="AQ467" s="181" t="s">
        <v>2240</v>
      </c>
      <c r="AR467" s="168" t="str">
        <f t="shared" si="55"/>
        <v>8-3</v>
      </c>
      <c r="AS467" s="169" t="str">
        <f t="shared" si="56"/>
        <v/>
      </c>
      <c r="AT467" s="170" t="str">
        <f t="shared" si="57"/>
        <v/>
      </c>
      <c r="AU467" s="182" t="str">
        <f t="shared" si="58"/>
        <v/>
      </c>
      <c r="AV467" s="183" t="str">
        <f t="shared" si="59"/>
        <v/>
      </c>
      <c r="AW467" s="163" t="str">
        <f t="shared" si="60"/>
        <v/>
      </c>
      <c r="AX467" s="92" t="str">
        <f>IFERROR(VLOOKUP(功能_33[[#This Row],[功能代號]],#REF!,1,FALSE),"")</f>
        <v/>
      </c>
      <c r="AY467" s="100">
        <v>44610</v>
      </c>
      <c r="AZ467" s="100">
        <v>44625</v>
      </c>
      <c r="BA467" s="100">
        <v>44621</v>
      </c>
      <c r="BB467" s="92" t="s">
        <v>1634</v>
      </c>
      <c r="BC467" s="92" t="s">
        <v>1832</v>
      </c>
      <c r="BD467" s="92" t="s">
        <v>2241</v>
      </c>
      <c r="BE467" s="92" t="s">
        <v>1533</v>
      </c>
      <c r="BF467" s="184"/>
      <c r="BG467" s="92" t="str">
        <f>IFERROR(VLOOKUP(功能_33[[#This Row],[功能代號]],#REF!,1,FALSE),"")</f>
        <v/>
      </c>
      <c r="BH467" s="92" t="str">
        <f>IFERROR(VLOOKUP(功能_33[[#This Row],[QC對應測試案例即測試報告]],#REF!,1,FALSE),"")</f>
        <v/>
      </c>
      <c r="BI467" s="92" t="str">
        <f t="shared" si="61"/>
        <v/>
      </c>
    </row>
    <row r="468" spans="3:61" ht="27" x14ac:dyDescent="0.4">
      <c r="C468" s="92" t="s">
        <v>647</v>
      </c>
      <c r="D468" s="92" t="s">
        <v>2232</v>
      </c>
      <c r="E468" s="91" t="s">
        <v>2327</v>
      </c>
      <c r="F468" s="92" t="s">
        <v>2328</v>
      </c>
      <c r="G468" s="92" t="s">
        <v>2235</v>
      </c>
      <c r="H468" s="91" t="s">
        <v>714</v>
      </c>
      <c r="I468" s="91" t="s">
        <v>1634</v>
      </c>
      <c r="J468" s="180" t="s">
        <v>2244</v>
      </c>
      <c r="K468" s="196" t="s">
        <v>2237</v>
      </c>
      <c r="L468" s="160">
        <v>44610</v>
      </c>
      <c r="M468" s="160">
        <v>44609</v>
      </c>
      <c r="N468" s="160">
        <v>44515</v>
      </c>
      <c r="O468" s="160">
        <v>44517</v>
      </c>
      <c r="P468" s="160">
        <v>44545</v>
      </c>
      <c r="Q468" s="91" t="s">
        <v>728</v>
      </c>
      <c r="R468" s="91" t="s">
        <v>995</v>
      </c>
      <c r="W468" s="91"/>
      <c r="Y468" s="91"/>
      <c r="Z468" s="91"/>
      <c r="AA468" s="92" t="e">
        <f>VLOOKUP(功能_33[[#This Row],[User]],#REF!,7,FALSE)</f>
        <v>#REF!</v>
      </c>
      <c r="AB468" s="160">
        <v>44545</v>
      </c>
      <c r="AC468" s="160" t="s">
        <v>1745</v>
      </c>
      <c r="AD468" s="160">
        <v>44540</v>
      </c>
      <c r="AE468" s="160">
        <v>44540</v>
      </c>
      <c r="AF468" s="180" t="s">
        <v>2245</v>
      </c>
      <c r="AG468" s="160"/>
      <c r="AH468" s="160"/>
      <c r="AI468" s="179"/>
      <c r="AJ468" s="160">
        <f>IFERROR(IF(VLOOKUP(功能_33[[#This Row],[功能代號]],E:T,11,FALSE)=0,"",VLOOKUP(功能_33[[#This Row],[功能代號]],E:T,11,FALSE)),"")</f>
        <v>44517</v>
      </c>
      <c r="AK468" s="160"/>
      <c r="AL468" s="160"/>
      <c r="AM468" s="92"/>
      <c r="AO468" s="91" t="s">
        <v>1773</v>
      </c>
      <c r="AP468" s="92" t="s">
        <v>2239</v>
      </c>
      <c r="AQ468" s="181" t="s">
        <v>2240</v>
      </c>
      <c r="AR468" s="168" t="str">
        <f t="shared" si="55"/>
        <v>8-3</v>
      </c>
      <c r="AS468" s="169" t="str">
        <f t="shared" si="56"/>
        <v/>
      </c>
      <c r="AT468" s="170" t="str">
        <f t="shared" si="57"/>
        <v/>
      </c>
      <c r="AU468" s="182" t="str">
        <f t="shared" si="58"/>
        <v/>
      </c>
      <c r="AV468" s="183" t="str">
        <f t="shared" si="59"/>
        <v/>
      </c>
      <c r="AW468" s="163" t="str">
        <f t="shared" si="60"/>
        <v/>
      </c>
      <c r="AX468" s="92" t="str">
        <f>IFERROR(VLOOKUP(功能_33[[#This Row],[功能代號]],#REF!,1,FALSE),"")</f>
        <v/>
      </c>
      <c r="AY468" s="100">
        <v>44610</v>
      </c>
      <c r="AZ468" s="100">
        <v>44625</v>
      </c>
      <c r="BA468" s="100">
        <v>44621</v>
      </c>
      <c r="BB468" s="92" t="s">
        <v>1634</v>
      </c>
      <c r="BC468" s="92" t="s">
        <v>1832</v>
      </c>
      <c r="BD468" s="92" t="s">
        <v>2241</v>
      </c>
      <c r="BE468" s="92" t="s">
        <v>1533</v>
      </c>
      <c r="BF468" s="184"/>
      <c r="BG468" s="92" t="str">
        <f>IFERROR(VLOOKUP(功能_33[[#This Row],[功能代號]],#REF!,1,FALSE),"")</f>
        <v/>
      </c>
      <c r="BH468" s="92" t="str">
        <f>IFERROR(VLOOKUP(功能_33[[#This Row],[QC對應測試案例即測試報告]],#REF!,1,FALSE),"")</f>
        <v/>
      </c>
      <c r="BI468" s="92" t="str">
        <f t="shared" si="61"/>
        <v/>
      </c>
    </row>
    <row r="469" spans="3:61" ht="27" x14ac:dyDescent="0.4">
      <c r="C469" s="92" t="s">
        <v>647</v>
      </c>
      <c r="D469" s="92" t="s">
        <v>2232</v>
      </c>
      <c r="E469" s="91" t="s">
        <v>2329</v>
      </c>
      <c r="F469" s="92" t="s">
        <v>2330</v>
      </c>
      <c r="G469" s="92" t="s">
        <v>2235</v>
      </c>
      <c r="H469" s="91" t="s">
        <v>714</v>
      </c>
      <c r="I469" s="91" t="s">
        <v>1634</v>
      </c>
      <c r="J469" s="180" t="s">
        <v>2244</v>
      </c>
      <c r="K469" s="196" t="s">
        <v>2237</v>
      </c>
      <c r="L469" s="160">
        <v>44610</v>
      </c>
      <c r="M469" s="160">
        <v>44609</v>
      </c>
      <c r="N469" s="160">
        <v>44515</v>
      </c>
      <c r="O469" s="160">
        <v>44517</v>
      </c>
      <c r="P469" s="160">
        <v>44545</v>
      </c>
      <c r="Q469" s="91" t="s">
        <v>728</v>
      </c>
      <c r="R469" s="91" t="s">
        <v>995</v>
      </c>
      <c r="W469" s="91"/>
      <c r="Y469" s="91"/>
      <c r="Z469" s="91"/>
      <c r="AA469" s="92" t="e">
        <f>VLOOKUP(功能_33[[#This Row],[User]],#REF!,7,FALSE)</f>
        <v>#REF!</v>
      </c>
      <c r="AB469" s="160">
        <v>44545</v>
      </c>
      <c r="AC469" s="160" t="s">
        <v>1745</v>
      </c>
      <c r="AD469" s="160">
        <v>44540</v>
      </c>
      <c r="AE469" s="160">
        <v>44540</v>
      </c>
      <c r="AF469" s="180" t="s">
        <v>2245</v>
      </c>
      <c r="AG469" s="160"/>
      <c r="AH469" s="160"/>
      <c r="AI469" s="179"/>
      <c r="AJ469" s="160">
        <f>IFERROR(IF(VLOOKUP(功能_33[[#This Row],[功能代號]],E:T,11,FALSE)=0,"",VLOOKUP(功能_33[[#This Row],[功能代號]],E:T,11,FALSE)),"")</f>
        <v>44517</v>
      </c>
      <c r="AK469" s="160"/>
      <c r="AL469" s="160"/>
      <c r="AM469" s="92"/>
      <c r="AO469" s="91" t="s">
        <v>1773</v>
      </c>
      <c r="AP469" s="92" t="s">
        <v>2239</v>
      </c>
      <c r="AQ469" s="181" t="s">
        <v>2240</v>
      </c>
      <c r="AR469" s="168" t="str">
        <f t="shared" si="55"/>
        <v>8-3</v>
      </c>
      <c r="AS469" s="169" t="str">
        <f t="shared" si="56"/>
        <v/>
      </c>
      <c r="AT469" s="170" t="str">
        <f t="shared" si="57"/>
        <v/>
      </c>
      <c r="AU469" s="182" t="str">
        <f t="shared" si="58"/>
        <v/>
      </c>
      <c r="AV469" s="183" t="str">
        <f t="shared" si="59"/>
        <v/>
      </c>
      <c r="AW469" s="163" t="str">
        <f t="shared" si="60"/>
        <v/>
      </c>
      <c r="AX469" s="92" t="str">
        <f>IFERROR(VLOOKUP(功能_33[[#This Row],[功能代號]],#REF!,1,FALSE),"")</f>
        <v/>
      </c>
      <c r="AY469" s="100">
        <v>44610</v>
      </c>
      <c r="AZ469" s="100">
        <v>44625</v>
      </c>
      <c r="BA469" s="100">
        <v>44621</v>
      </c>
      <c r="BB469" s="92" t="s">
        <v>1634</v>
      </c>
      <c r="BC469" s="92" t="s">
        <v>1832</v>
      </c>
      <c r="BD469" s="92" t="s">
        <v>2241</v>
      </c>
      <c r="BE469" s="92" t="s">
        <v>1533</v>
      </c>
      <c r="BF469" s="184"/>
      <c r="BG469" s="92" t="str">
        <f>IFERROR(VLOOKUP(功能_33[[#This Row],[功能代號]],#REF!,1,FALSE),"")</f>
        <v/>
      </c>
      <c r="BH469" s="92" t="str">
        <f>IFERROR(VLOOKUP(功能_33[[#This Row],[QC對應測試案例即測試報告]],#REF!,1,FALSE),"")</f>
        <v/>
      </c>
      <c r="BI469" s="92" t="str">
        <f t="shared" si="61"/>
        <v/>
      </c>
    </row>
    <row r="470" spans="3:61" ht="27" x14ac:dyDescent="0.4">
      <c r="C470" s="92" t="s">
        <v>647</v>
      </c>
      <c r="D470" s="92" t="s">
        <v>2232</v>
      </c>
      <c r="E470" s="91" t="s">
        <v>2331</v>
      </c>
      <c r="F470" s="92" t="s">
        <v>2332</v>
      </c>
      <c r="G470" s="92" t="s">
        <v>2235</v>
      </c>
      <c r="H470" s="91" t="s">
        <v>714</v>
      </c>
      <c r="I470" s="91" t="s">
        <v>1634</v>
      </c>
      <c r="J470" s="180" t="s">
        <v>2244</v>
      </c>
      <c r="K470" s="196" t="s">
        <v>2237</v>
      </c>
      <c r="L470" s="160">
        <v>44610</v>
      </c>
      <c r="M470" s="160">
        <v>44610</v>
      </c>
      <c r="N470" s="160">
        <v>44515</v>
      </c>
      <c r="O470" s="160">
        <v>44517</v>
      </c>
      <c r="P470" s="160">
        <v>44545</v>
      </c>
      <c r="Q470" s="91" t="s">
        <v>728</v>
      </c>
      <c r="R470" s="91" t="s">
        <v>995</v>
      </c>
      <c r="W470" s="91"/>
      <c r="Y470" s="91"/>
      <c r="Z470" s="91"/>
      <c r="AA470" s="92" t="e">
        <f>VLOOKUP(功能_33[[#This Row],[User]],#REF!,7,FALSE)</f>
        <v>#REF!</v>
      </c>
      <c r="AB470" s="160">
        <v>44545</v>
      </c>
      <c r="AC470" s="160" t="s">
        <v>1745</v>
      </c>
      <c r="AD470" s="160">
        <v>44540</v>
      </c>
      <c r="AE470" s="160">
        <v>44540</v>
      </c>
      <c r="AF470" s="180" t="s">
        <v>2245</v>
      </c>
      <c r="AG470" s="160"/>
      <c r="AH470" s="160"/>
      <c r="AI470" s="179"/>
      <c r="AJ470" s="160">
        <f>IFERROR(IF(VLOOKUP(功能_33[[#This Row],[功能代號]],E:T,11,FALSE)=0,"",VLOOKUP(功能_33[[#This Row],[功能代號]],E:T,11,FALSE)),"")</f>
        <v>44517</v>
      </c>
      <c r="AK470" s="160"/>
      <c r="AL470" s="160"/>
      <c r="AM470" s="92"/>
      <c r="AO470" s="91" t="s">
        <v>1773</v>
      </c>
      <c r="AP470" s="92" t="s">
        <v>2239</v>
      </c>
      <c r="AQ470" s="181" t="s">
        <v>2240</v>
      </c>
      <c r="AR470" s="168" t="str">
        <f t="shared" si="55"/>
        <v>8-3</v>
      </c>
      <c r="AS470" s="169" t="str">
        <f t="shared" si="56"/>
        <v/>
      </c>
      <c r="AT470" s="170" t="str">
        <f t="shared" si="57"/>
        <v/>
      </c>
      <c r="AU470" s="182" t="str">
        <f t="shared" si="58"/>
        <v/>
      </c>
      <c r="AV470" s="183" t="str">
        <f t="shared" si="59"/>
        <v/>
      </c>
      <c r="AW470" s="163" t="str">
        <f t="shared" si="60"/>
        <v/>
      </c>
      <c r="AX470" s="92" t="str">
        <f>IFERROR(VLOOKUP(功能_33[[#This Row],[功能代號]],#REF!,1,FALSE),"")</f>
        <v/>
      </c>
      <c r="AY470" s="100">
        <v>44610</v>
      </c>
      <c r="AZ470" s="100">
        <v>44625</v>
      </c>
      <c r="BA470" s="100">
        <v>44624</v>
      </c>
      <c r="BB470" s="92" t="s">
        <v>1634</v>
      </c>
      <c r="BC470" s="92" t="s">
        <v>1832</v>
      </c>
      <c r="BD470" s="92" t="s">
        <v>2241</v>
      </c>
      <c r="BE470" s="92" t="s">
        <v>1533</v>
      </c>
      <c r="BF470" s="184"/>
      <c r="BG470" s="92" t="str">
        <f>IFERROR(VLOOKUP(功能_33[[#This Row],[功能代號]],#REF!,1,FALSE),"")</f>
        <v/>
      </c>
      <c r="BH470" s="92" t="str">
        <f>IFERROR(VLOOKUP(功能_33[[#This Row],[QC對應測試案例即測試報告]],#REF!,1,FALSE),"")</f>
        <v/>
      </c>
      <c r="BI470" s="92" t="str">
        <f t="shared" si="61"/>
        <v/>
      </c>
    </row>
    <row r="471" spans="3:61" ht="27" x14ac:dyDescent="0.4">
      <c r="C471" s="92" t="s">
        <v>647</v>
      </c>
      <c r="D471" s="92" t="s">
        <v>2232</v>
      </c>
      <c r="E471" s="91" t="s">
        <v>2333</v>
      </c>
      <c r="F471" s="92" t="s">
        <v>2334</v>
      </c>
      <c r="G471" s="92" t="s">
        <v>2235</v>
      </c>
      <c r="H471" s="91" t="s">
        <v>714</v>
      </c>
      <c r="I471" s="91" t="s">
        <v>1634</v>
      </c>
      <c r="J471" s="180" t="s">
        <v>2244</v>
      </c>
      <c r="K471" s="196" t="s">
        <v>2237</v>
      </c>
      <c r="L471" s="160">
        <v>44610</v>
      </c>
      <c r="M471" s="160">
        <v>44610</v>
      </c>
      <c r="N471" s="160">
        <v>44515</v>
      </c>
      <c r="O471" s="160">
        <v>44517</v>
      </c>
      <c r="P471" s="160">
        <v>44545</v>
      </c>
      <c r="Q471" s="91" t="s">
        <v>728</v>
      </c>
      <c r="R471" s="91" t="s">
        <v>995</v>
      </c>
      <c r="W471" s="91"/>
      <c r="Y471" s="91"/>
      <c r="Z471" s="91"/>
      <c r="AA471" s="92" t="e">
        <f>VLOOKUP(功能_33[[#This Row],[User]],#REF!,7,FALSE)</f>
        <v>#REF!</v>
      </c>
      <c r="AB471" s="160">
        <v>44545</v>
      </c>
      <c r="AC471" s="160" t="s">
        <v>1745</v>
      </c>
      <c r="AD471" s="160">
        <v>44540</v>
      </c>
      <c r="AE471" s="160">
        <v>44540</v>
      </c>
      <c r="AF471" s="180" t="s">
        <v>2245</v>
      </c>
      <c r="AG471" s="160"/>
      <c r="AH471" s="160"/>
      <c r="AI471" s="179"/>
      <c r="AJ471" s="160">
        <f>IFERROR(IF(VLOOKUP(功能_33[[#This Row],[功能代號]],E:T,11,FALSE)=0,"",VLOOKUP(功能_33[[#This Row],[功能代號]],E:T,11,FALSE)),"")</f>
        <v>44517</v>
      </c>
      <c r="AK471" s="160"/>
      <c r="AL471" s="160"/>
      <c r="AM471" s="92"/>
      <c r="AO471" s="91" t="s">
        <v>1773</v>
      </c>
      <c r="AP471" s="92" t="s">
        <v>2239</v>
      </c>
      <c r="AQ471" s="181" t="s">
        <v>2240</v>
      </c>
      <c r="AR471" s="168" t="str">
        <f t="shared" si="55"/>
        <v>8-3</v>
      </c>
      <c r="AS471" s="169" t="str">
        <f t="shared" si="56"/>
        <v/>
      </c>
      <c r="AT471" s="170" t="str">
        <f t="shared" si="57"/>
        <v/>
      </c>
      <c r="AU471" s="182" t="str">
        <f t="shared" si="58"/>
        <v/>
      </c>
      <c r="AV471" s="183" t="str">
        <f t="shared" si="59"/>
        <v/>
      </c>
      <c r="AW471" s="163" t="str">
        <f t="shared" si="60"/>
        <v/>
      </c>
      <c r="AX471" s="92" t="str">
        <f>IFERROR(VLOOKUP(功能_33[[#This Row],[功能代號]],#REF!,1,FALSE),"")</f>
        <v/>
      </c>
      <c r="AY471" s="100">
        <v>44610</v>
      </c>
      <c r="AZ471" s="100">
        <v>44625</v>
      </c>
      <c r="BA471" s="100">
        <v>44624</v>
      </c>
      <c r="BB471" s="92" t="s">
        <v>1634</v>
      </c>
      <c r="BC471" s="92" t="s">
        <v>1832</v>
      </c>
      <c r="BD471" s="92" t="s">
        <v>2241</v>
      </c>
      <c r="BE471" s="92" t="s">
        <v>1533</v>
      </c>
      <c r="BF471" s="184"/>
      <c r="BG471" s="92" t="str">
        <f>IFERROR(VLOOKUP(功能_33[[#This Row],[功能代號]],#REF!,1,FALSE),"")</f>
        <v/>
      </c>
      <c r="BH471" s="92" t="str">
        <f>IFERROR(VLOOKUP(功能_33[[#This Row],[QC對應測試案例即測試報告]],#REF!,1,FALSE),"")</f>
        <v/>
      </c>
      <c r="BI471" s="92" t="str">
        <f t="shared" si="61"/>
        <v/>
      </c>
    </row>
    <row r="472" spans="3:61" ht="27" x14ac:dyDescent="0.4">
      <c r="C472" s="92" t="s">
        <v>647</v>
      </c>
      <c r="D472" s="92" t="s">
        <v>2232</v>
      </c>
      <c r="E472" s="91" t="s">
        <v>2335</v>
      </c>
      <c r="F472" s="92" t="s">
        <v>2336</v>
      </c>
      <c r="G472" s="92" t="s">
        <v>2235</v>
      </c>
      <c r="H472" s="91" t="s">
        <v>714</v>
      </c>
      <c r="I472" s="91" t="s">
        <v>1634</v>
      </c>
      <c r="J472" s="180" t="s">
        <v>2244</v>
      </c>
      <c r="K472" s="196" t="s">
        <v>2237</v>
      </c>
      <c r="L472" s="160">
        <v>44610</v>
      </c>
      <c r="M472" s="160">
        <v>44610</v>
      </c>
      <c r="N472" s="160">
        <v>44515</v>
      </c>
      <c r="O472" s="160">
        <v>44517</v>
      </c>
      <c r="P472" s="160">
        <v>44545</v>
      </c>
      <c r="Q472" s="91" t="s">
        <v>728</v>
      </c>
      <c r="R472" s="91" t="s">
        <v>995</v>
      </c>
      <c r="W472" s="91"/>
      <c r="Y472" s="91"/>
      <c r="Z472" s="91"/>
      <c r="AA472" s="92" t="e">
        <f>VLOOKUP(功能_33[[#This Row],[User]],#REF!,7,FALSE)</f>
        <v>#REF!</v>
      </c>
      <c r="AB472" s="160">
        <v>44545</v>
      </c>
      <c r="AC472" s="160" t="s">
        <v>1745</v>
      </c>
      <c r="AD472" s="160">
        <v>44540</v>
      </c>
      <c r="AE472" s="160">
        <v>44540</v>
      </c>
      <c r="AF472" s="180" t="s">
        <v>2245</v>
      </c>
      <c r="AG472" s="160"/>
      <c r="AH472" s="160"/>
      <c r="AI472" s="179"/>
      <c r="AJ472" s="160">
        <f>IFERROR(IF(VLOOKUP(功能_33[[#This Row],[功能代號]],E:T,11,FALSE)=0,"",VLOOKUP(功能_33[[#This Row],[功能代號]],E:T,11,FALSE)),"")</f>
        <v>44517</v>
      </c>
      <c r="AK472" s="160"/>
      <c r="AL472" s="160"/>
      <c r="AM472" s="92"/>
      <c r="AO472" s="91" t="s">
        <v>1773</v>
      </c>
      <c r="AP472" s="92" t="s">
        <v>2239</v>
      </c>
      <c r="AQ472" s="181" t="s">
        <v>2240</v>
      </c>
      <c r="AR472" s="168" t="str">
        <f t="shared" si="55"/>
        <v>8-3</v>
      </c>
      <c r="AS472" s="169" t="str">
        <f t="shared" si="56"/>
        <v/>
      </c>
      <c r="AT472" s="170" t="str">
        <f t="shared" si="57"/>
        <v/>
      </c>
      <c r="AU472" s="182" t="str">
        <f t="shared" si="58"/>
        <v/>
      </c>
      <c r="AV472" s="183" t="str">
        <f t="shared" si="59"/>
        <v/>
      </c>
      <c r="AW472" s="163" t="str">
        <f t="shared" si="60"/>
        <v/>
      </c>
      <c r="AX472" s="92" t="str">
        <f>IFERROR(VLOOKUP(功能_33[[#This Row],[功能代號]],#REF!,1,FALSE),"")</f>
        <v/>
      </c>
      <c r="AY472" s="100">
        <v>44610</v>
      </c>
      <c r="AZ472" s="100">
        <v>44625</v>
      </c>
      <c r="BA472" s="100">
        <v>44621</v>
      </c>
      <c r="BB472" s="92" t="s">
        <v>1634</v>
      </c>
      <c r="BC472" s="92" t="s">
        <v>1832</v>
      </c>
      <c r="BD472" s="92" t="s">
        <v>2241</v>
      </c>
      <c r="BE472" s="92" t="s">
        <v>1533</v>
      </c>
      <c r="BF472" s="184"/>
      <c r="BG472" s="92" t="str">
        <f>IFERROR(VLOOKUP(功能_33[[#This Row],[功能代號]],#REF!,1,FALSE),"")</f>
        <v/>
      </c>
      <c r="BH472" s="92" t="str">
        <f>IFERROR(VLOOKUP(功能_33[[#This Row],[QC對應測試案例即測試報告]],#REF!,1,FALSE),"")</f>
        <v/>
      </c>
      <c r="BI472" s="92" t="str">
        <f t="shared" si="61"/>
        <v/>
      </c>
    </row>
    <row r="473" spans="3:61" ht="27" x14ac:dyDescent="0.4">
      <c r="C473" s="92" t="s">
        <v>647</v>
      </c>
      <c r="D473" s="92" t="s">
        <v>2232</v>
      </c>
      <c r="E473" s="91" t="s">
        <v>2337</v>
      </c>
      <c r="F473" s="92" t="s">
        <v>2338</v>
      </c>
      <c r="G473" s="92" t="s">
        <v>2235</v>
      </c>
      <c r="H473" s="91" t="s">
        <v>714</v>
      </c>
      <c r="I473" s="91" t="s">
        <v>1634</v>
      </c>
      <c r="J473" s="180" t="s">
        <v>2244</v>
      </c>
      <c r="K473" s="196" t="s">
        <v>2237</v>
      </c>
      <c r="L473" s="160">
        <v>44610</v>
      </c>
      <c r="M473" s="160">
        <v>44610</v>
      </c>
      <c r="N473" s="160">
        <v>44515</v>
      </c>
      <c r="O473" s="160">
        <v>44517</v>
      </c>
      <c r="P473" s="160">
        <v>44545</v>
      </c>
      <c r="Q473" s="91" t="s">
        <v>728</v>
      </c>
      <c r="R473" s="91" t="s">
        <v>995</v>
      </c>
      <c r="W473" s="91"/>
      <c r="Y473" s="91"/>
      <c r="Z473" s="91"/>
      <c r="AA473" s="92" t="e">
        <f>VLOOKUP(功能_33[[#This Row],[User]],#REF!,7,FALSE)</f>
        <v>#REF!</v>
      </c>
      <c r="AB473" s="160">
        <v>44545</v>
      </c>
      <c r="AC473" s="160" t="s">
        <v>1745</v>
      </c>
      <c r="AD473" s="160">
        <v>44540</v>
      </c>
      <c r="AE473" s="160">
        <v>44540</v>
      </c>
      <c r="AF473" s="180" t="s">
        <v>2245</v>
      </c>
      <c r="AG473" s="160"/>
      <c r="AH473" s="160"/>
      <c r="AI473" s="179"/>
      <c r="AJ473" s="160">
        <f>IFERROR(IF(VLOOKUP(功能_33[[#This Row],[功能代號]],E:T,11,FALSE)=0,"",VLOOKUP(功能_33[[#This Row],[功能代號]],E:T,11,FALSE)),"")</f>
        <v>44517</v>
      </c>
      <c r="AK473" s="160"/>
      <c r="AL473" s="160"/>
      <c r="AM473" s="92"/>
      <c r="AO473" s="91" t="s">
        <v>1773</v>
      </c>
      <c r="AP473" s="92" t="s">
        <v>2239</v>
      </c>
      <c r="AQ473" s="181" t="s">
        <v>2240</v>
      </c>
      <c r="AR473" s="168" t="str">
        <f t="shared" si="55"/>
        <v>8-3</v>
      </c>
      <c r="AS473" s="169" t="str">
        <f t="shared" si="56"/>
        <v/>
      </c>
      <c r="AT473" s="170" t="str">
        <f t="shared" si="57"/>
        <v/>
      </c>
      <c r="AU473" s="182" t="str">
        <f t="shared" si="58"/>
        <v/>
      </c>
      <c r="AV473" s="183" t="str">
        <f t="shared" si="59"/>
        <v/>
      </c>
      <c r="AW473" s="163" t="str">
        <f t="shared" si="60"/>
        <v/>
      </c>
      <c r="AX473" s="92" t="str">
        <f>IFERROR(VLOOKUP(功能_33[[#This Row],[功能代號]],#REF!,1,FALSE),"")</f>
        <v/>
      </c>
      <c r="AY473" s="100">
        <v>44610</v>
      </c>
      <c r="AZ473" s="100">
        <v>44625</v>
      </c>
      <c r="BA473" s="100">
        <v>44621</v>
      </c>
      <c r="BB473" s="92" t="s">
        <v>1634</v>
      </c>
      <c r="BC473" s="92" t="s">
        <v>1832</v>
      </c>
      <c r="BD473" s="92" t="s">
        <v>2241</v>
      </c>
      <c r="BE473" s="92" t="s">
        <v>1533</v>
      </c>
      <c r="BF473" s="184"/>
      <c r="BG473" s="92" t="str">
        <f>IFERROR(VLOOKUP(功能_33[[#This Row],[功能代號]],#REF!,1,FALSE),"")</f>
        <v/>
      </c>
      <c r="BH473" s="92" t="str">
        <f>IFERROR(VLOOKUP(功能_33[[#This Row],[QC對應測試案例即測試報告]],#REF!,1,FALSE),"")</f>
        <v/>
      </c>
      <c r="BI473" s="92" t="str">
        <f t="shared" si="61"/>
        <v/>
      </c>
    </row>
    <row r="474" spans="3:61" ht="27" x14ac:dyDescent="0.4">
      <c r="C474" s="92" t="s">
        <v>647</v>
      </c>
      <c r="D474" s="92" t="s">
        <v>2232</v>
      </c>
      <c r="E474" s="91" t="s">
        <v>2339</v>
      </c>
      <c r="F474" s="92" t="s">
        <v>2340</v>
      </c>
      <c r="G474" s="92" t="s">
        <v>2235</v>
      </c>
      <c r="H474" s="91" t="s">
        <v>714</v>
      </c>
      <c r="I474" s="91" t="s">
        <v>1634</v>
      </c>
      <c r="J474" s="180" t="s">
        <v>2244</v>
      </c>
      <c r="K474" s="196" t="s">
        <v>2237</v>
      </c>
      <c r="L474" s="160">
        <v>44610</v>
      </c>
      <c r="M474" s="160">
        <v>44610</v>
      </c>
      <c r="N474" s="160">
        <v>44515</v>
      </c>
      <c r="O474" s="160">
        <v>44517</v>
      </c>
      <c r="P474" s="160">
        <v>44545</v>
      </c>
      <c r="Q474" s="91" t="s">
        <v>728</v>
      </c>
      <c r="R474" s="91" t="s">
        <v>995</v>
      </c>
      <c r="W474" s="91"/>
      <c r="Y474" s="91"/>
      <c r="Z474" s="91"/>
      <c r="AA474" s="92" t="e">
        <f>VLOOKUP(功能_33[[#This Row],[User]],#REF!,7,FALSE)</f>
        <v>#REF!</v>
      </c>
      <c r="AB474" s="160">
        <v>44545</v>
      </c>
      <c r="AC474" s="160" t="s">
        <v>1745</v>
      </c>
      <c r="AD474" s="160">
        <v>44540</v>
      </c>
      <c r="AE474" s="160">
        <v>44540</v>
      </c>
      <c r="AF474" s="180" t="s">
        <v>2245</v>
      </c>
      <c r="AG474" s="160"/>
      <c r="AH474" s="160"/>
      <c r="AI474" s="179"/>
      <c r="AJ474" s="160">
        <f>IFERROR(IF(VLOOKUP(功能_33[[#This Row],[功能代號]],E:T,11,FALSE)=0,"",VLOOKUP(功能_33[[#This Row],[功能代號]],E:T,11,FALSE)),"")</f>
        <v>44517</v>
      </c>
      <c r="AK474" s="160"/>
      <c r="AL474" s="160"/>
      <c r="AM474" s="92"/>
      <c r="AO474" s="91" t="s">
        <v>1773</v>
      </c>
      <c r="AP474" s="92" t="s">
        <v>2239</v>
      </c>
      <c r="AQ474" s="181" t="s">
        <v>2240</v>
      </c>
      <c r="AR474" s="168" t="str">
        <f t="shared" si="55"/>
        <v>8-3</v>
      </c>
      <c r="AS474" s="169" t="str">
        <f t="shared" si="56"/>
        <v/>
      </c>
      <c r="AT474" s="170" t="str">
        <f t="shared" si="57"/>
        <v/>
      </c>
      <c r="AU474" s="182" t="str">
        <f t="shared" si="58"/>
        <v/>
      </c>
      <c r="AV474" s="183" t="str">
        <f t="shared" si="59"/>
        <v/>
      </c>
      <c r="AW474" s="163" t="str">
        <f t="shared" si="60"/>
        <v/>
      </c>
      <c r="AX474" s="92" t="str">
        <f>IFERROR(VLOOKUP(功能_33[[#This Row],[功能代號]],#REF!,1,FALSE),"")</f>
        <v/>
      </c>
      <c r="AY474" s="100">
        <v>44610</v>
      </c>
      <c r="AZ474" s="100">
        <v>44625</v>
      </c>
      <c r="BA474" s="100">
        <v>44624</v>
      </c>
      <c r="BB474" s="92" t="s">
        <v>1634</v>
      </c>
      <c r="BC474" s="92" t="s">
        <v>1832</v>
      </c>
      <c r="BD474" s="92" t="s">
        <v>2241</v>
      </c>
      <c r="BE474" s="92" t="s">
        <v>1533</v>
      </c>
      <c r="BF474" s="184"/>
      <c r="BG474" s="92" t="str">
        <f>IFERROR(VLOOKUP(功能_33[[#This Row],[功能代號]],#REF!,1,FALSE),"")</f>
        <v/>
      </c>
      <c r="BH474" s="92" t="str">
        <f>IFERROR(VLOOKUP(功能_33[[#This Row],[QC對應測試案例即測試報告]],#REF!,1,FALSE),"")</f>
        <v/>
      </c>
      <c r="BI474" s="92" t="str">
        <f t="shared" si="61"/>
        <v/>
      </c>
    </row>
    <row r="475" spans="3:61" ht="27" x14ac:dyDescent="0.4">
      <c r="C475" s="92" t="s">
        <v>647</v>
      </c>
      <c r="D475" s="92" t="s">
        <v>2232</v>
      </c>
      <c r="E475" s="91" t="s">
        <v>2341</v>
      </c>
      <c r="F475" s="92" t="s">
        <v>2342</v>
      </c>
      <c r="G475" s="92" t="s">
        <v>2235</v>
      </c>
      <c r="H475" s="91" t="s">
        <v>714</v>
      </c>
      <c r="I475" s="91" t="s">
        <v>1634</v>
      </c>
      <c r="J475" s="180" t="s">
        <v>2244</v>
      </c>
      <c r="K475" s="196" t="s">
        <v>2237</v>
      </c>
      <c r="L475" s="160">
        <v>44610</v>
      </c>
      <c r="M475" s="160">
        <v>44610</v>
      </c>
      <c r="N475" s="160">
        <v>44516</v>
      </c>
      <c r="O475" s="160">
        <v>44517</v>
      </c>
      <c r="P475" s="160">
        <v>44545</v>
      </c>
      <c r="Q475" s="91" t="s">
        <v>728</v>
      </c>
      <c r="R475" s="91" t="s">
        <v>995</v>
      </c>
      <c r="W475" s="91"/>
      <c r="Y475" s="91"/>
      <c r="Z475" s="91"/>
      <c r="AA475" s="92" t="e">
        <f>VLOOKUP(功能_33[[#This Row],[User]],#REF!,7,FALSE)</f>
        <v>#REF!</v>
      </c>
      <c r="AB475" s="160">
        <v>44545</v>
      </c>
      <c r="AC475" s="160" t="s">
        <v>1745</v>
      </c>
      <c r="AD475" s="160">
        <v>44540</v>
      </c>
      <c r="AE475" s="160">
        <v>44540</v>
      </c>
      <c r="AF475" s="180" t="s">
        <v>2245</v>
      </c>
      <c r="AG475" s="160"/>
      <c r="AH475" s="160"/>
      <c r="AI475" s="179"/>
      <c r="AJ475" s="160">
        <f>IFERROR(IF(VLOOKUP(功能_33[[#This Row],[功能代號]],E:T,11,FALSE)=0,"",VLOOKUP(功能_33[[#This Row],[功能代號]],E:T,11,FALSE)),"")</f>
        <v>44517</v>
      </c>
      <c r="AK475" s="160"/>
      <c r="AL475" s="160"/>
      <c r="AM475" s="92"/>
      <c r="AO475" s="91" t="s">
        <v>1773</v>
      </c>
      <c r="AP475" s="92" t="s">
        <v>2239</v>
      </c>
      <c r="AQ475" s="181" t="s">
        <v>2240</v>
      </c>
      <c r="AR475" s="168" t="str">
        <f t="shared" si="55"/>
        <v>8-3</v>
      </c>
      <c r="AS475" s="169" t="str">
        <f t="shared" si="56"/>
        <v/>
      </c>
      <c r="AT475" s="170" t="str">
        <f t="shared" si="57"/>
        <v/>
      </c>
      <c r="AU475" s="182" t="str">
        <f t="shared" si="58"/>
        <v/>
      </c>
      <c r="AV475" s="183" t="str">
        <f t="shared" si="59"/>
        <v/>
      </c>
      <c r="AW475" s="163" t="str">
        <f t="shared" si="60"/>
        <v/>
      </c>
      <c r="AX475" s="92" t="str">
        <f>IFERROR(VLOOKUP(功能_33[[#This Row],[功能代號]],#REF!,1,FALSE),"")</f>
        <v/>
      </c>
      <c r="AY475" s="100">
        <v>44610</v>
      </c>
      <c r="AZ475" s="100">
        <v>44625</v>
      </c>
      <c r="BA475" s="100">
        <v>44624</v>
      </c>
      <c r="BB475" s="92" t="s">
        <v>1634</v>
      </c>
      <c r="BC475" s="92" t="s">
        <v>1832</v>
      </c>
      <c r="BD475" s="92" t="s">
        <v>2241</v>
      </c>
      <c r="BE475" s="92" t="s">
        <v>1533</v>
      </c>
      <c r="BF475" s="184"/>
      <c r="BG475" s="92" t="str">
        <f>IFERROR(VLOOKUP(功能_33[[#This Row],[功能代號]],#REF!,1,FALSE),"")</f>
        <v/>
      </c>
      <c r="BH475" s="92" t="str">
        <f>IFERROR(VLOOKUP(功能_33[[#This Row],[QC對應測試案例即測試報告]],#REF!,1,FALSE),"")</f>
        <v/>
      </c>
      <c r="BI475" s="92" t="str">
        <f t="shared" si="61"/>
        <v/>
      </c>
    </row>
    <row r="476" spans="3:61" ht="27" x14ac:dyDescent="0.4">
      <c r="C476" s="92" t="s">
        <v>647</v>
      </c>
      <c r="D476" s="92" t="s">
        <v>2232</v>
      </c>
      <c r="E476" s="91" t="s">
        <v>2343</v>
      </c>
      <c r="F476" s="92" t="s">
        <v>2344</v>
      </c>
      <c r="G476" s="92" t="s">
        <v>2235</v>
      </c>
      <c r="H476" s="91" t="s">
        <v>714</v>
      </c>
      <c r="I476" s="91" t="s">
        <v>1634</v>
      </c>
      <c r="J476" s="180" t="s">
        <v>2244</v>
      </c>
      <c r="K476" s="196" t="s">
        <v>2237</v>
      </c>
      <c r="L476" s="160">
        <v>44610</v>
      </c>
      <c r="M476" s="160">
        <v>44611</v>
      </c>
      <c r="N476" s="160">
        <v>44516</v>
      </c>
      <c r="O476" s="160">
        <v>44517</v>
      </c>
      <c r="P476" s="160">
        <v>44545</v>
      </c>
      <c r="Q476" s="91" t="s">
        <v>728</v>
      </c>
      <c r="R476" s="91" t="s">
        <v>995</v>
      </c>
      <c r="W476" s="91"/>
      <c r="Y476" s="91"/>
      <c r="Z476" s="91"/>
      <c r="AA476" s="92" t="e">
        <f>VLOOKUP(功能_33[[#This Row],[User]],#REF!,7,FALSE)</f>
        <v>#REF!</v>
      </c>
      <c r="AB476" s="160">
        <v>44545</v>
      </c>
      <c r="AC476" s="160" t="s">
        <v>1745</v>
      </c>
      <c r="AD476" s="160">
        <v>44540</v>
      </c>
      <c r="AE476" s="160">
        <v>44540</v>
      </c>
      <c r="AF476" s="180" t="s">
        <v>2245</v>
      </c>
      <c r="AG476" s="160"/>
      <c r="AH476" s="160"/>
      <c r="AI476" s="179"/>
      <c r="AJ476" s="160">
        <f>IFERROR(IF(VLOOKUP(功能_33[[#This Row],[功能代號]],E:T,11,FALSE)=0,"",VLOOKUP(功能_33[[#This Row],[功能代號]],E:T,11,FALSE)),"")</f>
        <v>44517</v>
      </c>
      <c r="AK476" s="160"/>
      <c r="AL476" s="160"/>
      <c r="AM476" s="92"/>
      <c r="AO476" s="91" t="s">
        <v>1773</v>
      </c>
      <c r="AP476" s="92" t="s">
        <v>2239</v>
      </c>
      <c r="AQ476" s="181" t="s">
        <v>2240</v>
      </c>
      <c r="AR476" s="168" t="str">
        <f t="shared" si="55"/>
        <v>8-3</v>
      </c>
      <c r="AS476" s="169" t="str">
        <f t="shared" si="56"/>
        <v/>
      </c>
      <c r="AT476" s="170" t="str">
        <f t="shared" si="57"/>
        <v/>
      </c>
      <c r="AU476" s="182" t="str">
        <f t="shared" si="58"/>
        <v/>
      </c>
      <c r="AV476" s="183" t="str">
        <f t="shared" si="59"/>
        <v/>
      </c>
      <c r="AW476" s="163" t="str">
        <f t="shared" si="60"/>
        <v/>
      </c>
      <c r="AX476" s="92" t="str">
        <f>IFERROR(VLOOKUP(功能_33[[#This Row],[功能代號]],#REF!,1,FALSE),"")</f>
        <v/>
      </c>
      <c r="AY476" s="100">
        <v>44610</v>
      </c>
      <c r="AZ476" s="100">
        <v>44625</v>
      </c>
      <c r="BA476" s="100">
        <v>44624</v>
      </c>
      <c r="BB476" s="92" t="s">
        <v>1634</v>
      </c>
      <c r="BC476" s="92" t="s">
        <v>1832</v>
      </c>
      <c r="BD476" s="92" t="s">
        <v>2241</v>
      </c>
      <c r="BE476" s="92" t="s">
        <v>1533</v>
      </c>
      <c r="BF476" s="184"/>
      <c r="BG476" s="92" t="str">
        <f>IFERROR(VLOOKUP(功能_33[[#This Row],[功能代號]],#REF!,1,FALSE),"")</f>
        <v/>
      </c>
      <c r="BH476" s="92" t="str">
        <f>IFERROR(VLOOKUP(功能_33[[#This Row],[QC對應測試案例即測試報告]],#REF!,1,FALSE),"")</f>
        <v/>
      </c>
      <c r="BI476" s="92" t="str">
        <f t="shared" si="61"/>
        <v/>
      </c>
    </row>
    <row r="477" spans="3:61" ht="27" x14ac:dyDescent="0.4">
      <c r="C477" s="92" t="s">
        <v>647</v>
      </c>
      <c r="D477" s="92" t="s">
        <v>2232</v>
      </c>
      <c r="E477" s="91" t="s">
        <v>2345</v>
      </c>
      <c r="F477" s="92" t="s">
        <v>2346</v>
      </c>
      <c r="G477" s="92" t="s">
        <v>2235</v>
      </c>
      <c r="H477" s="91" t="s">
        <v>714</v>
      </c>
      <c r="I477" s="91" t="s">
        <v>1634</v>
      </c>
      <c r="J477" s="180" t="s">
        <v>2244</v>
      </c>
      <c r="K477" s="196" t="s">
        <v>2237</v>
      </c>
      <c r="L477" s="160">
        <v>44610</v>
      </c>
      <c r="M477" s="160">
        <v>44611</v>
      </c>
      <c r="N477" s="160">
        <v>44516</v>
      </c>
      <c r="O477" s="160">
        <v>44517</v>
      </c>
      <c r="P477" s="160">
        <v>44545</v>
      </c>
      <c r="Q477" s="91" t="s">
        <v>728</v>
      </c>
      <c r="R477" s="91" t="s">
        <v>995</v>
      </c>
      <c r="W477" s="91"/>
      <c r="Y477" s="91"/>
      <c r="Z477" s="91"/>
      <c r="AA477" s="92" t="e">
        <f>VLOOKUP(功能_33[[#This Row],[User]],#REF!,7,FALSE)</f>
        <v>#REF!</v>
      </c>
      <c r="AB477" s="160">
        <v>44545</v>
      </c>
      <c r="AC477" s="160" t="s">
        <v>1745</v>
      </c>
      <c r="AD477" s="160">
        <v>44540</v>
      </c>
      <c r="AE477" s="160">
        <v>44540</v>
      </c>
      <c r="AF477" s="180" t="s">
        <v>2245</v>
      </c>
      <c r="AG477" s="160"/>
      <c r="AH477" s="160"/>
      <c r="AI477" s="179"/>
      <c r="AJ477" s="160">
        <f>IFERROR(IF(VLOOKUP(功能_33[[#This Row],[功能代號]],E:T,11,FALSE)=0,"",VLOOKUP(功能_33[[#This Row],[功能代號]],E:T,11,FALSE)),"")</f>
        <v>44517</v>
      </c>
      <c r="AK477" s="160"/>
      <c r="AL477" s="160"/>
      <c r="AM477" s="92"/>
      <c r="AO477" s="91" t="s">
        <v>1773</v>
      </c>
      <c r="AP477" s="92" t="s">
        <v>2239</v>
      </c>
      <c r="AQ477" s="181" t="s">
        <v>2240</v>
      </c>
      <c r="AR477" s="168" t="str">
        <f t="shared" si="55"/>
        <v>8-3</v>
      </c>
      <c r="AS477" s="169" t="str">
        <f t="shared" si="56"/>
        <v/>
      </c>
      <c r="AT477" s="170" t="str">
        <f t="shared" si="57"/>
        <v/>
      </c>
      <c r="AU477" s="182" t="str">
        <f t="shared" si="58"/>
        <v/>
      </c>
      <c r="AV477" s="183" t="str">
        <f t="shared" si="59"/>
        <v/>
      </c>
      <c r="AW477" s="163" t="str">
        <f t="shared" si="60"/>
        <v/>
      </c>
      <c r="AX477" s="92" t="str">
        <f>IFERROR(VLOOKUP(功能_33[[#This Row],[功能代號]],#REF!,1,FALSE),"")</f>
        <v/>
      </c>
      <c r="AY477" s="100">
        <v>44610</v>
      </c>
      <c r="AZ477" s="100">
        <v>44625</v>
      </c>
      <c r="BA477" s="100">
        <v>44624</v>
      </c>
      <c r="BB477" s="92" t="s">
        <v>1634</v>
      </c>
      <c r="BC477" s="92" t="s">
        <v>1832</v>
      </c>
      <c r="BD477" s="92" t="s">
        <v>2241</v>
      </c>
      <c r="BE477" s="92" t="s">
        <v>1533</v>
      </c>
      <c r="BF477" s="184"/>
      <c r="BG477" s="92" t="str">
        <f>IFERROR(VLOOKUP(功能_33[[#This Row],[功能代號]],#REF!,1,FALSE),"")</f>
        <v/>
      </c>
      <c r="BH477" s="92" t="str">
        <f>IFERROR(VLOOKUP(功能_33[[#This Row],[QC對應測試案例即測試報告]],#REF!,1,FALSE),"")</f>
        <v/>
      </c>
      <c r="BI477" s="92" t="str">
        <f t="shared" si="61"/>
        <v/>
      </c>
    </row>
    <row r="478" spans="3:61" ht="27" x14ac:dyDescent="0.4">
      <c r="C478" s="92" t="s">
        <v>647</v>
      </c>
      <c r="D478" s="92" t="s">
        <v>2232</v>
      </c>
      <c r="E478" s="91" t="s">
        <v>2347</v>
      </c>
      <c r="F478" s="92" t="s">
        <v>2348</v>
      </c>
      <c r="G478" s="92" t="s">
        <v>2235</v>
      </c>
      <c r="H478" s="91" t="s">
        <v>714</v>
      </c>
      <c r="I478" s="91" t="s">
        <v>1634</v>
      </c>
      <c r="J478" s="180" t="s">
        <v>2244</v>
      </c>
      <c r="K478" s="196" t="s">
        <v>2237</v>
      </c>
      <c r="L478" s="160">
        <v>44610</v>
      </c>
      <c r="M478" s="160">
        <v>44611</v>
      </c>
      <c r="N478" s="160">
        <v>44516</v>
      </c>
      <c r="O478" s="160">
        <v>44517</v>
      </c>
      <c r="P478" s="160">
        <v>44545</v>
      </c>
      <c r="Q478" s="91" t="s">
        <v>728</v>
      </c>
      <c r="R478" s="91" t="s">
        <v>995</v>
      </c>
      <c r="W478" s="91"/>
      <c r="Y478" s="91"/>
      <c r="Z478" s="91"/>
      <c r="AA478" s="92" t="e">
        <f>VLOOKUP(功能_33[[#This Row],[User]],#REF!,7,FALSE)</f>
        <v>#REF!</v>
      </c>
      <c r="AB478" s="160">
        <v>44545</v>
      </c>
      <c r="AC478" s="160" t="s">
        <v>1745</v>
      </c>
      <c r="AD478" s="160">
        <v>44540</v>
      </c>
      <c r="AE478" s="160">
        <v>44540</v>
      </c>
      <c r="AF478" s="180" t="s">
        <v>2245</v>
      </c>
      <c r="AG478" s="160"/>
      <c r="AH478" s="160"/>
      <c r="AI478" s="179"/>
      <c r="AJ478" s="160">
        <f>IFERROR(IF(VLOOKUP(功能_33[[#This Row],[功能代號]],E:T,11,FALSE)=0,"",VLOOKUP(功能_33[[#This Row],[功能代號]],E:T,11,FALSE)),"")</f>
        <v>44517</v>
      </c>
      <c r="AK478" s="160"/>
      <c r="AL478" s="160"/>
      <c r="AM478" s="92"/>
      <c r="AO478" s="91" t="s">
        <v>1773</v>
      </c>
      <c r="AP478" s="92" t="s">
        <v>2239</v>
      </c>
      <c r="AQ478" s="181" t="s">
        <v>2240</v>
      </c>
      <c r="AR478" s="168" t="str">
        <f t="shared" si="55"/>
        <v>8-3</v>
      </c>
      <c r="AS478" s="169" t="str">
        <f t="shared" si="56"/>
        <v/>
      </c>
      <c r="AT478" s="170" t="str">
        <f t="shared" si="57"/>
        <v/>
      </c>
      <c r="AU478" s="182" t="str">
        <f t="shared" si="58"/>
        <v/>
      </c>
      <c r="AV478" s="183" t="str">
        <f t="shared" si="59"/>
        <v/>
      </c>
      <c r="AW478" s="163" t="str">
        <f t="shared" si="60"/>
        <v/>
      </c>
      <c r="AX478" s="92" t="str">
        <f>IFERROR(VLOOKUP(功能_33[[#This Row],[功能代號]],#REF!,1,FALSE),"")</f>
        <v/>
      </c>
      <c r="AY478" s="100">
        <v>44610</v>
      </c>
      <c r="AZ478" s="100">
        <v>44625</v>
      </c>
      <c r="BA478" s="100">
        <v>44624</v>
      </c>
      <c r="BB478" s="92" t="s">
        <v>1634</v>
      </c>
      <c r="BC478" s="92" t="s">
        <v>1832</v>
      </c>
      <c r="BD478" s="92" t="s">
        <v>2241</v>
      </c>
      <c r="BE478" s="92" t="s">
        <v>1533</v>
      </c>
      <c r="BF478" s="184"/>
      <c r="BG478" s="92" t="str">
        <f>IFERROR(VLOOKUP(功能_33[[#This Row],[功能代號]],#REF!,1,FALSE),"")</f>
        <v/>
      </c>
      <c r="BH478" s="92" t="str">
        <f>IFERROR(VLOOKUP(功能_33[[#This Row],[QC對應測試案例即測試報告]],#REF!,1,FALSE),"")</f>
        <v/>
      </c>
      <c r="BI478" s="92" t="str">
        <f t="shared" si="61"/>
        <v/>
      </c>
    </row>
    <row r="479" spans="3:61" ht="27" x14ac:dyDescent="0.4">
      <c r="C479" s="92" t="s">
        <v>647</v>
      </c>
      <c r="D479" s="92" t="s">
        <v>2232</v>
      </c>
      <c r="E479" s="91" t="s">
        <v>2349</v>
      </c>
      <c r="F479" s="92" t="s">
        <v>2350</v>
      </c>
      <c r="G479" s="92" t="s">
        <v>2235</v>
      </c>
      <c r="H479" s="91" t="s">
        <v>714</v>
      </c>
      <c r="I479" s="91" t="s">
        <v>1634</v>
      </c>
      <c r="J479" s="180" t="s">
        <v>2244</v>
      </c>
      <c r="K479" s="196" t="s">
        <v>2237</v>
      </c>
      <c r="L479" s="160">
        <v>44610</v>
      </c>
      <c r="M479" s="160">
        <v>44611</v>
      </c>
      <c r="N479" s="160">
        <v>44516</v>
      </c>
      <c r="O479" s="160">
        <v>44517</v>
      </c>
      <c r="P479" s="160">
        <v>44545</v>
      </c>
      <c r="Q479" s="91" t="s">
        <v>728</v>
      </c>
      <c r="R479" s="91" t="s">
        <v>995</v>
      </c>
      <c r="W479" s="91"/>
      <c r="Y479" s="91"/>
      <c r="Z479" s="91"/>
      <c r="AA479" s="92" t="e">
        <f>VLOOKUP(功能_33[[#This Row],[User]],#REF!,7,FALSE)</f>
        <v>#REF!</v>
      </c>
      <c r="AB479" s="160">
        <v>44545</v>
      </c>
      <c r="AC479" s="160" t="s">
        <v>1745</v>
      </c>
      <c r="AD479" s="160">
        <v>44540</v>
      </c>
      <c r="AE479" s="160">
        <v>44540</v>
      </c>
      <c r="AF479" s="180" t="s">
        <v>2245</v>
      </c>
      <c r="AG479" s="160"/>
      <c r="AH479" s="160"/>
      <c r="AI479" s="179"/>
      <c r="AJ479" s="160">
        <f>IFERROR(IF(VLOOKUP(功能_33[[#This Row],[功能代號]],E:T,11,FALSE)=0,"",VLOOKUP(功能_33[[#This Row],[功能代號]],E:T,11,FALSE)),"")</f>
        <v>44517</v>
      </c>
      <c r="AK479" s="160"/>
      <c r="AL479" s="160"/>
      <c r="AM479" s="92"/>
      <c r="AO479" s="91" t="s">
        <v>1773</v>
      </c>
      <c r="AP479" s="92" t="s">
        <v>2239</v>
      </c>
      <c r="AQ479" s="181" t="s">
        <v>2240</v>
      </c>
      <c r="AR479" s="168" t="str">
        <f t="shared" si="55"/>
        <v>8-3</v>
      </c>
      <c r="AS479" s="169" t="str">
        <f t="shared" si="56"/>
        <v/>
      </c>
      <c r="AT479" s="170" t="str">
        <f t="shared" si="57"/>
        <v/>
      </c>
      <c r="AU479" s="182" t="str">
        <f t="shared" si="58"/>
        <v/>
      </c>
      <c r="AV479" s="183" t="str">
        <f t="shared" si="59"/>
        <v/>
      </c>
      <c r="AW479" s="163" t="str">
        <f t="shared" si="60"/>
        <v/>
      </c>
      <c r="AX479" s="92" t="str">
        <f>IFERROR(VLOOKUP(功能_33[[#This Row],[功能代號]],#REF!,1,FALSE),"")</f>
        <v/>
      </c>
      <c r="AY479" s="100">
        <v>44610</v>
      </c>
      <c r="AZ479" s="100">
        <v>44625</v>
      </c>
      <c r="BA479" s="100">
        <v>44624</v>
      </c>
      <c r="BB479" s="92" t="s">
        <v>1634</v>
      </c>
      <c r="BC479" s="92" t="s">
        <v>1832</v>
      </c>
      <c r="BD479" s="92" t="s">
        <v>2241</v>
      </c>
      <c r="BE479" s="92" t="s">
        <v>1533</v>
      </c>
      <c r="BF479" s="184"/>
      <c r="BG479" s="92" t="str">
        <f>IFERROR(VLOOKUP(功能_33[[#This Row],[功能代號]],#REF!,1,FALSE),"")</f>
        <v/>
      </c>
      <c r="BH479" s="92" t="str">
        <f>IFERROR(VLOOKUP(功能_33[[#This Row],[QC對應測試案例即測試報告]],#REF!,1,FALSE),"")</f>
        <v/>
      </c>
      <c r="BI479" s="92" t="str">
        <f t="shared" si="61"/>
        <v/>
      </c>
    </row>
    <row r="480" spans="3:61" ht="27" x14ac:dyDescent="0.4">
      <c r="C480" s="92" t="s">
        <v>647</v>
      </c>
      <c r="D480" s="92" t="s">
        <v>2232</v>
      </c>
      <c r="E480" s="91" t="s">
        <v>2351</v>
      </c>
      <c r="F480" s="92" t="s">
        <v>2352</v>
      </c>
      <c r="G480" s="92" t="s">
        <v>2235</v>
      </c>
      <c r="H480" s="91" t="s">
        <v>714</v>
      </c>
      <c r="I480" s="91" t="s">
        <v>1634</v>
      </c>
      <c r="J480" s="180" t="s">
        <v>2244</v>
      </c>
      <c r="K480" s="196" t="s">
        <v>2237</v>
      </c>
      <c r="L480" s="160">
        <v>44617</v>
      </c>
      <c r="M480" s="160">
        <v>44611</v>
      </c>
      <c r="N480" s="160">
        <v>44516</v>
      </c>
      <c r="O480" s="160">
        <v>44517</v>
      </c>
      <c r="P480" s="160">
        <v>44545</v>
      </c>
      <c r="Q480" s="91" t="s">
        <v>728</v>
      </c>
      <c r="R480" s="91" t="s">
        <v>995</v>
      </c>
      <c r="W480" s="91"/>
      <c r="Y480" s="91"/>
      <c r="Z480" s="91"/>
      <c r="AA480" s="92" t="e">
        <f>VLOOKUP(功能_33[[#This Row],[User]],#REF!,7,FALSE)</f>
        <v>#REF!</v>
      </c>
      <c r="AB480" s="160">
        <v>44545</v>
      </c>
      <c r="AC480" s="160" t="s">
        <v>1745</v>
      </c>
      <c r="AD480" s="160">
        <v>44540</v>
      </c>
      <c r="AE480" s="160">
        <v>44540</v>
      </c>
      <c r="AF480" s="180" t="s">
        <v>2245</v>
      </c>
      <c r="AG480" s="160"/>
      <c r="AH480" s="160"/>
      <c r="AI480" s="179"/>
      <c r="AJ480" s="160">
        <f>IFERROR(IF(VLOOKUP(功能_33[[#This Row],[功能代號]],E:T,11,FALSE)=0,"",VLOOKUP(功能_33[[#This Row],[功能代號]],E:T,11,FALSE)),"")</f>
        <v>44517</v>
      </c>
      <c r="AK480" s="160"/>
      <c r="AL480" s="160"/>
      <c r="AM480" s="92"/>
      <c r="AO480" s="91" t="s">
        <v>1773</v>
      </c>
      <c r="AP480" s="92" t="s">
        <v>2239</v>
      </c>
      <c r="AQ480" s="181" t="s">
        <v>2240</v>
      </c>
      <c r="AR480" s="168" t="str">
        <f t="shared" si="55"/>
        <v>8-3</v>
      </c>
      <c r="AS480" s="169" t="str">
        <f t="shared" si="56"/>
        <v/>
      </c>
      <c r="AT480" s="170" t="str">
        <f t="shared" si="57"/>
        <v/>
      </c>
      <c r="AU480" s="182" t="str">
        <f t="shared" si="58"/>
        <v/>
      </c>
      <c r="AV480" s="183" t="str">
        <f t="shared" si="59"/>
        <v/>
      </c>
      <c r="AW480" s="163" t="str">
        <f t="shared" si="60"/>
        <v/>
      </c>
      <c r="AX480" s="92" t="str">
        <f>IFERROR(VLOOKUP(功能_33[[#This Row],[功能代號]],#REF!,1,FALSE),"")</f>
        <v/>
      </c>
      <c r="AY480" s="100">
        <v>44617</v>
      </c>
      <c r="AZ480" s="100">
        <v>44625</v>
      </c>
      <c r="BA480" s="100">
        <v>44624</v>
      </c>
      <c r="BB480" s="92" t="s">
        <v>1634</v>
      </c>
      <c r="BC480" s="92" t="s">
        <v>1832</v>
      </c>
      <c r="BD480" s="92" t="s">
        <v>2276</v>
      </c>
      <c r="BE480" s="92" t="s">
        <v>1533</v>
      </c>
      <c r="BF480" s="184"/>
      <c r="BG480" s="92" t="str">
        <f>IFERROR(VLOOKUP(功能_33[[#This Row],[功能代號]],#REF!,1,FALSE),"")</f>
        <v/>
      </c>
      <c r="BH480" s="92" t="str">
        <f>IFERROR(VLOOKUP(功能_33[[#This Row],[QC對應測試案例即測試報告]],#REF!,1,FALSE),"")</f>
        <v/>
      </c>
      <c r="BI480" s="92" t="str">
        <f t="shared" si="61"/>
        <v/>
      </c>
    </row>
    <row r="481" spans="3:61" ht="27" x14ac:dyDescent="0.4">
      <c r="C481" s="92" t="s">
        <v>647</v>
      </c>
      <c r="D481" s="92" t="s">
        <v>2232</v>
      </c>
      <c r="E481" s="91" t="s">
        <v>2353</v>
      </c>
      <c r="F481" s="92" t="s">
        <v>2354</v>
      </c>
      <c r="G481" s="92" t="s">
        <v>2235</v>
      </c>
      <c r="H481" s="91" t="s">
        <v>714</v>
      </c>
      <c r="I481" s="91" t="s">
        <v>1634</v>
      </c>
      <c r="J481" s="180" t="s">
        <v>2244</v>
      </c>
      <c r="K481" s="196" t="s">
        <v>2237</v>
      </c>
      <c r="L481" s="160">
        <v>44617</v>
      </c>
      <c r="M481" s="160">
        <v>44611</v>
      </c>
      <c r="N481" s="160">
        <v>44516</v>
      </c>
      <c r="O481" s="160">
        <v>44517</v>
      </c>
      <c r="P481" s="160">
        <v>44545</v>
      </c>
      <c r="Q481" s="91" t="s">
        <v>728</v>
      </c>
      <c r="R481" s="91" t="s">
        <v>995</v>
      </c>
      <c r="W481" s="91"/>
      <c r="Y481" s="91"/>
      <c r="Z481" s="91"/>
      <c r="AA481" s="92" t="e">
        <f>VLOOKUP(功能_33[[#This Row],[User]],#REF!,7,FALSE)</f>
        <v>#REF!</v>
      </c>
      <c r="AB481" s="160">
        <v>44545</v>
      </c>
      <c r="AC481" s="160" t="s">
        <v>1745</v>
      </c>
      <c r="AD481" s="160">
        <v>44540</v>
      </c>
      <c r="AE481" s="160">
        <v>44540</v>
      </c>
      <c r="AF481" s="180" t="s">
        <v>2245</v>
      </c>
      <c r="AG481" s="160"/>
      <c r="AH481" s="160"/>
      <c r="AI481" s="179"/>
      <c r="AJ481" s="160">
        <f>IFERROR(IF(VLOOKUP(功能_33[[#This Row],[功能代號]],E:T,11,FALSE)=0,"",VLOOKUP(功能_33[[#This Row],[功能代號]],E:T,11,FALSE)),"")</f>
        <v>44517</v>
      </c>
      <c r="AK481" s="160"/>
      <c r="AL481" s="160"/>
      <c r="AM481" s="92"/>
      <c r="AO481" s="91" t="s">
        <v>1773</v>
      </c>
      <c r="AP481" s="92" t="s">
        <v>2239</v>
      </c>
      <c r="AQ481" s="181" t="s">
        <v>2240</v>
      </c>
      <c r="AR481" s="168" t="str">
        <f t="shared" si="55"/>
        <v>8-3</v>
      </c>
      <c r="AS481" s="169" t="str">
        <f t="shared" si="56"/>
        <v/>
      </c>
      <c r="AT481" s="170" t="str">
        <f t="shared" si="57"/>
        <v/>
      </c>
      <c r="AU481" s="182" t="str">
        <f t="shared" si="58"/>
        <v/>
      </c>
      <c r="AV481" s="183" t="str">
        <f t="shared" si="59"/>
        <v/>
      </c>
      <c r="AW481" s="163" t="str">
        <f t="shared" si="60"/>
        <v/>
      </c>
      <c r="AX481" s="92" t="str">
        <f>IFERROR(VLOOKUP(功能_33[[#This Row],[功能代號]],#REF!,1,FALSE),"")</f>
        <v/>
      </c>
      <c r="AY481" s="100">
        <v>44617</v>
      </c>
      <c r="AZ481" s="100">
        <v>44625</v>
      </c>
      <c r="BA481" s="100">
        <v>44624</v>
      </c>
      <c r="BB481" s="92" t="s">
        <v>1634</v>
      </c>
      <c r="BC481" s="92" t="s">
        <v>1832</v>
      </c>
      <c r="BD481" s="92" t="s">
        <v>2279</v>
      </c>
      <c r="BE481" s="92" t="s">
        <v>1533</v>
      </c>
      <c r="BF481" s="184"/>
      <c r="BG481" s="92" t="str">
        <f>IFERROR(VLOOKUP(功能_33[[#This Row],[功能代號]],#REF!,1,FALSE),"")</f>
        <v/>
      </c>
      <c r="BH481" s="92" t="str">
        <f>IFERROR(VLOOKUP(功能_33[[#This Row],[QC對應測試案例即測試報告]],#REF!,1,FALSE),"")</f>
        <v/>
      </c>
      <c r="BI481" s="92" t="str">
        <f t="shared" si="61"/>
        <v/>
      </c>
    </row>
    <row r="482" spans="3:61" ht="27" x14ac:dyDescent="0.4">
      <c r="C482" s="92" t="s">
        <v>647</v>
      </c>
      <c r="D482" s="92" t="s">
        <v>2232</v>
      </c>
      <c r="E482" s="91" t="s">
        <v>2355</v>
      </c>
      <c r="F482" s="92" t="s">
        <v>2356</v>
      </c>
      <c r="G482" s="92" t="s">
        <v>2235</v>
      </c>
      <c r="H482" s="91" t="s">
        <v>714</v>
      </c>
      <c r="I482" s="91" t="s">
        <v>1634</v>
      </c>
      <c r="J482" s="180" t="s">
        <v>2244</v>
      </c>
      <c r="K482" s="196" t="s">
        <v>2237</v>
      </c>
      <c r="L482" s="160">
        <v>44610</v>
      </c>
      <c r="M482" s="160">
        <v>44613</v>
      </c>
      <c r="N482" s="160">
        <v>44517</v>
      </c>
      <c r="O482" s="160">
        <v>44517</v>
      </c>
      <c r="P482" s="160">
        <v>44545</v>
      </c>
      <c r="Q482" s="91" t="s">
        <v>728</v>
      </c>
      <c r="R482" s="91" t="s">
        <v>995</v>
      </c>
      <c r="W482" s="91"/>
      <c r="Y482" s="91"/>
      <c r="Z482" s="91"/>
      <c r="AA482" s="92" t="e">
        <f>VLOOKUP(功能_33[[#This Row],[User]],#REF!,7,FALSE)</f>
        <v>#REF!</v>
      </c>
      <c r="AB482" s="160">
        <v>44545</v>
      </c>
      <c r="AC482" s="160" t="s">
        <v>1745</v>
      </c>
      <c r="AD482" s="160">
        <v>44540</v>
      </c>
      <c r="AE482" s="160">
        <v>44540</v>
      </c>
      <c r="AF482" s="180" t="s">
        <v>2245</v>
      </c>
      <c r="AG482" s="160"/>
      <c r="AH482" s="160"/>
      <c r="AI482" s="179"/>
      <c r="AJ482" s="160">
        <f>IFERROR(IF(VLOOKUP(功能_33[[#This Row],[功能代號]],E:T,11,FALSE)=0,"",VLOOKUP(功能_33[[#This Row],[功能代號]],E:T,11,FALSE)),"")</f>
        <v>44517</v>
      </c>
      <c r="AK482" s="160"/>
      <c r="AL482" s="160"/>
      <c r="AM482" s="92"/>
      <c r="AO482" s="91" t="s">
        <v>1773</v>
      </c>
      <c r="AP482" s="92" t="s">
        <v>2239</v>
      </c>
      <c r="AQ482" s="181" t="s">
        <v>2240</v>
      </c>
      <c r="AR482" s="168" t="str">
        <f t="shared" si="55"/>
        <v>8-3</v>
      </c>
      <c r="AS482" s="169" t="str">
        <f t="shared" si="56"/>
        <v/>
      </c>
      <c r="AT482" s="170" t="str">
        <f t="shared" si="57"/>
        <v/>
      </c>
      <c r="AU482" s="182" t="str">
        <f t="shared" si="58"/>
        <v/>
      </c>
      <c r="AV482" s="183" t="str">
        <f t="shared" si="59"/>
        <v/>
      </c>
      <c r="AW482" s="163" t="str">
        <f t="shared" si="60"/>
        <v/>
      </c>
      <c r="AX482" s="92" t="str">
        <f>IFERROR(VLOOKUP(功能_33[[#This Row],[功能代號]],#REF!,1,FALSE),"")</f>
        <v/>
      </c>
      <c r="AY482" s="100">
        <v>44610</v>
      </c>
      <c r="AZ482" s="100">
        <v>44625</v>
      </c>
      <c r="BA482" s="100">
        <v>44624</v>
      </c>
      <c r="BB482" s="92" t="s">
        <v>1634</v>
      </c>
      <c r="BC482" s="92" t="s">
        <v>1832</v>
      </c>
      <c r="BD482" s="92" t="s">
        <v>2241</v>
      </c>
      <c r="BE482" s="92" t="s">
        <v>1533</v>
      </c>
      <c r="BF482" s="184"/>
      <c r="BG482" s="92" t="str">
        <f>IFERROR(VLOOKUP(功能_33[[#This Row],[功能代號]],#REF!,1,FALSE),"")</f>
        <v/>
      </c>
      <c r="BH482" s="92" t="str">
        <f>IFERROR(VLOOKUP(功能_33[[#This Row],[QC對應測試案例即測試報告]],#REF!,1,FALSE),"")</f>
        <v/>
      </c>
      <c r="BI482" s="92" t="str">
        <f t="shared" si="61"/>
        <v/>
      </c>
    </row>
    <row r="483" spans="3:61" ht="27" x14ac:dyDescent="0.4">
      <c r="C483" s="92" t="s">
        <v>647</v>
      </c>
      <c r="D483" s="92" t="s">
        <v>2232</v>
      </c>
      <c r="E483" s="91" t="s">
        <v>2357</v>
      </c>
      <c r="F483" s="92" t="s">
        <v>2358</v>
      </c>
      <c r="G483" s="92" t="s">
        <v>2235</v>
      </c>
      <c r="H483" s="91" t="s">
        <v>714</v>
      </c>
      <c r="I483" s="91" t="s">
        <v>1634</v>
      </c>
      <c r="J483" s="180" t="s">
        <v>2244</v>
      </c>
      <c r="K483" s="196" t="s">
        <v>2237</v>
      </c>
      <c r="L483" s="160">
        <v>44610</v>
      </c>
      <c r="M483" s="160">
        <v>44613</v>
      </c>
      <c r="N483" s="160">
        <v>44517</v>
      </c>
      <c r="O483" s="160">
        <v>44517</v>
      </c>
      <c r="P483" s="160">
        <v>44545</v>
      </c>
      <c r="Q483" s="91" t="s">
        <v>728</v>
      </c>
      <c r="R483" s="91" t="s">
        <v>995</v>
      </c>
      <c r="W483" s="91"/>
      <c r="Y483" s="91"/>
      <c r="Z483" s="91"/>
      <c r="AA483" s="92" t="e">
        <f>VLOOKUP(功能_33[[#This Row],[User]],#REF!,7,FALSE)</f>
        <v>#REF!</v>
      </c>
      <c r="AB483" s="160">
        <v>44545</v>
      </c>
      <c r="AC483" s="160" t="s">
        <v>1745</v>
      </c>
      <c r="AD483" s="160">
        <v>44540</v>
      </c>
      <c r="AE483" s="160">
        <v>44540</v>
      </c>
      <c r="AF483" s="180" t="s">
        <v>2245</v>
      </c>
      <c r="AG483" s="160"/>
      <c r="AH483" s="160"/>
      <c r="AI483" s="179"/>
      <c r="AJ483" s="160">
        <f>IFERROR(IF(VLOOKUP(功能_33[[#This Row],[功能代號]],E:T,11,FALSE)=0,"",VLOOKUP(功能_33[[#This Row],[功能代號]],E:T,11,FALSE)),"")</f>
        <v>44517</v>
      </c>
      <c r="AK483" s="160"/>
      <c r="AL483" s="160"/>
      <c r="AM483" s="92"/>
      <c r="AO483" s="91" t="s">
        <v>1773</v>
      </c>
      <c r="AP483" s="92" t="s">
        <v>2239</v>
      </c>
      <c r="AQ483" s="181" t="s">
        <v>2240</v>
      </c>
      <c r="AR483" s="168" t="str">
        <f t="shared" si="55"/>
        <v>8-3</v>
      </c>
      <c r="AS483" s="169" t="str">
        <f t="shared" si="56"/>
        <v/>
      </c>
      <c r="AT483" s="170" t="str">
        <f t="shared" si="57"/>
        <v/>
      </c>
      <c r="AU483" s="182" t="str">
        <f t="shared" si="58"/>
        <v/>
      </c>
      <c r="AV483" s="183" t="str">
        <f t="shared" si="59"/>
        <v/>
      </c>
      <c r="AW483" s="163" t="str">
        <f t="shared" si="60"/>
        <v/>
      </c>
      <c r="AX483" s="92" t="str">
        <f>IFERROR(VLOOKUP(功能_33[[#This Row],[功能代號]],#REF!,1,FALSE),"")</f>
        <v/>
      </c>
      <c r="AY483" s="100">
        <v>44610</v>
      </c>
      <c r="AZ483" s="100">
        <v>44625</v>
      </c>
      <c r="BA483" s="100">
        <v>44624</v>
      </c>
      <c r="BB483" s="92" t="s">
        <v>1634</v>
      </c>
      <c r="BC483" s="92" t="s">
        <v>1832</v>
      </c>
      <c r="BD483" s="92" t="s">
        <v>2241</v>
      </c>
      <c r="BE483" s="92" t="s">
        <v>1533</v>
      </c>
      <c r="BF483" s="184"/>
      <c r="BG483" s="92" t="str">
        <f>IFERROR(VLOOKUP(功能_33[[#This Row],[功能代號]],#REF!,1,FALSE),"")</f>
        <v/>
      </c>
      <c r="BH483" s="92" t="str">
        <f>IFERROR(VLOOKUP(功能_33[[#This Row],[QC對應測試案例即測試報告]],#REF!,1,FALSE),"")</f>
        <v/>
      </c>
      <c r="BI483" s="92" t="str">
        <f t="shared" si="61"/>
        <v/>
      </c>
    </row>
    <row r="484" spans="3:61" ht="27" x14ac:dyDescent="0.4">
      <c r="C484" s="92" t="s">
        <v>647</v>
      </c>
      <c r="D484" s="92" t="s">
        <v>2232</v>
      </c>
      <c r="E484" s="91" t="s">
        <v>2359</v>
      </c>
      <c r="F484" s="92" t="s">
        <v>2360</v>
      </c>
      <c r="G484" s="92" t="s">
        <v>2235</v>
      </c>
      <c r="H484" s="91" t="s">
        <v>714</v>
      </c>
      <c r="I484" s="91" t="s">
        <v>1634</v>
      </c>
      <c r="J484" s="180" t="s">
        <v>2244</v>
      </c>
      <c r="K484" s="196" t="s">
        <v>2237</v>
      </c>
      <c r="L484" s="160">
        <v>44610</v>
      </c>
      <c r="M484" s="160">
        <v>44613</v>
      </c>
      <c r="N484" s="160">
        <v>44517</v>
      </c>
      <c r="O484" s="160">
        <v>44517</v>
      </c>
      <c r="P484" s="160">
        <v>44545</v>
      </c>
      <c r="Q484" s="91" t="s">
        <v>728</v>
      </c>
      <c r="R484" s="91" t="s">
        <v>995</v>
      </c>
      <c r="W484" s="91"/>
      <c r="Y484" s="91"/>
      <c r="Z484" s="91"/>
      <c r="AA484" s="92" t="e">
        <f>VLOOKUP(功能_33[[#This Row],[User]],#REF!,7,FALSE)</f>
        <v>#REF!</v>
      </c>
      <c r="AB484" s="160">
        <v>44545</v>
      </c>
      <c r="AC484" s="160" t="s">
        <v>1745</v>
      </c>
      <c r="AD484" s="160">
        <v>44540</v>
      </c>
      <c r="AE484" s="160">
        <v>44540</v>
      </c>
      <c r="AF484" s="180" t="s">
        <v>2245</v>
      </c>
      <c r="AG484" s="160"/>
      <c r="AH484" s="160"/>
      <c r="AI484" s="179"/>
      <c r="AJ484" s="160">
        <f>IFERROR(IF(VLOOKUP(功能_33[[#This Row],[功能代號]],E:T,11,FALSE)=0,"",VLOOKUP(功能_33[[#This Row],[功能代號]],E:T,11,FALSE)),"")</f>
        <v>44517</v>
      </c>
      <c r="AK484" s="160"/>
      <c r="AL484" s="160"/>
      <c r="AM484" s="92"/>
      <c r="AO484" s="91" t="s">
        <v>1773</v>
      </c>
      <c r="AP484" s="92" t="s">
        <v>2239</v>
      </c>
      <c r="AQ484" s="181" t="s">
        <v>2240</v>
      </c>
      <c r="AR484" s="168" t="str">
        <f t="shared" si="55"/>
        <v>8-3</v>
      </c>
      <c r="AS484" s="169" t="str">
        <f t="shared" si="56"/>
        <v/>
      </c>
      <c r="AT484" s="170" t="str">
        <f t="shared" si="57"/>
        <v/>
      </c>
      <c r="AU484" s="182" t="str">
        <f t="shared" si="58"/>
        <v/>
      </c>
      <c r="AV484" s="183" t="str">
        <f t="shared" si="59"/>
        <v/>
      </c>
      <c r="AW484" s="163" t="str">
        <f t="shared" si="60"/>
        <v/>
      </c>
      <c r="AX484" s="92" t="str">
        <f>IFERROR(VLOOKUP(功能_33[[#This Row],[功能代號]],#REF!,1,FALSE),"")</f>
        <v/>
      </c>
      <c r="AY484" s="100">
        <v>44610</v>
      </c>
      <c r="AZ484" s="100">
        <v>44625</v>
      </c>
      <c r="BA484" s="100">
        <v>44624</v>
      </c>
      <c r="BB484" s="92" t="s">
        <v>1634</v>
      </c>
      <c r="BC484" s="92" t="s">
        <v>1832</v>
      </c>
      <c r="BD484" s="92" t="s">
        <v>2241</v>
      </c>
      <c r="BE484" s="92" t="s">
        <v>1533</v>
      </c>
      <c r="BF484" s="184"/>
      <c r="BG484" s="92" t="str">
        <f>IFERROR(VLOOKUP(功能_33[[#This Row],[功能代號]],#REF!,1,FALSE),"")</f>
        <v/>
      </c>
      <c r="BH484" s="92" t="str">
        <f>IFERROR(VLOOKUP(功能_33[[#This Row],[QC對應測試案例即測試報告]],#REF!,1,FALSE),"")</f>
        <v/>
      </c>
      <c r="BI484" s="92" t="str">
        <f t="shared" si="61"/>
        <v/>
      </c>
    </row>
    <row r="485" spans="3:61" ht="27" x14ac:dyDescent="0.4">
      <c r="C485" s="92" t="s">
        <v>647</v>
      </c>
      <c r="D485" s="92" t="s">
        <v>2232</v>
      </c>
      <c r="E485" s="91" t="s">
        <v>2361</v>
      </c>
      <c r="F485" s="92" t="s">
        <v>2362</v>
      </c>
      <c r="G485" s="92" t="s">
        <v>2235</v>
      </c>
      <c r="H485" s="91" t="s">
        <v>714</v>
      </c>
      <c r="I485" s="91" t="s">
        <v>1634</v>
      </c>
      <c r="J485" s="180" t="s">
        <v>2244</v>
      </c>
      <c r="K485" s="196" t="s">
        <v>2237</v>
      </c>
      <c r="L485" s="160">
        <v>44610</v>
      </c>
      <c r="M485" s="160">
        <v>44613</v>
      </c>
      <c r="N485" s="160">
        <v>44517</v>
      </c>
      <c r="O485" s="160">
        <v>44517</v>
      </c>
      <c r="P485" s="160">
        <v>44545</v>
      </c>
      <c r="Q485" s="91" t="s">
        <v>728</v>
      </c>
      <c r="R485" s="91" t="s">
        <v>995</v>
      </c>
      <c r="W485" s="91"/>
      <c r="Y485" s="91"/>
      <c r="Z485" s="91"/>
      <c r="AA485" s="92" t="e">
        <f>VLOOKUP(功能_33[[#This Row],[User]],#REF!,7,FALSE)</f>
        <v>#REF!</v>
      </c>
      <c r="AB485" s="160">
        <v>44545</v>
      </c>
      <c r="AC485" s="160" t="s">
        <v>1745</v>
      </c>
      <c r="AD485" s="160">
        <v>44540</v>
      </c>
      <c r="AE485" s="160">
        <v>44540</v>
      </c>
      <c r="AF485" s="180" t="s">
        <v>2245</v>
      </c>
      <c r="AG485" s="160"/>
      <c r="AH485" s="160"/>
      <c r="AI485" s="179"/>
      <c r="AJ485" s="160">
        <f>IFERROR(IF(VLOOKUP(功能_33[[#This Row],[功能代號]],E:T,11,FALSE)=0,"",VLOOKUP(功能_33[[#This Row],[功能代號]],E:T,11,FALSE)),"")</f>
        <v>44517</v>
      </c>
      <c r="AK485" s="160"/>
      <c r="AL485" s="160"/>
      <c r="AM485" s="92"/>
      <c r="AO485" s="91" t="s">
        <v>1773</v>
      </c>
      <c r="AP485" s="92" t="s">
        <v>2239</v>
      </c>
      <c r="AQ485" s="181" t="s">
        <v>2240</v>
      </c>
      <c r="AR485" s="168" t="str">
        <f t="shared" si="55"/>
        <v>8-3</v>
      </c>
      <c r="AS485" s="169" t="str">
        <f t="shared" si="56"/>
        <v/>
      </c>
      <c r="AT485" s="170" t="str">
        <f t="shared" si="57"/>
        <v/>
      </c>
      <c r="AU485" s="182" t="str">
        <f t="shared" si="58"/>
        <v/>
      </c>
      <c r="AV485" s="183" t="str">
        <f t="shared" si="59"/>
        <v/>
      </c>
      <c r="AW485" s="163" t="str">
        <f t="shared" si="60"/>
        <v/>
      </c>
      <c r="AX485" s="92" t="str">
        <f>IFERROR(VLOOKUP(功能_33[[#This Row],[功能代號]],#REF!,1,FALSE),"")</f>
        <v/>
      </c>
      <c r="AY485" s="100">
        <v>44610</v>
      </c>
      <c r="AZ485" s="100">
        <v>44625</v>
      </c>
      <c r="BA485" s="100">
        <v>44624</v>
      </c>
      <c r="BB485" s="92" t="s">
        <v>1634</v>
      </c>
      <c r="BC485" s="92" t="s">
        <v>1832</v>
      </c>
      <c r="BD485" s="92" t="s">
        <v>2241</v>
      </c>
      <c r="BE485" s="92" t="s">
        <v>1533</v>
      </c>
      <c r="BF485" s="184"/>
      <c r="BG485" s="92" t="str">
        <f>IFERROR(VLOOKUP(功能_33[[#This Row],[功能代號]],#REF!,1,FALSE),"")</f>
        <v/>
      </c>
      <c r="BH485" s="92" t="str">
        <f>IFERROR(VLOOKUP(功能_33[[#This Row],[QC對應測試案例即測試報告]],#REF!,1,FALSE),"")</f>
        <v/>
      </c>
      <c r="BI485" s="92" t="str">
        <f t="shared" si="61"/>
        <v/>
      </c>
    </row>
    <row r="486" spans="3:61" ht="27" x14ac:dyDescent="0.4">
      <c r="C486" s="92" t="s">
        <v>647</v>
      </c>
      <c r="D486" s="92" t="s">
        <v>2232</v>
      </c>
      <c r="E486" s="91" t="s">
        <v>2363</v>
      </c>
      <c r="F486" s="92" t="s">
        <v>2364</v>
      </c>
      <c r="G486" s="92" t="s">
        <v>2235</v>
      </c>
      <c r="H486" s="91" t="s">
        <v>714</v>
      </c>
      <c r="I486" s="91" t="s">
        <v>1634</v>
      </c>
      <c r="J486" s="180" t="s">
        <v>2244</v>
      </c>
      <c r="K486" s="196" t="s">
        <v>2237</v>
      </c>
      <c r="L486" s="160">
        <v>44617</v>
      </c>
      <c r="M486" s="160">
        <v>44613</v>
      </c>
      <c r="N486" s="160">
        <v>44518</v>
      </c>
      <c r="O486" s="160">
        <v>44517</v>
      </c>
      <c r="P486" s="160">
        <v>44545</v>
      </c>
      <c r="Q486" s="91" t="s">
        <v>728</v>
      </c>
      <c r="R486" s="91" t="s">
        <v>995</v>
      </c>
      <c r="W486" s="91"/>
      <c r="Y486" s="91"/>
      <c r="Z486" s="91"/>
      <c r="AA486" s="92" t="e">
        <f>VLOOKUP(功能_33[[#This Row],[User]],#REF!,7,FALSE)</f>
        <v>#REF!</v>
      </c>
      <c r="AB486" s="160">
        <v>44545</v>
      </c>
      <c r="AC486" s="160" t="s">
        <v>1745</v>
      </c>
      <c r="AD486" s="160">
        <v>44540</v>
      </c>
      <c r="AE486" s="160">
        <v>44540</v>
      </c>
      <c r="AF486" s="180" t="s">
        <v>2245</v>
      </c>
      <c r="AG486" s="160"/>
      <c r="AH486" s="160"/>
      <c r="AI486" s="179"/>
      <c r="AJ486" s="160">
        <f>IFERROR(IF(VLOOKUP(功能_33[[#This Row],[功能代號]],E:T,11,FALSE)=0,"",VLOOKUP(功能_33[[#This Row],[功能代號]],E:T,11,FALSE)),"")</f>
        <v>44517</v>
      </c>
      <c r="AK486" s="160"/>
      <c r="AL486" s="160"/>
      <c r="AM486" s="92"/>
      <c r="AO486" s="91" t="s">
        <v>1773</v>
      </c>
      <c r="AP486" s="92" t="s">
        <v>2239</v>
      </c>
      <c r="AQ486" s="181" t="s">
        <v>2240</v>
      </c>
      <c r="AR486" s="168" t="str">
        <f t="shared" si="55"/>
        <v>8-3</v>
      </c>
      <c r="AS486" s="169" t="str">
        <f t="shared" si="56"/>
        <v/>
      </c>
      <c r="AT486" s="170" t="str">
        <f t="shared" si="57"/>
        <v/>
      </c>
      <c r="AU486" s="182" t="str">
        <f t="shared" si="58"/>
        <v/>
      </c>
      <c r="AV486" s="183" t="str">
        <f t="shared" si="59"/>
        <v/>
      </c>
      <c r="AW486" s="163" t="str">
        <f t="shared" si="60"/>
        <v/>
      </c>
      <c r="AX486" s="92" t="str">
        <f>IFERROR(VLOOKUP(功能_33[[#This Row],[功能代號]],#REF!,1,FALSE),"")</f>
        <v/>
      </c>
      <c r="AY486" s="100">
        <v>44617</v>
      </c>
      <c r="AZ486" s="100">
        <v>44625</v>
      </c>
      <c r="BA486" s="100">
        <v>44624</v>
      </c>
      <c r="BB486" s="92" t="s">
        <v>1634</v>
      </c>
      <c r="BC486" s="92" t="s">
        <v>1832</v>
      </c>
      <c r="BD486" s="92" t="s">
        <v>2290</v>
      </c>
      <c r="BE486" s="92" t="s">
        <v>1533</v>
      </c>
      <c r="BF486" s="184"/>
      <c r="BG486" s="92" t="str">
        <f>IFERROR(VLOOKUP(功能_33[[#This Row],[功能代號]],#REF!,1,FALSE),"")</f>
        <v/>
      </c>
      <c r="BH486" s="92" t="str">
        <f>IFERROR(VLOOKUP(功能_33[[#This Row],[QC對應測試案例即測試報告]],#REF!,1,FALSE),"")</f>
        <v/>
      </c>
      <c r="BI486" s="92" t="str">
        <f t="shared" si="61"/>
        <v/>
      </c>
    </row>
    <row r="487" spans="3:61" ht="27" x14ac:dyDescent="0.4">
      <c r="C487" s="92" t="s">
        <v>647</v>
      </c>
      <c r="D487" s="92" t="s">
        <v>2232</v>
      </c>
      <c r="E487" s="91" t="s">
        <v>2365</v>
      </c>
      <c r="F487" s="92" t="s">
        <v>2366</v>
      </c>
      <c r="G487" s="92" t="s">
        <v>2235</v>
      </c>
      <c r="H487" s="91" t="s">
        <v>714</v>
      </c>
      <c r="I487" s="91" t="s">
        <v>1634</v>
      </c>
      <c r="J487" s="180" t="s">
        <v>2244</v>
      </c>
      <c r="K487" s="196" t="s">
        <v>2237</v>
      </c>
      <c r="L487" s="160">
        <v>44617</v>
      </c>
      <c r="M487" s="160">
        <v>44614</v>
      </c>
      <c r="N487" s="160">
        <v>44518</v>
      </c>
      <c r="O487" s="160">
        <v>44517</v>
      </c>
      <c r="P487" s="160">
        <v>44545</v>
      </c>
      <c r="Q487" s="91" t="s">
        <v>728</v>
      </c>
      <c r="R487" s="91" t="s">
        <v>995</v>
      </c>
      <c r="W487" s="91"/>
      <c r="Y487" s="91"/>
      <c r="Z487" s="91"/>
      <c r="AA487" s="92" t="e">
        <f>VLOOKUP(功能_33[[#This Row],[User]],#REF!,7,FALSE)</f>
        <v>#REF!</v>
      </c>
      <c r="AB487" s="160">
        <v>44545</v>
      </c>
      <c r="AC487" s="160" t="s">
        <v>1745</v>
      </c>
      <c r="AD487" s="160">
        <v>44540</v>
      </c>
      <c r="AE487" s="160">
        <v>44540</v>
      </c>
      <c r="AF487" s="180" t="s">
        <v>2245</v>
      </c>
      <c r="AG487" s="160"/>
      <c r="AH487" s="160"/>
      <c r="AI487" s="179"/>
      <c r="AJ487" s="160">
        <f>IFERROR(IF(VLOOKUP(功能_33[[#This Row],[功能代號]],E:T,11,FALSE)=0,"",VLOOKUP(功能_33[[#This Row],[功能代號]],E:T,11,FALSE)),"")</f>
        <v>44517</v>
      </c>
      <c r="AK487" s="160"/>
      <c r="AL487" s="160"/>
      <c r="AM487" s="92"/>
      <c r="AO487" s="91" t="s">
        <v>1773</v>
      </c>
      <c r="AP487" s="92" t="s">
        <v>2239</v>
      </c>
      <c r="AQ487" s="181" t="s">
        <v>2240</v>
      </c>
      <c r="AR487" s="168" t="str">
        <f t="shared" si="55"/>
        <v>8-3</v>
      </c>
      <c r="AS487" s="169" t="str">
        <f t="shared" si="56"/>
        <v/>
      </c>
      <c r="AT487" s="170" t="str">
        <f t="shared" si="57"/>
        <v/>
      </c>
      <c r="AU487" s="182" t="str">
        <f t="shared" si="58"/>
        <v/>
      </c>
      <c r="AV487" s="183" t="str">
        <f t="shared" si="59"/>
        <v/>
      </c>
      <c r="AW487" s="163" t="str">
        <f t="shared" si="60"/>
        <v/>
      </c>
      <c r="AX487" s="92" t="str">
        <f>IFERROR(VLOOKUP(功能_33[[#This Row],[功能代號]],#REF!,1,FALSE),"")</f>
        <v/>
      </c>
      <c r="AY487" s="100">
        <v>44617</v>
      </c>
      <c r="AZ487" s="100">
        <v>44625</v>
      </c>
      <c r="BA487" s="100">
        <v>44624</v>
      </c>
      <c r="BB487" s="92" t="s">
        <v>1634</v>
      </c>
      <c r="BC487" s="92" t="s">
        <v>1832</v>
      </c>
      <c r="BD487" s="92" t="s">
        <v>2290</v>
      </c>
      <c r="BE487" s="92" t="s">
        <v>1533</v>
      </c>
      <c r="BF487" s="184"/>
      <c r="BG487" s="92" t="str">
        <f>IFERROR(VLOOKUP(功能_33[[#This Row],[功能代號]],#REF!,1,FALSE),"")</f>
        <v/>
      </c>
      <c r="BH487" s="92" t="str">
        <f>IFERROR(VLOOKUP(功能_33[[#This Row],[QC對應測試案例即測試報告]],#REF!,1,FALSE),"")</f>
        <v/>
      </c>
      <c r="BI487" s="92" t="str">
        <f t="shared" si="61"/>
        <v/>
      </c>
    </row>
    <row r="488" spans="3:61" ht="27" x14ac:dyDescent="0.4">
      <c r="C488" s="92" t="s">
        <v>647</v>
      </c>
      <c r="D488" s="92" t="s">
        <v>2232</v>
      </c>
      <c r="E488" s="91" t="s">
        <v>2367</v>
      </c>
      <c r="F488" s="92" t="s">
        <v>2368</v>
      </c>
      <c r="G488" s="92" t="s">
        <v>2235</v>
      </c>
      <c r="H488" s="91" t="s">
        <v>714</v>
      </c>
      <c r="I488" s="91" t="s">
        <v>1634</v>
      </c>
      <c r="J488" s="180" t="s">
        <v>2244</v>
      </c>
      <c r="K488" s="196" t="s">
        <v>2237</v>
      </c>
      <c r="L488" s="160">
        <v>44617</v>
      </c>
      <c r="M488" s="160">
        <v>44614</v>
      </c>
      <c r="N488" s="160">
        <v>44518</v>
      </c>
      <c r="O488" s="160">
        <v>44517</v>
      </c>
      <c r="P488" s="160">
        <v>44545</v>
      </c>
      <c r="Q488" s="91" t="s">
        <v>728</v>
      </c>
      <c r="R488" s="91" t="s">
        <v>995</v>
      </c>
      <c r="W488" s="91"/>
      <c r="Y488" s="91"/>
      <c r="Z488" s="91"/>
      <c r="AA488" s="92" t="e">
        <f>VLOOKUP(功能_33[[#This Row],[User]],#REF!,7,FALSE)</f>
        <v>#REF!</v>
      </c>
      <c r="AB488" s="160">
        <v>44545</v>
      </c>
      <c r="AC488" s="160" t="s">
        <v>1745</v>
      </c>
      <c r="AD488" s="160">
        <v>44540</v>
      </c>
      <c r="AE488" s="160">
        <v>44540</v>
      </c>
      <c r="AF488" s="180" t="s">
        <v>2245</v>
      </c>
      <c r="AG488" s="160"/>
      <c r="AH488" s="160"/>
      <c r="AI488" s="179"/>
      <c r="AJ488" s="160">
        <f>IFERROR(IF(VLOOKUP(功能_33[[#This Row],[功能代號]],E:T,11,FALSE)=0,"",VLOOKUP(功能_33[[#This Row],[功能代號]],E:T,11,FALSE)),"")</f>
        <v>44517</v>
      </c>
      <c r="AK488" s="160"/>
      <c r="AL488" s="160"/>
      <c r="AM488" s="92"/>
      <c r="AO488" s="91" t="s">
        <v>1773</v>
      </c>
      <c r="AP488" s="92" t="s">
        <v>2239</v>
      </c>
      <c r="AQ488" s="181" t="s">
        <v>2240</v>
      </c>
      <c r="AR488" s="168" t="str">
        <f t="shared" si="55"/>
        <v>8-3</v>
      </c>
      <c r="AS488" s="169" t="str">
        <f t="shared" si="56"/>
        <v/>
      </c>
      <c r="AT488" s="170" t="str">
        <f t="shared" si="57"/>
        <v/>
      </c>
      <c r="AU488" s="182" t="str">
        <f t="shared" si="58"/>
        <v/>
      </c>
      <c r="AV488" s="183" t="str">
        <f t="shared" si="59"/>
        <v/>
      </c>
      <c r="AW488" s="163" t="str">
        <f t="shared" si="60"/>
        <v/>
      </c>
      <c r="AX488" s="92" t="str">
        <f>IFERROR(VLOOKUP(功能_33[[#This Row],[功能代號]],#REF!,1,FALSE),"")</f>
        <v/>
      </c>
      <c r="AY488" s="100">
        <v>44617</v>
      </c>
      <c r="AZ488" s="100">
        <v>44625</v>
      </c>
      <c r="BA488" s="100">
        <v>44624</v>
      </c>
      <c r="BB488" s="92" t="s">
        <v>1634</v>
      </c>
      <c r="BC488" s="92" t="s">
        <v>1832</v>
      </c>
      <c r="BD488" s="92" t="s">
        <v>2290</v>
      </c>
      <c r="BE488" s="92" t="s">
        <v>1533</v>
      </c>
      <c r="BF488" s="184"/>
      <c r="BG488" s="92" t="str">
        <f>IFERROR(VLOOKUP(功能_33[[#This Row],[功能代號]],#REF!,1,FALSE),"")</f>
        <v/>
      </c>
      <c r="BH488" s="92" t="str">
        <f>IFERROR(VLOOKUP(功能_33[[#This Row],[QC對應測試案例即測試報告]],#REF!,1,FALSE),"")</f>
        <v/>
      </c>
      <c r="BI488" s="92" t="str">
        <f t="shared" si="61"/>
        <v/>
      </c>
    </row>
    <row r="489" spans="3:61" ht="27" x14ac:dyDescent="0.4">
      <c r="C489" s="92" t="s">
        <v>647</v>
      </c>
      <c r="D489" s="92" t="s">
        <v>2232</v>
      </c>
      <c r="E489" s="91" t="s">
        <v>2369</v>
      </c>
      <c r="F489" s="92" t="s">
        <v>2370</v>
      </c>
      <c r="G489" s="92" t="s">
        <v>2235</v>
      </c>
      <c r="H489" s="91" t="s">
        <v>714</v>
      </c>
      <c r="I489" s="91" t="s">
        <v>1634</v>
      </c>
      <c r="J489" s="180" t="s">
        <v>2244</v>
      </c>
      <c r="K489" s="196" t="s">
        <v>2237</v>
      </c>
      <c r="L489" s="160">
        <v>44617</v>
      </c>
      <c r="M489" s="160">
        <v>44614</v>
      </c>
      <c r="N489" s="160">
        <v>44518</v>
      </c>
      <c r="O489" s="160">
        <v>44517</v>
      </c>
      <c r="P489" s="160">
        <v>44545</v>
      </c>
      <c r="Q489" s="91" t="s">
        <v>728</v>
      </c>
      <c r="R489" s="91" t="s">
        <v>995</v>
      </c>
      <c r="W489" s="91"/>
      <c r="Y489" s="91"/>
      <c r="Z489" s="91"/>
      <c r="AA489" s="92" t="e">
        <f>VLOOKUP(功能_33[[#This Row],[User]],#REF!,7,FALSE)</f>
        <v>#REF!</v>
      </c>
      <c r="AB489" s="160">
        <v>44545</v>
      </c>
      <c r="AC489" s="160" t="s">
        <v>1745</v>
      </c>
      <c r="AD489" s="160">
        <v>44540</v>
      </c>
      <c r="AE489" s="160">
        <v>44540</v>
      </c>
      <c r="AF489" s="180" t="s">
        <v>2245</v>
      </c>
      <c r="AG489" s="160"/>
      <c r="AH489" s="160"/>
      <c r="AI489" s="179"/>
      <c r="AJ489" s="160">
        <f>IFERROR(IF(VLOOKUP(功能_33[[#This Row],[功能代號]],E:T,11,FALSE)=0,"",VLOOKUP(功能_33[[#This Row],[功能代號]],E:T,11,FALSE)),"")</f>
        <v>44517</v>
      </c>
      <c r="AK489" s="160"/>
      <c r="AL489" s="160"/>
      <c r="AM489" s="92"/>
      <c r="AO489" s="91" t="s">
        <v>1773</v>
      </c>
      <c r="AP489" s="92" t="s">
        <v>2239</v>
      </c>
      <c r="AQ489" s="181" t="s">
        <v>2240</v>
      </c>
      <c r="AR489" s="168" t="str">
        <f t="shared" si="55"/>
        <v>8-3</v>
      </c>
      <c r="AS489" s="169" t="str">
        <f t="shared" si="56"/>
        <v/>
      </c>
      <c r="AT489" s="170" t="str">
        <f t="shared" si="57"/>
        <v/>
      </c>
      <c r="AU489" s="182" t="str">
        <f t="shared" si="58"/>
        <v/>
      </c>
      <c r="AV489" s="183" t="str">
        <f t="shared" si="59"/>
        <v/>
      </c>
      <c r="AW489" s="163" t="str">
        <f t="shared" si="60"/>
        <v/>
      </c>
      <c r="AX489" s="92" t="str">
        <f>IFERROR(VLOOKUP(功能_33[[#This Row],[功能代號]],#REF!,1,FALSE),"")</f>
        <v/>
      </c>
      <c r="AY489" s="100">
        <v>44617</v>
      </c>
      <c r="AZ489" s="100">
        <v>44625</v>
      </c>
      <c r="BA489" s="100">
        <v>44624</v>
      </c>
      <c r="BB489" s="92" t="s">
        <v>1634</v>
      </c>
      <c r="BC489" s="92" t="s">
        <v>1832</v>
      </c>
      <c r="BD489" s="92" t="s">
        <v>2290</v>
      </c>
      <c r="BE489" s="92" t="s">
        <v>1533</v>
      </c>
      <c r="BF489" s="184"/>
      <c r="BG489" s="92" t="str">
        <f>IFERROR(VLOOKUP(功能_33[[#This Row],[功能代號]],#REF!,1,FALSE),"")</f>
        <v/>
      </c>
      <c r="BH489" s="92" t="str">
        <f>IFERROR(VLOOKUP(功能_33[[#This Row],[QC對應測試案例即測試報告]],#REF!,1,FALSE),"")</f>
        <v/>
      </c>
      <c r="BI489" s="92" t="str">
        <f t="shared" si="61"/>
        <v/>
      </c>
    </row>
    <row r="490" spans="3:61" ht="27" x14ac:dyDescent="0.4">
      <c r="C490" s="92" t="s">
        <v>647</v>
      </c>
      <c r="D490" s="92" t="s">
        <v>2232</v>
      </c>
      <c r="E490" s="91" t="s">
        <v>2371</v>
      </c>
      <c r="F490" s="92" t="s">
        <v>2372</v>
      </c>
      <c r="G490" s="92" t="s">
        <v>2235</v>
      </c>
      <c r="H490" s="91" t="s">
        <v>714</v>
      </c>
      <c r="I490" s="91" t="s">
        <v>1634</v>
      </c>
      <c r="J490" s="180" t="s">
        <v>2244</v>
      </c>
      <c r="K490" s="196" t="s">
        <v>2237</v>
      </c>
      <c r="L490" s="160">
        <v>44617</v>
      </c>
      <c r="M490" s="160">
        <v>44614</v>
      </c>
      <c r="N490" s="160">
        <v>44518</v>
      </c>
      <c r="O490" s="160">
        <v>44517</v>
      </c>
      <c r="P490" s="160">
        <v>44545</v>
      </c>
      <c r="Q490" s="91" t="s">
        <v>728</v>
      </c>
      <c r="R490" s="91" t="s">
        <v>995</v>
      </c>
      <c r="W490" s="91"/>
      <c r="Y490" s="91"/>
      <c r="Z490" s="91"/>
      <c r="AA490" s="92" t="e">
        <f>VLOOKUP(功能_33[[#This Row],[User]],#REF!,7,FALSE)</f>
        <v>#REF!</v>
      </c>
      <c r="AB490" s="160">
        <v>44545</v>
      </c>
      <c r="AC490" s="160" t="s">
        <v>1745</v>
      </c>
      <c r="AD490" s="160">
        <v>44540</v>
      </c>
      <c r="AE490" s="160">
        <v>44540</v>
      </c>
      <c r="AF490" s="180" t="s">
        <v>2245</v>
      </c>
      <c r="AG490" s="160"/>
      <c r="AH490" s="160"/>
      <c r="AI490" s="179"/>
      <c r="AJ490" s="160">
        <f>IFERROR(IF(VLOOKUP(功能_33[[#This Row],[功能代號]],E:T,11,FALSE)=0,"",VLOOKUP(功能_33[[#This Row],[功能代號]],E:T,11,FALSE)),"")</f>
        <v>44517</v>
      </c>
      <c r="AK490" s="160"/>
      <c r="AL490" s="160"/>
      <c r="AM490" s="92"/>
      <c r="AO490" s="91" t="s">
        <v>1773</v>
      </c>
      <c r="AP490" s="92" t="s">
        <v>2239</v>
      </c>
      <c r="AQ490" s="181" t="s">
        <v>2240</v>
      </c>
      <c r="AR490" s="168" t="str">
        <f t="shared" si="55"/>
        <v>8-3</v>
      </c>
      <c r="AS490" s="169" t="str">
        <f t="shared" si="56"/>
        <v/>
      </c>
      <c r="AT490" s="170" t="str">
        <f t="shared" si="57"/>
        <v/>
      </c>
      <c r="AU490" s="182" t="str">
        <f t="shared" si="58"/>
        <v/>
      </c>
      <c r="AV490" s="183" t="str">
        <f t="shared" si="59"/>
        <v/>
      </c>
      <c r="AW490" s="163" t="str">
        <f t="shared" si="60"/>
        <v/>
      </c>
      <c r="AX490" s="92" t="str">
        <f>IFERROR(VLOOKUP(功能_33[[#This Row],[功能代號]],#REF!,1,FALSE),"")</f>
        <v/>
      </c>
      <c r="AY490" s="100">
        <v>44617</v>
      </c>
      <c r="AZ490" s="100">
        <v>44625</v>
      </c>
      <c r="BA490" s="100">
        <v>44624</v>
      </c>
      <c r="BB490" s="92" t="s">
        <v>1634</v>
      </c>
      <c r="BC490" s="92" t="s">
        <v>1832</v>
      </c>
      <c r="BD490" s="92" t="s">
        <v>2290</v>
      </c>
      <c r="BE490" s="92" t="s">
        <v>1533</v>
      </c>
      <c r="BF490" s="184"/>
      <c r="BG490" s="92" t="str">
        <f>IFERROR(VLOOKUP(功能_33[[#This Row],[功能代號]],#REF!,1,FALSE),"")</f>
        <v/>
      </c>
      <c r="BH490" s="92" t="str">
        <f>IFERROR(VLOOKUP(功能_33[[#This Row],[QC對應測試案例即測試報告]],#REF!,1,FALSE),"")</f>
        <v/>
      </c>
      <c r="BI490" s="92" t="str">
        <f t="shared" si="61"/>
        <v/>
      </c>
    </row>
    <row r="491" spans="3:61" ht="27" x14ac:dyDescent="0.4">
      <c r="C491" s="92" t="s">
        <v>647</v>
      </c>
      <c r="D491" s="92" t="s">
        <v>2232</v>
      </c>
      <c r="E491" s="91" t="s">
        <v>2373</v>
      </c>
      <c r="F491" s="92" t="s">
        <v>2374</v>
      </c>
      <c r="G491" s="92" t="s">
        <v>2235</v>
      </c>
      <c r="H491" s="91" t="s">
        <v>714</v>
      </c>
      <c r="I491" s="91" t="s">
        <v>1634</v>
      </c>
      <c r="J491" s="180" t="s">
        <v>2244</v>
      </c>
      <c r="K491" s="196" t="s">
        <v>2237</v>
      </c>
      <c r="L491" s="160">
        <v>44617</v>
      </c>
      <c r="M491" s="160">
        <v>44614</v>
      </c>
      <c r="N491" s="160">
        <v>44518</v>
      </c>
      <c r="O491" s="160">
        <v>44517</v>
      </c>
      <c r="P491" s="160">
        <v>44545</v>
      </c>
      <c r="Q491" s="91" t="s">
        <v>728</v>
      </c>
      <c r="R491" s="91" t="s">
        <v>995</v>
      </c>
      <c r="W491" s="91"/>
      <c r="Y491" s="91"/>
      <c r="Z491" s="91"/>
      <c r="AA491" s="92" t="e">
        <f>VLOOKUP(功能_33[[#This Row],[User]],#REF!,7,FALSE)</f>
        <v>#REF!</v>
      </c>
      <c r="AB491" s="160">
        <v>44545</v>
      </c>
      <c r="AC491" s="160" t="s">
        <v>1745</v>
      </c>
      <c r="AD491" s="160">
        <v>44540</v>
      </c>
      <c r="AE491" s="160">
        <v>44540</v>
      </c>
      <c r="AF491" s="180" t="s">
        <v>2245</v>
      </c>
      <c r="AG491" s="160"/>
      <c r="AH491" s="160"/>
      <c r="AI491" s="179"/>
      <c r="AJ491" s="160">
        <f>IFERROR(IF(VLOOKUP(功能_33[[#This Row],[功能代號]],E:T,11,FALSE)=0,"",VLOOKUP(功能_33[[#This Row],[功能代號]],E:T,11,FALSE)),"")</f>
        <v>44517</v>
      </c>
      <c r="AK491" s="160"/>
      <c r="AL491" s="160"/>
      <c r="AM491" s="92"/>
      <c r="AO491" s="91" t="s">
        <v>1773</v>
      </c>
      <c r="AP491" s="92" t="s">
        <v>2239</v>
      </c>
      <c r="AQ491" s="181" t="s">
        <v>2240</v>
      </c>
      <c r="AR491" s="168" t="str">
        <f t="shared" si="55"/>
        <v>8-3</v>
      </c>
      <c r="AS491" s="169" t="str">
        <f t="shared" si="56"/>
        <v/>
      </c>
      <c r="AT491" s="170" t="str">
        <f t="shared" si="57"/>
        <v/>
      </c>
      <c r="AU491" s="182" t="str">
        <f t="shared" si="58"/>
        <v/>
      </c>
      <c r="AV491" s="183" t="str">
        <f t="shared" si="59"/>
        <v/>
      </c>
      <c r="AW491" s="163" t="str">
        <f t="shared" si="60"/>
        <v/>
      </c>
      <c r="AX491" s="92" t="str">
        <f>IFERROR(VLOOKUP(功能_33[[#This Row],[功能代號]],#REF!,1,FALSE),"")</f>
        <v/>
      </c>
      <c r="AY491" s="100">
        <v>44617</v>
      </c>
      <c r="AZ491" s="100">
        <v>44625</v>
      </c>
      <c r="BA491" s="100">
        <v>44624</v>
      </c>
      <c r="BB491" s="92" t="s">
        <v>1634</v>
      </c>
      <c r="BC491" s="92" t="s">
        <v>1832</v>
      </c>
      <c r="BD491" s="92" t="s">
        <v>2290</v>
      </c>
      <c r="BE491" s="92" t="s">
        <v>1533</v>
      </c>
      <c r="BF491" s="184"/>
      <c r="BG491" s="92" t="str">
        <f>IFERROR(VLOOKUP(功能_33[[#This Row],[功能代號]],#REF!,1,FALSE),"")</f>
        <v/>
      </c>
      <c r="BH491" s="92" t="str">
        <f>IFERROR(VLOOKUP(功能_33[[#This Row],[QC對應測試案例即測試報告]],#REF!,1,FALSE),"")</f>
        <v/>
      </c>
      <c r="BI491" s="92" t="str">
        <f t="shared" si="61"/>
        <v/>
      </c>
    </row>
    <row r="492" spans="3:61" ht="27" x14ac:dyDescent="0.4">
      <c r="C492" s="92" t="s">
        <v>647</v>
      </c>
      <c r="D492" s="92" t="s">
        <v>2232</v>
      </c>
      <c r="E492" s="91" t="s">
        <v>2375</v>
      </c>
      <c r="F492" s="92" t="s">
        <v>2376</v>
      </c>
      <c r="G492" s="92" t="s">
        <v>2235</v>
      </c>
      <c r="H492" s="91" t="s">
        <v>714</v>
      </c>
      <c r="I492" s="91" t="s">
        <v>1634</v>
      </c>
      <c r="J492" s="180" t="s">
        <v>2244</v>
      </c>
      <c r="K492" s="196" t="s">
        <v>2237</v>
      </c>
      <c r="L492" s="160">
        <v>44617</v>
      </c>
      <c r="M492" s="160">
        <v>44614</v>
      </c>
      <c r="N492" s="160">
        <v>44518</v>
      </c>
      <c r="O492" s="160">
        <v>44517</v>
      </c>
      <c r="P492" s="160">
        <v>44545</v>
      </c>
      <c r="Q492" s="91" t="s">
        <v>728</v>
      </c>
      <c r="R492" s="91" t="s">
        <v>995</v>
      </c>
      <c r="W492" s="91"/>
      <c r="Y492" s="91"/>
      <c r="Z492" s="91"/>
      <c r="AA492" s="92" t="e">
        <f>VLOOKUP(功能_33[[#This Row],[User]],#REF!,7,FALSE)</f>
        <v>#REF!</v>
      </c>
      <c r="AB492" s="160">
        <v>44545</v>
      </c>
      <c r="AC492" s="160" t="s">
        <v>1745</v>
      </c>
      <c r="AD492" s="160">
        <v>44540</v>
      </c>
      <c r="AE492" s="160">
        <v>44540</v>
      </c>
      <c r="AF492" s="180" t="s">
        <v>2245</v>
      </c>
      <c r="AG492" s="160"/>
      <c r="AH492" s="160"/>
      <c r="AI492" s="179"/>
      <c r="AJ492" s="160">
        <f>IFERROR(IF(VLOOKUP(功能_33[[#This Row],[功能代號]],E:T,11,FALSE)=0,"",VLOOKUP(功能_33[[#This Row],[功能代號]],E:T,11,FALSE)),"")</f>
        <v>44517</v>
      </c>
      <c r="AK492" s="160"/>
      <c r="AL492" s="160"/>
      <c r="AM492" s="92"/>
      <c r="AO492" s="91" t="s">
        <v>1773</v>
      </c>
      <c r="AP492" s="92" t="s">
        <v>2239</v>
      </c>
      <c r="AQ492" s="181" t="s">
        <v>2240</v>
      </c>
      <c r="AR492" s="168" t="str">
        <f t="shared" si="55"/>
        <v>8-3</v>
      </c>
      <c r="AS492" s="169" t="str">
        <f t="shared" si="56"/>
        <v/>
      </c>
      <c r="AT492" s="170" t="str">
        <f t="shared" si="57"/>
        <v/>
      </c>
      <c r="AU492" s="182" t="str">
        <f t="shared" si="58"/>
        <v/>
      </c>
      <c r="AV492" s="183" t="str">
        <f t="shared" si="59"/>
        <v/>
      </c>
      <c r="AW492" s="163" t="str">
        <f t="shared" si="60"/>
        <v/>
      </c>
      <c r="AX492" s="92" t="str">
        <f>IFERROR(VLOOKUP(功能_33[[#This Row],[功能代號]],#REF!,1,FALSE),"")</f>
        <v/>
      </c>
      <c r="AY492" s="100">
        <v>44617</v>
      </c>
      <c r="AZ492" s="100">
        <v>44625</v>
      </c>
      <c r="BA492" s="100">
        <v>44624</v>
      </c>
      <c r="BB492" s="92" t="s">
        <v>1634</v>
      </c>
      <c r="BC492" s="92" t="s">
        <v>1832</v>
      </c>
      <c r="BD492" s="92" t="s">
        <v>2290</v>
      </c>
      <c r="BE492" s="92" t="s">
        <v>1533</v>
      </c>
      <c r="BF492" s="184"/>
      <c r="BG492" s="92" t="str">
        <f>IFERROR(VLOOKUP(功能_33[[#This Row],[功能代號]],#REF!,1,FALSE),"")</f>
        <v/>
      </c>
      <c r="BH492" s="92" t="str">
        <f>IFERROR(VLOOKUP(功能_33[[#This Row],[QC對應測試案例即測試報告]],#REF!,1,FALSE),"")</f>
        <v/>
      </c>
      <c r="BI492" s="92" t="str">
        <f t="shared" si="61"/>
        <v/>
      </c>
    </row>
    <row r="493" spans="3:61" ht="27" x14ac:dyDescent="0.4">
      <c r="C493" s="92" t="s">
        <v>647</v>
      </c>
      <c r="D493" s="92" t="s">
        <v>2232</v>
      </c>
      <c r="E493" s="91" t="s">
        <v>2377</v>
      </c>
      <c r="F493" s="92" t="s">
        <v>2378</v>
      </c>
      <c r="G493" s="92" t="s">
        <v>2235</v>
      </c>
      <c r="H493" s="91" t="s">
        <v>714</v>
      </c>
      <c r="I493" s="91" t="s">
        <v>1634</v>
      </c>
      <c r="J493" s="180" t="s">
        <v>2244</v>
      </c>
      <c r="K493" s="196" t="s">
        <v>2237</v>
      </c>
      <c r="L493" s="160">
        <v>44617</v>
      </c>
      <c r="M493" s="160">
        <v>44614</v>
      </c>
      <c r="N493" s="160">
        <v>44518</v>
      </c>
      <c r="O493" s="160">
        <v>44517</v>
      </c>
      <c r="P493" s="160">
        <v>44545</v>
      </c>
      <c r="Q493" s="91" t="s">
        <v>728</v>
      </c>
      <c r="R493" s="91" t="s">
        <v>995</v>
      </c>
      <c r="W493" s="91"/>
      <c r="Y493" s="91"/>
      <c r="Z493" s="91"/>
      <c r="AA493" s="92" t="e">
        <f>VLOOKUP(功能_33[[#This Row],[User]],#REF!,7,FALSE)</f>
        <v>#REF!</v>
      </c>
      <c r="AB493" s="160">
        <v>44545</v>
      </c>
      <c r="AC493" s="160" t="s">
        <v>1745</v>
      </c>
      <c r="AD493" s="160">
        <v>44540</v>
      </c>
      <c r="AE493" s="160">
        <v>44540</v>
      </c>
      <c r="AF493" s="180" t="s">
        <v>2245</v>
      </c>
      <c r="AG493" s="160"/>
      <c r="AH493" s="160"/>
      <c r="AI493" s="179"/>
      <c r="AJ493" s="160">
        <f>IFERROR(IF(VLOOKUP(功能_33[[#This Row],[功能代號]],E:T,11,FALSE)=0,"",VLOOKUP(功能_33[[#This Row],[功能代號]],E:T,11,FALSE)),"")</f>
        <v>44517</v>
      </c>
      <c r="AK493" s="160"/>
      <c r="AL493" s="160"/>
      <c r="AM493" s="92"/>
      <c r="AO493" s="91" t="s">
        <v>1773</v>
      </c>
      <c r="AP493" s="92" t="s">
        <v>2239</v>
      </c>
      <c r="AQ493" s="181" t="s">
        <v>2240</v>
      </c>
      <c r="AR493" s="168" t="str">
        <f t="shared" si="55"/>
        <v>8-3</v>
      </c>
      <c r="AS493" s="169" t="str">
        <f t="shared" si="56"/>
        <v/>
      </c>
      <c r="AT493" s="170" t="str">
        <f t="shared" si="57"/>
        <v/>
      </c>
      <c r="AU493" s="182" t="str">
        <f t="shared" si="58"/>
        <v/>
      </c>
      <c r="AV493" s="183" t="str">
        <f t="shared" si="59"/>
        <v/>
      </c>
      <c r="AW493" s="163" t="str">
        <f t="shared" si="60"/>
        <v/>
      </c>
      <c r="AX493" s="92" t="str">
        <f>IFERROR(VLOOKUP(功能_33[[#This Row],[功能代號]],#REF!,1,FALSE),"")</f>
        <v/>
      </c>
      <c r="AY493" s="100">
        <v>44617</v>
      </c>
      <c r="AZ493" s="100">
        <v>44625</v>
      </c>
      <c r="BA493" s="100">
        <v>44624</v>
      </c>
      <c r="BB493" s="92" t="s">
        <v>1634</v>
      </c>
      <c r="BC493" s="92" t="s">
        <v>1832</v>
      </c>
      <c r="BD493" s="92" t="s">
        <v>2290</v>
      </c>
      <c r="BE493" s="92" t="s">
        <v>1533</v>
      </c>
      <c r="BF493" s="184"/>
      <c r="BG493" s="92" t="str">
        <f>IFERROR(VLOOKUP(功能_33[[#This Row],[功能代號]],#REF!,1,FALSE),"")</f>
        <v/>
      </c>
      <c r="BH493" s="92" t="str">
        <f>IFERROR(VLOOKUP(功能_33[[#This Row],[QC對應測試案例即測試報告]],#REF!,1,FALSE),"")</f>
        <v/>
      </c>
      <c r="BI493" s="92" t="str">
        <f t="shared" si="61"/>
        <v/>
      </c>
    </row>
    <row r="494" spans="3:61" ht="27" x14ac:dyDescent="0.4">
      <c r="C494" s="92" t="s">
        <v>647</v>
      </c>
      <c r="D494" s="92" t="s">
        <v>2232</v>
      </c>
      <c r="E494" s="91" t="s">
        <v>2379</v>
      </c>
      <c r="F494" s="92" t="s">
        <v>2380</v>
      </c>
      <c r="G494" s="92" t="s">
        <v>2235</v>
      </c>
      <c r="H494" s="91" t="s">
        <v>714</v>
      </c>
      <c r="I494" s="91" t="s">
        <v>1634</v>
      </c>
      <c r="J494" s="180" t="s">
        <v>2244</v>
      </c>
      <c r="K494" s="196" t="s">
        <v>2237</v>
      </c>
      <c r="L494" s="160">
        <v>44617</v>
      </c>
      <c r="M494" s="160">
        <v>44614</v>
      </c>
      <c r="N494" s="160">
        <v>44518</v>
      </c>
      <c r="O494" s="160">
        <v>44517</v>
      </c>
      <c r="P494" s="160">
        <v>44545</v>
      </c>
      <c r="Q494" s="91" t="s">
        <v>728</v>
      </c>
      <c r="R494" s="91" t="s">
        <v>995</v>
      </c>
      <c r="W494" s="91"/>
      <c r="Y494" s="91"/>
      <c r="Z494" s="91"/>
      <c r="AA494" s="92" t="e">
        <f>VLOOKUP(功能_33[[#This Row],[User]],#REF!,7,FALSE)</f>
        <v>#REF!</v>
      </c>
      <c r="AB494" s="160">
        <v>44545</v>
      </c>
      <c r="AC494" s="160" t="s">
        <v>1745</v>
      </c>
      <c r="AD494" s="160">
        <v>44540</v>
      </c>
      <c r="AE494" s="160">
        <v>44540</v>
      </c>
      <c r="AF494" s="180" t="s">
        <v>2245</v>
      </c>
      <c r="AG494" s="160"/>
      <c r="AH494" s="160"/>
      <c r="AI494" s="179"/>
      <c r="AJ494" s="160">
        <f>IFERROR(IF(VLOOKUP(功能_33[[#This Row],[功能代號]],E:T,11,FALSE)=0,"",VLOOKUP(功能_33[[#This Row],[功能代號]],E:T,11,FALSE)),"")</f>
        <v>44517</v>
      </c>
      <c r="AK494" s="160"/>
      <c r="AL494" s="160"/>
      <c r="AM494" s="92"/>
      <c r="AO494" s="91" t="s">
        <v>1773</v>
      </c>
      <c r="AP494" s="92" t="s">
        <v>2239</v>
      </c>
      <c r="AQ494" s="181" t="s">
        <v>2240</v>
      </c>
      <c r="AR494" s="168" t="str">
        <f t="shared" si="55"/>
        <v>8-3</v>
      </c>
      <c r="AS494" s="169" t="str">
        <f t="shared" si="56"/>
        <v/>
      </c>
      <c r="AT494" s="170" t="str">
        <f t="shared" si="57"/>
        <v/>
      </c>
      <c r="AU494" s="182" t="str">
        <f t="shared" si="58"/>
        <v/>
      </c>
      <c r="AV494" s="183" t="str">
        <f t="shared" si="59"/>
        <v/>
      </c>
      <c r="AW494" s="163" t="str">
        <f t="shared" si="60"/>
        <v/>
      </c>
      <c r="AX494" s="92" t="str">
        <f>IFERROR(VLOOKUP(功能_33[[#This Row],[功能代號]],#REF!,1,FALSE),"")</f>
        <v/>
      </c>
      <c r="AY494" s="100">
        <v>44617</v>
      </c>
      <c r="AZ494" s="100">
        <v>44625</v>
      </c>
      <c r="BA494" s="100">
        <v>44624</v>
      </c>
      <c r="BB494" s="92" t="s">
        <v>1634</v>
      </c>
      <c r="BC494" s="92" t="s">
        <v>1832</v>
      </c>
      <c r="BD494" s="92" t="s">
        <v>2290</v>
      </c>
      <c r="BE494" s="92" t="s">
        <v>1533</v>
      </c>
      <c r="BF494" s="184"/>
      <c r="BG494" s="92" t="str">
        <f>IFERROR(VLOOKUP(功能_33[[#This Row],[功能代號]],#REF!,1,FALSE),"")</f>
        <v/>
      </c>
      <c r="BH494" s="92" t="str">
        <f>IFERROR(VLOOKUP(功能_33[[#This Row],[QC對應測試案例即測試報告]],#REF!,1,FALSE),"")</f>
        <v/>
      </c>
      <c r="BI494" s="92" t="str">
        <f t="shared" si="61"/>
        <v/>
      </c>
    </row>
    <row r="495" spans="3:61" ht="27" x14ac:dyDescent="0.4">
      <c r="C495" s="92" t="s">
        <v>647</v>
      </c>
      <c r="D495" s="92" t="s">
        <v>2232</v>
      </c>
      <c r="E495" s="91" t="s">
        <v>2381</v>
      </c>
      <c r="F495" s="92" t="s">
        <v>2382</v>
      </c>
      <c r="G495" s="92" t="s">
        <v>2235</v>
      </c>
      <c r="H495" s="91" t="s">
        <v>714</v>
      </c>
      <c r="I495" s="91" t="s">
        <v>1634</v>
      </c>
      <c r="J495" s="180" t="s">
        <v>2244</v>
      </c>
      <c r="K495" s="196" t="s">
        <v>2237</v>
      </c>
      <c r="L495" s="160">
        <v>44617</v>
      </c>
      <c r="M495" s="160">
        <v>44615</v>
      </c>
      <c r="N495" s="160">
        <v>44518</v>
      </c>
      <c r="O495" s="160">
        <v>44517</v>
      </c>
      <c r="P495" s="160">
        <v>44545</v>
      </c>
      <c r="Q495" s="91" t="s">
        <v>728</v>
      </c>
      <c r="R495" s="91" t="s">
        <v>995</v>
      </c>
      <c r="W495" s="91"/>
      <c r="Y495" s="91"/>
      <c r="Z495" s="91"/>
      <c r="AA495" s="92" t="e">
        <f>VLOOKUP(功能_33[[#This Row],[User]],#REF!,7,FALSE)</f>
        <v>#REF!</v>
      </c>
      <c r="AB495" s="160">
        <v>44545</v>
      </c>
      <c r="AC495" s="160" t="s">
        <v>1745</v>
      </c>
      <c r="AD495" s="160">
        <v>44540</v>
      </c>
      <c r="AE495" s="160">
        <v>44540</v>
      </c>
      <c r="AF495" s="180" t="s">
        <v>2245</v>
      </c>
      <c r="AG495" s="160"/>
      <c r="AH495" s="160"/>
      <c r="AI495" s="179"/>
      <c r="AJ495" s="160">
        <f>IFERROR(IF(VLOOKUP(功能_33[[#This Row],[功能代號]],E:T,11,FALSE)=0,"",VLOOKUP(功能_33[[#This Row],[功能代號]],E:T,11,FALSE)),"")</f>
        <v>44517</v>
      </c>
      <c r="AK495" s="160"/>
      <c r="AL495" s="160"/>
      <c r="AM495" s="92"/>
      <c r="AO495" s="91" t="s">
        <v>1773</v>
      </c>
      <c r="AP495" s="92" t="s">
        <v>2239</v>
      </c>
      <c r="AQ495" s="181" t="s">
        <v>2240</v>
      </c>
      <c r="AR495" s="168" t="str">
        <f t="shared" si="55"/>
        <v>8-3</v>
      </c>
      <c r="AS495" s="169" t="str">
        <f t="shared" si="56"/>
        <v/>
      </c>
      <c r="AT495" s="170" t="str">
        <f t="shared" si="57"/>
        <v/>
      </c>
      <c r="AU495" s="182" t="str">
        <f t="shared" si="58"/>
        <v/>
      </c>
      <c r="AV495" s="183" t="str">
        <f t="shared" si="59"/>
        <v/>
      </c>
      <c r="AW495" s="163" t="str">
        <f t="shared" si="60"/>
        <v/>
      </c>
      <c r="AX495" s="92" t="str">
        <f>IFERROR(VLOOKUP(功能_33[[#This Row],[功能代號]],#REF!,1,FALSE),"")</f>
        <v/>
      </c>
      <c r="AY495" s="100">
        <v>44617</v>
      </c>
      <c r="AZ495" s="100">
        <v>44625</v>
      </c>
      <c r="BA495" s="100">
        <v>44624</v>
      </c>
      <c r="BB495" s="92" t="s">
        <v>1634</v>
      </c>
      <c r="BC495" s="92" t="s">
        <v>1832</v>
      </c>
      <c r="BD495" s="92" t="s">
        <v>2290</v>
      </c>
      <c r="BE495" s="92" t="s">
        <v>1533</v>
      </c>
      <c r="BF495" s="184"/>
      <c r="BG495" s="92" t="str">
        <f>IFERROR(VLOOKUP(功能_33[[#This Row],[功能代號]],#REF!,1,FALSE),"")</f>
        <v/>
      </c>
      <c r="BH495" s="92" t="str">
        <f>IFERROR(VLOOKUP(功能_33[[#This Row],[QC對應測試案例即測試報告]],#REF!,1,FALSE),"")</f>
        <v/>
      </c>
      <c r="BI495" s="92" t="str">
        <f t="shared" si="61"/>
        <v/>
      </c>
    </row>
    <row r="496" spans="3:61" ht="27" x14ac:dyDescent="0.4">
      <c r="C496" s="92" t="s">
        <v>647</v>
      </c>
      <c r="D496" s="92" t="s">
        <v>2232</v>
      </c>
      <c r="E496" s="91" t="s">
        <v>2383</v>
      </c>
      <c r="F496" s="92" t="s">
        <v>2384</v>
      </c>
      <c r="G496" s="92" t="s">
        <v>2235</v>
      </c>
      <c r="H496" s="91" t="s">
        <v>714</v>
      </c>
      <c r="I496" s="91" t="s">
        <v>1634</v>
      </c>
      <c r="J496" s="180" t="s">
        <v>2244</v>
      </c>
      <c r="K496" s="196" t="s">
        <v>2237</v>
      </c>
      <c r="L496" s="160">
        <v>44617</v>
      </c>
      <c r="M496" s="160">
        <v>44615</v>
      </c>
      <c r="N496" s="160">
        <v>44519</v>
      </c>
      <c r="O496" s="160">
        <v>44517</v>
      </c>
      <c r="P496" s="160">
        <v>44545</v>
      </c>
      <c r="Q496" s="91" t="s">
        <v>728</v>
      </c>
      <c r="R496" s="91" t="s">
        <v>995</v>
      </c>
      <c r="W496" s="91"/>
      <c r="Y496" s="91"/>
      <c r="Z496" s="91"/>
      <c r="AA496" s="92" t="e">
        <f>VLOOKUP(功能_33[[#This Row],[User]],#REF!,7,FALSE)</f>
        <v>#REF!</v>
      </c>
      <c r="AB496" s="160">
        <v>44545</v>
      </c>
      <c r="AC496" s="160" t="s">
        <v>1745</v>
      </c>
      <c r="AD496" s="160">
        <v>44540</v>
      </c>
      <c r="AE496" s="160">
        <v>44540</v>
      </c>
      <c r="AF496" s="180" t="s">
        <v>2245</v>
      </c>
      <c r="AG496" s="160"/>
      <c r="AH496" s="160"/>
      <c r="AI496" s="179"/>
      <c r="AJ496" s="160">
        <f>IFERROR(IF(VLOOKUP(功能_33[[#This Row],[功能代號]],E:T,11,FALSE)=0,"",VLOOKUP(功能_33[[#This Row],[功能代號]],E:T,11,FALSE)),"")</f>
        <v>44517</v>
      </c>
      <c r="AK496" s="160"/>
      <c r="AL496" s="160"/>
      <c r="AM496" s="92"/>
      <c r="AO496" s="91" t="s">
        <v>1773</v>
      </c>
      <c r="AP496" s="92" t="s">
        <v>2239</v>
      </c>
      <c r="AQ496" s="181" t="s">
        <v>2240</v>
      </c>
      <c r="AR496" s="168" t="str">
        <f t="shared" si="55"/>
        <v>8-3</v>
      </c>
      <c r="AS496" s="169" t="str">
        <f t="shared" si="56"/>
        <v/>
      </c>
      <c r="AT496" s="170" t="str">
        <f t="shared" si="57"/>
        <v/>
      </c>
      <c r="AU496" s="182" t="str">
        <f t="shared" si="58"/>
        <v/>
      </c>
      <c r="AV496" s="183" t="str">
        <f t="shared" si="59"/>
        <v/>
      </c>
      <c r="AW496" s="163" t="str">
        <f t="shared" si="60"/>
        <v/>
      </c>
      <c r="AX496" s="92" t="str">
        <f>IFERROR(VLOOKUP(功能_33[[#This Row],[功能代號]],#REF!,1,FALSE),"")</f>
        <v/>
      </c>
      <c r="AY496" s="100">
        <v>44617</v>
      </c>
      <c r="AZ496" s="100">
        <v>44625</v>
      </c>
      <c r="BA496" s="100">
        <v>44624</v>
      </c>
      <c r="BB496" s="92" t="s">
        <v>1634</v>
      </c>
      <c r="BC496" s="92" t="s">
        <v>1832</v>
      </c>
      <c r="BD496" s="92" t="s">
        <v>2276</v>
      </c>
      <c r="BE496" s="92" t="s">
        <v>1533</v>
      </c>
      <c r="BF496" s="184"/>
      <c r="BG496" s="92" t="str">
        <f>IFERROR(VLOOKUP(功能_33[[#This Row],[功能代號]],#REF!,1,FALSE),"")</f>
        <v/>
      </c>
      <c r="BH496" s="92" t="str">
        <f>IFERROR(VLOOKUP(功能_33[[#This Row],[QC對應測試案例即測試報告]],#REF!,1,FALSE),"")</f>
        <v/>
      </c>
      <c r="BI496" s="92" t="str">
        <f t="shared" si="61"/>
        <v/>
      </c>
    </row>
    <row r="497" spans="3:61" ht="27" x14ac:dyDescent="0.4">
      <c r="C497" s="92" t="s">
        <v>647</v>
      </c>
      <c r="D497" s="92" t="s">
        <v>2232</v>
      </c>
      <c r="E497" s="91" t="s">
        <v>2385</v>
      </c>
      <c r="F497" s="92" t="s">
        <v>2386</v>
      </c>
      <c r="G497" s="92" t="s">
        <v>2235</v>
      </c>
      <c r="H497" s="91" t="s">
        <v>714</v>
      </c>
      <c r="I497" s="91" t="s">
        <v>1634</v>
      </c>
      <c r="J497" s="180" t="s">
        <v>2244</v>
      </c>
      <c r="K497" s="196" t="s">
        <v>2237</v>
      </c>
      <c r="L497" s="160">
        <v>44617</v>
      </c>
      <c r="M497" s="160">
        <v>44615</v>
      </c>
      <c r="N497" s="160">
        <v>44519</v>
      </c>
      <c r="O497" s="160">
        <v>44517</v>
      </c>
      <c r="P497" s="160">
        <v>44545</v>
      </c>
      <c r="Q497" s="91" t="s">
        <v>728</v>
      </c>
      <c r="R497" s="91" t="s">
        <v>995</v>
      </c>
      <c r="W497" s="91"/>
      <c r="Y497" s="91"/>
      <c r="Z497" s="91"/>
      <c r="AA497" s="92" t="e">
        <f>VLOOKUP(功能_33[[#This Row],[User]],#REF!,7,FALSE)</f>
        <v>#REF!</v>
      </c>
      <c r="AB497" s="160">
        <v>44545</v>
      </c>
      <c r="AC497" s="160" t="s">
        <v>1745</v>
      </c>
      <c r="AD497" s="160">
        <v>44540</v>
      </c>
      <c r="AE497" s="160">
        <v>44540</v>
      </c>
      <c r="AF497" s="180" t="s">
        <v>2245</v>
      </c>
      <c r="AG497" s="160"/>
      <c r="AH497" s="160"/>
      <c r="AI497" s="179"/>
      <c r="AJ497" s="160">
        <f>IFERROR(IF(VLOOKUP(功能_33[[#This Row],[功能代號]],E:T,11,FALSE)=0,"",VLOOKUP(功能_33[[#This Row],[功能代號]],E:T,11,FALSE)),"")</f>
        <v>44517</v>
      </c>
      <c r="AK497" s="160"/>
      <c r="AL497" s="160"/>
      <c r="AM497" s="92"/>
      <c r="AO497" s="91" t="s">
        <v>1773</v>
      </c>
      <c r="AP497" s="92" t="s">
        <v>2239</v>
      </c>
      <c r="AQ497" s="181" t="s">
        <v>2240</v>
      </c>
      <c r="AR497" s="168" t="str">
        <f t="shared" si="55"/>
        <v>8-3</v>
      </c>
      <c r="AS497" s="169" t="str">
        <f t="shared" si="56"/>
        <v/>
      </c>
      <c r="AT497" s="170" t="str">
        <f t="shared" si="57"/>
        <v/>
      </c>
      <c r="AU497" s="182" t="str">
        <f t="shared" si="58"/>
        <v/>
      </c>
      <c r="AV497" s="183" t="str">
        <f t="shared" si="59"/>
        <v/>
      </c>
      <c r="AW497" s="163" t="str">
        <f t="shared" si="60"/>
        <v/>
      </c>
      <c r="AX497" s="92" t="str">
        <f>IFERROR(VLOOKUP(功能_33[[#This Row],[功能代號]],#REF!,1,FALSE),"")</f>
        <v/>
      </c>
      <c r="AY497" s="100">
        <v>44617</v>
      </c>
      <c r="AZ497" s="100">
        <v>44625</v>
      </c>
      <c r="BA497" s="100">
        <v>44624</v>
      </c>
      <c r="BB497" s="92" t="s">
        <v>1634</v>
      </c>
      <c r="BC497" s="92" t="s">
        <v>1832</v>
      </c>
      <c r="BD497" s="92" t="s">
        <v>2276</v>
      </c>
      <c r="BE497" s="92" t="s">
        <v>1533</v>
      </c>
      <c r="BF497" s="184"/>
      <c r="BG497" s="92" t="str">
        <f>IFERROR(VLOOKUP(功能_33[[#This Row],[功能代號]],#REF!,1,FALSE),"")</f>
        <v/>
      </c>
      <c r="BH497" s="92" t="str">
        <f>IFERROR(VLOOKUP(功能_33[[#This Row],[QC對應測試案例即測試報告]],#REF!,1,FALSE),"")</f>
        <v/>
      </c>
      <c r="BI497" s="92" t="str">
        <f t="shared" si="61"/>
        <v/>
      </c>
    </row>
    <row r="498" spans="3:61" ht="27" x14ac:dyDescent="0.4">
      <c r="C498" s="92" t="s">
        <v>647</v>
      </c>
      <c r="D498" s="92" t="s">
        <v>2232</v>
      </c>
      <c r="E498" s="91" t="s">
        <v>2387</v>
      </c>
      <c r="F498" s="92" t="s">
        <v>2388</v>
      </c>
      <c r="G498" s="92" t="s">
        <v>2235</v>
      </c>
      <c r="H498" s="91" t="s">
        <v>714</v>
      </c>
      <c r="I498" s="91" t="s">
        <v>1634</v>
      </c>
      <c r="J498" s="180" t="s">
        <v>2244</v>
      </c>
      <c r="K498" s="196" t="s">
        <v>2237</v>
      </c>
      <c r="L498" s="160">
        <v>44617</v>
      </c>
      <c r="M498" s="160">
        <v>44615</v>
      </c>
      <c r="N498" s="160">
        <v>44519</v>
      </c>
      <c r="O498" s="160">
        <v>44517</v>
      </c>
      <c r="P498" s="160">
        <v>44545</v>
      </c>
      <c r="Q498" s="91" t="s">
        <v>728</v>
      </c>
      <c r="R498" s="91" t="s">
        <v>995</v>
      </c>
      <c r="W498" s="91"/>
      <c r="Y498" s="91"/>
      <c r="Z498" s="91"/>
      <c r="AA498" s="92" t="e">
        <f>VLOOKUP(功能_33[[#This Row],[User]],#REF!,7,FALSE)</f>
        <v>#REF!</v>
      </c>
      <c r="AB498" s="160">
        <v>44545</v>
      </c>
      <c r="AC498" s="160" t="s">
        <v>1745</v>
      </c>
      <c r="AD498" s="160">
        <v>44540</v>
      </c>
      <c r="AE498" s="160">
        <v>44540</v>
      </c>
      <c r="AF498" s="180" t="s">
        <v>2245</v>
      </c>
      <c r="AG498" s="160"/>
      <c r="AH498" s="160"/>
      <c r="AI498" s="179"/>
      <c r="AJ498" s="160">
        <f>IFERROR(IF(VLOOKUP(功能_33[[#This Row],[功能代號]],E:T,11,FALSE)=0,"",VLOOKUP(功能_33[[#This Row],[功能代號]],E:T,11,FALSE)),"")</f>
        <v>44517</v>
      </c>
      <c r="AK498" s="160"/>
      <c r="AL498" s="160"/>
      <c r="AM498" s="92"/>
      <c r="AO498" s="91" t="s">
        <v>1773</v>
      </c>
      <c r="AP498" s="92" t="s">
        <v>2239</v>
      </c>
      <c r="AQ498" s="181" t="s">
        <v>2240</v>
      </c>
      <c r="AR498" s="168" t="str">
        <f t="shared" si="55"/>
        <v>8-3</v>
      </c>
      <c r="AS498" s="169" t="str">
        <f t="shared" si="56"/>
        <v/>
      </c>
      <c r="AT498" s="170" t="str">
        <f t="shared" si="57"/>
        <v/>
      </c>
      <c r="AU498" s="182" t="str">
        <f t="shared" si="58"/>
        <v/>
      </c>
      <c r="AV498" s="183" t="str">
        <f t="shared" si="59"/>
        <v/>
      </c>
      <c r="AW498" s="163" t="str">
        <f t="shared" si="60"/>
        <v/>
      </c>
      <c r="AX498" s="92" t="str">
        <f>IFERROR(VLOOKUP(功能_33[[#This Row],[功能代號]],#REF!,1,FALSE),"")</f>
        <v/>
      </c>
      <c r="AY498" s="100">
        <v>44617</v>
      </c>
      <c r="AZ498" s="100">
        <v>44625</v>
      </c>
      <c r="BA498" s="100">
        <v>44624</v>
      </c>
      <c r="BB498" s="92" t="s">
        <v>1634</v>
      </c>
      <c r="BC498" s="92" t="s">
        <v>1832</v>
      </c>
      <c r="BD498" s="92" t="s">
        <v>2276</v>
      </c>
      <c r="BE498" s="92" t="s">
        <v>1533</v>
      </c>
      <c r="BF498" s="184"/>
      <c r="BG498" s="92" t="str">
        <f>IFERROR(VLOOKUP(功能_33[[#This Row],[功能代號]],#REF!,1,FALSE),"")</f>
        <v/>
      </c>
      <c r="BH498" s="92" t="str">
        <f>IFERROR(VLOOKUP(功能_33[[#This Row],[QC對應測試案例即測試報告]],#REF!,1,FALSE),"")</f>
        <v/>
      </c>
      <c r="BI498" s="92" t="str">
        <f t="shared" si="61"/>
        <v/>
      </c>
    </row>
    <row r="499" spans="3:61" ht="27" x14ac:dyDescent="0.4">
      <c r="C499" s="92" t="s">
        <v>647</v>
      </c>
      <c r="D499" s="92" t="s">
        <v>2232</v>
      </c>
      <c r="E499" s="91" t="s">
        <v>2389</v>
      </c>
      <c r="F499" s="92" t="s">
        <v>2390</v>
      </c>
      <c r="G499" s="92" t="s">
        <v>2235</v>
      </c>
      <c r="H499" s="91" t="s">
        <v>714</v>
      </c>
      <c r="I499" s="91" t="s">
        <v>1634</v>
      </c>
      <c r="J499" s="180" t="s">
        <v>2244</v>
      </c>
      <c r="K499" s="196" t="s">
        <v>2237</v>
      </c>
      <c r="L499" s="160">
        <v>44617</v>
      </c>
      <c r="M499" s="160">
        <v>44615</v>
      </c>
      <c r="N499" s="160">
        <v>44519</v>
      </c>
      <c r="O499" s="160">
        <v>44517</v>
      </c>
      <c r="P499" s="160">
        <v>44545</v>
      </c>
      <c r="Q499" s="91" t="s">
        <v>728</v>
      </c>
      <c r="R499" s="91" t="s">
        <v>995</v>
      </c>
      <c r="W499" s="91"/>
      <c r="Y499" s="91"/>
      <c r="Z499" s="91"/>
      <c r="AA499" s="92" t="e">
        <f>VLOOKUP(功能_33[[#This Row],[User]],#REF!,7,FALSE)</f>
        <v>#REF!</v>
      </c>
      <c r="AB499" s="160">
        <v>44545</v>
      </c>
      <c r="AC499" s="160" t="s">
        <v>1745</v>
      </c>
      <c r="AD499" s="160">
        <v>44540</v>
      </c>
      <c r="AE499" s="160">
        <v>44540</v>
      </c>
      <c r="AF499" s="180" t="s">
        <v>2245</v>
      </c>
      <c r="AG499" s="160"/>
      <c r="AH499" s="160"/>
      <c r="AI499" s="179"/>
      <c r="AJ499" s="160">
        <f>IFERROR(IF(VLOOKUP(功能_33[[#This Row],[功能代號]],E:T,11,FALSE)=0,"",VLOOKUP(功能_33[[#This Row],[功能代號]],E:T,11,FALSE)),"")</f>
        <v>44517</v>
      </c>
      <c r="AK499" s="160"/>
      <c r="AL499" s="160"/>
      <c r="AM499" s="92"/>
      <c r="AO499" s="91" t="s">
        <v>1773</v>
      </c>
      <c r="AP499" s="92" t="s">
        <v>2239</v>
      </c>
      <c r="AQ499" s="181" t="s">
        <v>2240</v>
      </c>
      <c r="AR499" s="168" t="str">
        <f t="shared" si="55"/>
        <v>8-3</v>
      </c>
      <c r="AS499" s="169" t="str">
        <f t="shared" si="56"/>
        <v/>
      </c>
      <c r="AT499" s="170" t="str">
        <f t="shared" si="57"/>
        <v/>
      </c>
      <c r="AU499" s="182" t="str">
        <f t="shared" si="58"/>
        <v/>
      </c>
      <c r="AV499" s="183" t="str">
        <f t="shared" si="59"/>
        <v/>
      </c>
      <c r="AW499" s="163" t="str">
        <f t="shared" si="60"/>
        <v/>
      </c>
      <c r="AX499" s="92" t="str">
        <f>IFERROR(VLOOKUP(功能_33[[#This Row],[功能代號]],#REF!,1,FALSE),"")</f>
        <v/>
      </c>
      <c r="AY499" s="100">
        <v>44617</v>
      </c>
      <c r="AZ499" s="100">
        <v>44625</v>
      </c>
      <c r="BA499" s="100">
        <v>44624</v>
      </c>
      <c r="BB499" s="92" t="s">
        <v>1634</v>
      </c>
      <c r="BC499" s="92" t="s">
        <v>1832</v>
      </c>
      <c r="BD499" s="92" t="s">
        <v>2276</v>
      </c>
      <c r="BE499" s="92" t="s">
        <v>1533</v>
      </c>
      <c r="BF499" s="184"/>
      <c r="BG499" s="92" t="str">
        <f>IFERROR(VLOOKUP(功能_33[[#This Row],[功能代號]],#REF!,1,FALSE),"")</f>
        <v/>
      </c>
      <c r="BH499" s="92" t="str">
        <f>IFERROR(VLOOKUP(功能_33[[#This Row],[QC對應測試案例即測試報告]],#REF!,1,FALSE),"")</f>
        <v/>
      </c>
      <c r="BI499" s="92" t="str">
        <f t="shared" si="61"/>
        <v/>
      </c>
    </row>
    <row r="500" spans="3:61" ht="27" x14ac:dyDescent="0.4">
      <c r="C500" s="92" t="s">
        <v>647</v>
      </c>
      <c r="D500" s="92" t="s">
        <v>2232</v>
      </c>
      <c r="E500" s="91" t="s">
        <v>2391</v>
      </c>
      <c r="F500" s="92" t="s">
        <v>2392</v>
      </c>
      <c r="G500" s="92" t="s">
        <v>2235</v>
      </c>
      <c r="H500" s="91" t="s">
        <v>714</v>
      </c>
      <c r="I500" s="91" t="s">
        <v>1634</v>
      </c>
      <c r="J500" s="180" t="s">
        <v>2244</v>
      </c>
      <c r="K500" s="196" t="s">
        <v>2237</v>
      </c>
      <c r="L500" s="160">
        <v>44617</v>
      </c>
      <c r="M500" s="160">
        <v>44615</v>
      </c>
      <c r="N500" s="160">
        <v>44519</v>
      </c>
      <c r="O500" s="160">
        <v>44517</v>
      </c>
      <c r="P500" s="160">
        <v>44545</v>
      </c>
      <c r="Q500" s="91" t="s">
        <v>728</v>
      </c>
      <c r="R500" s="91" t="s">
        <v>995</v>
      </c>
      <c r="W500" s="91"/>
      <c r="Y500" s="91"/>
      <c r="Z500" s="91"/>
      <c r="AA500" s="92" t="e">
        <f>VLOOKUP(功能_33[[#This Row],[User]],#REF!,7,FALSE)</f>
        <v>#REF!</v>
      </c>
      <c r="AB500" s="160">
        <v>44545</v>
      </c>
      <c r="AC500" s="160" t="s">
        <v>1745</v>
      </c>
      <c r="AD500" s="160">
        <v>44540</v>
      </c>
      <c r="AE500" s="160">
        <v>44540</v>
      </c>
      <c r="AF500" s="180" t="s">
        <v>2245</v>
      </c>
      <c r="AG500" s="160"/>
      <c r="AH500" s="160"/>
      <c r="AI500" s="179"/>
      <c r="AJ500" s="160">
        <f>IFERROR(IF(VLOOKUP(功能_33[[#This Row],[功能代號]],E:T,11,FALSE)=0,"",VLOOKUP(功能_33[[#This Row],[功能代號]],E:T,11,FALSE)),"")</f>
        <v>44517</v>
      </c>
      <c r="AK500" s="160"/>
      <c r="AL500" s="160"/>
      <c r="AM500" s="92"/>
      <c r="AO500" s="91" t="s">
        <v>1773</v>
      </c>
      <c r="AP500" s="92" t="s">
        <v>2239</v>
      </c>
      <c r="AQ500" s="181" t="s">
        <v>2240</v>
      </c>
      <c r="AR500" s="168" t="str">
        <f t="shared" si="55"/>
        <v>8-3</v>
      </c>
      <c r="AS500" s="169" t="str">
        <f t="shared" si="56"/>
        <v/>
      </c>
      <c r="AT500" s="170" t="str">
        <f t="shared" si="57"/>
        <v/>
      </c>
      <c r="AU500" s="182" t="str">
        <f t="shared" si="58"/>
        <v/>
      </c>
      <c r="AV500" s="183" t="str">
        <f t="shared" si="59"/>
        <v/>
      </c>
      <c r="AW500" s="163" t="str">
        <f t="shared" si="60"/>
        <v/>
      </c>
      <c r="AX500" s="92" t="str">
        <f>IFERROR(VLOOKUP(功能_33[[#This Row],[功能代號]],#REF!,1,FALSE),"")</f>
        <v/>
      </c>
      <c r="AY500" s="100">
        <v>44617</v>
      </c>
      <c r="AZ500" s="100">
        <v>44625</v>
      </c>
      <c r="BA500" s="100">
        <v>44624</v>
      </c>
      <c r="BB500" s="92" t="s">
        <v>1634</v>
      </c>
      <c r="BC500" s="92" t="s">
        <v>1832</v>
      </c>
      <c r="BD500" s="92" t="s">
        <v>2276</v>
      </c>
      <c r="BE500" s="92" t="s">
        <v>1533</v>
      </c>
      <c r="BF500" s="184"/>
      <c r="BG500" s="92" t="str">
        <f>IFERROR(VLOOKUP(功能_33[[#This Row],[功能代號]],#REF!,1,FALSE),"")</f>
        <v/>
      </c>
      <c r="BH500" s="92" t="str">
        <f>IFERROR(VLOOKUP(功能_33[[#This Row],[QC對應測試案例即測試報告]],#REF!,1,FALSE),"")</f>
        <v/>
      </c>
      <c r="BI500" s="92" t="str">
        <f t="shared" si="61"/>
        <v/>
      </c>
    </row>
    <row r="501" spans="3:61" ht="27" x14ac:dyDescent="0.4">
      <c r="C501" s="92" t="s">
        <v>647</v>
      </c>
      <c r="D501" s="92" t="s">
        <v>2232</v>
      </c>
      <c r="E501" s="91" t="s">
        <v>2393</v>
      </c>
      <c r="F501" s="92" t="s">
        <v>2394</v>
      </c>
      <c r="G501" s="92" t="s">
        <v>2235</v>
      </c>
      <c r="H501" s="91" t="s">
        <v>714</v>
      </c>
      <c r="I501" s="91" t="s">
        <v>1634</v>
      </c>
      <c r="J501" s="180" t="s">
        <v>2244</v>
      </c>
      <c r="K501" s="196" t="s">
        <v>2237</v>
      </c>
      <c r="L501" s="160">
        <v>44617</v>
      </c>
      <c r="M501" s="160">
        <v>44615</v>
      </c>
      <c r="N501" s="160">
        <v>44519</v>
      </c>
      <c r="O501" s="160">
        <v>44517</v>
      </c>
      <c r="P501" s="160">
        <v>44545</v>
      </c>
      <c r="Q501" s="91" t="s">
        <v>728</v>
      </c>
      <c r="R501" s="91" t="s">
        <v>995</v>
      </c>
      <c r="W501" s="91"/>
      <c r="Y501" s="91"/>
      <c r="Z501" s="91"/>
      <c r="AA501" s="92" t="e">
        <f>VLOOKUP(功能_33[[#This Row],[User]],#REF!,7,FALSE)</f>
        <v>#REF!</v>
      </c>
      <c r="AB501" s="160">
        <v>44545</v>
      </c>
      <c r="AC501" s="160" t="s">
        <v>1745</v>
      </c>
      <c r="AD501" s="160">
        <v>44540</v>
      </c>
      <c r="AE501" s="160">
        <v>44540</v>
      </c>
      <c r="AF501" s="180" t="s">
        <v>2245</v>
      </c>
      <c r="AG501" s="160"/>
      <c r="AH501" s="160"/>
      <c r="AI501" s="179"/>
      <c r="AJ501" s="160">
        <f>IFERROR(IF(VLOOKUP(功能_33[[#This Row],[功能代號]],E:T,11,FALSE)=0,"",VLOOKUP(功能_33[[#This Row],[功能代號]],E:T,11,FALSE)),"")</f>
        <v>44517</v>
      </c>
      <c r="AK501" s="160"/>
      <c r="AL501" s="160"/>
      <c r="AM501" s="92"/>
      <c r="AO501" s="91" t="s">
        <v>1773</v>
      </c>
      <c r="AP501" s="92" t="s">
        <v>2239</v>
      </c>
      <c r="AQ501" s="181" t="s">
        <v>2240</v>
      </c>
      <c r="AR501" s="168" t="str">
        <f t="shared" si="55"/>
        <v>8-3</v>
      </c>
      <c r="AS501" s="169" t="str">
        <f t="shared" si="56"/>
        <v/>
      </c>
      <c r="AT501" s="170" t="str">
        <f t="shared" si="57"/>
        <v/>
      </c>
      <c r="AU501" s="182" t="str">
        <f t="shared" si="58"/>
        <v/>
      </c>
      <c r="AV501" s="183" t="str">
        <f t="shared" si="59"/>
        <v/>
      </c>
      <c r="AW501" s="163" t="str">
        <f t="shared" si="60"/>
        <v/>
      </c>
      <c r="AX501" s="92" t="str">
        <f>IFERROR(VLOOKUP(功能_33[[#This Row],[功能代號]],#REF!,1,FALSE),"")</f>
        <v/>
      </c>
      <c r="AY501" s="100">
        <v>44617</v>
      </c>
      <c r="AZ501" s="100">
        <v>44625</v>
      </c>
      <c r="BA501" s="100">
        <v>44624</v>
      </c>
      <c r="BB501" s="92" t="s">
        <v>1634</v>
      </c>
      <c r="BC501" s="92" t="s">
        <v>1832</v>
      </c>
      <c r="BD501" s="92" t="s">
        <v>2276</v>
      </c>
      <c r="BE501" s="92" t="s">
        <v>1533</v>
      </c>
      <c r="BF501" s="184"/>
      <c r="BG501" s="92" t="str">
        <f>IFERROR(VLOOKUP(功能_33[[#This Row],[功能代號]],#REF!,1,FALSE),"")</f>
        <v/>
      </c>
      <c r="BH501" s="92" t="str">
        <f>IFERROR(VLOOKUP(功能_33[[#This Row],[QC對應測試案例即測試報告]],#REF!,1,FALSE),"")</f>
        <v/>
      </c>
      <c r="BI501" s="92" t="str">
        <f t="shared" si="61"/>
        <v/>
      </c>
    </row>
    <row r="502" spans="3:61" ht="27" x14ac:dyDescent="0.4">
      <c r="C502" s="92" t="s">
        <v>647</v>
      </c>
      <c r="D502" s="92" t="s">
        <v>2232</v>
      </c>
      <c r="E502" s="91" t="s">
        <v>2395</v>
      </c>
      <c r="F502" s="92" t="s">
        <v>2396</v>
      </c>
      <c r="G502" s="92" t="s">
        <v>2235</v>
      </c>
      <c r="H502" s="91" t="s">
        <v>714</v>
      </c>
      <c r="I502" s="91" t="s">
        <v>1634</v>
      </c>
      <c r="J502" s="180" t="s">
        <v>2244</v>
      </c>
      <c r="K502" s="196" t="s">
        <v>2237</v>
      </c>
      <c r="L502" s="160">
        <v>44575</v>
      </c>
      <c r="M502" s="160">
        <v>44580</v>
      </c>
      <c r="N502" s="160">
        <v>44515</v>
      </c>
      <c r="O502" s="160">
        <v>44517</v>
      </c>
      <c r="P502" s="160">
        <v>44536</v>
      </c>
      <c r="Q502" s="91" t="s">
        <v>728</v>
      </c>
      <c r="R502" s="91" t="s">
        <v>995</v>
      </c>
      <c r="W502" s="91"/>
      <c r="Y502" s="91"/>
      <c r="Z502" s="91"/>
      <c r="AA502" s="92" t="e">
        <f>VLOOKUP(功能_33[[#This Row],[User]],#REF!,7,FALSE)</f>
        <v>#REF!</v>
      </c>
      <c r="AB502" s="160">
        <v>44533</v>
      </c>
      <c r="AC502" s="160" t="s">
        <v>1559</v>
      </c>
      <c r="AD502" s="160">
        <v>44540</v>
      </c>
      <c r="AE502" s="160">
        <v>44540</v>
      </c>
      <c r="AF502" s="180" t="s">
        <v>2245</v>
      </c>
      <c r="AG502" s="160"/>
      <c r="AH502" s="160"/>
      <c r="AI502" s="179"/>
      <c r="AJ502" s="160">
        <f>IFERROR(IF(VLOOKUP(功能_33[[#This Row],[功能代號]],E:T,11,FALSE)=0,"",VLOOKUP(功能_33[[#This Row],[功能代號]],E:T,11,FALSE)),"")</f>
        <v>44517</v>
      </c>
      <c r="AK502" s="160"/>
      <c r="AL502" s="160"/>
      <c r="AM502" s="92"/>
      <c r="AO502" s="91" t="s">
        <v>1773</v>
      </c>
      <c r="AP502" s="92" t="s">
        <v>2397</v>
      </c>
      <c r="AQ502" s="181" t="s">
        <v>2240</v>
      </c>
      <c r="AR502" s="168" t="str">
        <f t="shared" si="55"/>
        <v>8-3</v>
      </c>
      <c r="AS502" s="169" t="str">
        <f t="shared" si="56"/>
        <v/>
      </c>
      <c r="AT502" s="170" t="str">
        <f t="shared" si="57"/>
        <v/>
      </c>
      <c r="AU502" s="182" t="str">
        <f t="shared" si="58"/>
        <v/>
      </c>
      <c r="AV502" s="183" t="str">
        <f t="shared" si="59"/>
        <v/>
      </c>
      <c r="AW502" s="163" t="str">
        <f t="shared" si="60"/>
        <v/>
      </c>
      <c r="AX502" s="92" t="str">
        <f>IFERROR(VLOOKUP(功能_33[[#This Row],[功能代號]],#REF!,1,FALSE),"")</f>
        <v/>
      </c>
      <c r="AY502" s="100">
        <v>44603</v>
      </c>
      <c r="AZ502" s="100">
        <v>44625</v>
      </c>
      <c r="BA502" s="100">
        <v>44621</v>
      </c>
      <c r="BB502" s="92" t="s">
        <v>1634</v>
      </c>
      <c r="BC502" s="92" t="s">
        <v>1832</v>
      </c>
      <c r="BD502" s="92" t="s">
        <v>2241</v>
      </c>
      <c r="BE502" s="92" t="s">
        <v>1533</v>
      </c>
      <c r="BF502" s="184"/>
      <c r="BG502" s="92" t="str">
        <f>IFERROR(VLOOKUP(功能_33[[#This Row],[功能代號]],#REF!,1,FALSE),"")</f>
        <v/>
      </c>
      <c r="BH502" s="92" t="str">
        <f>IFERROR(VLOOKUP(功能_33[[#This Row],[QC對應測試案例即測試報告]],#REF!,1,FALSE),"")</f>
        <v/>
      </c>
      <c r="BI502" s="92" t="str">
        <f t="shared" si="61"/>
        <v/>
      </c>
    </row>
    <row r="503" spans="3:61" ht="27" x14ac:dyDescent="0.4">
      <c r="C503" s="92" t="s">
        <v>647</v>
      </c>
      <c r="D503" s="92" t="s">
        <v>2232</v>
      </c>
      <c r="E503" s="91" t="s">
        <v>2398</v>
      </c>
      <c r="F503" s="92" t="s">
        <v>2399</v>
      </c>
      <c r="G503" s="92" t="s">
        <v>2235</v>
      </c>
      <c r="H503" s="91" t="s">
        <v>714</v>
      </c>
      <c r="I503" s="91" t="s">
        <v>1634</v>
      </c>
      <c r="J503" s="180" t="s">
        <v>2244</v>
      </c>
      <c r="K503" s="196" t="s">
        <v>2237</v>
      </c>
      <c r="L503" s="160">
        <v>44575</v>
      </c>
      <c r="M503" s="160">
        <v>44580</v>
      </c>
      <c r="N503" s="160">
        <v>44515</v>
      </c>
      <c r="O503" s="160">
        <v>44517</v>
      </c>
      <c r="P503" s="160">
        <v>44536</v>
      </c>
      <c r="Q503" s="91" t="s">
        <v>728</v>
      </c>
      <c r="R503" s="91" t="s">
        <v>995</v>
      </c>
      <c r="W503" s="91"/>
      <c r="Y503" s="91"/>
      <c r="Z503" s="91"/>
      <c r="AA503" s="92" t="e">
        <f>VLOOKUP(功能_33[[#This Row],[User]],#REF!,7,FALSE)</f>
        <v>#REF!</v>
      </c>
      <c r="AB503" s="160">
        <v>44533</v>
      </c>
      <c r="AC503" s="160" t="s">
        <v>1559</v>
      </c>
      <c r="AD503" s="160">
        <v>44540</v>
      </c>
      <c r="AE503" s="160">
        <v>44540</v>
      </c>
      <c r="AF503" s="180" t="s">
        <v>2245</v>
      </c>
      <c r="AG503" s="160"/>
      <c r="AH503" s="160"/>
      <c r="AI503" s="179"/>
      <c r="AJ503" s="160">
        <f>IFERROR(IF(VLOOKUP(功能_33[[#This Row],[功能代號]],E:T,11,FALSE)=0,"",VLOOKUP(功能_33[[#This Row],[功能代號]],E:T,11,FALSE)),"")</f>
        <v>44517</v>
      </c>
      <c r="AK503" s="160"/>
      <c r="AL503" s="160"/>
      <c r="AM503" s="92"/>
      <c r="AO503" s="91" t="s">
        <v>1773</v>
      </c>
      <c r="AP503" s="92" t="s">
        <v>2397</v>
      </c>
      <c r="AQ503" s="181" t="s">
        <v>2240</v>
      </c>
      <c r="AR503" s="168" t="str">
        <f t="shared" si="55"/>
        <v>8-3</v>
      </c>
      <c r="AS503" s="169" t="str">
        <f t="shared" si="56"/>
        <v/>
      </c>
      <c r="AT503" s="170" t="str">
        <f t="shared" si="57"/>
        <v/>
      </c>
      <c r="AU503" s="182" t="str">
        <f t="shared" si="58"/>
        <v/>
      </c>
      <c r="AV503" s="183" t="str">
        <f t="shared" si="59"/>
        <v/>
      </c>
      <c r="AW503" s="163" t="str">
        <f t="shared" si="60"/>
        <v/>
      </c>
      <c r="AX503" s="92" t="str">
        <f>IFERROR(VLOOKUP(功能_33[[#This Row],[功能代號]],#REF!,1,FALSE),"")</f>
        <v/>
      </c>
      <c r="AY503" s="100">
        <v>44603</v>
      </c>
      <c r="AZ503" s="100">
        <v>44625</v>
      </c>
      <c r="BA503" s="100">
        <v>44621</v>
      </c>
      <c r="BB503" s="92" t="s">
        <v>1634</v>
      </c>
      <c r="BC503" s="92" t="s">
        <v>1832</v>
      </c>
      <c r="BD503" s="92" t="s">
        <v>2241</v>
      </c>
      <c r="BE503" s="92" t="s">
        <v>1533</v>
      </c>
      <c r="BF503" s="184"/>
      <c r="BG503" s="92" t="str">
        <f>IFERROR(VLOOKUP(功能_33[[#This Row],[功能代號]],#REF!,1,FALSE),"")</f>
        <v/>
      </c>
      <c r="BH503" s="92" t="str">
        <f>IFERROR(VLOOKUP(功能_33[[#This Row],[QC對應測試案例即測試報告]],#REF!,1,FALSE),"")</f>
        <v/>
      </c>
      <c r="BI503" s="92" t="str">
        <f t="shared" si="61"/>
        <v/>
      </c>
    </row>
    <row r="504" spans="3:61" ht="27" x14ac:dyDescent="0.4">
      <c r="C504" s="92" t="s">
        <v>647</v>
      </c>
      <c r="D504" s="92" t="s">
        <v>2232</v>
      </c>
      <c r="E504" s="91" t="s">
        <v>2400</v>
      </c>
      <c r="F504" s="92" t="s">
        <v>2401</v>
      </c>
      <c r="G504" s="92" t="s">
        <v>2235</v>
      </c>
      <c r="H504" s="91" t="s">
        <v>714</v>
      </c>
      <c r="I504" s="91" t="s">
        <v>1634</v>
      </c>
      <c r="J504" s="180" t="s">
        <v>2244</v>
      </c>
      <c r="K504" s="196" t="s">
        <v>2237</v>
      </c>
      <c r="L504" s="160">
        <v>44575</v>
      </c>
      <c r="M504" s="160">
        <v>44580</v>
      </c>
      <c r="N504" s="160">
        <v>44515</v>
      </c>
      <c r="O504" s="160">
        <v>44517</v>
      </c>
      <c r="P504" s="160">
        <v>44536</v>
      </c>
      <c r="Q504" s="91" t="s">
        <v>728</v>
      </c>
      <c r="R504" s="91" t="s">
        <v>995</v>
      </c>
      <c r="W504" s="91"/>
      <c r="Y504" s="91"/>
      <c r="Z504" s="91"/>
      <c r="AA504" s="92" t="e">
        <f>VLOOKUP(功能_33[[#This Row],[User]],#REF!,7,FALSE)</f>
        <v>#REF!</v>
      </c>
      <c r="AB504" s="160">
        <v>44533</v>
      </c>
      <c r="AC504" s="160" t="s">
        <v>1559</v>
      </c>
      <c r="AD504" s="160">
        <v>44540</v>
      </c>
      <c r="AE504" s="160">
        <v>44540</v>
      </c>
      <c r="AF504" s="180" t="s">
        <v>2245</v>
      </c>
      <c r="AG504" s="160"/>
      <c r="AH504" s="160"/>
      <c r="AI504" s="179"/>
      <c r="AJ504" s="160">
        <f>IFERROR(IF(VLOOKUP(功能_33[[#This Row],[功能代號]],E:T,11,FALSE)=0,"",VLOOKUP(功能_33[[#This Row],[功能代號]],E:T,11,FALSE)),"")</f>
        <v>44517</v>
      </c>
      <c r="AK504" s="160"/>
      <c r="AL504" s="160"/>
      <c r="AM504" s="92"/>
      <c r="AO504" s="91" t="s">
        <v>1773</v>
      </c>
      <c r="AP504" s="92" t="s">
        <v>2397</v>
      </c>
      <c r="AQ504" s="181" t="s">
        <v>2240</v>
      </c>
      <c r="AR504" s="168" t="str">
        <f t="shared" si="55"/>
        <v>8-3</v>
      </c>
      <c r="AS504" s="169" t="str">
        <f t="shared" si="56"/>
        <v/>
      </c>
      <c r="AT504" s="170" t="str">
        <f t="shared" si="57"/>
        <v/>
      </c>
      <c r="AU504" s="182" t="str">
        <f t="shared" si="58"/>
        <v/>
      </c>
      <c r="AV504" s="183" t="str">
        <f t="shared" si="59"/>
        <v/>
      </c>
      <c r="AW504" s="163" t="str">
        <f t="shared" si="60"/>
        <v/>
      </c>
      <c r="AX504" s="92" t="str">
        <f>IFERROR(VLOOKUP(功能_33[[#This Row],[功能代號]],#REF!,1,FALSE),"")</f>
        <v/>
      </c>
      <c r="AY504" s="100">
        <v>44603</v>
      </c>
      <c r="AZ504" s="100">
        <v>44625</v>
      </c>
      <c r="BA504" s="100">
        <v>44621</v>
      </c>
      <c r="BB504" s="92" t="s">
        <v>1634</v>
      </c>
      <c r="BC504" s="92" t="s">
        <v>1832</v>
      </c>
      <c r="BD504" s="92" t="s">
        <v>2241</v>
      </c>
      <c r="BE504" s="92" t="s">
        <v>1533</v>
      </c>
      <c r="BF504" s="184"/>
      <c r="BG504" s="92" t="str">
        <f>IFERROR(VLOOKUP(功能_33[[#This Row],[功能代號]],#REF!,1,FALSE),"")</f>
        <v/>
      </c>
      <c r="BH504" s="92" t="str">
        <f>IFERROR(VLOOKUP(功能_33[[#This Row],[QC對應測試案例即測試報告]],#REF!,1,FALSE),"")</f>
        <v/>
      </c>
      <c r="BI504" s="92" t="str">
        <f t="shared" si="61"/>
        <v/>
      </c>
    </row>
    <row r="505" spans="3:61" ht="27" x14ac:dyDescent="0.4">
      <c r="C505" s="92" t="s">
        <v>647</v>
      </c>
      <c r="D505" s="92" t="s">
        <v>2232</v>
      </c>
      <c r="E505" s="91" t="s">
        <v>2402</v>
      </c>
      <c r="F505" s="92" t="s">
        <v>2403</v>
      </c>
      <c r="G505" s="92" t="s">
        <v>2235</v>
      </c>
      <c r="H505" s="91" t="s">
        <v>714</v>
      </c>
      <c r="I505" s="91" t="s">
        <v>1634</v>
      </c>
      <c r="J505" s="180" t="s">
        <v>2244</v>
      </c>
      <c r="K505" s="196" t="s">
        <v>2237</v>
      </c>
      <c r="L505" s="160">
        <v>44575</v>
      </c>
      <c r="M505" s="160">
        <v>44580</v>
      </c>
      <c r="N505" s="160">
        <v>44515</v>
      </c>
      <c r="O505" s="160">
        <v>44517</v>
      </c>
      <c r="P505" s="160">
        <v>44536</v>
      </c>
      <c r="Q505" s="91" t="s">
        <v>728</v>
      </c>
      <c r="R505" s="91" t="s">
        <v>995</v>
      </c>
      <c r="W505" s="91"/>
      <c r="Y505" s="91"/>
      <c r="Z505" s="91"/>
      <c r="AA505" s="92" t="e">
        <f>VLOOKUP(功能_33[[#This Row],[User]],#REF!,7,FALSE)</f>
        <v>#REF!</v>
      </c>
      <c r="AB505" s="160">
        <v>44533</v>
      </c>
      <c r="AC505" s="160" t="s">
        <v>1559</v>
      </c>
      <c r="AD505" s="160">
        <v>44540</v>
      </c>
      <c r="AE505" s="160">
        <v>44540</v>
      </c>
      <c r="AF505" s="180" t="s">
        <v>2245</v>
      </c>
      <c r="AG505" s="160"/>
      <c r="AH505" s="160"/>
      <c r="AI505" s="179"/>
      <c r="AJ505" s="160">
        <f>IFERROR(IF(VLOOKUP(功能_33[[#This Row],[功能代號]],E:T,11,FALSE)=0,"",VLOOKUP(功能_33[[#This Row],[功能代號]],E:T,11,FALSE)),"")</f>
        <v>44517</v>
      </c>
      <c r="AK505" s="160"/>
      <c r="AL505" s="160"/>
      <c r="AM505" s="92"/>
      <c r="AO505" s="91" t="s">
        <v>1773</v>
      </c>
      <c r="AP505" s="92" t="s">
        <v>2397</v>
      </c>
      <c r="AQ505" s="181" t="s">
        <v>2240</v>
      </c>
      <c r="AR505" s="168" t="str">
        <f t="shared" si="55"/>
        <v>8-3</v>
      </c>
      <c r="AS505" s="169" t="str">
        <f t="shared" si="56"/>
        <v/>
      </c>
      <c r="AT505" s="170" t="str">
        <f t="shared" si="57"/>
        <v/>
      </c>
      <c r="AU505" s="182" t="str">
        <f t="shared" si="58"/>
        <v/>
      </c>
      <c r="AV505" s="183" t="str">
        <f t="shared" si="59"/>
        <v/>
      </c>
      <c r="AW505" s="163" t="str">
        <f t="shared" si="60"/>
        <v/>
      </c>
      <c r="AX505" s="92" t="str">
        <f>IFERROR(VLOOKUP(功能_33[[#This Row],[功能代號]],#REF!,1,FALSE),"")</f>
        <v/>
      </c>
      <c r="AY505" s="100">
        <v>44603</v>
      </c>
      <c r="AZ505" s="100">
        <v>44625</v>
      </c>
      <c r="BA505" s="100">
        <v>44621</v>
      </c>
      <c r="BB505" s="92" t="s">
        <v>1634</v>
      </c>
      <c r="BC505" s="92" t="s">
        <v>1832</v>
      </c>
      <c r="BD505" s="92" t="s">
        <v>2241</v>
      </c>
      <c r="BE505" s="92" t="s">
        <v>1533</v>
      </c>
      <c r="BF505" s="184"/>
      <c r="BG505" s="92" t="str">
        <f>IFERROR(VLOOKUP(功能_33[[#This Row],[功能代號]],#REF!,1,FALSE),"")</f>
        <v/>
      </c>
      <c r="BH505" s="92" t="str">
        <f>IFERROR(VLOOKUP(功能_33[[#This Row],[QC對應測試案例即測試報告]],#REF!,1,FALSE),"")</f>
        <v/>
      </c>
      <c r="BI505" s="92" t="str">
        <f t="shared" si="61"/>
        <v/>
      </c>
    </row>
    <row r="506" spans="3:61" ht="27" x14ac:dyDescent="0.4">
      <c r="C506" s="92" t="s">
        <v>647</v>
      </c>
      <c r="D506" s="92" t="s">
        <v>2232</v>
      </c>
      <c r="E506" s="91" t="s">
        <v>2404</v>
      </c>
      <c r="F506" s="92" t="s">
        <v>2405</v>
      </c>
      <c r="G506" s="92" t="s">
        <v>2235</v>
      </c>
      <c r="H506" s="91" t="s">
        <v>714</v>
      </c>
      <c r="I506" s="91" t="s">
        <v>1634</v>
      </c>
      <c r="J506" s="180" t="s">
        <v>2244</v>
      </c>
      <c r="K506" s="196" t="s">
        <v>2237</v>
      </c>
      <c r="L506" s="160">
        <v>44575</v>
      </c>
      <c r="M506" s="160">
        <v>44580</v>
      </c>
      <c r="N506" s="160">
        <v>44515</v>
      </c>
      <c r="O506" s="160">
        <v>44517</v>
      </c>
      <c r="P506" s="160">
        <v>44536</v>
      </c>
      <c r="Q506" s="91" t="s">
        <v>728</v>
      </c>
      <c r="R506" s="91" t="s">
        <v>995</v>
      </c>
      <c r="W506" s="91"/>
      <c r="Y506" s="91"/>
      <c r="Z506" s="91"/>
      <c r="AA506" s="92" t="e">
        <f>VLOOKUP(功能_33[[#This Row],[User]],#REF!,7,FALSE)</f>
        <v>#REF!</v>
      </c>
      <c r="AB506" s="160">
        <v>44533</v>
      </c>
      <c r="AC506" s="160" t="s">
        <v>1559</v>
      </c>
      <c r="AD506" s="160">
        <v>44540</v>
      </c>
      <c r="AE506" s="160">
        <v>44540</v>
      </c>
      <c r="AF506" s="180" t="s">
        <v>2245</v>
      </c>
      <c r="AG506" s="160"/>
      <c r="AH506" s="160"/>
      <c r="AI506" s="179"/>
      <c r="AJ506" s="160">
        <f>IFERROR(IF(VLOOKUP(功能_33[[#This Row],[功能代號]],E:T,11,FALSE)=0,"",VLOOKUP(功能_33[[#This Row],[功能代號]],E:T,11,FALSE)),"")</f>
        <v>44517</v>
      </c>
      <c r="AK506" s="160"/>
      <c r="AL506" s="160"/>
      <c r="AM506" s="92"/>
      <c r="AO506" s="91" t="s">
        <v>1773</v>
      </c>
      <c r="AP506" s="92" t="s">
        <v>2397</v>
      </c>
      <c r="AQ506" s="181" t="s">
        <v>2240</v>
      </c>
      <c r="AR506" s="168" t="str">
        <f t="shared" si="55"/>
        <v>8-3</v>
      </c>
      <c r="AS506" s="169" t="str">
        <f t="shared" si="56"/>
        <v/>
      </c>
      <c r="AT506" s="170" t="str">
        <f t="shared" si="57"/>
        <v/>
      </c>
      <c r="AU506" s="182" t="str">
        <f t="shared" si="58"/>
        <v/>
      </c>
      <c r="AV506" s="183" t="str">
        <f t="shared" si="59"/>
        <v/>
      </c>
      <c r="AW506" s="163" t="str">
        <f t="shared" si="60"/>
        <v/>
      </c>
      <c r="AX506" s="92" t="str">
        <f>IFERROR(VLOOKUP(功能_33[[#This Row],[功能代號]],#REF!,1,FALSE),"")</f>
        <v/>
      </c>
      <c r="AY506" s="100">
        <v>44603</v>
      </c>
      <c r="AZ506" s="100">
        <v>44625</v>
      </c>
      <c r="BA506" s="100">
        <v>44621</v>
      </c>
      <c r="BB506" s="92" t="s">
        <v>1634</v>
      </c>
      <c r="BC506" s="92" t="s">
        <v>1832</v>
      </c>
      <c r="BD506" s="92" t="s">
        <v>2241</v>
      </c>
      <c r="BE506" s="92" t="s">
        <v>1533</v>
      </c>
      <c r="BF506" s="184"/>
      <c r="BG506" s="92" t="str">
        <f>IFERROR(VLOOKUP(功能_33[[#This Row],[功能代號]],#REF!,1,FALSE),"")</f>
        <v/>
      </c>
      <c r="BH506" s="92" t="str">
        <f>IFERROR(VLOOKUP(功能_33[[#This Row],[QC對應測試案例即測試報告]],#REF!,1,FALSE),"")</f>
        <v/>
      </c>
      <c r="BI506" s="92" t="str">
        <f t="shared" si="61"/>
        <v/>
      </c>
    </row>
    <row r="507" spans="3:61" ht="27" x14ac:dyDescent="0.4">
      <c r="C507" s="92" t="s">
        <v>647</v>
      </c>
      <c r="D507" s="92" t="s">
        <v>2232</v>
      </c>
      <c r="E507" s="91" t="s">
        <v>2406</v>
      </c>
      <c r="F507" s="92" t="s">
        <v>2407</v>
      </c>
      <c r="G507" s="92" t="s">
        <v>2235</v>
      </c>
      <c r="H507" s="91" t="s">
        <v>714</v>
      </c>
      <c r="I507" s="91" t="s">
        <v>1634</v>
      </c>
      <c r="J507" s="180" t="s">
        <v>2244</v>
      </c>
      <c r="K507" s="196" t="s">
        <v>2237</v>
      </c>
      <c r="L507" s="160">
        <v>44575</v>
      </c>
      <c r="M507" s="160">
        <v>44580</v>
      </c>
      <c r="N507" s="160">
        <v>44515</v>
      </c>
      <c r="O507" s="160">
        <v>44517</v>
      </c>
      <c r="P507" s="160">
        <v>44536</v>
      </c>
      <c r="Q507" s="91" t="s">
        <v>728</v>
      </c>
      <c r="R507" s="91" t="s">
        <v>995</v>
      </c>
      <c r="W507" s="91"/>
      <c r="Y507" s="91"/>
      <c r="Z507" s="91"/>
      <c r="AA507" s="92" t="e">
        <f>VLOOKUP(功能_33[[#This Row],[User]],#REF!,7,FALSE)</f>
        <v>#REF!</v>
      </c>
      <c r="AB507" s="160">
        <v>44533</v>
      </c>
      <c r="AC507" s="160" t="s">
        <v>1559</v>
      </c>
      <c r="AD507" s="160">
        <v>44540</v>
      </c>
      <c r="AE507" s="160">
        <v>44540</v>
      </c>
      <c r="AF507" s="180" t="s">
        <v>2245</v>
      </c>
      <c r="AG507" s="160"/>
      <c r="AH507" s="160"/>
      <c r="AI507" s="179"/>
      <c r="AJ507" s="160">
        <f>IFERROR(IF(VLOOKUP(功能_33[[#This Row],[功能代號]],E:T,11,FALSE)=0,"",VLOOKUP(功能_33[[#This Row],[功能代號]],E:T,11,FALSE)),"")</f>
        <v>44517</v>
      </c>
      <c r="AK507" s="160"/>
      <c r="AL507" s="160"/>
      <c r="AM507" s="92"/>
      <c r="AO507" s="91" t="s">
        <v>1773</v>
      </c>
      <c r="AP507" s="92" t="s">
        <v>2397</v>
      </c>
      <c r="AQ507" s="181" t="s">
        <v>2240</v>
      </c>
      <c r="AR507" s="168" t="str">
        <f t="shared" si="55"/>
        <v>8-3</v>
      </c>
      <c r="AS507" s="169" t="str">
        <f t="shared" si="56"/>
        <v/>
      </c>
      <c r="AT507" s="170" t="str">
        <f t="shared" si="57"/>
        <v/>
      </c>
      <c r="AU507" s="182" t="str">
        <f t="shared" si="58"/>
        <v/>
      </c>
      <c r="AV507" s="183" t="str">
        <f t="shared" si="59"/>
        <v/>
      </c>
      <c r="AW507" s="163" t="str">
        <f t="shared" si="60"/>
        <v/>
      </c>
      <c r="AX507" s="92" t="str">
        <f>IFERROR(VLOOKUP(功能_33[[#This Row],[功能代號]],#REF!,1,FALSE),"")</f>
        <v/>
      </c>
      <c r="AY507" s="100">
        <v>44603</v>
      </c>
      <c r="AZ507" s="100">
        <v>44625</v>
      </c>
      <c r="BA507" s="100">
        <v>44624</v>
      </c>
      <c r="BB507" s="92" t="s">
        <v>1634</v>
      </c>
      <c r="BC507" s="92" t="s">
        <v>1832</v>
      </c>
      <c r="BD507" s="92" t="s">
        <v>2241</v>
      </c>
      <c r="BE507" s="92" t="s">
        <v>1533</v>
      </c>
      <c r="BF507" s="184"/>
      <c r="BG507" s="92" t="str">
        <f>IFERROR(VLOOKUP(功能_33[[#This Row],[功能代號]],#REF!,1,FALSE),"")</f>
        <v/>
      </c>
      <c r="BH507" s="92" t="str">
        <f>IFERROR(VLOOKUP(功能_33[[#This Row],[QC對應測試案例即測試報告]],#REF!,1,FALSE),"")</f>
        <v/>
      </c>
      <c r="BI507" s="92" t="str">
        <f t="shared" si="61"/>
        <v/>
      </c>
    </row>
    <row r="508" spans="3:61" ht="27" x14ac:dyDescent="0.4">
      <c r="C508" s="92" t="s">
        <v>647</v>
      </c>
      <c r="D508" s="92" t="s">
        <v>2232</v>
      </c>
      <c r="E508" s="91" t="s">
        <v>2408</v>
      </c>
      <c r="F508" s="92" t="s">
        <v>2409</v>
      </c>
      <c r="G508" s="92" t="s">
        <v>2235</v>
      </c>
      <c r="H508" s="91" t="s">
        <v>714</v>
      </c>
      <c r="I508" s="91" t="s">
        <v>1634</v>
      </c>
      <c r="J508" s="180" t="s">
        <v>2244</v>
      </c>
      <c r="K508" s="196" t="s">
        <v>2237</v>
      </c>
      <c r="L508" s="160">
        <v>44575</v>
      </c>
      <c r="M508" s="160">
        <v>44580</v>
      </c>
      <c r="N508" s="160">
        <v>44515</v>
      </c>
      <c r="O508" s="160">
        <v>44517</v>
      </c>
      <c r="P508" s="160">
        <v>44536</v>
      </c>
      <c r="Q508" s="91" t="s">
        <v>728</v>
      </c>
      <c r="R508" s="91" t="s">
        <v>995</v>
      </c>
      <c r="W508" s="91"/>
      <c r="Y508" s="91"/>
      <c r="Z508" s="91"/>
      <c r="AA508" s="92" t="e">
        <f>VLOOKUP(功能_33[[#This Row],[User]],#REF!,7,FALSE)</f>
        <v>#REF!</v>
      </c>
      <c r="AB508" s="160">
        <v>44533</v>
      </c>
      <c r="AC508" s="160" t="s">
        <v>1559</v>
      </c>
      <c r="AD508" s="160">
        <v>44540</v>
      </c>
      <c r="AE508" s="160">
        <v>44540</v>
      </c>
      <c r="AF508" s="180" t="s">
        <v>2245</v>
      </c>
      <c r="AG508" s="160"/>
      <c r="AH508" s="160"/>
      <c r="AI508" s="179"/>
      <c r="AJ508" s="160">
        <f>IFERROR(IF(VLOOKUP(功能_33[[#This Row],[功能代號]],E:T,11,FALSE)=0,"",VLOOKUP(功能_33[[#This Row],[功能代號]],E:T,11,FALSE)),"")</f>
        <v>44517</v>
      </c>
      <c r="AK508" s="160"/>
      <c r="AL508" s="160"/>
      <c r="AM508" s="92"/>
      <c r="AO508" s="91" t="s">
        <v>1773</v>
      </c>
      <c r="AP508" s="92" t="s">
        <v>2397</v>
      </c>
      <c r="AQ508" s="181" t="s">
        <v>2240</v>
      </c>
      <c r="AR508" s="168" t="str">
        <f t="shared" si="55"/>
        <v>8-3</v>
      </c>
      <c r="AS508" s="169" t="str">
        <f t="shared" si="56"/>
        <v/>
      </c>
      <c r="AT508" s="170" t="str">
        <f t="shared" si="57"/>
        <v/>
      </c>
      <c r="AU508" s="182" t="str">
        <f t="shared" si="58"/>
        <v/>
      </c>
      <c r="AV508" s="183" t="str">
        <f t="shared" si="59"/>
        <v/>
      </c>
      <c r="AW508" s="163" t="str">
        <f t="shared" si="60"/>
        <v/>
      </c>
      <c r="AX508" s="92" t="str">
        <f>IFERROR(VLOOKUP(功能_33[[#This Row],[功能代號]],#REF!,1,FALSE),"")</f>
        <v/>
      </c>
      <c r="AY508" s="100">
        <v>44603</v>
      </c>
      <c r="AZ508" s="100">
        <v>44625</v>
      </c>
      <c r="BA508" s="100">
        <v>44624</v>
      </c>
      <c r="BB508" s="92" t="s">
        <v>1634</v>
      </c>
      <c r="BC508" s="92" t="s">
        <v>1832</v>
      </c>
      <c r="BD508" s="92" t="s">
        <v>2241</v>
      </c>
      <c r="BE508" s="92" t="s">
        <v>1533</v>
      </c>
      <c r="BF508" s="184"/>
      <c r="BG508" s="92" t="str">
        <f>IFERROR(VLOOKUP(功能_33[[#This Row],[功能代號]],#REF!,1,FALSE),"")</f>
        <v/>
      </c>
      <c r="BH508" s="92" t="str">
        <f>IFERROR(VLOOKUP(功能_33[[#This Row],[QC對應測試案例即測試報告]],#REF!,1,FALSE),"")</f>
        <v/>
      </c>
      <c r="BI508" s="92" t="str">
        <f t="shared" si="61"/>
        <v/>
      </c>
    </row>
    <row r="509" spans="3:61" ht="27" x14ac:dyDescent="0.4">
      <c r="C509" s="92" t="s">
        <v>647</v>
      </c>
      <c r="D509" s="92" t="s">
        <v>2232</v>
      </c>
      <c r="E509" s="91" t="s">
        <v>2410</v>
      </c>
      <c r="F509" s="92" t="s">
        <v>2411</v>
      </c>
      <c r="G509" s="92" t="s">
        <v>2235</v>
      </c>
      <c r="H509" s="91" t="s">
        <v>714</v>
      </c>
      <c r="I509" s="91" t="s">
        <v>1634</v>
      </c>
      <c r="J509" s="180" t="s">
        <v>2244</v>
      </c>
      <c r="K509" s="196" t="s">
        <v>2237</v>
      </c>
      <c r="L509" s="160">
        <v>44575</v>
      </c>
      <c r="M509" s="160">
        <v>44580</v>
      </c>
      <c r="N509" s="160">
        <v>44515</v>
      </c>
      <c r="O509" s="160">
        <v>44517</v>
      </c>
      <c r="P509" s="160">
        <v>44536</v>
      </c>
      <c r="Q509" s="91" t="s">
        <v>728</v>
      </c>
      <c r="R509" s="91" t="s">
        <v>995</v>
      </c>
      <c r="W509" s="91"/>
      <c r="Y509" s="91"/>
      <c r="Z509" s="91"/>
      <c r="AA509" s="92" t="e">
        <f>VLOOKUP(功能_33[[#This Row],[User]],#REF!,7,FALSE)</f>
        <v>#REF!</v>
      </c>
      <c r="AB509" s="160">
        <v>44533</v>
      </c>
      <c r="AC509" s="160" t="s">
        <v>1559</v>
      </c>
      <c r="AD509" s="160">
        <v>44540</v>
      </c>
      <c r="AE509" s="160">
        <v>44540</v>
      </c>
      <c r="AF509" s="180" t="s">
        <v>2245</v>
      </c>
      <c r="AG509" s="160"/>
      <c r="AH509" s="160"/>
      <c r="AI509" s="179"/>
      <c r="AJ509" s="160">
        <f>IFERROR(IF(VLOOKUP(功能_33[[#This Row],[功能代號]],E:T,11,FALSE)=0,"",VLOOKUP(功能_33[[#This Row],[功能代號]],E:T,11,FALSE)),"")</f>
        <v>44517</v>
      </c>
      <c r="AK509" s="160"/>
      <c r="AL509" s="160"/>
      <c r="AM509" s="92"/>
      <c r="AO509" s="91" t="s">
        <v>1773</v>
      </c>
      <c r="AP509" s="92" t="s">
        <v>2397</v>
      </c>
      <c r="AQ509" s="181" t="s">
        <v>2240</v>
      </c>
      <c r="AR509" s="168" t="str">
        <f t="shared" si="55"/>
        <v>8-3</v>
      </c>
      <c r="AS509" s="169" t="str">
        <f t="shared" si="56"/>
        <v/>
      </c>
      <c r="AT509" s="170" t="str">
        <f t="shared" si="57"/>
        <v/>
      </c>
      <c r="AU509" s="182" t="str">
        <f t="shared" si="58"/>
        <v/>
      </c>
      <c r="AV509" s="183" t="str">
        <f t="shared" si="59"/>
        <v/>
      </c>
      <c r="AW509" s="163" t="str">
        <f t="shared" si="60"/>
        <v/>
      </c>
      <c r="AX509" s="92" t="str">
        <f>IFERROR(VLOOKUP(功能_33[[#This Row],[功能代號]],#REF!,1,FALSE),"")</f>
        <v/>
      </c>
      <c r="AY509" s="100">
        <v>44603</v>
      </c>
      <c r="AZ509" s="100">
        <v>44625</v>
      </c>
      <c r="BA509" s="100">
        <v>44621</v>
      </c>
      <c r="BB509" s="92" t="s">
        <v>1634</v>
      </c>
      <c r="BC509" s="92" t="s">
        <v>1832</v>
      </c>
      <c r="BD509" s="92" t="s">
        <v>2241</v>
      </c>
      <c r="BE509" s="92" t="s">
        <v>1533</v>
      </c>
      <c r="BF509" s="184"/>
      <c r="BG509" s="92" t="str">
        <f>IFERROR(VLOOKUP(功能_33[[#This Row],[功能代號]],#REF!,1,FALSE),"")</f>
        <v/>
      </c>
      <c r="BH509" s="92" t="str">
        <f>IFERROR(VLOOKUP(功能_33[[#This Row],[QC對應測試案例即測試報告]],#REF!,1,FALSE),"")</f>
        <v/>
      </c>
      <c r="BI509" s="92" t="str">
        <f t="shared" si="61"/>
        <v/>
      </c>
    </row>
    <row r="510" spans="3:61" ht="27" x14ac:dyDescent="0.4">
      <c r="C510" s="92" t="s">
        <v>647</v>
      </c>
      <c r="D510" s="92" t="s">
        <v>2232</v>
      </c>
      <c r="E510" s="91" t="s">
        <v>2412</v>
      </c>
      <c r="F510" s="92" t="s">
        <v>2413</v>
      </c>
      <c r="G510" s="92" t="s">
        <v>2235</v>
      </c>
      <c r="H510" s="91" t="s">
        <v>714</v>
      </c>
      <c r="I510" s="91" t="s">
        <v>1634</v>
      </c>
      <c r="J510" s="180" t="s">
        <v>2244</v>
      </c>
      <c r="K510" s="196" t="s">
        <v>2237</v>
      </c>
      <c r="L510" s="160">
        <v>44575</v>
      </c>
      <c r="M510" s="160">
        <v>44580</v>
      </c>
      <c r="N510" s="160">
        <v>44515</v>
      </c>
      <c r="O510" s="160">
        <v>44517</v>
      </c>
      <c r="P510" s="160">
        <v>44536</v>
      </c>
      <c r="Q510" s="91" t="s">
        <v>728</v>
      </c>
      <c r="R510" s="91" t="s">
        <v>995</v>
      </c>
      <c r="W510" s="91"/>
      <c r="Y510" s="91"/>
      <c r="Z510" s="91"/>
      <c r="AA510" s="92" t="e">
        <f>VLOOKUP(功能_33[[#This Row],[User]],#REF!,7,FALSE)</f>
        <v>#REF!</v>
      </c>
      <c r="AB510" s="160">
        <v>44533</v>
      </c>
      <c r="AC510" s="160" t="s">
        <v>1559</v>
      </c>
      <c r="AD510" s="160">
        <v>44540</v>
      </c>
      <c r="AE510" s="160">
        <v>44540</v>
      </c>
      <c r="AF510" s="180" t="s">
        <v>2245</v>
      </c>
      <c r="AG510" s="160"/>
      <c r="AH510" s="160"/>
      <c r="AI510" s="179"/>
      <c r="AJ510" s="160">
        <f>IFERROR(IF(VLOOKUP(功能_33[[#This Row],[功能代號]],E:T,11,FALSE)=0,"",VLOOKUP(功能_33[[#This Row],[功能代號]],E:T,11,FALSE)),"")</f>
        <v>44517</v>
      </c>
      <c r="AK510" s="160"/>
      <c r="AL510" s="160"/>
      <c r="AM510" s="92"/>
      <c r="AO510" s="91" t="s">
        <v>1773</v>
      </c>
      <c r="AP510" s="92" t="s">
        <v>2397</v>
      </c>
      <c r="AQ510" s="181" t="s">
        <v>2240</v>
      </c>
      <c r="AR510" s="168" t="str">
        <f t="shared" si="55"/>
        <v>8-3</v>
      </c>
      <c r="AS510" s="169" t="str">
        <f t="shared" si="56"/>
        <v/>
      </c>
      <c r="AT510" s="170" t="str">
        <f t="shared" si="57"/>
        <v/>
      </c>
      <c r="AU510" s="182" t="str">
        <f t="shared" si="58"/>
        <v/>
      </c>
      <c r="AV510" s="183" t="str">
        <f t="shared" si="59"/>
        <v/>
      </c>
      <c r="AW510" s="163" t="str">
        <f t="shared" si="60"/>
        <v/>
      </c>
      <c r="AX510" s="92" t="str">
        <f>IFERROR(VLOOKUP(功能_33[[#This Row],[功能代號]],#REF!,1,FALSE),"")</f>
        <v/>
      </c>
      <c r="AY510" s="100">
        <v>44603</v>
      </c>
      <c r="AZ510" s="100">
        <v>44625</v>
      </c>
      <c r="BA510" s="100">
        <v>44621</v>
      </c>
      <c r="BB510" s="92" t="s">
        <v>1634</v>
      </c>
      <c r="BC510" s="92" t="s">
        <v>1832</v>
      </c>
      <c r="BD510" s="92" t="s">
        <v>2241</v>
      </c>
      <c r="BE510" s="92" t="s">
        <v>1533</v>
      </c>
      <c r="BF510" s="184"/>
      <c r="BG510" s="92" t="str">
        <f>IFERROR(VLOOKUP(功能_33[[#This Row],[功能代號]],#REF!,1,FALSE),"")</f>
        <v/>
      </c>
      <c r="BH510" s="92" t="str">
        <f>IFERROR(VLOOKUP(功能_33[[#This Row],[QC對應測試案例即測試報告]],#REF!,1,FALSE),"")</f>
        <v/>
      </c>
      <c r="BI510" s="92" t="str">
        <f t="shared" si="61"/>
        <v/>
      </c>
    </row>
    <row r="511" spans="3:61" ht="27" x14ac:dyDescent="0.4">
      <c r="C511" s="92" t="s">
        <v>647</v>
      </c>
      <c r="D511" s="92" t="s">
        <v>2232</v>
      </c>
      <c r="E511" s="91" t="s">
        <v>2414</v>
      </c>
      <c r="F511" s="92" t="s">
        <v>2415</v>
      </c>
      <c r="G511" s="92" t="s">
        <v>2235</v>
      </c>
      <c r="H511" s="91" t="s">
        <v>714</v>
      </c>
      <c r="I511" s="91" t="s">
        <v>1634</v>
      </c>
      <c r="J511" s="180" t="s">
        <v>2244</v>
      </c>
      <c r="K511" s="196" t="s">
        <v>2237</v>
      </c>
      <c r="L511" s="160">
        <v>44575</v>
      </c>
      <c r="M511" s="160">
        <v>44580</v>
      </c>
      <c r="N511" s="160">
        <v>44515</v>
      </c>
      <c r="O511" s="160">
        <v>44517</v>
      </c>
      <c r="P511" s="160">
        <v>44536</v>
      </c>
      <c r="Q511" s="91" t="s">
        <v>728</v>
      </c>
      <c r="R511" s="91" t="s">
        <v>995</v>
      </c>
      <c r="W511" s="91"/>
      <c r="Y511" s="91"/>
      <c r="Z511" s="91"/>
      <c r="AA511" s="92" t="e">
        <f>VLOOKUP(功能_33[[#This Row],[User]],#REF!,7,FALSE)</f>
        <v>#REF!</v>
      </c>
      <c r="AB511" s="160">
        <v>44533</v>
      </c>
      <c r="AC511" s="160" t="s">
        <v>1559</v>
      </c>
      <c r="AD511" s="160">
        <v>44540</v>
      </c>
      <c r="AE511" s="160">
        <v>44540</v>
      </c>
      <c r="AF511" s="180" t="s">
        <v>2245</v>
      </c>
      <c r="AG511" s="160"/>
      <c r="AH511" s="160"/>
      <c r="AI511" s="179"/>
      <c r="AJ511" s="160">
        <f>IFERROR(IF(VLOOKUP(功能_33[[#This Row],[功能代號]],E:T,11,FALSE)=0,"",VLOOKUP(功能_33[[#This Row],[功能代號]],E:T,11,FALSE)),"")</f>
        <v>44517</v>
      </c>
      <c r="AK511" s="160"/>
      <c r="AL511" s="160"/>
      <c r="AM511" s="92"/>
      <c r="AO511" s="91" t="s">
        <v>1773</v>
      </c>
      <c r="AP511" s="92" t="s">
        <v>2397</v>
      </c>
      <c r="AQ511" s="181" t="s">
        <v>2240</v>
      </c>
      <c r="AR511" s="168" t="str">
        <f t="shared" si="55"/>
        <v>8-3</v>
      </c>
      <c r="AS511" s="169" t="str">
        <f t="shared" si="56"/>
        <v/>
      </c>
      <c r="AT511" s="170" t="str">
        <f t="shared" si="57"/>
        <v/>
      </c>
      <c r="AU511" s="182" t="str">
        <f t="shared" si="58"/>
        <v/>
      </c>
      <c r="AV511" s="183" t="str">
        <f t="shared" si="59"/>
        <v/>
      </c>
      <c r="AW511" s="163" t="str">
        <f t="shared" si="60"/>
        <v/>
      </c>
      <c r="AX511" s="92" t="str">
        <f>IFERROR(VLOOKUP(功能_33[[#This Row],[功能代號]],#REF!,1,FALSE),"")</f>
        <v/>
      </c>
      <c r="AY511" s="100">
        <v>44603</v>
      </c>
      <c r="AZ511" s="100">
        <v>44625</v>
      </c>
      <c r="BA511" s="100">
        <v>44624</v>
      </c>
      <c r="BB511" s="92" t="s">
        <v>1634</v>
      </c>
      <c r="BC511" s="92" t="s">
        <v>1832</v>
      </c>
      <c r="BD511" s="92" t="s">
        <v>2241</v>
      </c>
      <c r="BE511" s="92" t="s">
        <v>1533</v>
      </c>
      <c r="BF511" s="184"/>
      <c r="BG511" s="92" t="str">
        <f>IFERROR(VLOOKUP(功能_33[[#This Row],[功能代號]],#REF!,1,FALSE),"")</f>
        <v/>
      </c>
      <c r="BH511" s="92" t="str">
        <f>IFERROR(VLOOKUP(功能_33[[#This Row],[QC對應測試案例即測試報告]],#REF!,1,FALSE),"")</f>
        <v/>
      </c>
      <c r="BI511" s="92" t="str">
        <f t="shared" si="61"/>
        <v/>
      </c>
    </row>
    <row r="512" spans="3:61" ht="27" x14ac:dyDescent="0.4">
      <c r="C512" s="92" t="s">
        <v>647</v>
      </c>
      <c r="D512" s="92" t="s">
        <v>2232</v>
      </c>
      <c r="E512" s="91" t="s">
        <v>2416</v>
      </c>
      <c r="F512" s="92" t="s">
        <v>2417</v>
      </c>
      <c r="G512" s="92" t="s">
        <v>2235</v>
      </c>
      <c r="H512" s="91" t="s">
        <v>714</v>
      </c>
      <c r="I512" s="91" t="s">
        <v>1634</v>
      </c>
      <c r="J512" s="180" t="s">
        <v>2244</v>
      </c>
      <c r="K512" s="196" t="s">
        <v>2237</v>
      </c>
      <c r="L512" s="160">
        <v>44575</v>
      </c>
      <c r="M512" s="160">
        <v>44580</v>
      </c>
      <c r="N512" s="160">
        <v>44516</v>
      </c>
      <c r="O512" s="160">
        <v>44517</v>
      </c>
      <c r="P512" s="160">
        <v>44536</v>
      </c>
      <c r="Q512" s="91" t="s">
        <v>728</v>
      </c>
      <c r="R512" s="91" t="s">
        <v>995</v>
      </c>
      <c r="W512" s="91"/>
      <c r="Y512" s="91"/>
      <c r="Z512" s="91"/>
      <c r="AA512" s="92" t="e">
        <f>VLOOKUP(功能_33[[#This Row],[User]],#REF!,7,FALSE)</f>
        <v>#REF!</v>
      </c>
      <c r="AB512" s="160">
        <v>44533</v>
      </c>
      <c r="AC512" s="160" t="s">
        <v>1559</v>
      </c>
      <c r="AD512" s="160">
        <v>44540</v>
      </c>
      <c r="AE512" s="160">
        <v>44540</v>
      </c>
      <c r="AF512" s="180" t="s">
        <v>2245</v>
      </c>
      <c r="AG512" s="160"/>
      <c r="AH512" s="160"/>
      <c r="AI512" s="179"/>
      <c r="AJ512" s="160">
        <f>IFERROR(IF(VLOOKUP(功能_33[[#This Row],[功能代號]],E:T,11,FALSE)=0,"",VLOOKUP(功能_33[[#This Row],[功能代號]],E:T,11,FALSE)),"")</f>
        <v>44517</v>
      </c>
      <c r="AK512" s="160"/>
      <c r="AL512" s="160"/>
      <c r="AM512" s="92"/>
      <c r="AO512" s="91" t="s">
        <v>1773</v>
      </c>
      <c r="AP512" s="92" t="s">
        <v>2397</v>
      </c>
      <c r="AQ512" s="181" t="s">
        <v>2240</v>
      </c>
      <c r="AR512" s="168" t="str">
        <f t="shared" si="55"/>
        <v>8-3</v>
      </c>
      <c r="AS512" s="169" t="str">
        <f t="shared" si="56"/>
        <v/>
      </c>
      <c r="AT512" s="170" t="str">
        <f t="shared" si="57"/>
        <v/>
      </c>
      <c r="AU512" s="182" t="str">
        <f t="shared" si="58"/>
        <v/>
      </c>
      <c r="AV512" s="183" t="str">
        <f t="shared" si="59"/>
        <v/>
      </c>
      <c r="AW512" s="163" t="str">
        <f t="shared" si="60"/>
        <v/>
      </c>
      <c r="AX512" s="92" t="str">
        <f>IFERROR(VLOOKUP(功能_33[[#This Row],[功能代號]],#REF!,1,FALSE),"")</f>
        <v/>
      </c>
      <c r="AY512" s="100">
        <v>44603</v>
      </c>
      <c r="AZ512" s="100">
        <v>44625</v>
      </c>
      <c r="BA512" s="100">
        <v>44624</v>
      </c>
      <c r="BB512" s="92" t="s">
        <v>1634</v>
      </c>
      <c r="BC512" s="92" t="s">
        <v>1832</v>
      </c>
      <c r="BD512" s="92" t="s">
        <v>2241</v>
      </c>
      <c r="BE512" s="92" t="s">
        <v>1533</v>
      </c>
      <c r="BF512" s="184"/>
      <c r="BG512" s="92" t="str">
        <f>IFERROR(VLOOKUP(功能_33[[#This Row],[功能代號]],#REF!,1,FALSE),"")</f>
        <v/>
      </c>
      <c r="BH512" s="92" t="str">
        <f>IFERROR(VLOOKUP(功能_33[[#This Row],[QC對應測試案例即測試報告]],#REF!,1,FALSE),"")</f>
        <v/>
      </c>
      <c r="BI512" s="92" t="str">
        <f t="shared" si="61"/>
        <v/>
      </c>
    </row>
    <row r="513" spans="3:61" ht="27" x14ac:dyDescent="0.4">
      <c r="C513" s="92" t="s">
        <v>647</v>
      </c>
      <c r="D513" s="92" t="s">
        <v>2232</v>
      </c>
      <c r="E513" s="91" t="s">
        <v>2418</v>
      </c>
      <c r="F513" s="92" t="s">
        <v>2419</v>
      </c>
      <c r="G513" s="92" t="s">
        <v>2235</v>
      </c>
      <c r="H513" s="91" t="s">
        <v>714</v>
      </c>
      <c r="I513" s="91" t="s">
        <v>1634</v>
      </c>
      <c r="J513" s="180" t="s">
        <v>2244</v>
      </c>
      <c r="K513" s="196" t="s">
        <v>2237</v>
      </c>
      <c r="L513" s="160">
        <v>44575</v>
      </c>
      <c r="M513" s="160">
        <v>44580</v>
      </c>
      <c r="N513" s="160">
        <v>44516</v>
      </c>
      <c r="O513" s="160">
        <v>44517</v>
      </c>
      <c r="P513" s="160">
        <v>44536</v>
      </c>
      <c r="Q513" s="91" t="s">
        <v>728</v>
      </c>
      <c r="R513" s="91" t="s">
        <v>995</v>
      </c>
      <c r="W513" s="91"/>
      <c r="Y513" s="91"/>
      <c r="Z513" s="91"/>
      <c r="AA513" s="92" t="e">
        <f>VLOOKUP(功能_33[[#This Row],[User]],#REF!,7,FALSE)</f>
        <v>#REF!</v>
      </c>
      <c r="AB513" s="160">
        <v>44533</v>
      </c>
      <c r="AC513" s="160" t="s">
        <v>1559</v>
      </c>
      <c r="AD513" s="160">
        <v>44540</v>
      </c>
      <c r="AE513" s="160">
        <v>44540</v>
      </c>
      <c r="AF513" s="180" t="s">
        <v>2245</v>
      </c>
      <c r="AG513" s="160"/>
      <c r="AH513" s="160"/>
      <c r="AI513" s="179"/>
      <c r="AJ513" s="160">
        <f>IFERROR(IF(VLOOKUP(功能_33[[#This Row],[功能代號]],E:T,11,FALSE)=0,"",VLOOKUP(功能_33[[#This Row],[功能代號]],E:T,11,FALSE)),"")</f>
        <v>44517</v>
      </c>
      <c r="AK513" s="160"/>
      <c r="AL513" s="160"/>
      <c r="AM513" s="92"/>
      <c r="AO513" s="91" t="s">
        <v>1773</v>
      </c>
      <c r="AP513" s="92" t="s">
        <v>2397</v>
      </c>
      <c r="AQ513" s="181" t="s">
        <v>2240</v>
      </c>
      <c r="AR513" s="168" t="str">
        <f t="shared" si="55"/>
        <v>8-3</v>
      </c>
      <c r="AS513" s="169" t="str">
        <f t="shared" si="56"/>
        <v/>
      </c>
      <c r="AT513" s="170" t="str">
        <f t="shared" si="57"/>
        <v/>
      </c>
      <c r="AU513" s="182" t="str">
        <f t="shared" si="58"/>
        <v/>
      </c>
      <c r="AV513" s="183" t="str">
        <f t="shared" si="59"/>
        <v/>
      </c>
      <c r="AW513" s="163" t="str">
        <f t="shared" si="60"/>
        <v/>
      </c>
      <c r="AX513" s="92" t="str">
        <f>IFERROR(VLOOKUP(功能_33[[#This Row],[功能代號]],#REF!,1,FALSE),"")</f>
        <v/>
      </c>
      <c r="AY513" s="100">
        <v>44603</v>
      </c>
      <c r="AZ513" s="100">
        <v>44625</v>
      </c>
      <c r="BA513" s="100">
        <v>44624</v>
      </c>
      <c r="BB513" s="92" t="s">
        <v>1634</v>
      </c>
      <c r="BC513" s="92" t="s">
        <v>1832</v>
      </c>
      <c r="BD513" s="92" t="s">
        <v>2241</v>
      </c>
      <c r="BE513" s="92" t="s">
        <v>1533</v>
      </c>
      <c r="BF513" s="184"/>
      <c r="BG513" s="92" t="str">
        <f>IFERROR(VLOOKUP(功能_33[[#This Row],[功能代號]],#REF!,1,FALSE),"")</f>
        <v/>
      </c>
      <c r="BH513" s="92" t="str">
        <f>IFERROR(VLOOKUP(功能_33[[#This Row],[QC對應測試案例即測試報告]],#REF!,1,FALSE),"")</f>
        <v/>
      </c>
      <c r="BI513" s="92" t="str">
        <f t="shared" si="61"/>
        <v/>
      </c>
    </row>
    <row r="514" spans="3:61" ht="27" x14ac:dyDescent="0.4">
      <c r="C514" s="92" t="s">
        <v>647</v>
      </c>
      <c r="D514" s="92" t="s">
        <v>2232</v>
      </c>
      <c r="E514" s="91" t="s">
        <v>2420</v>
      </c>
      <c r="F514" s="92" t="s">
        <v>2421</v>
      </c>
      <c r="G514" s="92" t="s">
        <v>2235</v>
      </c>
      <c r="H514" s="91" t="s">
        <v>714</v>
      </c>
      <c r="I514" s="91" t="s">
        <v>1634</v>
      </c>
      <c r="J514" s="180" t="s">
        <v>2244</v>
      </c>
      <c r="K514" s="196" t="s">
        <v>2237</v>
      </c>
      <c r="L514" s="160">
        <v>44575</v>
      </c>
      <c r="M514" s="160">
        <v>44580</v>
      </c>
      <c r="N514" s="160">
        <v>44516</v>
      </c>
      <c r="O514" s="160">
        <v>44517</v>
      </c>
      <c r="P514" s="160">
        <v>44536</v>
      </c>
      <c r="Q514" s="91" t="s">
        <v>728</v>
      </c>
      <c r="R514" s="91" t="s">
        <v>995</v>
      </c>
      <c r="W514" s="91"/>
      <c r="Y514" s="91"/>
      <c r="Z514" s="91"/>
      <c r="AA514" s="92" t="e">
        <f>VLOOKUP(功能_33[[#This Row],[User]],#REF!,7,FALSE)</f>
        <v>#REF!</v>
      </c>
      <c r="AB514" s="160">
        <v>44533</v>
      </c>
      <c r="AC514" s="160" t="s">
        <v>1559</v>
      </c>
      <c r="AD514" s="160">
        <v>44540</v>
      </c>
      <c r="AE514" s="160">
        <v>44540</v>
      </c>
      <c r="AF514" s="180" t="s">
        <v>2245</v>
      </c>
      <c r="AG514" s="160"/>
      <c r="AH514" s="160"/>
      <c r="AI514" s="179"/>
      <c r="AJ514" s="160">
        <f>IFERROR(IF(VLOOKUP(功能_33[[#This Row],[功能代號]],E:T,11,FALSE)=0,"",VLOOKUP(功能_33[[#This Row],[功能代號]],E:T,11,FALSE)),"")</f>
        <v>44517</v>
      </c>
      <c r="AK514" s="160"/>
      <c r="AL514" s="160"/>
      <c r="AM514" s="92"/>
      <c r="AO514" s="91" t="s">
        <v>1773</v>
      </c>
      <c r="AP514" s="92" t="s">
        <v>2397</v>
      </c>
      <c r="AQ514" s="181" t="s">
        <v>2240</v>
      </c>
      <c r="AR514" s="168" t="str">
        <f t="shared" si="55"/>
        <v>8-3</v>
      </c>
      <c r="AS514" s="169" t="str">
        <f t="shared" si="56"/>
        <v/>
      </c>
      <c r="AT514" s="170" t="str">
        <f t="shared" si="57"/>
        <v/>
      </c>
      <c r="AU514" s="182" t="str">
        <f t="shared" si="58"/>
        <v/>
      </c>
      <c r="AV514" s="183" t="str">
        <f t="shared" si="59"/>
        <v/>
      </c>
      <c r="AW514" s="163" t="str">
        <f t="shared" si="60"/>
        <v/>
      </c>
      <c r="AX514" s="92" t="str">
        <f>IFERROR(VLOOKUP(功能_33[[#This Row],[功能代號]],#REF!,1,FALSE),"")</f>
        <v/>
      </c>
      <c r="AY514" s="100">
        <v>44603</v>
      </c>
      <c r="AZ514" s="100">
        <v>44625</v>
      </c>
      <c r="BA514" s="100">
        <v>44624</v>
      </c>
      <c r="BB514" s="92" t="s">
        <v>1634</v>
      </c>
      <c r="BC514" s="92" t="s">
        <v>1832</v>
      </c>
      <c r="BD514" s="92" t="s">
        <v>2241</v>
      </c>
      <c r="BE514" s="92" t="s">
        <v>1533</v>
      </c>
      <c r="BF514" s="184"/>
      <c r="BG514" s="92" t="str">
        <f>IFERROR(VLOOKUP(功能_33[[#This Row],[功能代號]],#REF!,1,FALSE),"")</f>
        <v/>
      </c>
      <c r="BH514" s="92" t="str">
        <f>IFERROR(VLOOKUP(功能_33[[#This Row],[QC對應測試案例即測試報告]],#REF!,1,FALSE),"")</f>
        <v/>
      </c>
      <c r="BI514" s="92" t="str">
        <f t="shared" si="61"/>
        <v/>
      </c>
    </row>
    <row r="515" spans="3:61" ht="27" x14ac:dyDescent="0.4">
      <c r="C515" s="92" t="s">
        <v>647</v>
      </c>
      <c r="D515" s="92" t="s">
        <v>2232</v>
      </c>
      <c r="E515" s="91" t="s">
        <v>2422</v>
      </c>
      <c r="F515" s="92" t="s">
        <v>2423</v>
      </c>
      <c r="G515" s="92" t="s">
        <v>2235</v>
      </c>
      <c r="H515" s="91" t="s">
        <v>714</v>
      </c>
      <c r="I515" s="91" t="s">
        <v>1634</v>
      </c>
      <c r="J515" s="180" t="s">
        <v>2244</v>
      </c>
      <c r="K515" s="196" t="s">
        <v>2237</v>
      </c>
      <c r="L515" s="160">
        <v>44575</v>
      </c>
      <c r="M515" s="160">
        <v>44580</v>
      </c>
      <c r="N515" s="160">
        <v>44516</v>
      </c>
      <c r="O515" s="160">
        <v>44517</v>
      </c>
      <c r="P515" s="160">
        <v>44536</v>
      </c>
      <c r="Q515" s="91" t="s">
        <v>728</v>
      </c>
      <c r="R515" s="91" t="s">
        <v>995</v>
      </c>
      <c r="W515" s="91"/>
      <c r="Y515" s="91"/>
      <c r="Z515" s="91"/>
      <c r="AA515" s="92" t="e">
        <f>VLOOKUP(功能_33[[#This Row],[User]],#REF!,7,FALSE)</f>
        <v>#REF!</v>
      </c>
      <c r="AB515" s="160">
        <v>44533</v>
      </c>
      <c r="AC515" s="160" t="s">
        <v>1559</v>
      </c>
      <c r="AD515" s="160">
        <v>44540</v>
      </c>
      <c r="AE515" s="160">
        <v>44540</v>
      </c>
      <c r="AF515" s="180" t="s">
        <v>2245</v>
      </c>
      <c r="AG515" s="160"/>
      <c r="AH515" s="160"/>
      <c r="AI515" s="179"/>
      <c r="AJ515" s="160">
        <f>IFERROR(IF(VLOOKUP(功能_33[[#This Row],[功能代號]],E:T,11,FALSE)=0,"",VLOOKUP(功能_33[[#This Row],[功能代號]],E:T,11,FALSE)),"")</f>
        <v>44517</v>
      </c>
      <c r="AK515" s="160"/>
      <c r="AL515" s="160"/>
      <c r="AM515" s="92"/>
      <c r="AO515" s="91" t="s">
        <v>1773</v>
      </c>
      <c r="AP515" s="92" t="s">
        <v>2397</v>
      </c>
      <c r="AQ515" s="181" t="s">
        <v>2240</v>
      </c>
      <c r="AR515" s="168" t="str">
        <f t="shared" si="55"/>
        <v>8-3</v>
      </c>
      <c r="AS515" s="169" t="str">
        <f t="shared" si="56"/>
        <v/>
      </c>
      <c r="AT515" s="170" t="str">
        <f t="shared" si="57"/>
        <v/>
      </c>
      <c r="AU515" s="182" t="str">
        <f t="shared" si="58"/>
        <v/>
      </c>
      <c r="AV515" s="183" t="str">
        <f t="shared" si="59"/>
        <v/>
      </c>
      <c r="AW515" s="163" t="str">
        <f t="shared" si="60"/>
        <v/>
      </c>
      <c r="AX515" s="92" t="str">
        <f>IFERROR(VLOOKUP(功能_33[[#This Row],[功能代號]],#REF!,1,FALSE),"")</f>
        <v/>
      </c>
      <c r="AY515" s="100">
        <v>44603</v>
      </c>
      <c r="AZ515" s="100">
        <v>44625</v>
      </c>
      <c r="BA515" s="100">
        <v>44624</v>
      </c>
      <c r="BB515" s="92" t="s">
        <v>1634</v>
      </c>
      <c r="BC515" s="92" t="s">
        <v>1832</v>
      </c>
      <c r="BD515" s="92" t="s">
        <v>2241</v>
      </c>
      <c r="BE515" s="92" t="s">
        <v>1533</v>
      </c>
      <c r="BF515" s="184"/>
      <c r="BG515" s="92" t="str">
        <f>IFERROR(VLOOKUP(功能_33[[#This Row],[功能代號]],#REF!,1,FALSE),"")</f>
        <v/>
      </c>
      <c r="BH515" s="92" t="str">
        <f>IFERROR(VLOOKUP(功能_33[[#This Row],[QC對應測試案例即測試報告]],#REF!,1,FALSE),"")</f>
        <v/>
      </c>
      <c r="BI515" s="92" t="str">
        <f t="shared" si="61"/>
        <v/>
      </c>
    </row>
    <row r="516" spans="3:61" ht="27" x14ac:dyDescent="0.4">
      <c r="C516" s="92" t="s">
        <v>647</v>
      </c>
      <c r="D516" s="92" t="s">
        <v>2232</v>
      </c>
      <c r="E516" s="91" t="s">
        <v>2424</v>
      </c>
      <c r="F516" s="92" t="s">
        <v>2425</v>
      </c>
      <c r="G516" s="92" t="s">
        <v>2235</v>
      </c>
      <c r="H516" s="91" t="s">
        <v>714</v>
      </c>
      <c r="I516" s="91" t="s">
        <v>1634</v>
      </c>
      <c r="J516" s="180" t="s">
        <v>2244</v>
      </c>
      <c r="K516" s="196" t="s">
        <v>2237</v>
      </c>
      <c r="L516" s="160">
        <v>44575</v>
      </c>
      <c r="M516" s="160">
        <v>44580</v>
      </c>
      <c r="N516" s="160">
        <v>44516</v>
      </c>
      <c r="O516" s="160">
        <v>44517</v>
      </c>
      <c r="P516" s="160">
        <v>44536</v>
      </c>
      <c r="Q516" s="91" t="s">
        <v>728</v>
      </c>
      <c r="R516" s="91" t="s">
        <v>995</v>
      </c>
      <c r="W516" s="91"/>
      <c r="Y516" s="91"/>
      <c r="Z516" s="91"/>
      <c r="AA516" s="92" t="e">
        <f>VLOOKUP(功能_33[[#This Row],[User]],#REF!,7,FALSE)</f>
        <v>#REF!</v>
      </c>
      <c r="AB516" s="160">
        <v>44533</v>
      </c>
      <c r="AC516" s="160" t="s">
        <v>1559</v>
      </c>
      <c r="AD516" s="160">
        <v>44540</v>
      </c>
      <c r="AE516" s="160">
        <v>44540</v>
      </c>
      <c r="AF516" s="180" t="s">
        <v>2245</v>
      </c>
      <c r="AG516" s="160"/>
      <c r="AH516" s="160"/>
      <c r="AI516" s="179"/>
      <c r="AJ516" s="160">
        <f>IFERROR(IF(VLOOKUP(功能_33[[#This Row],[功能代號]],E:T,11,FALSE)=0,"",VLOOKUP(功能_33[[#This Row],[功能代號]],E:T,11,FALSE)),"")</f>
        <v>44517</v>
      </c>
      <c r="AK516" s="160"/>
      <c r="AL516" s="160"/>
      <c r="AM516" s="92"/>
      <c r="AO516" s="91" t="s">
        <v>1773</v>
      </c>
      <c r="AP516" s="92" t="s">
        <v>2397</v>
      </c>
      <c r="AQ516" s="181" t="s">
        <v>2240</v>
      </c>
      <c r="AR516" s="168" t="str">
        <f t="shared" si="55"/>
        <v>8-3</v>
      </c>
      <c r="AS516" s="169" t="str">
        <f t="shared" si="56"/>
        <v/>
      </c>
      <c r="AT516" s="170" t="str">
        <f t="shared" si="57"/>
        <v/>
      </c>
      <c r="AU516" s="182" t="str">
        <f t="shared" si="58"/>
        <v/>
      </c>
      <c r="AV516" s="183" t="str">
        <f t="shared" si="59"/>
        <v/>
      </c>
      <c r="AW516" s="163" t="str">
        <f t="shared" si="60"/>
        <v/>
      </c>
      <c r="AX516" s="92" t="str">
        <f>IFERROR(VLOOKUP(功能_33[[#This Row],[功能代號]],#REF!,1,FALSE),"")</f>
        <v/>
      </c>
      <c r="AY516" s="100">
        <v>44603</v>
      </c>
      <c r="AZ516" s="100">
        <v>44625</v>
      </c>
      <c r="BA516" s="100">
        <v>44624</v>
      </c>
      <c r="BB516" s="92" t="s">
        <v>1634</v>
      </c>
      <c r="BC516" s="92" t="s">
        <v>1832</v>
      </c>
      <c r="BD516" s="92" t="s">
        <v>2241</v>
      </c>
      <c r="BE516" s="92" t="s">
        <v>1533</v>
      </c>
      <c r="BF516" s="184"/>
      <c r="BG516" s="92" t="str">
        <f>IFERROR(VLOOKUP(功能_33[[#This Row],[功能代號]],#REF!,1,FALSE),"")</f>
        <v/>
      </c>
      <c r="BH516" s="92" t="str">
        <f>IFERROR(VLOOKUP(功能_33[[#This Row],[QC對應測試案例即測試報告]],#REF!,1,FALSE),"")</f>
        <v/>
      </c>
      <c r="BI516" s="92" t="str">
        <f t="shared" si="61"/>
        <v/>
      </c>
    </row>
    <row r="517" spans="3:61" ht="27" x14ac:dyDescent="0.4">
      <c r="C517" s="92" t="s">
        <v>647</v>
      </c>
      <c r="D517" s="92" t="s">
        <v>2232</v>
      </c>
      <c r="E517" s="91" t="s">
        <v>2426</v>
      </c>
      <c r="F517" s="92" t="s">
        <v>2427</v>
      </c>
      <c r="G517" s="92" t="s">
        <v>2235</v>
      </c>
      <c r="H517" s="91" t="s">
        <v>714</v>
      </c>
      <c r="I517" s="91" t="s">
        <v>1634</v>
      </c>
      <c r="J517" s="180" t="s">
        <v>2244</v>
      </c>
      <c r="K517" s="196" t="s">
        <v>2237</v>
      </c>
      <c r="L517" s="160">
        <v>44575</v>
      </c>
      <c r="M517" s="160">
        <v>44580</v>
      </c>
      <c r="N517" s="160">
        <v>44516</v>
      </c>
      <c r="O517" s="160">
        <v>44517</v>
      </c>
      <c r="P517" s="160">
        <v>44536</v>
      </c>
      <c r="Q517" s="91" t="s">
        <v>728</v>
      </c>
      <c r="R517" s="91" t="s">
        <v>995</v>
      </c>
      <c r="W517" s="91"/>
      <c r="Y517" s="91"/>
      <c r="Z517" s="91"/>
      <c r="AA517" s="92" t="e">
        <f>VLOOKUP(功能_33[[#This Row],[User]],#REF!,7,FALSE)</f>
        <v>#REF!</v>
      </c>
      <c r="AB517" s="160">
        <v>44533</v>
      </c>
      <c r="AC517" s="160" t="s">
        <v>1559</v>
      </c>
      <c r="AD517" s="160">
        <v>44540</v>
      </c>
      <c r="AE517" s="160">
        <v>44540</v>
      </c>
      <c r="AF517" s="180" t="s">
        <v>2245</v>
      </c>
      <c r="AG517" s="160"/>
      <c r="AH517" s="160"/>
      <c r="AI517" s="179"/>
      <c r="AJ517" s="160">
        <f>IFERROR(IF(VLOOKUP(功能_33[[#This Row],[功能代號]],E:T,11,FALSE)=0,"",VLOOKUP(功能_33[[#This Row],[功能代號]],E:T,11,FALSE)),"")</f>
        <v>44517</v>
      </c>
      <c r="AK517" s="160"/>
      <c r="AL517" s="160"/>
      <c r="AM517" s="92"/>
      <c r="AO517" s="91" t="s">
        <v>1773</v>
      </c>
      <c r="AP517" s="92" t="s">
        <v>2397</v>
      </c>
      <c r="AQ517" s="181" t="s">
        <v>2240</v>
      </c>
      <c r="AR517" s="168" t="str">
        <f t="shared" si="55"/>
        <v>8-3</v>
      </c>
      <c r="AS517" s="169" t="str">
        <f t="shared" si="56"/>
        <v/>
      </c>
      <c r="AT517" s="170" t="str">
        <f t="shared" si="57"/>
        <v/>
      </c>
      <c r="AU517" s="182" t="str">
        <f t="shared" si="58"/>
        <v/>
      </c>
      <c r="AV517" s="183" t="str">
        <f t="shared" si="59"/>
        <v/>
      </c>
      <c r="AW517" s="163" t="str">
        <f t="shared" si="60"/>
        <v/>
      </c>
      <c r="AX517" s="92" t="str">
        <f>IFERROR(VLOOKUP(功能_33[[#This Row],[功能代號]],#REF!,1,FALSE),"")</f>
        <v/>
      </c>
      <c r="AY517" s="100">
        <v>44613</v>
      </c>
      <c r="AZ517" s="100">
        <v>44625</v>
      </c>
      <c r="BA517" s="100">
        <v>44624</v>
      </c>
      <c r="BB517" s="92" t="s">
        <v>1634</v>
      </c>
      <c r="BC517" s="92" t="s">
        <v>1832</v>
      </c>
      <c r="BD517" s="92" t="s">
        <v>2276</v>
      </c>
      <c r="BE517" s="92" t="s">
        <v>1533</v>
      </c>
      <c r="BF517" s="184"/>
      <c r="BG517" s="92" t="str">
        <f>IFERROR(VLOOKUP(功能_33[[#This Row],[功能代號]],#REF!,1,FALSE),"")</f>
        <v/>
      </c>
      <c r="BH517" s="92" t="str">
        <f>IFERROR(VLOOKUP(功能_33[[#This Row],[QC對應測試案例即測試報告]],#REF!,1,FALSE),"")</f>
        <v/>
      </c>
      <c r="BI517" s="92" t="str">
        <f t="shared" si="61"/>
        <v/>
      </c>
    </row>
    <row r="518" spans="3:61" ht="27" x14ac:dyDescent="0.4">
      <c r="C518" s="92" t="s">
        <v>647</v>
      </c>
      <c r="D518" s="92" t="s">
        <v>2232</v>
      </c>
      <c r="E518" s="91" t="s">
        <v>2428</v>
      </c>
      <c r="F518" s="92" t="s">
        <v>2429</v>
      </c>
      <c r="G518" s="92" t="s">
        <v>2235</v>
      </c>
      <c r="H518" s="91" t="s">
        <v>714</v>
      </c>
      <c r="I518" s="91" t="s">
        <v>1634</v>
      </c>
      <c r="J518" s="180" t="s">
        <v>2244</v>
      </c>
      <c r="K518" s="196" t="s">
        <v>2237</v>
      </c>
      <c r="L518" s="160">
        <v>44575</v>
      </c>
      <c r="M518" s="160">
        <v>44580</v>
      </c>
      <c r="N518" s="160">
        <v>44516</v>
      </c>
      <c r="O518" s="160">
        <v>44517</v>
      </c>
      <c r="P518" s="160">
        <v>44536</v>
      </c>
      <c r="Q518" s="91" t="s">
        <v>728</v>
      </c>
      <c r="R518" s="91" t="s">
        <v>995</v>
      </c>
      <c r="W518" s="91"/>
      <c r="Y518" s="91"/>
      <c r="Z518" s="91"/>
      <c r="AA518" s="92" t="e">
        <f>VLOOKUP(功能_33[[#This Row],[User]],#REF!,7,FALSE)</f>
        <v>#REF!</v>
      </c>
      <c r="AB518" s="160">
        <v>44533</v>
      </c>
      <c r="AC518" s="160" t="s">
        <v>1559</v>
      </c>
      <c r="AD518" s="160">
        <v>44540</v>
      </c>
      <c r="AE518" s="160">
        <v>44540</v>
      </c>
      <c r="AF518" s="180" t="s">
        <v>2245</v>
      </c>
      <c r="AG518" s="160"/>
      <c r="AH518" s="160"/>
      <c r="AI518" s="179"/>
      <c r="AJ518" s="160">
        <f>IFERROR(IF(VLOOKUP(功能_33[[#This Row],[功能代號]],E:T,11,FALSE)=0,"",VLOOKUP(功能_33[[#This Row],[功能代號]],E:T,11,FALSE)),"")</f>
        <v>44517</v>
      </c>
      <c r="AK518" s="160"/>
      <c r="AL518" s="160"/>
      <c r="AM518" s="92"/>
      <c r="AO518" s="91" t="s">
        <v>1773</v>
      </c>
      <c r="AP518" s="92" t="s">
        <v>2397</v>
      </c>
      <c r="AQ518" s="181" t="s">
        <v>2240</v>
      </c>
      <c r="AR518" s="168" t="str">
        <f t="shared" si="55"/>
        <v>8-3</v>
      </c>
      <c r="AS518" s="169" t="str">
        <f t="shared" si="56"/>
        <v/>
      </c>
      <c r="AT518" s="170" t="str">
        <f t="shared" si="57"/>
        <v/>
      </c>
      <c r="AU518" s="182" t="str">
        <f t="shared" si="58"/>
        <v/>
      </c>
      <c r="AV518" s="183" t="str">
        <f t="shared" si="59"/>
        <v/>
      </c>
      <c r="AW518" s="163" t="str">
        <f t="shared" si="60"/>
        <v/>
      </c>
      <c r="AX518" s="92" t="str">
        <f>IFERROR(VLOOKUP(功能_33[[#This Row],[功能代號]],#REF!,1,FALSE),"")</f>
        <v/>
      </c>
      <c r="AY518" s="100">
        <v>44613</v>
      </c>
      <c r="AZ518" s="100">
        <v>44625</v>
      </c>
      <c r="BA518" s="100">
        <v>44624</v>
      </c>
      <c r="BB518" s="92" t="s">
        <v>1634</v>
      </c>
      <c r="BC518" s="92" t="s">
        <v>1832</v>
      </c>
      <c r="BD518" s="92" t="s">
        <v>2279</v>
      </c>
      <c r="BE518" s="92" t="s">
        <v>1533</v>
      </c>
      <c r="BF518" s="184"/>
      <c r="BG518" s="92" t="str">
        <f>IFERROR(VLOOKUP(功能_33[[#This Row],[功能代號]],#REF!,1,FALSE),"")</f>
        <v/>
      </c>
      <c r="BH518" s="92" t="str">
        <f>IFERROR(VLOOKUP(功能_33[[#This Row],[QC對應測試案例即測試報告]],#REF!,1,FALSE),"")</f>
        <v/>
      </c>
      <c r="BI518" s="92" t="str">
        <f t="shared" si="61"/>
        <v/>
      </c>
    </row>
    <row r="519" spans="3:61" ht="27" x14ac:dyDescent="0.4">
      <c r="C519" s="92" t="s">
        <v>647</v>
      </c>
      <c r="D519" s="92" t="s">
        <v>2232</v>
      </c>
      <c r="E519" s="91" t="s">
        <v>2430</v>
      </c>
      <c r="F519" s="92" t="s">
        <v>2431</v>
      </c>
      <c r="G519" s="92" t="s">
        <v>2235</v>
      </c>
      <c r="H519" s="91" t="s">
        <v>714</v>
      </c>
      <c r="I519" s="91" t="s">
        <v>1634</v>
      </c>
      <c r="J519" s="180" t="s">
        <v>2244</v>
      </c>
      <c r="K519" s="196" t="s">
        <v>2237</v>
      </c>
      <c r="L519" s="160">
        <v>44575</v>
      </c>
      <c r="M519" s="160">
        <v>44580</v>
      </c>
      <c r="N519" s="160">
        <v>44517</v>
      </c>
      <c r="O519" s="160">
        <v>44517</v>
      </c>
      <c r="P519" s="160">
        <v>44536</v>
      </c>
      <c r="Q519" s="91" t="s">
        <v>728</v>
      </c>
      <c r="R519" s="91" t="s">
        <v>995</v>
      </c>
      <c r="W519" s="91"/>
      <c r="Y519" s="91"/>
      <c r="Z519" s="91"/>
      <c r="AA519" s="92" t="e">
        <f>VLOOKUP(功能_33[[#This Row],[User]],#REF!,7,FALSE)</f>
        <v>#REF!</v>
      </c>
      <c r="AB519" s="160">
        <v>44533</v>
      </c>
      <c r="AC519" s="160" t="s">
        <v>1559</v>
      </c>
      <c r="AD519" s="160">
        <v>44540</v>
      </c>
      <c r="AE519" s="160">
        <v>44540</v>
      </c>
      <c r="AF519" s="180" t="s">
        <v>2245</v>
      </c>
      <c r="AG519" s="160"/>
      <c r="AH519" s="160"/>
      <c r="AI519" s="179"/>
      <c r="AJ519" s="160">
        <f>IFERROR(IF(VLOOKUP(功能_33[[#This Row],[功能代號]],E:T,11,FALSE)=0,"",VLOOKUP(功能_33[[#This Row],[功能代號]],E:T,11,FALSE)),"")</f>
        <v>44517</v>
      </c>
      <c r="AK519" s="160"/>
      <c r="AL519" s="160"/>
      <c r="AM519" s="92"/>
      <c r="AO519" s="91" t="s">
        <v>1773</v>
      </c>
      <c r="AP519" s="92" t="s">
        <v>2397</v>
      </c>
      <c r="AQ519" s="181" t="s">
        <v>2240</v>
      </c>
      <c r="AR519" s="168" t="str">
        <f t="shared" si="55"/>
        <v>8-3</v>
      </c>
      <c r="AS519" s="169" t="str">
        <f t="shared" si="56"/>
        <v/>
      </c>
      <c r="AT519" s="170" t="str">
        <f t="shared" si="57"/>
        <v/>
      </c>
      <c r="AU519" s="182" t="str">
        <f t="shared" si="58"/>
        <v/>
      </c>
      <c r="AV519" s="183" t="str">
        <f t="shared" si="59"/>
        <v/>
      </c>
      <c r="AW519" s="163" t="str">
        <f t="shared" si="60"/>
        <v/>
      </c>
      <c r="AX519" s="92" t="str">
        <f>IFERROR(VLOOKUP(功能_33[[#This Row],[功能代號]],#REF!,1,FALSE),"")</f>
        <v/>
      </c>
      <c r="AY519" s="100">
        <v>44603</v>
      </c>
      <c r="AZ519" s="100">
        <v>44625</v>
      </c>
      <c r="BA519" s="100">
        <v>44624</v>
      </c>
      <c r="BB519" s="92" t="s">
        <v>1634</v>
      </c>
      <c r="BC519" s="92" t="s">
        <v>1832</v>
      </c>
      <c r="BD519" s="92" t="s">
        <v>2241</v>
      </c>
      <c r="BE519" s="92" t="s">
        <v>1533</v>
      </c>
      <c r="BF519" s="184"/>
      <c r="BG519" s="92" t="str">
        <f>IFERROR(VLOOKUP(功能_33[[#This Row],[功能代號]],#REF!,1,FALSE),"")</f>
        <v/>
      </c>
      <c r="BH519" s="92" t="str">
        <f>IFERROR(VLOOKUP(功能_33[[#This Row],[QC對應測試案例即測試報告]],#REF!,1,FALSE),"")</f>
        <v/>
      </c>
      <c r="BI519" s="92" t="str">
        <f t="shared" si="61"/>
        <v/>
      </c>
    </row>
    <row r="520" spans="3:61" ht="27" x14ac:dyDescent="0.4">
      <c r="C520" s="92" t="s">
        <v>647</v>
      </c>
      <c r="D520" s="92" t="s">
        <v>2232</v>
      </c>
      <c r="E520" s="91" t="s">
        <v>2432</v>
      </c>
      <c r="F520" s="92" t="s">
        <v>2433</v>
      </c>
      <c r="G520" s="92" t="s">
        <v>2235</v>
      </c>
      <c r="H520" s="91" t="s">
        <v>714</v>
      </c>
      <c r="I520" s="91" t="s">
        <v>1634</v>
      </c>
      <c r="J520" s="180" t="s">
        <v>2244</v>
      </c>
      <c r="K520" s="196" t="s">
        <v>2237</v>
      </c>
      <c r="L520" s="160">
        <v>44575</v>
      </c>
      <c r="M520" s="160">
        <v>44580</v>
      </c>
      <c r="N520" s="160">
        <v>44517</v>
      </c>
      <c r="O520" s="160">
        <v>44517</v>
      </c>
      <c r="P520" s="160">
        <v>44536</v>
      </c>
      <c r="Q520" s="91" t="s">
        <v>728</v>
      </c>
      <c r="R520" s="91" t="s">
        <v>995</v>
      </c>
      <c r="W520" s="91"/>
      <c r="Y520" s="91"/>
      <c r="Z520" s="91"/>
      <c r="AA520" s="92" t="e">
        <f>VLOOKUP(功能_33[[#This Row],[User]],#REF!,7,FALSE)</f>
        <v>#REF!</v>
      </c>
      <c r="AB520" s="160">
        <v>44533</v>
      </c>
      <c r="AC520" s="160" t="s">
        <v>1559</v>
      </c>
      <c r="AD520" s="160">
        <v>44540</v>
      </c>
      <c r="AE520" s="160">
        <v>44540</v>
      </c>
      <c r="AF520" s="180" t="s">
        <v>2245</v>
      </c>
      <c r="AG520" s="160"/>
      <c r="AH520" s="160"/>
      <c r="AI520" s="179"/>
      <c r="AJ520" s="160">
        <f>IFERROR(IF(VLOOKUP(功能_33[[#This Row],[功能代號]],E:T,11,FALSE)=0,"",VLOOKUP(功能_33[[#This Row],[功能代號]],E:T,11,FALSE)),"")</f>
        <v>44517</v>
      </c>
      <c r="AK520" s="160"/>
      <c r="AL520" s="160"/>
      <c r="AM520" s="92"/>
      <c r="AO520" s="91" t="s">
        <v>1773</v>
      </c>
      <c r="AP520" s="92" t="s">
        <v>2397</v>
      </c>
      <c r="AQ520" s="181" t="s">
        <v>2240</v>
      </c>
      <c r="AR520" s="168" t="str">
        <f t="shared" si="55"/>
        <v>8-3</v>
      </c>
      <c r="AS520" s="169" t="str">
        <f t="shared" si="56"/>
        <v/>
      </c>
      <c r="AT520" s="170" t="str">
        <f t="shared" si="57"/>
        <v/>
      </c>
      <c r="AU520" s="182" t="str">
        <f t="shared" si="58"/>
        <v/>
      </c>
      <c r="AV520" s="183" t="str">
        <f t="shared" si="59"/>
        <v/>
      </c>
      <c r="AW520" s="163" t="str">
        <f t="shared" si="60"/>
        <v/>
      </c>
      <c r="AX520" s="92" t="str">
        <f>IFERROR(VLOOKUP(功能_33[[#This Row],[功能代號]],#REF!,1,FALSE),"")</f>
        <v/>
      </c>
      <c r="AY520" s="100">
        <v>44603</v>
      </c>
      <c r="AZ520" s="100">
        <v>44625</v>
      </c>
      <c r="BA520" s="100">
        <v>44624</v>
      </c>
      <c r="BB520" s="92" t="s">
        <v>1634</v>
      </c>
      <c r="BC520" s="92" t="s">
        <v>1832</v>
      </c>
      <c r="BD520" s="92" t="s">
        <v>2241</v>
      </c>
      <c r="BE520" s="92" t="s">
        <v>1533</v>
      </c>
      <c r="BF520" s="184"/>
      <c r="BG520" s="92" t="str">
        <f>IFERROR(VLOOKUP(功能_33[[#This Row],[功能代號]],#REF!,1,FALSE),"")</f>
        <v/>
      </c>
      <c r="BH520" s="92" t="str">
        <f>IFERROR(VLOOKUP(功能_33[[#This Row],[QC對應測試案例即測試報告]],#REF!,1,FALSE),"")</f>
        <v/>
      </c>
      <c r="BI520" s="92" t="str">
        <f t="shared" si="61"/>
        <v/>
      </c>
    </row>
    <row r="521" spans="3:61" ht="27" x14ac:dyDescent="0.4">
      <c r="C521" s="92" t="s">
        <v>647</v>
      </c>
      <c r="D521" s="92" t="s">
        <v>2232</v>
      </c>
      <c r="E521" s="91" t="s">
        <v>2434</v>
      </c>
      <c r="F521" s="92" t="s">
        <v>2435</v>
      </c>
      <c r="G521" s="92" t="s">
        <v>2235</v>
      </c>
      <c r="H521" s="91" t="s">
        <v>714</v>
      </c>
      <c r="I521" s="91" t="s">
        <v>1634</v>
      </c>
      <c r="J521" s="180" t="s">
        <v>2244</v>
      </c>
      <c r="K521" s="196" t="s">
        <v>2237</v>
      </c>
      <c r="L521" s="160">
        <v>44575</v>
      </c>
      <c r="M521" s="160">
        <v>44580</v>
      </c>
      <c r="N521" s="160">
        <v>44517</v>
      </c>
      <c r="O521" s="160">
        <v>44517</v>
      </c>
      <c r="P521" s="160">
        <v>44536</v>
      </c>
      <c r="Q521" s="91" t="s">
        <v>728</v>
      </c>
      <c r="R521" s="91" t="s">
        <v>995</v>
      </c>
      <c r="W521" s="91"/>
      <c r="Y521" s="91"/>
      <c r="Z521" s="91"/>
      <c r="AA521" s="92" t="e">
        <f>VLOOKUP(功能_33[[#This Row],[User]],#REF!,7,FALSE)</f>
        <v>#REF!</v>
      </c>
      <c r="AB521" s="160">
        <v>44533</v>
      </c>
      <c r="AC521" s="160" t="s">
        <v>1559</v>
      </c>
      <c r="AD521" s="160">
        <v>44540</v>
      </c>
      <c r="AE521" s="160">
        <v>44540</v>
      </c>
      <c r="AF521" s="180" t="s">
        <v>2245</v>
      </c>
      <c r="AG521" s="160"/>
      <c r="AH521" s="160"/>
      <c r="AI521" s="179"/>
      <c r="AJ521" s="160">
        <f>IFERROR(IF(VLOOKUP(功能_33[[#This Row],[功能代號]],E:T,11,FALSE)=0,"",VLOOKUP(功能_33[[#This Row],[功能代號]],E:T,11,FALSE)),"")</f>
        <v>44517</v>
      </c>
      <c r="AK521" s="160"/>
      <c r="AL521" s="160"/>
      <c r="AM521" s="92"/>
      <c r="AO521" s="91" t="s">
        <v>1773</v>
      </c>
      <c r="AP521" s="92" t="s">
        <v>2397</v>
      </c>
      <c r="AQ521" s="181" t="s">
        <v>2240</v>
      </c>
      <c r="AR521" s="168" t="str">
        <f t="shared" ref="AR521:AR561" si="62">IF(COUNTA(AF521)=1,LEFT(D521,3),"")</f>
        <v>8-3</v>
      </c>
      <c r="AS521" s="169" t="str">
        <f t="shared" ref="AS521:AS561" si="63">IF(AND(COUNTA(O521)=1,COUNTA(P521)=1,COUNTA(AB521)=1,COUNTA(AE521)=1,COUNTA(AF521)=0),LEFT(D521,3),"")</f>
        <v/>
      </c>
      <c r="AT521" s="170" t="str">
        <f t="shared" ref="AT521:AT561" si="64">IF(AND(COUNTA(O521)=1,COUNTA(P521)=1,COUNTA(AB521)=1,COUNTA(AE521)=0,COUNTA(AF521)=0),LEFT(D521,3),"")</f>
        <v/>
      </c>
      <c r="AU521" s="182" t="str">
        <f t="shared" ref="AU521:AU561" si="65">IF(AND(COUNTA(P521)=0,COUNTA(AB521)=1),LEFT(D521,3),"")</f>
        <v/>
      </c>
      <c r="AV521" s="183" t="str">
        <f t="shared" ref="AV521:AV561" si="66">IF(AND(COUNTA(P521)=1,COUNTA(AB521)=0),LEFT(D521,3),"")</f>
        <v/>
      </c>
      <c r="AW521" s="163" t="str">
        <f t="shared" ref="AW521:AW561" si="67">IF(AND(COUNTA(P521)=0,COUNTA(AB521)=0),LEFT(D521,3),"")</f>
        <v/>
      </c>
      <c r="AX521" s="92" t="str">
        <f>IFERROR(VLOOKUP(功能_33[[#This Row],[功能代號]],#REF!,1,FALSE),"")</f>
        <v/>
      </c>
      <c r="AY521" s="100">
        <v>44603</v>
      </c>
      <c r="AZ521" s="100">
        <v>44625</v>
      </c>
      <c r="BA521" s="100">
        <v>44624</v>
      </c>
      <c r="BB521" s="92" t="s">
        <v>1634</v>
      </c>
      <c r="BC521" s="92" t="s">
        <v>1832</v>
      </c>
      <c r="BD521" s="92" t="s">
        <v>2241</v>
      </c>
      <c r="BE521" s="92" t="s">
        <v>1533</v>
      </c>
      <c r="BF521" s="184"/>
      <c r="BG521" s="92" t="str">
        <f>IFERROR(VLOOKUP(功能_33[[#This Row],[功能代號]],#REF!,1,FALSE),"")</f>
        <v/>
      </c>
      <c r="BH521" s="92" t="str">
        <f>IFERROR(VLOOKUP(功能_33[[#This Row],[QC對應測試案例即測試報告]],#REF!,1,FALSE),"")</f>
        <v/>
      </c>
      <c r="BI521" s="92" t="str">
        <f t="shared" ref="BI521:BI576" si="68">BG521&amp;BH521</f>
        <v/>
      </c>
    </row>
    <row r="522" spans="3:61" ht="27" x14ac:dyDescent="0.4">
      <c r="C522" s="92" t="s">
        <v>647</v>
      </c>
      <c r="D522" s="92" t="s">
        <v>2232</v>
      </c>
      <c r="E522" s="91" t="s">
        <v>2436</v>
      </c>
      <c r="F522" s="92" t="s">
        <v>2437</v>
      </c>
      <c r="G522" s="92" t="s">
        <v>2235</v>
      </c>
      <c r="H522" s="91" t="s">
        <v>714</v>
      </c>
      <c r="I522" s="91" t="s">
        <v>1634</v>
      </c>
      <c r="J522" s="180" t="s">
        <v>2244</v>
      </c>
      <c r="K522" s="196" t="s">
        <v>2237</v>
      </c>
      <c r="L522" s="160">
        <v>44575</v>
      </c>
      <c r="M522" s="160">
        <v>44580</v>
      </c>
      <c r="N522" s="160">
        <v>44517</v>
      </c>
      <c r="O522" s="160">
        <v>44517</v>
      </c>
      <c r="P522" s="160">
        <v>44536</v>
      </c>
      <c r="Q522" s="91" t="s">
        <v>728</v>
      </c>
      <c r="R522" s="91" t="s">
        <v>995</v>
      </c>
      <c r="W522" s="91"/>
      <c r="Y522" s="91"/>
      <c r="Z522" s="91"/>
      <c r="AA522" s="92" t="e">
        <f>VLOOKUP(功能_33[[#This Row],[User]],#REF!,7,FALSE)</f>
        <v>#REF!</v>
      </c>
      <c r="AB522" s="160">
        <v>44533</v>
      </c>
      <c r="AC522" s="160" t="s">
        <v>1559</v>
      </c>
      <c r="AD522" s="160">
        <v>44540</v>
      </c>
      <c r="AE522" s="160">
        <v>44540</v>
      </c>
      <c r="AF522" s="180" t="s">
        <v>2245</v>
      </c>
      <c r="AG522" s="160"/>
      <c r="AH522" s="160"/>
      <c r="AI522" s="179"/>
      <c r="AJ522" s="160">
        <f>IFERROR(IF(VLOOKUP(功能_33[[#This Row],[功能代號]],E:T,11,FALSE)=0,"",VLOOKUP(功能_33[[#This Row],[功能代號]],E:T,11,FALSE)),"")</f>
        <v>44517</v>
      </c>
      <c r="AK522" s="160"/>
      <c r="AL522" s="160"/>
      <c r="AM522" s="92"/>
      <c r="AO522" s="91" t="s">
        <v>1773</v>
      </c>
      <c r="AP522" s="92" t="s">
        <v>2397</v>
      </c>
      <c r="AQ522" s="181" t="s">
        <v>2240</v>
      </c>
      <c r="AR522" s="168" t="str">
        <f t="shared" si="62"/>
        <v>8-3</v>
      </c>
      <c r="AS522" s="169" t="str">
        <f t="shared" si="63"/>
        <v/>
      </c>
      <c r="AT522" s="170" t="str">
        <f t="shared" si="64"/>
        <v/>
      </c>
      <c r="AU522" s="182" t="str">
        <f t="shared" si="65"/>
        <v/>
      </c>
      <c r="AV522" s="183" t="str">
        <f t="shared" si="66"/>
        <v/>
      </c>
      <c r="AW522" s="163" t="str">
        <f t="shared" si="67"/>
        <v/>
      </c>
      <c r="AX522" s="92" t="str">
        <f>IFERROR(VLOOKUP(功能_33[[#This Row],[功能代號]],#REF!,1,FALSE),"")</f>
        <v/>
      </c>
      <c r="AY522" s="100">
        <v>44603</v>
      </c>
      <c r="AZ522" s="100">
        <v>44625</v>
      </c>
      <c r="BA522" s="100">
        <v>44624</v>
      </c>
      <c r="BB522" s="92" t="s">
        <v>1634</v>
      </c>
      <c r="BC522" s="92" t="s">
        <v>1832</v>
      </c>
      <c r="BD522" s="92" t="s">
        <v>2241</v>
      </c>
      <c r="BE522" s="92" t="s">
        <v>1533</v>
      </c>
      <c r="BF522" s="184"/>
      <c r="BG522" s="92" t="str">
        <f>IFERROR(VLOOKUP(功能_33[[#This Row],[功能代號]],#REF!,1,FALSE),"")</f>
        <v/>
      </c>
      <c r="BH522" s="92" t="str">
        <f>IFERROR(VLOOKUP(功能_33[[#This Row],[QC對應測試案例即測試報告]],#REF!,1,FALSE),"")</f>
        <v/>
      </c>
      <c r="BI522" s="92" t="str">
        <f t="shared" si="68"/>
        <v/>
      </c>
    </row>
    <row r="523" spans="3:61" ht="27" x14ac:dyDescent="0.4">
      <c r="C523" s="92" t="s">
        <v>647</v>
      </c>
      <c r="D523" s="92" t="s">
        <v>2232</v>
      </c>
      <c r="E523" s="91" t="s">
        <v>2438</v>
      </c>
      <c r="F523" s="92" t="s">
        <v>2439</v>
      </c>
      <c r="G523" s="92" t="s">
        <v>2235</v>
      </c>
      <c r="H523" s="91" t="s">
        <v>714</v>
      </c>
      <c r="I523" s="91" t="s">
        <v>1634</v>
      </c>
      <c r="J523" s="180" t="s">
        <v>2244</v>
      </c>
      <c r="K523" s="196" t="s">
        <v>2237</v>
      </c>
      <c r="L523" s="160">
        <v>44575</v>
      </c>
      <c r="M523" s="160">
        <v>44580</v>
      </c>
      <c r="N523" s="160">
        <v>44518</v>
      </c>
      <c r="O523" s="160">
        <v>44517</v>
      </c>
      <c r="P523" s="160">
        <v>44536</v>
      </c>
      <c r="Q523" s="91" t="s">
        <v>728</v>
      </c>
      <c r="R523" s="91" t="s">
        <v>995</v>
      </c>
      <c r="W523" s="91"/>
      <c r="Y523" s="91"/>
      <c r="Z523" s="91"/>
      <c r="AA523" s="92" t="e">
        <f>VLOOKUP(功能_33[[#This Row],[User]],#REF!,7,FALSE)</f>
        <v>#REF!</v>
      </c>
      <c r="AB523" s="160">
        <v>44533</v>
      </c>
      <c r="AC523" s="160" t="s">
        <v>1559</v>
      </c>
      <c r="AD523" s="160">
        <v>44540</v>
      </c>
      <c r="AE523" s="160">
        <v>44540</v>
      </c>
      <c r="AF523" s="180" t="s">
        <v>2245</v>
      </c>
      <c r="AG523" s="160"/>
      <c r="AH523" s="160"/>
      <c r="AI523" s="179"/>
      <c r="AJ523" s="160">
        <f>IFERROR(IF(VLOOKUP(功能_33[[#This Row],[功能代號]],E:T,11,FALSE)=0,"",VLOOKUP(功能_33[[#This Row],[功能代號]],E:T,11,FALSE)),"")</f>
        <v>44517</v>
      </c>
      <c r="AK523" s="160"/>
      <c r="AL523" s="160"/>
      <c r="AM523" s="92"/>
      <c r="AO523" s="91" t="s">
        <v>1773</v>
      </c>
      <c r="AP523" s="92" t="s">
        <v>2397</v>
      </c>
      <c r="AQ523" s="181" t="s">
        <v>2240</v>
      </c>
      <c r="AR523" s="168" t="str">
        <f t="shared" si="62"/>
        <v>8-3</v>
      </c>
      <c r="AS523" s="169" t="str">
        <f t="shared" si="63"/>
        <v/>
      </c>
      <c r="AT523" s="170" t="str">
        <f t="shared" si="64"/>
        <v/>
      </c>
      <c r="AU523" s="182" t="str">
        <f t="shared" si="65"/>
        <v/>
      </c>
      <c r="AV523" s="183" t="str">
        <f t="shared" si="66"/>
        <v/>
      </c>
      <c r="AW523" s="163" t="str">
        <f t="shared" si="67"/>
        <v/>
      </c>
      <c r="AX523" s="92" t="str">
        <f>IFERROR(VLOOKUP(功能_33[[#This Row],[功能代號]],#REF!,1,FALSE),"")</f>
        <v/>
      </c>
      <c r="AY523" s="100">
        <v>44613</v>
      </c>
      <c r="AZ523" s="100">
        <v>44625</v>
      </c>
      <c r="BA523" s="100">
        <v>44624</v>
      </c>
      <c r="BB523" s="92" t="s">
        <v>1634</v>
      </c>
      <c r="BC523" s="92" t="s">
        <v>1832</v>
      </c>
      <c r="BD523" s="92" t="s">
        <v>2290</v>
      </c>
      <c r="BE523" s="92" t="s">
        <v>1533</v>
      </c>
      <c r="BF523" s="184"/>
      <c r="BG523" s="92" t="str">
        <f>IFERROR(VLOOKUP(功能_33[[#This Row],[功能代號]],#REF!,1,FALSE),"")</f>
        <v/>
      </c>
      <c r="BH523" s="92" t="str">
        <f>IFERROR(VLOOKUP(功能_33[[#This Row],[QC對應測試案例即測試報告]],#REF!,1,FALSE),"")</f>
        <v/>
      </c>
      <c r="BI523" s="92" t="str">
        <f t="shared" si="68"/>
        <v/>
      </c>
    </row>
    <row r="524" spans="3:61" ht="27" x14ac:dyDescent="0.4">
      <c r="C524" s="92" t="s">
        <v>647</v>
      </c>
      <c r="D524" s="92" t="s">
        <v>2232</v>
      </c>
      <c r="E524" s="91" t="s">
        <v>2440</v>
      </c>
      <c r="F524" s="92" t="s">
        <v>2441</v>
      </c>
      <c r="G524" s="92" t="s">
        <v>2235</v>
      </c>
      <c r="H524" s="91" t="s">
        <v>714</v>
      </c>
      <c r="I524" s="91" t="s">
        <v>1634</v>
      </c>
      <c r="J524" s="180" t="s">
        <v>2244</v>
      </c>
      <c r="K524" s="196" t="s">
        <v>2237</v>
      </c>
      <c r="L524" s="160">
        <v>44575</v>
      </c>
      <c r="M524" s="160">
        <v>44580</v>
      </c>
      <c r="N524" s="160">
        <v>44518</v>
      </c>
      <c r="O524" s="160">
        <v>44517</v>
      </c>
      <c r="P524" s="160">
        <v>44536</v>
      </c>
      <c r="Q524" s="91" t="s">
        <v>728</v>
      </c>
      <c r="R524" s="91" t="s">
        <v>995</v>
      </c>
      <c r="W524" s="91"/>
      <c r="Y524" s="91"/>
      <c r="Z524" s="91"/>
      <c r="AA524" s="92" t="e">
        <f>VLOOKUP(功能_33[[#This Row],[User]],#REF!,7,FALSE)</f>
        <v>#REF!</v>
      </c>
      <c r="AB524" s="160">
        <v>44533</v>
      </c>
      <c r="AC524" s="160" t="s">
        <v>1559</v>
      </c>
      <c r="AD524" s="160">
        <v>44540</v>
      </c>
      <c r="AE524" s="160">
        <v>44540</v>
      </c>
      <c r="AF524" s="180" t="s">
        <v>2245</v>
      </c>
      <c r="AG524" s="160"/>
      <c r="AH524" s="160"/>
      <c r="AI524" s="179"/>
      <c r="AJ524" s="160">
        <f>IFERROR(IF(VLOOKUP(功能_33[[#This Row],[功能代號]],E:T,11,FALSE)=0,"",VLOOKUP(功能_33[[#This Row],[功能代號]],E:T,11,FALSE)),"")</f>
        <v>44517</v>
      </c>
      <c r="AK524" s="160"/>
      <c r="AL524" s="160"/>
      <c r="AM524" s="92"/>
      <c r="AO524" s="91" t="s">
        <v>1773</v>
      </c>
      <c r="AP524" s="92" t="s">
        <v>2397</v>
      </c>
      <c r="AQ524" s="181" t="s">
        <v>2240</v>
      </c>
      <c r="AR524" s="168" t="str">
        <f t="shared" si="62"/>
        <v>8-3</v>
      </c>
      <c r="AS524" s="169" t="str">
        <f t="shared" si="63"/>
        <v/>
      </c>
      <c r="AT524" s="170" t="str">
        <f t="shared" si="64"/>
        <v/>
      </c>
      <c r="AU524" s="182" t="str">
        <f t="shared" si="65"/>
        <v/>
      </c>
      <c r="AV524" s="183" t="str">
        <f t="shared" si="66"/>
        <v/>
      </c>
      <c r="AW524" s="163" t="str">
        <f t="shared" si="67"/>
        <v/>
      </c>
      <c r="AX524" s="92" t="str">
        <f>IFERROR(VLOOKUP(功能_33[[#This Row],[功能代號]],#REF!,1,FALSE),"")</f>
        <v/>
      </c>
      <c r="AY524" s="100">
        <v>44613</v>
      </c>
      <c r="AZ524" s="100">
        <v>44625</v>
      </c>
      <c r="BA524" s="100">
        <v>44624</v>
      </c>
      <c r="BB524" s="92" t="s">
        <v>1634</v>
      </c>
      <c r="BC524" s="92" t="s">
        <v>1832</v>
      </c>
      <c r="BD524" s="92" t="s">
        <v>2290</v>
      </c>
      <c r="BE524" s="92" t="s">
        <v>1533</v>
      </c>
      <c r="BF524" s="184"/>
      <c r="BG524" s="92" t="str">
        <f>IFERROR(VLOOKUP(功能_33[[#This Row],[功能代號]],#REF!,1,FALSE),"")</f>
        <v/>
      </c>
      <c r="BH524" s="92" t="str">
        <f>IFERROR(VLOOKUP(功能_33[[#This Row],[QC對應測試案例即測試報告]],#REF!,1,FALSE),"")</f>
        <v/>
      </c>
      <c r="BI524" s="92" t="str">
        <f t="shared" si="68"/>
        <v/>
      </c>
    </row>
    <row r="525" spans="3:61" ht="27" x14ac:dyDescent="0.4">
      <c r="C525" s="92" t="s">
        <v>647</v>
      </c>
      <c r="D525" s="92" t="s">
        <v>2232</v>
      </c>
      <c r="E525" s="91" t="s">
        <v>2442</v>
      </c>
      <c r="F525" s="92" t="s">
        <v>2443</v>
      </c>
      <c r="G525" s="92" t="s">
        <v>2235</v>
      </c>
      <c r="H525" s="91" t="s">
        <v>714</v>
      </c>
      <c r="I525" s="91" t="s">
        <v>1634</v>
      </c>
      <c r="J525" s="180" t="s">
        <v>2244</v>
      </c>
      <c r="K525" s="196" t="s">
        <v>2237</v>
      </c>
      <c r="L525" s="160">
        <v>44575</v>
      </c>
      <c r="M525" s="160">
        <v>44580</v>
      </c>
      <c r="N525" s="160">
        <v>44518</v>
      </c>
      <c r="O525" s="160">
        <v>44517</v>
      </c>
      <c r="P525" s="160">
        <v>44536</v>
      </c>
      <c r="Q525" s="91" t="s">
        <v>728</v>
      </c>
      <c r="R525" s="91" t="s">
        <v>995</v>
      </c>
      <c r="W525" s="91"/>
      <c r="Y525" s="91"/>
      <c r="Z525" s="91"/>
      <c r="AA525" s="92" t="e">
        <f>VLOOKUP(功能_33[[#This Row],[User]],#REF!,7,FALSE)</f>
        <v>#REF!</v>
      </c>
      <c r="AB525" s="160">
        <v>44533</v>
      </c>
      <c r="AC525" s="160" t="s">
        <v>1559</v>
      </c>
      <c r="AD525" s="160">
        <v>44540</v>
      </c>
      <c r="AE525" s="160">
        <v>44540</v>
      </c>
      <c r="AF525" s="180" t="s">
        <v>2245</v>
      </c>
      <c r="AG525" s="160"/>
      <c r="AH525" s="160"/>
      <c r="AI525" s="179"/>
      <c r="AJ525" s="160">
        <f>IFERROR(IF(VLOOKUP(功能_33[[#This Row],[功能代號]],E:T,11,FALSE)=0,"",VLOOKUP(功能_33[[#This Row],[功能代號]],E:T,11,FALSE)),"")</f>
        <v>44517</v>
      </c>
      <c r="AK525" s="160"/>
      <c r="AL525" s="160"/>
      <c r="AM525" s="92"/>
      <c r="AO525" s="91" t="s">
        <v>1773</v>
      </c>
      <c r="AP525" s="92" t="s">
        <v>2397</v>
      </c>
      <c r="AQ525" s="181" t="s">
        <v>2240</v>
      </c>
      <c r="AR525" s="168" t="str">
        <f t="shared" si="62"/>
        <v>8-3</v>
      </c>
      <c r="AS525" s="169" t="str">
        <f t="shared" si="63"/>
        <v/>
      </c>
      <c r="AT525" s="170" t="str">
        <f t="shared" si="64"/>
        <v/>
      </c>
      <c r="AU525" s="182" t="str">
        <f t="shared" si="65"/>
        <v/>
      </c>
      <c r="AV525" s="183" t="str">
        <f t="shared" si="66"/>
        <v/>
      </c>
      <c r="AW525" s="163" t="str">
        <f t="shared" si="67"/>
        <v/>
      </c>
      <c r="AX525" s="92" t="str">
        <f>IFERROR(VLOOKUP(功能_33[[#This Row],[功能代號]],#REF!,1,FALSE),"")</f>
        <v/>
      </c>
      <c r="AY525" s="100">
        <v>44613</v>
      </c>
      <c r="AZ525" s="100">
        <v>44625</v>
      </c>
      <c r="BA525" s="100">
        <v>44624</v>
      </c>
      <c r="BB525" s="92" t="s">
        <v>1634</v>
      </c>
      <c r="BC525" s="92" t="s">
        <v>1832</v>
      </c>
      <c r="BD525" s="92" t="s">
        <v>2290</v>
      </c>
      <c r="BE525" s="92" t="s">
        <v>1533</v>
      </c>
      <c r="BF525" s="184"/>
      <c r="BG525" s="92" t="str">
        <f>IFERROR(VLOOKUP(功能_33[[#This Row],[功能代號]],#REF!,1,FALSE),"")</f>
        <v/>
      </c>
      <c r="BH525" s="92" t="str">
        <f>IFERROR(VLOOKUP(功能_33[[#This Row],[QC對應測試案例即測試報告]],#REF!,1,FALSE),"")</f>
        <v/>
      </c>
      <c r="BI525" s="92" t="str">
        <f t="shared" si="68"/>
        <v/>
      </c>
    </row>
    <row r="526" spans="3:61" ht="27" x14ac:dyDescent="0.4">
      <c r="C526" s="92" t="s">
        <v>647</v>
      </c>
      <c r="D526" s="92" t="s">
        <v>2232</v>
      </c>
      <c r="E526" s="91" t="s">
        <v>2444</v>
      </c>
      <c r="F526" s="92" t="s">
        <v>2445</v>
      </c>
      <c r="G526" s="92" t="s">
        <v>2235</v>
      </c>
      <c r="H526" s="91" t="s">
        <v>714</v>
      </c>
      <c r="I526" s="91" t="s">
        <v>1634</v>
      </c>
      <c r="J526" s="180" t="s">
        <v>2244</v>
      </c>
      <c r="K526" s="196" t="s">
        <v>2237</v>
      </c>
      <c r="L526" s="160">
        <v>44575</v>
      </c>
      <c r="M526" s="160">
        <v>44580</v>
      </c>
      <c r="N526" s="160">
        <v>44518</v>
      </c>
      <c r="O526" s="160">
        <v>44517</v>
      </c>
      <c r="P526" s="160">
        <v>44536</v>
      </c>
      <c r="Q526" s="91" t="s">
        <v>728</v>
      </c>
      <c r="R526" s="91" t="s">
        <v>995</v>
      </c>
      <c r="W526" s="91"/>
      <c r="Y526" s="91"/>
      <c r="Z526" s="91"/>
      <c r="AA526" s="92" t="e">
        <f>VLOOKUP(功能_33[[#This Row],[User]],#REF!,7,FALSE)</f>
        <v>#REF!</v>
      </c>
      <c r="AB526" s="160">
        <v>44533</v>
      </c>
      <c r="AC526" s="160" t="s">
        <v>1559</v>
      </c>
      <c r="AD526" s="160">
        <v>44540</v>
      </c>
      <c r="AE526" s="160">
        <v>44540</v>
      </c>
      <c r="AF526" s="180" t="s">
        <v>2245</v>
      </c>
      <c r="AG526" s="160"/>
      <c r="AH526" s="160"/>
      <c r="AI526" s="179"/>
      <c r="AJ526" s="160">
        <f>IFERROR(IF(VLOOKUP(功能_33[[#This Row],[功能代號]],E:T,11,FALSE)=0,"",VLOOKUP(功能_33[[#This Row],[功能代號]],E:T,11,FALSE)),"")</f>
        <v>44517</v>
      </c>
      <c r="AK526" s="160"/>
      <c r="AL526" s="160"/>
      <c r="AM526" s="92"/>
      <c r="AO526" s="91" t="s">
        <v>1773</v>
      </c>
      <c r="AP526" s="92" t="s">
        <v>2397</v>
      </c>
      <c r="AQ526" s="181" t="s">
        <v>2240</v>
      </c>
      <c r="AR526" s="168" t="str">
        <f t="shared" si="62"/>
        <v>8-3</v>
      </c>
      <c r="AS526" s="169" t="str">
        <f t="shared" si="63"/>
        <v/>
      </c>
      <c r="AT526" s="170" t="str">
        <f t="shared" si="64"/>
        <v/>
      </c>
      <c r="AU526" s="182" t="str">
        <f t="shared" si="65"/>
        <v/>
      </c>
      <c r="AV526" s="183" t="str">
        <f t="shared" si="66"/>
        <v/>
      </c>
      <c r="AW526" s="163" t="str">
        <f t="shared" si="67"/>
        <v/>
      </c>
      <c r="AX526" s="92" t="str">
        <f>IFERROR(VLOOKUP(功能_33[[#This Row],[功能代號]],#REF!,1,FALSE),"")</f>
        <v/>
      </c>
      <c r="AY526" s="100">
        <v>44613</v>
      </c>
      <c r="AZ526" s="100">
        <v>44625</v>
      </c>
      <c r="BA526" s="100">
        <v>44624</v>
      </c>
      <c r="BB526" s="92" t="s">
        <v>1634</v>
      </c>
      <c r="BC526" s="92" t="s">
        <v>1832</v>
      </c>
      <c r="BD526" s="92" t="s">
        <v>2290</v>
      </c>
      <c r="BE526" s="92" t="s">
        <v>1533</v>
      </c>
      <c r="BF526" s="184"/>
      <c r="BG526" s="92" t="str">
        <f>IFERROR(VLOOKUP(功能_33[[#This Row],[功能代號]],#REF!,1,FALSE),"")</f>
        <v/>
      </c>
      <c r="BH526" s="92" t="str">
        <f>IFERROR(VLOOKUP(功能_33[[#This Row],[QC對應測試案例即測試報告]],#REF!,1,FALSE),"")</f>
        <v/>
      </c>
      <c r="BI526" s="92" t="str">
        <f t="shared" si="68"/>
        <v/>
      </c>
    </row>
    <row r="527" spans="3:61" ht="27" x14ac:dyDescent="0.4">
      <c r="C527" s="92" t="s">
        <v>647</v>
      </c>
      <c r="D527" s="92" t="s">
        <v>2232</v>
      </c>
      <c r="E527" s="91" t="s">
        <v>2446</v>
      </c>
      <c r="F527" s="92" t="s">
        <v>2447</v>
      </c>
      <c r="G527" s="92" t="s">
        <v>2235</v>
      </c>
      <c r="H527" s="91" t="s">
        <v>714</v>
      </c>
      <c r="I527" s="91" t="s">
        <v>1634</v>
      </c>
      <c r="J527" s="180" t="s">
        <v>2244</v>
      </c>
      <c r="K527" s="196" t="s">
        <v>2237</v>
      </c>
      <c r="L527" s="160">
        <v>44575</v>
      </c>
      <c r="M527" s="160">
        <v>44580</v>
      </c>
      <c r="N527" s="160">
        <v>44518</v>
      </c>
      <c r="O527" s="160">
        <v>44517</v>
      </c>
      <c r="P527" s="160">
        <v>44536</v>
      </c>
      <c r="Q527" s="91" t="s">
        <v>728</v>
      </c>
      <c r="R527" s="91" t="s">
        <v>995</v>
      </c>
      <c r="W527" s="91"/>
      <c r="Y527" s="91"/>
      <c r="Z527" s="91"/>
      <c r="AA527" s="92" t="e">
        <f>VLOOKUP(功能_33[[#This Row],[User]],#REF!,7,FALSE)</f>
        <v>#REF!</v>
      </c>
      <c r="AB527" s="160">
        <v>44533</v>
      </c>
      <c r="AC527" s="160" t="s">
        <v>1559</v>
      </c>
      <c r="AD527" s="160">
        <v>44540</v>
      </c>
      <c r="AE527" s="160">
        <v>44540</v>
      </c>
      <c r="AF527" s="180" t="s">
        <v>2245</v>
      </c>
      <c r="AG527" s="160"/>
      <c r="AH527" s="160"/>
      <c r="AI527" s="179"/>
      <c r="AJ527" s="160">
        <f>IFERROR(IF(VLOOKUP(功能_33[[#This Row],[功能代號]],E:T,11,FALSE)=0,"",VLOOKUP(功能_33[[#This Row],[功能代號]],E:T,11,FALSE)),"")</f>
        <v>44517</v>
      </c>
      <c r="AK527" s="160"/>
      <c r="AL527" s="160"/>
      <c r="AM527" s="92"/>
      <c r="AO527" s="91" t="s">
        <v>1773</v>
      </c>
      <c r="AP527" s="92" t="s">
        <v>2397</v>
      </c>
      <c r="AQ527" s="181" t="s">
        <v>2240</v>
      </c>
      <c r="AR527" s="168" t="str">
        <f t="shared" si="62"/>
        <v>8-3</v>
      </c>
      <c r="AS527" s="169" t="str">
        <f t="shared" si="63"/>
        <v/>
      </c>
      <c r="AT527" s="170" t="str">
        <f t="shared" si="64"/>
        <v/>
      </c>
      <c r="AU527" s="182" t="str">
        <f t="shared" si="65"/>
        <v/>
      </c>
      <c r="AV527" s="183" t="str">
        <f t="shared" si="66"/>
        <v/>
      </c>
      <c r="AW527" s="163" t="str">
        <f t="shared" si="67"/>
        <v/>
      </c>
      <c r="AX527" s="92" t="str">
        <f>IFERROR(VLOOKUP(功能_33[[#This Row],[功能代號]],#REF!,1,FALSE),"")</f>
        <v/>
      </c>
      <c r="AY527" s="100">
        <v>44613</v>
      </c>
      <c r="AZ527" s="100">
        <v>44625</v>
      </c>
      <c r="BA527" s="100">
        <v>44624</v>
      </c>
      <c r="BB527" s="92" t="s">
        <v>1634</v>
      </c>
      <c r="BC527" s="92" t="s">
        <v>1832</v>
      </c>
      <c r="BD527" s="92" t="s">
        <v>2290</v>
      </c>
      <c r="BE527" s="92" t="s">
        <v>1533</v>
      </c>
      <c r="BF527" s="184"/>
      <c r="BG527" s="92" t="str">
        <f>IFERROR(VLOOKUP(功能_33[[#This Row],[功能代號]],#REF!,1,FALSE),"")</f>
        <v/>
      </c>
      <c r="BH527" s="92" t="str">
        <f>IFERROR(VLOOKUP(功能_33[[#This Row],[QC對應測試案例即測試報告]],#REF!,1,FALSE),"")</f>
        <v/>
      </c>
      <c r="BI527" s="92" t="str">
        <f t="shared" si="68"/>
        <v/>
      </c>
    </row>
    <row r="528" spans="3:61" ht="27" x14ac:dyDescent="0.4">
      <c r="C528" s="92" t="s">
        <v>647</v>
      </c>
      <c r="D528" s="92" t="s">
        <v>2232</v>
      </c>
      <c r="E528" s="91" t="s">
        <v>2448</v>
      </c>
      <c r="F528" s="92" t="s">
        <v>2449</v>
      </c>
      <c r="G528" s="92" t="s">
        <v>2235</v>
      </c>
      <c r="H528" s="91" t="s">
        <v>714</v>
      </c>
      <c r="I528" s="91" t="s">
        <v>1634</v>
      </c>
      <c r="J528" s="180" t="s">
        <v>2244</v>
      </c>
      <c r="K528" s="196" t="s">
        <v>2237</v>
      </c>
      <c r="L528" s="160">
        <v>44575</v>
      </c>
      <c r="M528" s="160">
        <v>44580</v>
      </c>
      <c r="N528" s="160">
        <v>44518</v>
      </c>
      <c r="O528" s="160">
        <v>44517</v>
      </c>
      <c r="P528" s="160">
        <v>44536</v>
      </c>
      <c r="Q528" s="91" t="s">
        <v>728</v>
      </c>
      <c r="R528" s="91" t="s">
        <v>995</v>
      </c>
      <c r="W528" s="91"/>
      <c r="Y528" s="91"/>
      <c r="Z528" s="91"/>
      <c r="AA528" s="92" t="e">
        <f>VLOOKUP(功能_33[[#This Row],[User]],#REF!,7,FALSE)</f>
        <v>#REF!</v>
      </c>
      <c r="AB528" s="160">
        <v>44533</v>
      </c>
      <c r="AC528" s="160" t="s">
        <v>1559</v>
      </c>
      <c r="AD528" s="160">
        <v>44540</v>
      </c>
      <c r="AE528" s="160">
        <v>44540</v>
      </c>
      <c r="AF528" s="180" t="s">
        <v>2245</v>
      </c>
      <c r="AG528" s="160"/>
      <c r="AH528" s="160"/>
      <c r="AI528" s="179"/>
      <c r="AJ528" s="160">
        <f>IFERROR(IF(VLOOKUP(功能_33[[#This Row],[功能代號]],E:T,11,FALSE)=0,"",VLOOKUP(功能_33[[#This Row],[功能代號]],E:T,11,FALSE)),"")</f>
        <v>44517</v>
      </c>
      <c r="AK528" s="160"/>
      <c r="AL528" s="160"/>
      <c r="AM528" s="92"/>
      <c r="AO528" s="91" t="s">
        <v>1773</v>
      </c>
      <c r="AP528" s="92" t="s">
        <v>2397</v>
      </c>
      <c r="AQ528" s="181" t="s">
        <v>2240</v>
      </c>
      <c r="AR528" s="168" t="str">
        <f t="shared" si="62"/>
        <v>8-3</v>
      </c>
      <c r="AS528" s="169" t="str">
        <f t="shared" si="63"/>
        <v/>
      </c>
      <c r="AT528" s="170" t="str">
        <f t="shared" si="64"/>
        <v/>
      </c>
      <c r="AU528" s="182" t="str">
        <f t="shared" si="65"/>
        <v/>
      </c>
      <c r="AV528" s="183" t="str">
        <f t="shared" si="66"/>
        <v/>
      </c>
      <c r="AW528" s="163" t="str">
        <f t="shared" si="67"/>
        <v/>
      </c>
      <c r="AX528" s="92" t="str">
        <f>IFERROR(VLOOKUP(功能_33[[#This Row],[功能代號]],#REF!,1,FALSE),"")</f>
        <v/>
      </c>
      <c r="AY528" s="100">
        <v>44613</v>
      </c>
      <c r="AZ528" s="100">
        <v>44625</v>
      </c>
      <c r="BA528" s="100">
        <v>44624</v>
      </c>
      <c r="BB528" s="92" t="s">
        <v>1634</v>
      </c>
      <c r="BC528" s="92" t="s">
        <v>1832</v>
      </c>
      <c r="BD528" s="92" t="s">
        <v>2290</v>
      </c>
      <c r="BE528" s="92" t="s">
        <v>1533</v>
      </c>
      <c r="BF528" s="184"/>
      <c r="BG528" s="92" t="str">
        <f>IFERROR(VLOOKUP(功能_33[[#This Row],[功能代號]],#REF!,1,FALSE),"")</f>
        <v/>
      </c>
      <c r="BH528" s="92" t="str">
        <f>IFERROR(VLOOKUP(功能_33[[#This Row],[QC對應測試案例即測試報告]],#REF!,1,FALSE),"")</f>
        <v/>
      </c>
      <c r="BI528" s="92" t="str">
        <f t="shared" si="68"/>
        <v/>
      </c>
    </row>
    <row r="529" spans="1:61" ht="27" x14ac:dyDescent="0.4">
      <c r="C529" s="92" t="s">
        <v>647</v>
      </c>
      <c r="D529" s="92" t="s">
        <v>2232</v>
      </c>
      <c r="E529" s="91" t="s">
        <v>2450</v>
      </c>
      <c r="F529" s="92" t="s">
        <v>2451</v>
      </c>
      <c r="G529" s="92" t="s">
        <v>2235</v>
      </c>
      <c r="H529" s="91" t="s">
        <v>714</v>
      </c>
      <c r="I529" s="91" t="s">
        <v>1634</v>
      </c>
      <c r="J529" s="180" t="s">
        <v>2244</v>
      </c>
      <c r="K529" s="196" t="s">
        <v>2237</v>
      </c>
      <c r="L529" s="160">
        <v>44575</v>
      </c>
      <c r="M529" s="160">
        <v>44580</v>
      </c>
      <c r="N529" s="160">
        <v>44518</v>
      </c>
      <c r="O529" s="160">
        <v>44517</v>
      </c>
      <c r="P529" s="160">
        <v>44536</v>
      </c>
      <c r="Q529" s="91" t="s">
        <v>728</v>
      </c>
      <c r="R529" s="91" t="s">
        <v>995</v>
      </c>
      <c r="W529" s="91"/>
      <c r="Y529" s="91"/>
      <c r="Z529" s="91"/>
      <c r="AA529" s="92" t="e">
        <f>VLOOKUP(功能_33[[#This Row],[User]],#REF!,7,FALSE)</f>
        <v>#REF!</v>
      </c>
      <c r="AB529" s="160">
        <v>44533</v>
      </c>
      <c r="AC529" s="160" t="s">
        <v>1559</v>
      </c>
      <c r="AD529" s="160">
        <v>44540</v>
      </c>
      <c r="AE529" s="160">
        <v>44540</v>
      </c>
      <c r="AF529" s="180" t="s">
        <v>2245</v>
      </c>
      <c r="AG529" s="160"/>
      <c r="AH529" s="160"/>
      <c r="AI529" s="179"/>
      <c r="AJ529" s="160">
        <f>IFERROR(IF(VLOOKUP(功能_33[[#This Row],[功能代號]],E:T,11,FALSE)=0,"",VLOOKUP(功能_33[[#This Row],[功能代號]],E:T,11,FALSE)),"")</f>
        <v>44517</v>
      </c>
      <c r="AK529" s="160"/>
      <c r="AL529" s="160"/>
      <c r="AM529" s="92"/>
      <c r="AO529" s="91" t="s">
        <v>1773</v>
      </c>
      <c r="AP529" s="92" t="s">
        <v>2397</v>
      </c>
      <c r="AQ529" s="181" t="s">
        <v>2240</v>
      </c>
      <c r="AR529" s="168" t="str">
        <f t="shared" si="62"/>
        <v>8-3</v>
      </c>
      <c r="AS529" s="169" t="str">
        <f t="shared" si="63"/>
        <v/>
      </c>
      <c r="AT529" s="170" t="str">
        <f t="shared" si="64"/>
        <v/>
      </c>
      <c r="AU529" s="182" t="str">
        <f t="shared" si="65"/>
        <v/>
      </c>
      <c r="AV529" s="183" t="str">
        <f t="shared" si="66"/>
        <v/>
      </c>
      <c r="AW529" s="163" t="str">
        <f t="shared" si="67"/>
        <v/>
      </c>
      <c r="AX529" s="92" t="str">
        <f>IFERROR(VLOOKUP(功能_33[[#This Row],[功能代號]],#REF!,1,FALSE),"")</f>
        <v/>
      </c>
      <c r="AY529" s="100">
        <v>44613</v>
      </c>
      <c r="AZ529" s="100">
        <v>44625</v>
      </c>
      <c r="BA529" s="100">
        <v>44624</v>
      </c>
      <c r="BB529" s="92" t="s">
        <v>1634</v>
      </c>
      <c r="BC529" s="92" t="s">
        <v>1832</v>
      </c>
      <c r="BD529" s="92" t="s">
        <v>2290</v>
      </c>
      <c r="BE529" s="92" t="s">
        <v>1533</v>
      </c>
      <c r="BF529" s="184"/>
      <c r="BG529" s="92" t="str">
        <f>IFERROR(VLOOKUP(功能_33[[#This Row],[功能代號]],#REF!,1,FALSE),"")</f>
        <v/>
      </c>
      <c r="BH529" s="92" t="str">
        <f>IFERROR(VLOOKUP(功能_33[[#This Row],[QC對應測試案例即測試報告]],#REF!,1,FALSE),"")</f>
        <v/>
      </c>
      <c r="BI529" s="92" t="str">
        <f t="shared" si="68"/>
        <v/>
      </c>
    </row>
    <row r="530" spans="1:61" ht="27" x14ac:dyDescent="0.4">
      <c r="C530" s="92" t="s">
        <v>647</v>
      </c>
      <c r="D530" s="92" t="s">
        <v>2232</v>
      </c>
      <c r="E530" s="91" t="s">
        <v>2452</v>
      </c>
      <c r="F530" s="92" t="s">
        <v>2453</v>
      </c>
      <c r="G530" s="92" t="s">
        <v>2235</v>
      </c>
      <c r="H530" s="91" t="s">
        <v>714</v>
      </c>
      <c r="I530" s="91" t="s">
        <v>1634</v>
      </c>
      <c r="J530" s="180" t="s">
        <v>2244</v>
      </c>
      <c r="K530" s="196" t="s">
        <v>2237</v>
      </c>
      <c r="L530" s="160">
        <v>44575</v>
      </c>
      <c r="M530" s="160">
        <v>44580</v>
      </c>
      <c r="N530" s="160">
        <v>44518</v>
      </c>
      <c r="O530" s="160">
        <v>44517</v>
      </c>
      <c r="P530" s="160">
        <v>44536</v>
      </c>
      <c r="Q530" s="91" t="s">
        <v>728</v>
      </c>
      <c r="R530" s="91" t="s">
        <v>995</v>
      </c>
      <c r="W530" s="91"/>
      <c r="Y530" s="91"/>
      <c r="Z530" s="91"/>
      <c r="AA530" s="92" t="e">
        <f>VLOOKUP(功能_33[[#This Row],[User]],#REF!,7,FALSE)</f>
        <v>#REF!</v>
      </c>
      <c r="AB530" s="160">
        <v>44533</v>
      </c>
      <c r="AC530" s="160" t="s">
        <v>1559</v>
      </c>
      <c r="AD530" s="160">
        <v>44540</v>
      </c>
      <c r="AE530" s="160">
        <v>44540</v>
      </c>
      <c r="AF530" s="180" t="s">
        <v>2245</v>
      </c>
      <c r="AG530" s="160"/>
      <c r="AH530" s="160"/>
      <c r="AI530" s="179"/>
      <c r="AJ530" s="160">
        <f>IFERROR(IF(VLOOKUP(功能_33[[#This Row],[功能代號]],E:T,11,FALSE)=0,"",VLOOKUP(功能_33[[#This Row],[功能代號]],E:T,11,FALSE)),"")</f>
        <v>44517</v>
      </c>
      <c r="AK530" s="160"/>
      <c r="AL530" s="160"/>
      <c r="AM530" s="92"/>
      <c r="AO530" s="91" t="s">
        <v>1773</v>
      </c>
      <c r="AP530" s="92" t="s">
        <v>2397</v>
      </c>
      <c r="AQ530" s="181" t="s">
        <v>2240</v>
      </c>
      <c r="AR530" s="168" t="str">
        <f t="shared" si="62"/>
        <v>8-3</v>
      </c>
      <c r="AS530" s="169" t="str">
        <f t="shared" si="63"/>
        <v/>
      </c>
      <c r="AT530" s="170" t="str">
        <f t="shared" si="64"/>
        <v/>
      </c>
      <c r="AU530" s="182" t="str">
        <f t="shared" si="65"/>
        <v/>
      </c>
      <c r="AV530" s="183" t="str">
        <f t="shared" si="66"/>
        <v/>
      </c>
      <c r="AW530" s="163" t="str">
        <f t="shared" si="67"/>
        <v/>
      </c>
      <c r="AX530" s="92" t="str">
        <f>IFERROR(VLOOKUP(功能_33[[#This Row],[功能代號]],#REF!,1,FALSE),"")</f>
        <v/>
      </c>
      <c r="AY530" s="100">
        <v>44613</v>
      </c>
      <c r="AZ530" s="100">
        <v>44625</v>
      </c>
      <c r="BA530" s="100">
        <v>44624</v>
      </c>
      <c r="BB530" s="92" t="s">
        <v>1634</v>
      </c>
      <c r="BC530" s="92" t="s">
        <v>1832</v>
      </c>
      <c r="BD530" s="92" t="s">
        <v>2290</v>
      </c>
      <c r="BE530" s="92" t="s">
        <v>1533</v>
      </c>
      <c r="BF530" s="184"/>
      <c r="BG530" s="92" t="str">
        <f>IFERROR(VLOOKUP(功能_33[[#This Row],[功能代號]],#REF!,1,FALSE),"")</f>
        <v/>
      </c>
      <c r="BH530" s="92" t="str">
        <f>IFERROR(VLOOKUP(功能_33[[#This Row],[QC對應測試案例即測試報告]],#REF!,1,FALSE),"")</f>
        <v/>
      </c>
      <c r="BI530" s="92" t="str">
        <f t="shared" si="68"/>
        <v/>
      </c>
    </row>
    <row r="531" spans="1:61" ht="27" x14ac:dyDescent="0.4">
      <c r="C531" s="92" t="s">
        <v>647</v>
      </c>
      <c r="D531" s="92" t="s">
        <v>2232</v>
      </c>
      <c r="E531" s="91" t="s">
        <v>2454</v>
      </c>
      <c r="F531" s="92" t="s">
        <v>2455</v>
      </c>
      <c r="G531" s="92" t="s">
        <v>2235</v>
      </c>
      <c r="H531" s="91" t="s">
        <v>714</v>
      </c>
      <c r="I531" s="91" t="s">
        <v>1634</v>
      </c>
      <c r="J531" s="180" t="s">
        <v>2244</v>
      </c>
      <c r="K531" s="196" t="s">
        <v>2237</v>
      </c>
      <c r="L531" s="160">
        <v>44575</v>
      </c>
      <c r="M531" s="160">
        <v>44580</v>
      </c>
      <c r="N531" s="160">
        <v>44518</v>
      </c>
      <c r="O531" s="160">
        <v>44517</v>
      </c>
      <c r="P531" s="160">
        <v>44536</v>
      </c>
      <c r="Q531" s="91" t="s">
        <v>728</v>
      </c>
      <c r="R531" s="91" t="s">
        <v>995</v>
      </c>
      <c r="W531" s="91"/>
      <c r="Y531" s="91"/>
      <c r="Z531" s="91"/>
      <c r="AA531" s="92" t="e">
        <f>VLOOKUP(功能_33[[#This Row],[User]],#REF!,7,FALSE)</f>
        <v>#REF!</v>
      </c>
      <c r="AB531" s="160">
        <v>44533</v>
      </c>
      <c r="AC531" s="160" t="s">
        <v>1559</v>
      </c>
      <c r="AD531" s="160">
        <v>44540</v>
      </c>
      <c r="AE531" s="160">
        <v>44540</v>
      </c>
      <c r="AF531" s="180" t="s">
        <v>2245</v>
      </c>
      <c r="AG531" s="160"/>
      <c r="AH531" s="160"/>
      <c r="AI531" s="179"/>
      <c r="AJ531" s="160">
        <f>IFERROR(IF(VLOOKUP(功能_33[[#This Row],[功能代號]],E:T,11,FALSE)=0,"",VLOOKUP(功能_33[[#This Row],[功能代號]],E:T,11,FALSE)),"")</f>
        <v>44517</v>
      </c>
      <c r="AK531" s="160"/>
      <c r="AL531" s="160"/>
      <c r="AM531" s="92"/>
      <c r="AO531" s="91" t="s">
        <v>1773</v>
      </c>
      <c r="AP531" s="92" t="s">
        <v>2397</v>
      </c>
      <c r="AQ531" s="181" t="s">
        <v>2240</v>
      </c>
      <c r="AR531" s="168" t="str">
        <f t="shared" si="62"/>
        <v>8-3</v>
      </c>
      <c r="AS531" s="169" t="str">
        <f t="shared" si="63"/>
        <v/>
      </c>
      <c r="AT531" s="170" t="str">
        <f t="shared" si="64"/>
        <v/>
      </c>
      <c r="AU531" s="182" t="str">
        <f t="shared" si="65"/>
        <v/>
      </c>
      <c r="AV531" s="183" t="str">
        <f t="shared" si="66"/>
        <v/>
      </c>
      <c r="AW531" s="163" t="str">
        <f t="shared" si="67"/>
        <v/>
      </c>
      <c r="AX531" s="92" t="str">
        <f>IFERROR(VLOOKUP(功能_33[[#This Row],[功能代號]],#REF!,1,FALSE),"")</f>
        <v/>
      </c>
      <c r="AY531" s="100">
        <v>44613</v>
      </c>
      <c r="AZ531" s="100">
        <v>44625</v>
      </c>
      <c r="BA531" s="100">
        <v>44624</v>
      </c>
      <c r="BB531" s="92" t="s">
        <v>1634</v>
      </c>
      <c r="BC531" s="92" t="s">
        <v>1832</v>
      </c>
      <c r="BD531" s="92" t="s">
        <v>2290</v>
      </c>
      <c r="BE531" s="92" t="s">
        <v>1533</v>
      </c>
      <c r="BF531" s="184"/>
      <c r="BG531" s="92" t="str">
        <f>IFERROR(VLOOKUP(功能_33[[#This Row],[功能代號]],#REF!,1,FALSE),"")</f>
        <v/>
      </c>
      <c r="BH531" s="92" t="str">
        <f>IFERROR(VLOOKUP(功能_33[[#This Row],[QC對應測試案例即測試報告]],#REF!,1,FALSE),"")</f>
        <v/>
      </c>
      <c r="BI531" s="92" t="str">
        <f t="shared" si="68"/>
        <v/>
      </c>
    </row>
    <row r="532" spans="1:61" ht="27" x14ac:dyDescent="0.4">
      <c r="C532" s="92" t="s">
        <v>647</v>
      </c>
      <c r="D532" s="92" t="s">
        <v>2232</v>
      </c>
      <c r="E532" s="91" t="s">
        <v>2456</v>
      </c>
      <c r="F532" s="92" t="s">
        <v>2457</v>
      </c>
      <c r="G532" s="92" t="s">
        <v>2235</v>
      </c>
      <c r="H532" s="91" t="s">
        <v>714</v>
      </c>
      <c r="I532" s="91" t="s">
        <v>1634</v>
      </c>
      <c r="J532" s="180" t="s">
        <v>2244</v>
      </c>
      <c r="K532" s="196" t="s">
        <v>2237</v>
      </c>
      <c r="L532" s="160">
        <v>44575</v>
      </c>
      <c r="M532" s="160">
        <v>44580</v>
      </c>
      <c r="N532" s="160">
        <v>44518</v>
      </c>
      <c r="O532" s="160">
        <v>44517</v>
      </c>
      <c r="P532" s="160">
        <v>44536</v>
      </c>
      <c r="Q532" s="91" t="s">
        <v>728</v>
      </c>
      <c r="R532" s="91" t="s">
        <v>995</v>
      </c>
      <c r="W532" s="91"/>
      <c r="Y532" s="91"/>
      <c r="Z532" s="91"/>
      <c r="AA532" s="92" t="e">
        <f>VLOOKUP(功能_33[[#This Row],[User]],#REF!,7,FALSE)</f>
        <v>#REF!</v>
      </c>
      <c r="AB532" s="160">
        <v>44533</v>
      </c>
      <c r="AC532" s="160" t="s">
        <v>1559</v>
      </c>
      <c r="AD532" s="160">
        <v>44540</v>
      </c>
      <c r="AE532" s="160">
        <v>44540</v>
      </c>
      <c r="AF532" s="180" t="s">
        <v>2245</v>
      </c>
      <c r="AG532" s="160"/>
      <c r="AH532" s="160"/>
      <c r="AI532" s="179"/>
      <c r="AJ532" s="160">
        <f>IFERROR(IF(VLOOKUP(功能_33[[#This Row],[功能代號]],E:T,11,FALSE)=0,"",VLOOKUP(功能_33[[#This Row],[功能代號]],E:T,11,FALSE)),"")</f>
        <v>44517</v>
      </c>
      <c r="AK532" s="160"/>
      <c r="AL532" s="160"/>
      <c r="AM532" s="92"/>
      <c r="AO532" s="91" t="s">
        <v>1773</v>
      </c>
      <c r="AP532" s="92" t="s">
        <v>2397</v>
      </c>
      <c r="AQ532" s="181" t="s">
        <v>2240</v>
      </c>
      <c r="AR532" s="168" t="str">
        <f t="shared" si="62"/>
        <v>8-3</v>
      </c>
      <c r="AS532" s="169" t="str">
        <f t="shared" si="63"/>
        <v/>
      </c>
      <c r="AT532" s="170" t="str">
        <f t="shared" si="64"/>
        <v/>
      </c>
      <c r="AU532" s="182" t="str">
        <f t="shared" si="65"/>
        <v/>
      </c>
      <c r="AV532" s="183" t="str">
        <f t="shared" si="66"/>
        <v/>
      </c>
      <c r="AW532" s="163" t="str">
        <f t="shared" si="67"/>
        <v/>
      </c>
      <c r="AX532" s="92" t="str">
        <f>IFERROR(VLOOKUP(功能_33[[#This Row],[功能代號]],#REF!,1,FALSE),"")</f>
        <v/>
      </c>
      <c r="AY532" s="100">
        <v>44613</v>
      </c>
      <c r="AZ532" s="100">
        <v>44625</v>
      </c>
      <c r="BA532" s="100">
        <v>44624</v>
      </c>
      <c r="BB532" s="92" t="s">
        <v>1634</v>
      </c>
      <c r="BC532" s="92" t="s">
        <v>1832</v>
      </c>
      <c r="BD532" s="92" t="s">
        <v>2290</v>
      </c>
      <c r="BE532" s="92" t="s">
        <v>1533</v>
      </c>
      <c r="BF532" s="184"/>
      <c r="BG532" s="92" t="str">
        <f>IFERROR(VLOOKUP(功能_33[[#This Row],[功能代號]],#REF!,1,FALSE),"")</f>
        <v/>
      </c>
      <c r="BH532" s="92" t="str">
        <f>IFERROR(VLOOKUP(功能_33[[#This Row],[QC對應測試案例即測試報告]],#REF!,1,FALSE),"")</f>
        <v/>
      </c>
      <c r="BI532" s="92" t="str">
        <f t="shared" si="68"/>
        <v/>
      </c>
    </row>
    <row r="533" spans="1:61" ht="27" x14ac:dyDescent="0.4">
      <c r="C533" s="92" t="s">
        <v>647</v>
      </c>
      <c r="D533" s="92" t="s">
        <v>2232</v>
      </c>
      <c r="E533" s="91" t="s">
        <v>2458</v>
      </c>
      <c r="F533" s="92" t="s">
        <v>2459</v>
      </c>
      <c r="G533" s="92" t="s">
        <v>2235</v>
      </c>
      <c r="H533" s="91" t="s">
        <v>714</v>
      </c>
      <c r="I533" s="91" t="s">
        <v>1634</v>
      </c>
      <c r="J533" s="180" t="s">
        <v>2244</v>
      </c>
      <c r="K533" s="196" t="s">
        <v>2237</v>
      </c>
      <c r="L533" s="160">
        <v>44575</v>
      </c>
      <c r="M533" s="160">
        <v>44580</v>
      </c>
      <c r="N533" s="160">
        <v>44519</v>
      </c>
      <c r="O533" s="160">
        <v>44517</v>
      </c>
      <c r="P533" s="160">
        <v>44536</v>
      </c>
      <c r="Q533" s="91" t="s">
        <v>728</v>
      </c>
      <c r="R533" s="91" t="s">
        <v>995</v>
      </c>
      <c r="W533" s="91"/>
      <c r="Y533" s="91"/>
      <c r="Z533" s="91"/>
      <c r="AA533" s="92" t="e">
        <f>VLOOKUP(功能_33[[#This Row],[User]],#REF!,7,FALSE)</f>
        <v>#REF!</v>
      </c>
      <c r="AB533" s="160">
        <v>44533</v>
      </c>
      <c r="AC533" s="160" t="s">
        <v>1559</v>
      </c>
      <c r="AD533" s="160">
        <v>44540</v>
      </c>
      <c r="AE533" s="160">
        <v>44540</v>
      </c>
      <c r="AF533" s="180" t="s">
        <v>2245</v>
      </c>
      <c r="AG533" s="160"/>
      <c r="AH533" s="160"/>
      <c r="AI533" s="179"/>
      <c r="AJ533" s="160">
        <f>IFERROR(IF(VLOOKUP(功能_33[[#This Row],[功能代號]],E:T,11,FALSE)=0,"",VLOOKUP(功能_33[[#This Row],[功能代號]],E:T,11,FALSE)),"")</f>
        <v>44517</v>
      </c>
      <c r="AK533" s="160"/>
      <c r="AL533" s="160"/>
      <c r="AM533" s="92"/>
      <c r="AO533" s="91" t="s">
        <v>1773</v>
      </c>
      <c r="AP533" s="92" t="s">
        <v>2397</v>
      </c>
      <c r="AQ533" s="181" t="s">
        <v>2240</v>
      </c>
      <c r="AR533" s="168" t="str">
        <f t="shared" si="62"/>
        <v>8-3</v>
      </c>
      <c r="AS533" s="169" t="str">
        <f t="shared" si="63"/>
        <v/>
      </c>
      <c r="AT533" s="170" t="str">
        <f t="shared" si="64"/>
        <v/>
      </c>
      <c r="AU533" s="182" t="str">
        <f t="shared" si="65"/>
        <v/>
      </c>
      <c r="AV533" s="183" t="str">
        <f t="shared" si="66"/>
        <v/>
      </c>
      <c r="AW533" s="163" t="str">
        <f t="shared" si="67"/>
        <v/>
      </c>
      <c r="AX533" s="92" t="str">
        <f>IFERROR(VLOOKUP(功能_33[[#This Row],[功能代號]],#REF!,1,FALSE),"")</f>
        <v/>
      </c>
      <c r="AY533" s="100">
        <v>44613</v>
      </c>
      <c r="AZ533" s="100">
        <v>44625</v>
      </c>
      <c r="BA533" s="100">
        <v>44624</v>
      </c>
      <c r="BB533" s="92" t="s">
        <v>1634</v>
      </c>
      <c r="BC533" s="92" t="s">
        <v>1832</v>
      </c>
      <c r="BD533" s="92" t="s">
        <v>2276</v>
      </c>
      <c r="BE533" s="92" t="s">
        <v>1533</v>
      </c>
      <c r="BF533" s="184"/>
      <c r="BG533" s="92" t="str">
        <f>IFERROR(VLOOKUP(功能_33[[#This Row],[功能代號]],#REF!,1,FALSE),"")</f>
        <v/>
      </c>
      <c r="BH533" s="92" t="str">
        <f>IFERROR(VLOOKUP(功能_33[[#This Row],[QC對應測試案例即測試報告]],#REF!,1,FALSE),"")</f>
        <v/>
      </c>
      <c r="BI533" s="92" t="str">
        <f t="shared" si="68"/>
        <v/>
      </c>
    </row>
    <row r="534" spans="1:61" ht="27" x14ac:dyDescent="0.4">
      <c r="C534" s="92" t="s">
        <v>647</v>
      </c>
      <c r="D534" s="92" t="s">
        <v>2232</v>
      </c>
      <c r="E534" s="91" t="s">
        <v>2460</v>
      </c>
      <c r="F534" s="92" t="s">
        <v>2461</v>
      </c>
      <c r="G534" s="92" t="s">
        <v>2235</v>
      </c>
      <c r="H534" s="91" t="s">
        <v>714</v>
      </c>
      <c r="I534" s="91" t="s">
        <v>1634</v>
      </c>
      <c r="J534" s="180" t="s">
        <v>2244</v>
      </c>
      <c r="K534" s="196" t="s">
        <v>2237</v>
      </c>
      <c r="L534" s="160">
        <v>44575</v>
      </c>
      <c r="M534" s="160">
        <v>44580</v>
      </c>
      <c r="N534" s="160">
        <v>44519</v>
      </c>
      <c r="O534" s="160">
        <v>44517</v>
      </c>
      <c r="P534" s="160">
        <v>44536</v>
      </c>
      <c r="Q534" s="91" t="s">
        <v>728</v>
      </c>
      <c r="R534" s="91" t="s">
        <v>995</v>
      </c>
      <c r="W534" s="91"/>
      <c r="Y534" s="91"/>
      <c r="Z534" s="91"/>
      <c r="AA534" s="92" t="e">
        <f>VLOOKUP(功能_33[[#This Row],[User]],#REF!,7,FALSE)</f>
        <v>#REF!</v>
      </c>
      <c r="AB534" s="160">
        <v>44533</v>
      </c>
      <c r="AC534" s="160" t="s">
        <v>1559</v>
      </c>
      <c r="AD534" s="160">
        <v>44540</v>
      </c>
      <c r="AE534" s="160">
        <v>44540</v>
      </c>
      <c r="AF534" s="180" t="s">
        <v>2245</v>
      </c>
      <c r="AG534" s="160"/>
      <c r="AH534" s="160"/>
      <c r="AI534" s="179"/>
      <c r="AJ534" s="160">
        <f>IFERROR(IF(VLOOKUP(功能_33[[#This Row],[功能代號]],E:T,11,FALSE)=0,"",VLOOKUP(功能_33[[#This Row],[功能代號]],E:T,11,FALSE)),"")</f>
        <v>44517</v>
      </c>
      <c r="AK534" s="160"/>
      <c r="AL534" s="160"/>
      <c r="AM534" s="92"/>
      <c r="AO534" s="91" t="s">
        <v>1773</v>
      </c>
      <c r="AP534" s="92" t="s">
        <v>2397</v>
      </c>
      <c r="AQ534" s="181" t="s">
        <v>2240</v>
      </c>
      <c r="AR534" s="168" t="str">
        <f t="shared" si="62"/>
        <v>8-3</v>
      </c>
      <c r="AS534" s="169" t="str">
        <f t="shared" si="63"/>
        <v/>
      </c>
      <c r="AT534" s="170" t="str">
        <f t="shared" si="64"/>
        <v/>
      </c>
      <c r="AU534" s="182" t="str">
        <f t="shared" si="65"/>
        <v/>
      </c>
      <c r="AV534" s="183" t="str">
        <f t="shared" si="66"/>
        <v/>
      </c>
      <c r="AW534" s="163" t="str">
        <f t="shared" si="67"/>
        <v/>
      </c>
      <c r="AX534" s="92" t="str">
        <f>IFERROR(VLOOKUP(功能_33[[#This Row],[功能代號]],#REF!,1,FALSE),"")</f>
        <v/>
      </c>
      <c r="AY534" s="100">
        <v>44613</v>
      </c>
      <c r="AZ534" s="100">
        <v>44625</v>
      </c>
      <c r="BA534" s="100">
        <v>44624</v>
      </c>
      <c r="BB534" s="92" t="s">
        <v>1634</v>
      </c>
      <c r="BC534" s="92" t="s">
        <v>1832</v>
      </c>
      <c r="BD534" s="92" t="s">
        <v>2276</v>
      </c>
      <c r="BE534" s="92" t="s">
        <v>1533</v>
      </c>
      <c r="BF534" s="184"/>
      <c r="BG534" s="92" t="str">
        <f>IFERROR(VLOOKUP(功能_33[[#This Row],[功能代號]],#REF!,1,FALSE),"")</f>
        <v/>
      </c>
      <c r="BH534" s="92" t="str">
        <f>IFERROR(VLOOKUP(功能_33[[#This Row],[QC對應測試案例即測試報告]],#REF!,1,FALSE),"")</f>
        <v/>
      </c>
      <c r="BI534" s="92" t="str">
        <f t="shared" si="68"/>
        <v/>
      </c>
    </row>
    <row r="535" spans="1:61" ht="27" x14ac:dyDescent="0.4">
      <c r="C535" s="92" t="s">
        <v>647</v>
      </c>
      <c r="D535" s="92" t="s">
        <v>2232</v>
      </c>
      <c r="E535" s="91" t="s">
        <v>2462</v>
      </c>
      <c r="F535" s="92" t="s">
        <v>2463</v>
      </c>
      <c r="G535" s="92" t="s">
        <v>2235</v>
      </c>
      <c r="H535" s="91" t="s">
        <v>714</v>
      </c>
      <c r="I535" s="91" t="s">
        <v>1634</v>
      </c>
      <c r="J535" s="180" t="s">
        <v>2244</v>
      </c>
      <c r="K535" s="196" t="s">
        <v>2237</v>
      </c>
      <c r="L535" s="160">
        <v>44575</v>
      </c>
      <c r="M535" s="160">
        <v>44580</v>
      </c>
      <c r="N535" s="160">
        <v>44519</v>
      </c>
      <c r="O535" s="160">
        <v>44517</v>
      </c>
      <c r="P535" s="160">
        <v>44536</v>
      </c>
      <c r="Q535" s="91" t="s">
        <v>728</v>
      </c>
      <c r="R535" s="91" t="s">
        <v>995</v>
      </c>
      <c r="W535" s="91"/>
      <c r="Y535" s="91"/>
      <c r="Z535" s="91"/>
      <c r="AA535" s="92" t="e">
        <f>VLOOKUP(功能_33[[#This Row],[User]],#REF!,7,FALSE)</f>
        <v>#REF!</v>
      </c>
      <c r="AB535" s="160">
        <v>44533</v>
      </c>
      <c r="AC535" s="160" t="s">
        <v>1559</v>
      </c>
      <c r="AD535" s="160">
        <v>44540</v>
      </c>
      <c r="AE535" s="160">
        <v>44540</v>
      </c>
      <c r="AF535" s="180" t="s">
        <v>2245</v>
      </c>
      <c r="AG535" s="160"/>
      <c r="AH535" s="160"/>
      <c r="AI535" s="179"/>
      <c r="AJ535" s="160">
        <f>IFERROR(IF(VLOOKUP(功能_33[[#This Row],[功能代號]],E:T,11,FALSE)=0,"",VLOOKUP(功能_33[[#This Row],[功能代號]],E:T,11,FALSE)),"")</f>
        <v>44517</v>
      </c>
      <c r="AK535" s="160"/>
      <c r="AL535" s="160"/>
      <c r="AM535" s="92"/>
      <c r="AO535" s="91" t="s">
        <v>1773</v>
      </c>
      <c r="AP535" s="92" t="s">
        <v>2397</v>
      </c>
      <c r="AQ535" s="181" t="s">
        <v>2240</v>
      </c>
      <c r="AR535" s="168" t="str">
        <f t="shared" si="62"/>
        <v>8-3</v>
      </c>
      <c r="AS535" s="169" t="str">
        <f t="shared" si="63"/>
        <v/>
      </c>
      <c r="AT535" s="170" t="str">
        <f t="shared" si="64"/>
        <v/>
      </c>
      <c r="AU535" s="182" t="str">
        <f t="shared" si="65"/>
        <v/>
      </c>
      <c r="AV535" s="183" t="str">
        <f t="shared" si="66"/>
        <v/>
      </c>
      <c r="AW535" s="163" t="str">
        <f t="shared" si="67"/>
        <v/>
      </c>
      <c r="AX535" s="92" t="str">
        <f>IFERROR(VLOOKUP(功能_33[[#This Row],[功能代號]],#REF!,1,FALSE),"")</f>
        <v/>
      </c>
      <c r="AY535" s="100">
        <v>44613</v>
      </c>
      <c r="AZ535" s="100">
        <v>44625</v>
      </c>
      <c r="BA535" s="100">
        <v>44624</v>
      </c>
      <c r="BB535" s="92" t="s">
        <v>1634</v>
      </c>
      <c r="BC535" s="92" t="s">
        <v>1832</v>
      </c>
      <c r="BD535" s="92" t="s">
        <v>2276</v>
      </c>
      <c r="BE535" s="92" t="s">
        <v>1533</v>
      </c>
      <c r="BF535" s="184"/>
      <c r="BG535" s="92" t="str">
        <f>IFERROR(VLOOKUP(功能_33[[#This Row],[功能代號]],#REF!,1,FALSE),"")</f>
        <v/>
      </c>
      <c r="BH535" s="92" t="str">
        <f>IFERROR(VLOOKUP(功能_33[[#This Row],[QC對應測試案例即測試報告]],#REF!,1,FALSE),"")</f>
        <v/>
      </c>
      <c r="BI535" s="92" t="str">
        <f t="shared" si="68"/>
        <v/>
      </c>
    </row>
    <row r="536" spans="1:61" ht="27" x14ac:dyDescent="0.4">
      <c r="C536" s="92" t="s">
        <v>647</v>
      </c>
      <c r="D536" s="92" t="s">
        <v>2232</v>
      </c>
      <c r="E536" s="91" t="s">
        <v>2464</v>
      </c>
      <c r="F536" s="92" t="s">
        <v>2465</v>
      </c>
      <c r="G536" s="92" t="s">
        <v>2235</v>
      </c>
      <c r="H536" s="91" t="s">
        <v>714</v>
      </c>
      <c r="I536" s="91" t="s">
        <v>1634</v>
      </c>
      <c r="J536" s="180" t="s">
        <v>2244</v>
      </c>
      <c r="K536" s="196" t="s">
        <v>2237</v>
      </c>
      <c r="L536" s="160">
        <v>44575</v>
      </c>
      <c r="M536" s="160">
        <v>44580</v>
      </c>
      <c r="N536" s="160">
        <v>44519</v>
      </c>
      <c r="O536" s="160">
        <v>44517</v>
      </c>
      <c r="P536" s="160">
        <v>44536</v>
      </c>
      <c r="Q536" s="91" t="s">
        <v>728</v>
      </c>
      <c r="R536" s="91" t="s">
        <v>995</v>
      </c>
      <c r="W536" s="91"/>
      <c r="Y536" s="91"/>
      <c r="Z536" s="91"/>
      <c r="AA536" s="92" t="e">
        <f>VLOOKUP(功能_33[[#This Row],[User]],#REF!,7,FALSE)</f>
        <v>#REF!</v>
      </c>
      <c r="AB536" s="160">
        <v>44533</v>
      </c>
      <c r="AC536" s="160" t="s">
        <v>1559</v>
      </c>
      <c r="AD536" s="160">
        <v>44540</v>
      </c>
      <c r="AE536" s="160">
        <v>44540</v>
      </c>
      <c r="AF536" s="180" t="s">
        <v>2245</v>
      </c>
      <c r="AG536" s="160"/>
      <c r="AH536" s="160"/>
      <c r="AI536" s="179"/>
      <c r="AJ536" s="160">
        <f>IFERROR(IF(VLOOKUP(功能_33[[#This Row],[功能代號]],E:T,11,FALSE)=0,"",VLOOKUP(功能_33[[#This Row],[功能代號]],E:T,11,FALSE)),"")</f>
        <v>44517</v>
      </c>
      <c r="AK536" s="160"/>
      <c r="AL536" s="160"/>
      <c r="AM536" s="92"/>
      <c r="AO536" s="91" t="s">
        <v>1773</v>
      </c>
      <c r="AP536" s="92" t="s">
        <v>2397</v>
      </c>
      <c r="AQ536" s="181" t="s">
        <v>2240</v>
      </c>
      <c r="AR536" s="168" t="str">
        <f t="shared" si="62"/>
        <v>8-3</v>
      </c>
      <c r="AS536" s="169" t="str">
        <f t="shared" si="63"/>
        <v/>
      </c>
      <c r="AT536" s="170" t="str">
        <f t="shared" si="64"/>
        <v/>
      </c>
      <c r="AU536" s="182" t="str">
        <f t="shared" si="65"/>
        <v/>
      </c>
      <c r="AV536" s="183" t="str">
        <f t="shared" si="66"/>
        <v/>
      </c>
      <c r="AW536" s="163" t="str">
        <f t="shared" si="67"/>
        <v/>
      </c>
      <c r="AX536" s="92" t="str">
        <f>IFERROR(VLOOKUP(功能_33[[#This Row],[功能代號]],#REF!,1,FALSE),"")</f>
        <v/>
      </c>
      <c r="AY536" s="100">
        <v>44613</v>
      </c>
      <c r="AZ536" s="100">
        <v>44625</v>
      </c>
      <c r="BA536" s="100">
        <v>44624</v>
      </c>
      <c r="BB536" s="92" t="s">
        <v>1634</v>
      </c>
      <c r="BC536" s="92" t="s">
        <v>1832</v>
      </c>
      <c r="BD536" s="92" t="s">
        <v>2276</v>
      </c>
      <c r="BE536" s="92" t="s">
        <v>1533</v>
      </c>
      <c r="BF536" s="184"/>
      <c r="BG536" s="92" t="str">
        <f>IFERROR(VLOOKUP(功能_33[[#This Row],[功能代號]],#REF!,1,FALSE),"")</f>
        <v/>
      </c>
      <c r="BH536" s="92" t="str">
        <f>IFERROR(VLOOKUP(功能_33[[#This Row],[QC對應測試案例即測試報告]],#REF!,1,FALSE),"")</f>
        <v/>
      </c>
      <c r="BI536" s="92" t="str">
        <f t="shared" si="68"/>
        <v/>
      </c>
    </row>
    <row r="537" spans="1:61" ht="27" x14ac:dyDescent="0.4">
      <c r="C537" s="92" t="s">
        <v>647</v>
      </c>
      <c r="D537" s="92" t="s">
        <v>2232</v>
      </c>
      <c r="E537" s="91" t="s">
        <v>2466</v>
      </c>
      <c r="F537" s="92" t="s">
        <v>2467</v>
      </c>
      <c r="G537" s="92" t="s">
        <v>2235</v>
      </c>
      <c r="H537" s="91" t="s">
        <v>714</v>
      </c>
      <c r="I537" s="91" t="s">
        <v>1634</v>
      </c>
      <c r="J537" s="180" t="s">
        <v>2244</v>
      </c>
      <c r="K537" s="196" t="s">
        <v>2237</v>
      </c>
      <c r="L537" s="160">
        <v>44575</v>
      </c>
      <c r="M537" s="160">
        <v>44580</v>
      </c>
      <c r="N537" s="160">
        <v>44519</v>
      </c>
      <c r="O537" s="160">
        <v>44517</v>
      </c>
      <c r="P537" s="160">
        <v>44536</v>
      </c>
      <c r="Q537" s="91" t="s">
        <v>728</v>
      </c>
      <c r="R537" s="91" t="s">
        <v>995</v>
      </c>
      <c r="W537" s="91"/>
      <c r="Y537" s="91"/>
      <c r="Z537" s="91"/>
      <c r="AA537" s="92" t="e">
        <f>VLOOKUP(功能_33[[#This Row],[User]],#REF!,7,FALSE)</f>
        <v>#REF!</v>
      </c>
      <c r="AB537" s="160">
        <v>44533</v>
      </c>
      <c r="AC537" s="160" t="s">
        <v>1559</v>
      </c>
      <c r="AD537" s="160">
        <v>44540</v>
      </c>
      <c r="AE537" s="160">
        <v>44540</v>
      </c>
      <c r="AF537" s="180" t="s">
        <v>2245</v>
      </c>
      <c r="AG537" s="160"/>
      <c r="AH537" s="160"/>
      <c r="AI537" s="179"/>
      <c r="AJ537" s="160">
        <f>IFERROR(IF(VLOOKUP(功能_33[[#This Row],[功能代號]],E:T,11,FALSE)=0,"",VLOOKUP(功能_33[[#This Row],[功能代號]],E:T,11,FALSE)),"")</f>
        <v>44517</v>
      </c>
      <c r="AK537" s="160"/>
      <c r="AL537" s="160"/>
      <c r="AM537" s="92"/>
      <c r="AO537" s="91" t="s">
        <v>1773</v>
      </c>
      <c r="AP537" s="92" t="s">
        <v>2397</v>
      </c>
      <c r="AQ537" s="181" t="s">
        <v>2240</v>
      </c>
      <c r="AR537" s="168" t="str">
        <f t="shared" si="62"/>
        <v>8-3</v>
      </c>
      <c r="AS537" s="169" t="str">
        <f t="shared" si="63"/>
        <v/>
      </c>
      <c r="AT537" s="170" t="str">
        <f t="shared" si="64"/>
        <v/>
      </c>
      <c r="AU537" s="182" t="str">
        <f t="shared" si="65"/>
        <v/>
      </c>
      <c r="AV537" s="183" t="str">
        <f t="shared" si="66"/>
        <v/>
      </c>
      <c r="AW537" s="163" t="str">
        <f t="shared" si="67"/>
        <v/>
      </c>
      <c r="AX537" s="92" t="str">
        <f>IFERROR(VLOOKUP(功能_33[[#This Row],[功能代號]],#REF!,1,FALSE),"")</f>
        <v/>
      </c>
      <c r="AY537" s="100">
        <v>44613</v>
      </c>
      <c r="AZ537" s="100">
        <v>44625</v>
      </c>
      <c r="BA537" s="100">
        <v>44624</v>
      </c>
      <c r="BB537" s="92" t="s">
        <v>1634</v>
      </c>
      <c r="BC537" s="92" t="s">
        <v>1832</v>
      </c>
      <c r="BD537" s="92" t="s">
        <v>2276</v>
      </c>
      <c r="BE537" s="92" t="s">
        <v>1533</v>
      </c>
      <c r="BF537" s="184"/>
      <c r="BG537" s="92" t="str">
        <f>IFERROR(VLOOKUP(功能_33[[#This Row],[功能代號]],#REF!,1,FALSE),"")</f>
        <v/>
      </c>
      <c r="BH537" s="92" t="str">
        <f>IFERROR(VLOOKUP(功能_33[[#This Row],[QC對應測試案例即測試報告]],#REF!,1,FALSE),"")</f>
        <v/>
      </c>
      <c r="BI537" s="92" t="str">
        <f t="shared" si="68"/>
        <v/>
      </c>
    </row>
    <row r="538" spans="1:61" ht="27" x14ac:dyDescent="0.4">
      <c r="C538" s="92" t="s">
        <v>647</v>
      </c>
      <c r="D538" s="92" t="s">
        <v>2232</v>
      </c>
      <c r="E538" s="91" t="s">
        <v>2468</v>
      </c>
      <c r="F538" s="92" t="s">
        <v>2469</v>
      </c>
      <c r="G538" s="92" t="s">
        <v>2235</v>
      </c>
      <c r="H538" s="91" t="s">
        <v>714</v>
      </c>
      <c r="I538" s="91" t="s">
        <v>1634</v>
      </c>
      <c r="J538" s="180" t="s">
        <v>2244</v>
      </c>
      <c r="K538" s="196" t="s">
        <v>2237</v>
      </c>
      <c r="L538" s="160">
        <v>44575</v>
      </c>
      <c r="M538" s="160">
        <v>44580</v>
      </c>
      <c r="N538" s="160">
        <v>44519</v>
      </c>
      <c r="O538" s="160">
        <v>44517</v>
      </c>
      <c r="P538" s="160">
        <v>44536</v>
      </c>
      <c r="Q538" s="91" t="s">
        <v>728</v>
      </c>
      <c r="R538" s="91" t="s">
        <v>995</v>
      </c>
      <c r="W538" s="91"/>
      <c r="Y538" s="91"/>
      <c r="Z538" s="91"/>
      <c r="AA538" s="92" t="e">
        <f>VLOOKUP(功能_33[[#This Row],[User]],#REF!,7,FALSE)</f>
        <v>#REF!</v>
      </c>
      <c r="AB538" s="160">
        <v>44533</v>
      </c>
      <c r="AC538" s="160" t="s">
        <v>1559</v>
      </c>
      <c r="AD538" s="160">
        <v>44540</v>
      </c>
      <c r="AE538" s="160">
        <v>44540</v>
      </c>
      <c r="AF538" s="180" t="s">
        <v>2245</v>
      </c>
      <c r="AG538" s="160"/>
      <c r="AH538" s="160"/>
      <c r="AI538" s="179"/>
      <c r="AJ538" s="160">
        <f>IFERROR(IF(VLOOKUP(功能_33[[#This Row],[功能代號]],E:T,11,FALSE)=0,"",VLOOKUP(功能_33[[#This Row],[功能代號]],E:T,11,FALSE)),"")</f>
        <v>44517</v>
      </c>
      <c r="AK538" s="160"/>
      <c r="AL538" s="160"/>
      <c r="AM538" s="92"/>
      <c r="AO538" s="91" t="s">
        <v>1773</v>
      </c>
      <c r="AP538" s="92" t="s">
        <v>2397</v>
      </c>
      <c r="AQ538" s="181" t="s">
        <v>2240</v>
      </c>
      <c r="AR538" s="168" t="str">
        <f t="shared" si="62"/>
        <v>8-3</v>
      </c>
      <c r="AS538" s="169" t="str">
        <f t="shared" si="63"/>
        <v/>
      </c>
      <c r="AT538" s="170" t="str">
        <f t="shared" si="64"/>
        <v/>
      </c>
      <c r="AU538" s="182" t="str">
        <f t="shared" si="65"/>
        <v/>
      </c>
      <c r="AV538" s="183" t="str">
        <f t="shared" si="66"/>
        <v/>
      </c>
      <c r="AW538" s="163" t="str">
        <f t="shared" si="67"/>
        <v/>
      </c>
      <c r="AX538" s="92" t="str">
        <f>IFERROR(VLOOKUP(功能_33[[#This Row],[功能代號]],#REF!,1,FALSE),"")</f>
        <v/>
      </c>
      <c r="AY538" s="100">
        <v>44613</v>
      </c>
      <c r="AZ538" s="100">
        <v>44625</v>
      </c>
      <c r="BA538" s="100">
        <v>44624</v>
      </c>
      <c r="BB538" s="92" t="s">
        <v>1634</v>
      </c>
      <c r="BC538" s="92" t="s">
        <v>1832</v>
      </c>
      <c r="BD538" s="92" t="s">
        <v>2276</v>
      </c>
      <c r="BE538" s="92" t="s">
        <v>1533</v>
      </c>
      <c r="BF538" s="184"/>
      <c r="BG538" s="92" t="str">
        <f>IFERROR(VLOOKUP(功能_33[[#This Row],[功能代號]],#REF!,1,FALSE),"")</f>
        <v/>
      </c>
      <c r="BH538" s="92" t="str">
        <f>IFERROR(VLOOKUP(功能_33[[#This Row],[QC對應測試案例即測試報告]],#REF!,1,FALSE),"")</f>
        <v/>
      </c>
      <c r="BI538" s="92" t="str">
        <f t="shared" si="68"/>
        <v/>
      </c>
    </row>
    <row r="539" spans="1:61" ht="13.5" x14ac:dyDescent="0.4">
      <c r="C539" s="92" t="s">
        <v>647</v>
      </c>
      <c r="D539" s="92" t="s">
        <v>2470</v>
      </c>
      <c r="E539" s="91" t="s">
        <v>335</v>
      </c>
      <c r="F539" s="92" t="s">
        <v>2471</v>
      </c>
      <c r="G539" s="92" t="s">
        <v>2472</v>
      </c>
      <c r="H539" s="91" t="s">
        <v>714</v>
      </c>
      <c r="I539" s="91" t="s">
        <v>1634</v>
      </c>
      <c r="J539" s="180" t="s">
        <v>1317</v>
      </c>
      <c r="K539" s="180"/>
      <c r="L539" s="160">
        <v>44575</v>
      </c>
      <c r="M539" s="160">
        <v>44575</v>
      </c>
      <c r="N539" s="160">
        <v>44524</v>
      </c>
      <c r="O539" s="160">
        <v>44525</v>
      </c>
      <c r="P539" s="160">
        <v>44533</v>
      </c>
      <c r="Q539" s="91" t="s">
        <v>728</v>
      </c>
      <c r="R539" s="91" t="s">
        <v>752</v>
      </c>
      <c r="W539" s="91"/>
      <c r="Y539" s="91"/>
      <c r="Z539" s="91"/>
      <c r="AA539" s="92" t="e">
        <f>VLOOKUP(功能_33[[#This Row],[User]],#REF!,7,FALSE)</f>
        <v>#REF!</v>
      </c>
      <c r="AB539" s="160">
        <v>44533</v>
      </c>
      <c r="AC539" s="160" t="s">
        <v>1593</v>
      </c>
      <c r="AD539" s="160">
        <v>44540</v>
      </c>
      <c r="AE539" s="160">
        <v>44540</v>
      </c>
      <c r="AF539" s="180">
        <v>44544</v>
      </c>
      <c r="AG539" s="160"/>
      <c r="AH539" s="160"/>
      <c r="AI539" s="160"/>
      <c r="AJ539" s="160">
        <f>IFERROR(IF(VLOOKUP(功能_33[[#This Row],[功能代號]],E:T,11,FALSE)=0,"",VLOOKUP(功能_33[[#This Row],[功能代號]],E:T,11,FALSE)),"")</f>
        <v>44525</v>
      </c>
      <c r="AK539" s="160"/>
      <c r="AL539" s="160"/>
      <c r="AM539" s="92"/>
      <c r="AO539" s="91" t="s">
        <v>1773</v>
      </c>
      <c r="AP539" s="92" t="s">
        <v>2473</v>
      </c>
      <c r="AQ539" s="181" t="s">
        <v>2240</v>
      </c>
      <c r="AR539" s="168" t="str">
        <f t="shared" si="62"/>
        <v>8-5</v>
      </c>
      <c r="AS539" s="169" t="str">
        <f t="shared" si="63"/>
        <v/>
      </c>
      <c r="AT539" s="170" t="str">
        <f t="shared" si="64"/>
        <v/>
      </c>
      <c r="AU539" s="182" t="str">
        <f t="shared" si="65"/>
        <v/>
      </c>
      <c r="AV539" s="183" t="str">
        <f t="shared" si="66"/>
        <v/>
      </c>
      <c r="AW539" s="163" t="str">
        <f t="shared" si="67"/>
        <v/>
      </c>
      <c r="AX539" s="92" t="str">
        <f>IFERROR(VLOOKUP(功能_33[[#This Row],[功能代號]],#REF!,1,FALSE),"")</f>
        <v/>
      </c>
      <c r="AY539" s="100">
        <v>44613</v>
      </c>
      <c r="AZ539" s="100">
        <v>44625</v>
      </c>
      <c r="BA539" s="100">
        <v>44622</v>
      </c>
      <c r="BB539" s="92" t="s">
        <v>1645</v>
      </c>
      <c r="BC539" s="92" t="s">
        <v>1832</v>
      </c>
      <c r="BD539" s="92" t="s">
        <v>2474</v>
      </c>
      <c r="BE539" s="92" t="s">
        <v>1533</v>
      </c>
      <c r="BF539" s="184"/>
      <c r="BG539" s="92" t="str">
        <f>IFERROR(VLOOKUP(功能_33[[#This Row],[功能代號]],#REF!,1,FALSE),"")</f>
        <v/>
      </c>
      <c r="BH539" s="92" t="str">
        <f>IFERROR(VLOOKUP(功能_33[[#This Row],[QC對應測試案例即測試報告]],#REF!,1,FALSE),"")</f>
        <v/>
      </c>
      <c r="BI539" s="92" t="str">
        <f t="shared" si="68"/>
        <v/>
      </c>
    </row>
    <row r="540" spans="1:61" ht="13.5" x14ac:dyDescent="0.4">
      <c r="C540" s="92" t="s">
        <v>647</v>
      </c>
      <c r="D540" s="92" t="s">
        <v>2470</v>
      </c>
      <c r="E540" s="91" t="s">
        <v>328</v>
      </c>
      <c r="F540" s="92" t="s">
        <v>2475</v>
      </c>
      <c r="G540" s="92" t="s">
        <v>2472</v>
      </c>
      <c r="H540" s="91" t="s">
        <v>714</v>
      </c>
      <c r="I540" s="91" t="s">
        <v>1634</v>
      </c>
      <c r="J540" s="180" t="s">
        <v>2476</v>
      </c>
      <c r="K540" s="180" t="s">
        <v>2014</v>
      </c>
      <c r="L540" s="160">
        <v>44617</v>
      </c>
      <c r="M540" s="160">
        <v>44615</v>
      </c>
      <c r="N540" s="160">
        <v>44524</v>
      </c>
      <c r="O540" s="160">
        <v>44525</v>
      </c>
      <c r="P540" s="160">
        <v>44533</v>
      </c>
      <c r="Q540" s="91" t="s">
        <v>728</v>
      </c>
      <c r="R540" s="91" t="s">
        <v>752</v>
      </c>
      <c r="W540" s="91"/>
      <c r="Y540" s="91"/>
      <c r="Z540" s="91"/>
      <c r="AA540" s="92" t="e">
        <f>VLOOKUP(功能_33[[#This Row],[User]],#REF!,7,FALSE)</f>
        <v>#REF!</v>
      </c>
      <c r="AB540" s="160">
        <v>44533</v>
      </c>
      <c r="AC540" s="160" t="s">
        <v>1593</v>
      </c>
      <c r="AD540" s="160">
        <v>44540</v>
      </c>
      <c r="AE540" s="160">
        <v>44540</v>
      </c>
      <c r="AF540" s="180" t="s">
        <v>1854</v>
      </c>
      <c r="AG540" s="160"/>
      <c r="AH540" s="160"/>
      <c r="AI540" s="160"/>
      <c r="AJ540" s="160">
        <f>IFERROR(IF(VLOOKUP(功能_33[[#This Row],[功能代號]],E:T,11,FALSE)=0,"",VLOOKUP(功能_33[[#This Row],[功能代號]],E:T,11,FALSE)),"")</f>
        <v>44525</v>
      </c>
      <c r="AK540" s="160"/>
      <c r="AL540" s="160"/>
      <c r="AM540" s="92"/>
      <c r="AO540" s="91" t="s">
        <v>1773</v>
      </c>
      <c r="AP540" s="92" t="s">
        <v>2473</v>
      </c>
      <c r="AQ540" s="181" t="s">
        <v>2240</v>
      </c>
      <c r="AR540" s="168" t="str">
        <f t="shared" si="62"/>
        <v>8-5</v>
      </c>
      <c r="AS540" s="169" t="str">
        <f t="shared" si="63"/>
        <v/>
      </c>
      <c r="AT540" s="170" t="str">
        <f t="shared" si="64"/>
        <v/>
      </c>
      <c r="AU540" s="182" t="str">
        <f t="shared" si="65"/>
        <v/>
      </c>
      <c r="AV540" s="183" t="str">
        <f t="shared" si="66"/>
        <v/>
      </c>
      <c r="AW540" s="163" t="str">
        <f t="shared" si="67"/>
        <v/>
      </c>
      <c r="AX540" s="92" t="str">
        <f>IFERROR(VLOOKUP(功能_33[[#This Row],[功能代號]],#REF!,1,FALSE),"")</f>
        <v/>
      </c>
      <c r="AY540" s="100">
        <v>44617</v>
      </c>
      <c r="AZ540" s="100">
        <v>44625</v>
      </c>
      <c r="BA540" s="100">
        <v>44622</v>
      </c>
      <c r="BB540" s="92" t="s">
        <v>1645</v>
      </c>
      <c r="BC540" s="92" t="s">
        <v>1832</v>
      </c>
      <c r="BD540" s="92" t="s">
        <v>2474</v>
      </c>
      <c r="BE540" s="92" t="s">
        <v>1533</v>
      </c>
      <c r="BF540" s="184"/>
      <c r="BG540" s="92" t="str">
        <f>IFERROR(VLOOKUP(功能_33[[#This Row],[功能代號]],#REF!,1,FALSE),"")</f>
        <v/>
      </c>
      <c r="BH540" s="92" t="str">
        <f>IFERROR(VLOOKUP(功能_33[[#This Row],[QC對應測試案例即測試報告]],#REF!,1,FALSE),"")</f>
        <v/>
      </c>
      <c r="BI540" s="92" t="str">
        <f t="shared" si="68"/>
        <v/>
      </c>
    </row>
    <row r="541" spans="1:61" ht="13.5" x14ac:dyDescent="0.4">
      <c r="C541" s="92" t="s">
        <v>647</v>
      </c>
      <c r="D541" s="92" t="s">
        <v>2470</v>
      </c>
      <c r="E541" s="91" t="s">
        <v>329</v>
      </c>
      <c r="F541" s="92" t="s">
        <v>2477</v>
      </c>
      <c r="G541" s="92" t="s">
        <v>2472</v>
      </c>
      <c r="H541" s="91" t="s">
        <v>714</v>
      </c>
      <c r="I541" s="91" t="s">
        <v>1634</v>
      </c>
      <c r="J541" s="180" t="s">
        <v>2478</v>
      </c>
      <c r="K541" s="180" t="s">
        <v>2479</v>
      </c>
      <c r="L541" s="160">
        <v>44575</v>
      </c>
      <c r="M541" s="160">
        <v>44580</v>
      </c>
      <c r="N541" s="160">
        <v>44524</v>
      </c>
      <c r="O541" s="160">
        <v>44525</v>
      </c>
      <c r="P541" s="160">
        <v>44533</v>
      </c>
      <c r="Q541" s="91" t="s">
        <v>728</v>
      </c>
      <c r="R541" s="91" t="s">
        <v>995</v>
      </c>
      <c r="S541" s="92" t="s">
        <v>752</v>
      </c>
      <c r="W541" s="91"/>
      <c r="Y541" s="91"/>
      <c r="Z541" s="91"/>
      <c r="AA541" s="92" t="e">
        <f>VLOOKUP(功能_33[[#This Row],[User]],#REF!,7,FALSE)</f>
        <v>#REF!</v>
      </c>
      <c r="AB541" s="160">
        <v>44533</v>
      </c>
      <c r="AC541" s="160" t="s">
        <v>1593</v>
      </c>
      <c r="AD541" s="160">
        <v>44540</v>
      </c>
      <c r="AE541" s="160">
        <v>44540</v>
      </c>
      <c r="AF541" s="180" t="s">
        <v>2480</v>
      </c>
      <c r="AG541" s="160"/>
      <c r="AH541" s="160"/>
      <c r="AI541" s="160"/>
      <c r="AJ541" s="160">
        <f>IFERROR(IF(VLOOKUP(功能_33[[#This Row],[功能代號]],E:T,11,FALSE)=0,"",VLOOKUP(功能_33[[#This Row],[功能代號]],E:T,11,FALSE)),"")</f>
        <v>44525</v>
      </c>
      <c r="AK541" s="160"/>
      <c r="AL541" s="160"/>
      <c r="AM541" s="92"/>
      <c r="AO541" s="91" t="s">
        <v>1773</v>
      </c>
      <c r="AP541" s="92" t="s">
        <v>2481</v>
      </c>
      <c r="AQ541" s="181" t="s">
        <v>2240</v>
      </c>
      <c r="AR541" s="168" t="str">
        <f t="shared" si="62"/>
        <v>8-5</v>
      </c>
      <c r="AS541" s="169" t="str">
        <f t="shared" si="63"/>
        <v/>
      </c>
      <c r="AT541" s="170" t="str">
        <f t="shared" si="64"/>
        <v/>
      </c>
      <c r="AU541" s="182" t="str">
        <f t="shared" si="65"/>
        <v/>
      </c>
      <c r="AV541" s="183" t="str">
        <f t="shared" si="66"/>
        <v/>
      </c>
      <c r="AW541" s="163" t="str">
        <f t="shared" si="67"/>
        <v/>
      </c>
      <c r="AX541" s="92" t="str">
        <f>IFERROR(VLOOKUP(功能_33[[#This Row],[功能代號]],#REF!,1,FALSE),"")</f>
        <v/>
      </c>
      <c r="AY541" s="100">
        <v>44613</v>
      </c>
      <c r="AZ541" s="100">
        <v>44625</v>
      </c>
      <c r="BA541" s="100">
        <v>44622</v>
      </c>
      <c r="BB541" s="92" t="s">
        <v>1645</v>
      </c>
      <c r="BC541" s="92" t="s">
        <v>1832</v>
      </c>
      <c r="BD541" s="92" t="s">
        <v>2474</v>
      </c>
      <c r="BE541" s="92" t="s">
        <v>1533</v>
      </c>
      <c r="BF541" s="184"/>
      <c r="BG541" s="92" t="str">
        <f>IFERROR(VLOOKUP(功能_33[[#This Row],[功能代號]],#REF!,1,FALSE),"")</f>
        <v/>
      </c>
      <c r="BH541" s="92" t="str">
        <f>IFERROR(VLOOKUP(功能_33[[#This Row],[QC對應測試案例即測試報告]],#REF!,1,FALSE),"")</f>
        <v/>
      </c>
      <c r="BI541" s="92" t="str">
        <f t="shared" si="68"/>
        <v/>
      </c>
    </row>
    <row r="542" spans="1:61" ht="30" x14ac:dyDescent="0.4">
      <c r="C542" s="92" t="s">
        <v>647</v>
      </c>
      <c r="D542" s="92" t="s">
        <v>2482</v>
      </c>
      <c r="E542" s="91" t="s">
        <v>2483</v>
      </c>
      <c r="F542" s="92" t="s">
        <v>2484</v>
      </c>
      <c r="G542" s="92" t="s">
        <v>2485</v>
      </c>
      <c r="H542" s="91" t="s">
        <v>1771</v>
      </c>
      <c r="I542" s="91" t="s">
        <v>1771</v>
      </c>
      <c r="J542" s="180" t="s">
        <v>2486</v>
      </c>
      <c r="K542" s="97" t="s">
        <v>2487</v>
      </c>
      <c r="L542" s="160">
        <v>44641</v>
      </c>
      <c r="M542" s="160">
        <v>44641</v>
      </c>
      <c r="N542" s="160">
        <v>44524</v>
      </c>
      <c r="O542" s="160">
        <v>44525</v>
      </c>
      <c r="P542" s="160">
        <v>44529</v>
      </c>
      <c r="Q542" s="91" t="s">
        <v>728</v>
      </c>
      <c r="R542" s="91" t="s">
        <v>1170</v>
      </c>
      <c r="W542" s="91"/>
      <c r="Y542" s="91"/>
      <c r="Z542" s="91"/>
      <c r="AA542" s="92" t="e">
        <f>VLOOKUP(功能_33[[#This Row],[User]],#REF!,7,FALSE)</f>
        <v>#REF!</v>
      </c>
      <c r="AB542" s="160">
        <v>44529</v>
      </c>
      <c r="AC542" s="160" t="s">
        <v>1593</v>
      </c>
      <c r="AD542" s="190">
        <v>44544</v>
      </c>
      <c r="AE542" s="160">
        <v>44544</v>
      </c>
      <c r="AF542" s="180" t="s">
        <v>2488</v>
      </c>
      <c r="AG542" s="160"/>
      <c r="AH542" s="160"/>
      <c r="AI542" s="160"/>
      <c r="AJ542" s="160">
        <f>IFERROR(IF(VLOOKUP(功能_33[[#This Row],[功能代號]],E:T,11,FALSE)=0,"",VLOOKUP(功能_33[[#This Row],[功能代號]],E:T,11,FALSE)),"")</f>
        <v>44525</v>
      </c>
      <c r="AK542" s="160"/>
      <c r="AL542" s="160"/>
      <c r="AM542" s="92"/>
      <c r="AO542" s="93" t="s">
        <v>2489</v>
      </c>
      <c r="AP542" s="204" t="s">
        <v>2490</v>
      </c>
      <c r="AQ542" s="181" t="s">
        <v>2240</v>
      </c>
      <c r="AR542" s="168" t="str">
        <f t="shared" si="62"/>
        <v>8-4</v>
      </c>
      <c r="AS542" s="169" t="str">
        <f t="shared" si="63"/>
        <v/>
      </c>
      <c r="AT542" s="170" t="str">
        <f t="shared" si="64"/>
        <v/>
      </c>
      <c r="AU542" s="182" t="str">
        <f t="shared" si="65"/>
        <v/>
      </c>
      <c r="AV542" s="183" t="str">
        <f t="shared" si="66"/>
        <v/>
      </c>
      <c r="AW542" s="163" t="str">
        <f t="shared" si="67"/>
        <v/>
      </c>
      <c r="AX542" s="92" t="str">
        <f>IFERROR(VLOOKUP(功能_33[[#This Row],[功能代號]],#REF!,1,FALSE),"")</f>
        <v/>
      </c>
      <c r="AY542" s="100">
        <v>44603</v>
      </c>
      <c r="AZ542" s="100">
        <v>44641</v>
      </c>
      <c r="BA542" s="100">
        <v>44641</v>
      </c>
      <c r="BB542" s="92" t="s">
        <v>1775</v>
      </c>
      <c r="BD542" s="95" t="s">
        <v>2491</v>
      </c>
      <c r="BE542" s="95" t="s">
        <v>1533</v>
      </c>
      <c r="BF542" s="184"/>
      <c r="BG542" s="92" t="str">
        <f>IFERROR(VLOOKUP(功能_33[[#This Row],[功能代號]],#REF!,1,FALSE),"")</f>
        <v/>
      </c>
      <c r="BH542" s="92" t="str">
        <f>IFERROR(VLOOKUP(功能_33[[#This Row],[QC對應測試案例即測試報告]],#REF!,1,FALSE),"")</f>
        <v/>
      </c>
      <c r="BI542" s="92" t="str">
        <f t="shared" si="68"/>
        <v/>
      </c>
    </row>
    <row r="543" spans="1:61" ht="100" customHeight="1" x14ac:dyDescent="0.4">
      <c r="C543" s="92" t="s">
        <v>647</v>
      </c>
      <c r="D543" s="92" t="s">
        <v>2482</v>
      </c>
      <c r="E543" s="91" t="s">
        <v>2492</v>
      </c>
      <c r="F543" s="92" t="s">
        <v>2493</v>
      </c>
      <c r="G543" s="204" t="s">
        <v>2494</v>
      </c>
      <c r="H543" s="91" t="s">
        <v>1771</v>
      </c>
      <c r="I543" s="91" t="s">
        <v>1771</v>
      </c>
      <c r="J543" s="180" t="s">
        <v>2476</v>
      </c>
      <c r="K543" s="97" t="s">
        <v>2495</v>
      </c>
      <c r="L543" s="160">
        <v>44641</v>
      </c>
      <c r="M543" s="160">
        <v>44641</v>
      </c>
      <c r="N543" s="160">
        <v>44524</v>
      </c>
      <c r="O543" s="160">
        <v>44525</v>
      </c>
      <c r="P543" s="160">
        <v>44529</v>
      </c>
      <c r="Q543" s="91" t="s">
        <v>728</v>
      </c>
      <c r="R543" s="91" t="s">
        <v>1170</v>
      </c>
      <c r="W543" s="91"/>
      <c r="Y543" s="91"/>
      <c r="Z543" s="91"/>
      <c r="AA543" s="92" t="e">
        <f>VLOOKUP(功能_33[[#This Row],[User]],#REF!,7,FALSE)</f>
        <v>#REF!</v>
      </c>
      <c r="AB543" s="160">
        <v>44529</v>
      </c>
      <c r="AC543" s="160" t="s">
        <v>1593</v>
      </c>
      <c r="AD543" s="190">
        <v>44544</v>
      </c>
      <c r="AE543" s="160">
        <v>44544</v>
      </c>
      <c r="AF543" s="180" t="s">
        <v>2496</v>
      </c>
      <c r="AG543" s="160"/>
      <c r="AH543" s="160"/>
      <c r="AI543" s="160"/>
      <c r="AJ543" s="160">
        <f>IFERROR(IF(VLOOKUP(功能_33[[#This Row],[功能代號]],E:T,11,FALSE)=0,"",VLOOKUP(功能_33[[#This Row],[功能代號]],E:T,11,FALSE)),"")</f>
        <v>44525</v>
      </c>
      <c r="AK543" s="160"/>
      <c r="AL543" s="160"/>
      <c r="AM543" s="92"/>
      <c r="AO543" s="93" t="s">
        <v>2497</v>
      </c>
      <c r="AP543" s="204" t="s">
        <v>2498</v>
      </c>
      <c r="AQ543" s="181" t="s">
        <v>2240</v>
      </c>
      <c r="AR543" s="168" t="str">
        <f t="shared" si="62"/>
        <v>8-4</v>
      </c>
      <c r="AS543" s="169" t="str">
        <f t="shared" si="63"/>
        <v/>
      </c>
      <c r="AT543" s="170" t="str">
        <f t="shared" si="64"/>
        <v/>
      </c>
      <c r="AU543" s="182" t="str">
        <f t="shared" si="65"/>
        <v/>
      </c>
      <c r="AV543" s="183" t="str">
        <f t="shared" si="66"/>
        <v/>
      </c>
      <c r="AW543" s="163" t="str">
        <f t="shared" si="67"/>
        <v/>
      </c>
      <c r="AX543" s="92" t="str">
        <f>IFERROR(VLOOKUP(功能_33[[#This Row],[功能代號]],#REF!,1,FALSE),"")</f>
        <v/>
      </c>
      <c r="AY543" s="100">
        <v>44603</v>
      </c>
      <c r="AZ543" s="100">
        <v>44641</v>
      </c>
      <c r="BA543" s="100">
        <v>44641</v>
      </c>
      <c r="BB543" s="92" t="s">
        <v>1775</v>
      </c>
      <c r="BC543" s="95" t="s">
        <v>2499</v>
      </c>
      <c r="BD543" s="95" t="s">
        <v>2500</v>
      </c>
      <c r="BE543" s="95" t="s">
        <v>1533</v>
      </c>
      <c r="BF543" s="184"/>
      <c r="BG543" s="92" t="str">
        <f>IFERROR(VLOOKUP(功能_33[[#This Row],[功能代號]],#REF!,1,FALSE),"")</f>
        <v/>
      </c>
      <c r="BH543" s="92" t="str">
        <f>IFERROR(VLOOKUP(功能_33[[#This Row],[QC對應測試案例即測試報告]],#REF!,1,FALSE),"")</f>
        <v/>
      </c>
      <c r="BI543" s="92" t="str">
        <f t="shared" si="68"/>
        <v/>
      </c>
    </row>
    <row r="544" spans="1:61" ht="100" customHeight="1" x14ac:dyDescent="0.4">
      <c r="A544" s="188"/>
      <c r="C544" s="92" t="s">
        <v>647</v>
      </c>
      <c r="D544" s="92" t="s">
        <v>2482</v>
      </c>
      <c r="E544" s="91" t="s">
        <v>2501</v>
      </c>
      <c r="F544" s="106" t="s">
        <v>2502</v>
      </c>
      <c r="G544" s="205" t="s">
        <v>2503</v>
      </c>
      <c r="H544" s="91" t="s">
        <v>1771</v>
      </c>
      <c r="I544" s="91" t="s">
        <v>1771</v>
      </c>
      <c r="J544" s="180" t="s">
        <v>2476</v>
      </c>
      <c r="K544" s="97" t="s">
        <v>2504</v>
      </c>
      <c r="L544" s="160">
        <v>44641</v>
      </c>
      <c r="M544" s="160">
        <v>44641</v>
      </c>
      <c r="N544" s="160"/>
      <c r="O544" s="160"/>
      <c r="P544" s="160" t="str">
        <f>IFERROR(IF(VLOOKUP(功能_33[[#This Row],[功能代號]],#REF!,8,FALSE)=0,"",VLOOKUP(功能_33[[#This Row],[功能代號]],#REF!,8,FALSE)),"")</f>
        <v/>
      </c>
      <c r="Q544" s="91" t="s">
        <v>728</v>
      </c>
      <c r="R544" s="91" t="s">
        <v>1170</v>
      </c>
      <c r="W544" s="91"/>
      <c r="Y544" s="91"/>
      <c r="Z544" s="91"/>
      <c r="AA544" s="92" t="e">
        <f>VLOOKUP(功能_33[[#This Row],[User]],#REF!,7,FALSE)</f>
        <v>#REF!</v>
      </c>
      <c r="AB544" s="160"/>
      <c r="AC544" s="160"/>
      <c r="AD544" s="190"/>
      <c r="AE544" s="191"/>
      <c r="AF544" s="192">
        <v>44645</v>
      </c>
      <c r="AG544" s="191"/>
      <c r="AH544" s="191"/>
      <c r="AI544" s="191"/>
      <c r="AJ544" s="191" t="str">
        <f>IFERROR(IF(VLOOKUP(功能_33[[#This Row],[功能代號]],E:T,11,FALSE)=0,"",VLOOKUP(功能_33[[#This Row],[功能代號]],E:T,11,FALSE)),"")</f>
        <v/>
      </c>
      <c r="AK544" s="191"/>
      <c r="AL544" s="191"/>
      <c r="AM544" s="92"/>
      <c r="AO544" s="93" t="s">
        <v>897</v>
      </c>
      <c r="AP544" s="95" t="s">
        <v>897</v>
      </c>
      <c r="AQ544" s="181" t="s">
        <v>1530</v>
      </c>
      <c r="AR544" s="168" t="str">
        <f t="shared" si="62"/>
        <v>8-4</v>
      </c>
      <c r="AS544" s="169" t="str">
        <f t="shared" si="63"/>
        <v/>
      </c>
      <c r="AT544" s="170" t="str">
        <f t="shared" si="64"/>
        <v/>
      </c>
      <c r="AU544" s="182" t="str">
        <f t="shared" si="65"/>
        <v/>
      </c>
      <c r="AV544" s="183" t="str">
        <f t="shared" si="66"/>
        <v>8-4</v>
      </c>
      <c r="AW544" s="163" t="str">
        <f t="shared" si="67"/>
        <v/>
      </c>
      <c r="AX544" s="92" t="str">
        <f>IFERROR(VLOOKUP(功能_33[[#This Row],[功能代號]],#REF!,1,FALSE),"")</f>
        <v/>
      </c>
      <c r="AY544" s="100">
        <v>44641</v>
      </c>
      <c r="AZ544" s="100">
        <v>44641</v>
      </c>
      <c r="BA544" s="100">
        <v>44641</v>
      </c>
      <c r="BB544" s="92" t="s">
        <v>1775</v>
      </c>
      <c r="BD544" s="95" t="s">
        <v>2491</v>
      </c>
      <c r="BE544" s="95" t="s">
        <v>1533</v>
      </c>
      <c r="BF544" s="184"/>
    </row>
    <row r="545" spans="1:61" ht="27" x14ac:dyDescent="0.4">
      <c r="C545" s="92" t="s">
        <v>2505</v>
      </c>
      <c r="D545" s="189" t="s">
        <v>2506</v>
      </c>
      <c r="E545" s="91" t="s">
        <v>2507</v>
      </c>
      <c r="F545" s="92" t="s">
        <v>2508</v>
      </c>
      <c r="G545" s="92" t="s">
        <v>2509</v>
      </c>
      <c r="H545" s="91" t="s">
        <v>1771</v>
      </c>
      <c r="I545" s="91" t="s">
        <v>1771</v>
      </c>
      <c r="J545" s="180" t="s">
        <v>2510</v>
      </c>
      <c r="K545" s="97" t="s">
        <v>1659</v>
      </c>
      <c r="L545" s="160">
        <v>44585</v>
      </c>
      <c r="M545" s="160">
        <v>44578</v>
      </c>
      <c r="N545" s="160">
        <v>44530</v>
      </c>
      <c r="O545" s="160">
        <v>44530</v>
      </c>
      <c r="P545" s="160">
        <v>44536</v>
      </c>
      <c r="Q545" s="91" t="s">
        <v>728</v>
      </c>
      <c r="R545" s="91" t="s">
        <v>884</v>
      </c>
      <c r="W545" s="91"/>
      <c r="Y545" s="91"/>
      <c r="Z545" s="91"/>
      <c r="AA545" s="92" t="e">
        <f>VLOOKUP(功能_33[[#This Row],[User]],#REF!,7,FALSE)</f>
        <v>#REF!</v>
      </c>
      <c r="AB545" s="160">
        <v>44536</v>
      </c>
      <c r="AC545" s="160"/>
      <c r="AD545" s="160">
        <v>44546</v>
      </c>
      <c r="AE545" s="160">
        <v>44546</v>
      </c>
      <c r="AF545" s="180" t="s">
        <v>2511</v>
      </c>
      <c r="AG545" s="160"/>
      <c r="AH545" s="160"/>
      <c r="AI545" s="160"/>
      <c r="AJ545" s="160">
        <f>IFERROR(IF(VLOOKUP(功能_33[[#This Row],[功能代號]],E:T,11,FALSE)=0,"",VLOOKUP(功能_33[[#This Row],[功能代號]],E:T,11,FALSE)),"")</f>
        <v>44530</v>
      </c>
      <c r="AK545" s="160"/>
      <c r="AL545" s="160"/>
      <c r="AM545" s="92"/>
      <c r="AO545" s="93" t="s">
        <v>2512</v>
      </c>
      <c r="AP545" s="92" t="s">
        <v>2513</v>
      </c>
      <c r="AQ545" s="181" t="s">
        <v>2240</v>
      </c>
      <c r="AR545" s="168" t="str">
        <f t="shared" si="62"/>
        <v>7-2</v>
      </c>
      <c r="AS545" s="169" t="str">
        <f t="shared" si="63"/>
        <v/>
      </c>
      <c r="AT545" s="170" t="str">
        <f t="shared" si="64"/>
        <v/>
      </c>
      <c r="AU545" s="182" t="str">
        <f t="shared" si="65"/>
        <v/>
      </c>
      <c r="AV545" s="183" t="str">
        <f t="shared" si="66"/>
        <v/>
      </c>
      <c r="AW545" s="163" t="str">
        <f t="shared" si="67"/>
        <v/>
      </c>
      <c r="AX545" s="92" t="str">
        <f>IFERROR(VLOOKUP(功能_33[[#This Row],[功能代號]],#REF!,1,FALSE),"")</f>
        <v/>
      </c>
      <c r="AY545" s="100">
        <v>44603</v>
      </c>
      <c r="AZ545" s="174">
        <v>44620</v>
      </c>
      <c r="BA545" s="100">
        <v>44616</v>
      </c>
      <c r="BB545" s="92" t="s">
        <v>1775</v>
      </c>
      <c r="BC545" s="92" t="s">
        <v>2514</v>
      </c>
      <c r="BD545" s="92" t="s">
        <v>2515</v>
      </c>
      <c r="BE545" s="92" t="s">
        <v>1533</v>
      </c>
      <c r="BF545" s="184"/>
      <c r="BG545" s="92" t="str">
        <f>IFERROR(VLOOKUP(功能_33[[#This Row],[功能代號]],#REF!,1,FALSE),"")</f>
        <v/>
      </c>
      <c r="BH545" s="92" t="str">
        <f>IFERROR(VLOOKUP(功能_33[[#This Row],[QC對應測試案例即測試報告]],#REF!,1,FALSE),"")</f>
        <v/>
      </c>
      <c r="BI545" s="92" t="str">
        <f t="shared" si="68"/>
        <v/>
      </c>
    </row>
    <row r="546" spans="1:61" ht="27" x14ac:dyDescent="0.4">
      <c r="C546" s="92" t="s">
        <v>2505</v>
      </c>
      <c r="D546" s="189" t="s">
        <v>2506</v>
      </c>
      <c r="E546" s="91" t="s">
        <v>2516</v>
      </c>
      <c r="F546" s="92" t="s">
        <v>2517</v>
      </c>
      <c r="G546" s="92" t="s">
        <v>2509</v>
      </c>
      <c r="H546" s="91" t="s">
        <v>1771</v>
      </c>
      <c r="I546" s="91" t="s">
        <v>1771</v>
      </c>
      <c r="J546" s="180" t="s">
        <v>2510</v>
      </c>
      <c r="K546" s="97" t="s">
        <v>1659</v>
      </c>
      <c r="L546" s="160">
        <v>44585</v>
      </c>
      <c r="M546" s="160">
        <v>44578</v>
      </c>
      <c r="N546" s="160">
        <v>44530</v>
      </c>
      <c r="O546" s="160">
        <v>44530</v>
      </c>
      <c r="P546" s="160">
        <v>44536</v>
      </c>
      <c r="Q546" s="91" t="s">
        <v>728</v>
      </c>
      <c r="R546" s="91" t="s">
        <v>884</v>
      </c>
      <c r="W546" s="91"/>
      <c r="Y546" s="91"/>
      <c r="Z546" s="91"/>
      <c r="AA546" s="92" t="e">
        <f>VLOOKUP(功能_33[[#This Row],[User]],#REF!,7,FALSE)</f>
        <v>#REF!</v>
      </c>
      <c r="AB546" s="160">
        <v>44536</v>
      </c>
      <c r="AC546" s="160" t="s">
        <v>1745</v>
      </c>
      <c r="AD546" s="160">
        <v>44546</v>
      </c>
      <c r="AE546" s="160">
        <v>44546</v>
      </c>
      <c r="AF546" s="180" t="s">
        <v>2511</v>
      </c>
      <c r="AG546" s="160"/>
      <c r="AH546" s="160"/>
      <c r="AI546" s="160"/>
      <c r="AJ546" s="160">
        <f>IFERROR(IF(VLOOKUP(功能_33[[#This Row],[功能代號]],E:T,11,FALSE)=0,"",VLOOKUP(功能_33[[#This Row],[功能代號]],E:T,11,FALSE)),"")</f>
        <v>44530</v>
      </c>
      <c r="AK546" s="160"/>
      <c r="AL546" s="160"/>
      <c r="AM546" s="92"/>
      <c r="AO546" s="93" t="s">
        <v>2512</v>
      </c>
      <c r="AP546" s="92" t="s">
        <v>2513</v>
      </c>
      <c r="AQ546" s="181" t="s">
        <v>2518</v>
      </c>
      <c r="AR546" s="168" t="str">
        <f t="shared" si="62"/>
        <v>7-2</v>
      </c>
      <c r="AS546" s="169" t="str">
        <f t="shared" si="63"/>
        <v/>
      </c>
      <c r="AT546" s="170" t="str">
        <f t="shared" si="64"/>
        <v/>
      </c>
      <c r="AU546" s="182" t="str">
        <f t="shared" si="65"/>
        <v/>
      </c>
      <c r="AV546" s="183" t="str">
        <f t="shared" si="66"/>
        <v/>
      </c>
      <c r="AW546" s="163" t="str">
        <f t="shared" si="67"/>
        <v/>
      </c>
      <c r="AX546" s="92" t="str">
        <f>IFERROR(VLOOKUP(功能_33[[#This Row],[功能代號]],#REF!,1,FALSE),"")</f>
        <v/>
      </c>
      <c r="AY546" s="100">
        <v>44603</v>
      </c>
      <c r="AZ546" s="174">
        <v>44620</v>
      </c>
      <c r="BA546" s="100">
        <v>44616</v>
      </c>
      <c r="BB546" s="92" t="s">
        <v>1775</v>
      </c>
      <c r="BC546" s="92" t="s">
        <v>2514</v>
      </c>
      <c r="BD546" s="92" t="s">
        <v>2515</v>
      </c>
      <c r="BE546" s="92" t="s">
        <v>1533</v>
      </c>
      <c r="BF546" s="184"/>
      <c r="BG546" s="92" t="str">
        <f>IFERROR(VLOOKUP(功能_33[[#This Row],[功能代號]],#REF!,1,FALSE),"")</f>
        <v/>
      </c>
      <c r="BH546" s="92" t="str">
        <f>IFERROR(VLOOKUP(功能_33[[#This Row],[QC對應測試案例即測試報告]],#REF!,1,FALSE),"")</f>
        <v/>
      </c>
      <c r="BI546" s="92" t="str">
        <f t="shared" si="68"/>
        <v/>
      </c>
    </row>
    <row r="547" spans="1:61" ht="27" x14ac:dyDescent="0.4">
      <c r="C547" s="92" t="s">
        <v>2505</v>
      </c>
      <c r="D547" s="189" t="s">
        <v>2506</v>
      </c>
      <c r="E547" s="91" t="s">
        <v>2519</v>
      </c>
      <c r="F547" s="92" t="s">
        <v>2520</v>
      </c>
      <c r="G547" s="92" t="s">
        <v>2509</v>
      </c>
      <c r="H547" s="91" t="s">
        <v>1771</v>
      </c>
      <c r="I547" s="91" t="s">
        <v>1771</v>
      </c>
      <c r="J547" s="180" t="s">
        <v>2521</v>
      </c>
      <c r="K547" s="180"/>
      <c r="L547" s="160">
        <v>44585</v>
      </c>
      <c r="M547" s="160">
        <v>44578</v>
      </c>
      <c r="N547" s="160">
        <v>44530</v>
      </c>
      <c r="O547" s="160">
        <v>44530</v>
      </c>
      <c r="P547" s="160">
        <v>44536</v>
      </c>
      <c r="Q547" s="91" t="s">
        <v>728</v>
      </c>
      <c r="R547" s="91" t="s">
        <v>884</v>
      </c>
      <c r="W547" s="91"/>
      <c r="Y547" s="91"/>
      <c r="Z547" s="91"/>
      <c r="AA547" s="92" t="e">
        <f>VLOOKUP(功能_33[[#This Row],[User]],#REF!,7,FALSE)</f>
        <v>#REF!</v>
      </c>
      <c r="AB547" s="160">
        <v>44536</v>
      </c>
      <c r="AC547" s="160"/>
      <c r="AD547" s="160">
        <v>44546</v>
      </c>
      <c r="AE547" s="160">
        <v>44546</v>
      </c>
      <c r="AF547" s="180">
        <v>44546</v>
      </c>
      <c r="AG547" s="160"/>
      <c r="AH547" s="160"/>
      <c r="AI547" s="160"/>
      <c r="AJ547" s="160">
        <f>IFERROR(IF(VLOOKUP(功能_33[[#This Row],[功能代號]],E:T,11,FALSE)=0,"",VLOOKUP(功能_33[[#This Row],[功能代號]],E:T,11,FALSE)),"")</f>
        <v>44530</v>
      </c>
      <c r="AK547" s="160"/>
      <c r="AL547" s="160"/>
      <c r="AM547" s="92"/>
      <c r="AO547" s="93" t="s">
        <v>2522</v>
      </c>
      <c r="AP547" s="92" t="s">
        <v>2523</v>
      </c>
      <c r="AQ547" s="181" t="s">
        <v>2518</v>
      </c>
      <c r="AR547" s="168" t="str">
        <f t="shared" si="62"/>
        <v>7-2</v>
      </c>
      <c r="AS547" s="169" t="str">
        <f t="shared" si="63"/>
        <v/>
      </c>
      <c r="AT547" s="170" t="str">
        <f t="shared" si="64"/>
        <v/>
      </c>
      <c r="AU547" s="182" t="str">
        <f t="shared" si="65"/>
        <v/>
      </c>
      <c r="AV547" s="183" t="str">
        <f t="shared" si="66"/>
        <v/>
      </c>
      <c r="AW547" s="163" t="str">
        <f t="shared" si="67"/>
        <v/>
      </c>
      <c r="AX547" s="92" t="str">
        <f>IFERROR(VLOOKUP(功能_33[[#This Row],[功能代號]],#REF!,1,FALSE),"")</f>
        <v/>
      </c>
      <c r="AY547" s="100">
        <v>44603</v>
      </c>
      <c r="AZ547" s="174">
        <v>44620</v>
      </c>
      <c r="BA547" s="100">
        <v>44616</v>
      </c>
      <c r="BB547" s="92" t="s">
        <v>1775</v>
      </c>
      <c r="BC547" s="92" t="s">
        <v>2514</v>
      </c>
      <c r="BD547" s="92" t="s">
        <v>2515</v>
      </c>
      <c r="BE547" s="92" t="s">
        <v>1533</v>
      </c>
      <c r="BF547" s="184"/>
      <c r="BG547" s="92" t="str">
        <f>IFERROR(VLOOKUP(功能_33[[#This Row],[功能代號]],#REF!,1,FALSE),"")</f>
        <v/>
      </c>
      <c r="BH547" s="92" t="str">
        <f>IFERROR(VLOOKUP(功能_33[[#This Row],[QC對應測試案例即測試報告]],#REF!,1,FALSE),"")</f>
        <v/>
      </c>
      <c r="BI547" s="92" t="str">
        <f t="shared" si="68"/>
        <v/>
      </c>
    </row>
    <row r="548" spans="1:61" ht="27" x14ac:dyDescent="0.4">
      <c r="C548" s="92" t="s">
        <v>2505</v>
      </c>
      <c r="D548" s="189" t="s">
        <v>2506</v>
      </c>
      <c r="E548" s="91" t="s">
        <v>2524</v>
      </c>
      <c r="F548" s="92" t="s">
        <v>2525</v>
      </c>
      <c r="G548" s="92" t="s">
        <v>2509</v>
      </c>
      <c r="H548" s="91" t="s">
        <v>1771</v>
      </c>
      <c r="I548" s="91" t="s">
        <v>1771</v>
      </c>
      <c r="J548" s="180" t="s">
        <v>2526</v>
      </c>
      <c r="K548" s="180" t="s">
        <v>1551</v>
      </c>
      <c r="L548" s="160">
        <v>44585</v>
      </c>
      <c r="M548" s="160">
        <v>44578</v>
      </c>
      <c r="N548" s="160">
        <v>44530</v>
      </c>
      <c r="O548" s="160">
        <v>44530</v>
      </c>
      <c r="P548" s="160">
        <v>44536</v>
      </c>
      <c r="Q548" s="91" t="s">
        <v>728</v>
      </c>
      <c r="R548" s="91" t="s">
        <v>884</v>
      </c>
      <c r="W548" s="91"/>
      <c r="Y548" s="91"/>
      <c r="Z548" s="91"/>
      <c r="AA548" s="92" t="e">
        <f>VLOOKUP(功能_33[[#This Row],[User]],#REF!,7,FALSE)</f>
        <v>#REF!</v>
      </c>
      <c r="AB548" s="160">
        <v>44536</v>
      </c>
      <c r="AC548" s="160" t="s">
        <v>1745</v>
      </c>
      <c r="AD548" s="160">
        <v>44546</v>
      </c>
      <c r="AE548" s="160">
        <v>44546</v>
      </c>
      <c r="AF548" s="180" t="s">
        <v>2527</v>
      </c>
      <c r="AG548" s="160"/>
      <c r="AH548" s="160"/>
      <c r="AI548" s="160"/>
      <c r="AJ548" s="160">
        <f>IFERROR(IF(VLOOKUP(功能_33[[#This Row],[功能代號]],E:T,11,FALSE)=0,"",VLOOKUP(功能_33[[#This Row],[功能代號]],E:T,11,FALSE)),"")</f>
        <v>44530</v>
      </c>
      <c r="AK548" s="160"/>
      <c r="AL548" s="160"/>
      <c r="AM548" s="92"/>
      <c r="AO548" s="93" t="s">
        <v>2522</v>
      </c>
      <c r="AP548" s="92" t="s">
        <v>2523</v>
      </c>
      <c r="AQ548" s="181" t="s">
        <v>2518</v>
      </c>
      <c r="AR548" s="168" t="str">
        <f t="shared" si="62"/>
        <v>7-2</v>
      </c>
      <c r="AS548" s="169" t="str">
        <f t="shared" si="63"/>
        <v/>
      </c>
      <c r="AT548" s="170" t="str">
        <f t="shared" si="64"/>
        <v/>
      </c>
      <c r="AU548" s="182" t="str">
        <f t="shared" si="65"/>
        <v/>
      </c>
      <c r="AV548" s="183" t="str">
        <f t="shared" si="66"/>
        <v/>
      </c>
      <c r="AW548" s="163" t="str">
        <f t="shared" si="67"/>
        <v/>
      </c>
      <c r="AX548" s="92" t="str">
        <f>IFERROR(VLOOKUP(功能_33[[#This Row],[功能代號]],#REF!,1,FALSE),"")</f>
        <v/>
      </c>
      <c r="AY548" s="100">
        <v>44603</v>
      </c>
      <c r="AZ548" s="174">
        <v>44620</v>
      </c>
      <c r="BA548" s="100">
        <v>44616</v>
      </c>
      <c r="BB548" s="92" t="s">
        <v>1775</v>
      </c>
      <c r="BC548" s="92" t="s">
        <v>2514</v>
      </c>
      <c r="BD548" s="92" t="s">
        <v>2515</v>
      </c>
      <c r="BE548" s="92" t="s">
        <v>1533</v>
      </c>
      <c r="BF548" s="184"/>
      <c r="BG548" s="92" t="str">
        <f>IFERROR(VLOOKUP(功能_33[[#This Row],[功能代號]],#REF!,1,FALSE),"")</f>
        <v/>
      </c>
      <c r="BH548" s="92" t="str">
        <f>IFERROR(VLOOKUP(功能_33[[#This Row],[QC對應測試案例即測試報告]],#REF!,1,FALSE),"")</f>
        <v/>
      </c>
      <c r="BI548" s="92" t="str">
        <f t="shared" si="68"/>
        <v/>
      </c>
    </row>
    <row r="549" spans="1:61" ht="27" x14ac:dyDescent="0.4">
      <c r="C549" s="92" t="s">
        <v>2505</v>
      </c>
      <c r="D549" s="189" t="s">
        <v>2528</v>
      </c>
      <c r="E549" s="91" t="s">
        <v>2529</v>
      </c>
      <c r="F549" s="92" t="s">
        <v>2530</v>
      </c>
      <c r="G549" s="92" t="s">
        <v>2509</v>
      </c>
      <c r="H549" s="91" t="s">
        <v>1771</v>
      </c>
      <c r="I549" s="91" t="s">
        <v>1771</v>
      </c>
      <c r="J549" s="180" t="s">
        <v>2526</v>
      </c>
      <c r="K549" s="97" t="s">
        <v>2074</v>
      </c>
      <c r="L549" s="160">
        <v>44585</v>
      </c>
      <c r="M549" s="160">
        <v>44578</v>
      </c>
      <c r="N549" s="160">
        <v>44530</v>
      </c>
      <c r="O549" s="160">
        <v>44530</v>
      </c>
      <c r="P549" s="160" t="str">
        <f>IFERROR(IF(VLOOKUP(功能_33[[#This Row],[功能代號]],#REF!,8,FALSE)=0,"",VLOOKUP(功能_33[[#This Row],[功能代號]],#REF!,8,FALSE)),"")</f>
        <v/>
      </c>
      <c r="Q549" s="91" t="s">
        <v>728</v>
      </c>
      <c r="R549" s="91" t="s">
        <v>884</v>
      </c>
      <c r="W549" s="91"/>
      <c r="Y549" s="91"/>
      <c r="Z549" s="91"/>
      <c r="AA549" s="92" t="e">
        <f>VLOOKUP(功能_33[[#This Row],[User]],#REF!,7,FALSE)</f>
        <v>#REF!</v>
      </c>
      <c r="AB549" s="160">
        <v>44533</v>
      </c>
      <c r="AC549" s="160" t="s">
        <v>1745</v>
      </c>
      <c r="AD549" s="160">
        <v>44546</v>
      </c>
      <c r="AE549" s="160">
        <v>44546</v>
      </c>
      <c r="AF549" s="180" t="s">
        <v>2527</v>
      </c>
      <c r="AG549" s="160"/>
      <c r="AH549" s="160"/>
      <c r="AI549" s="160"/>
      <c r="AJ549" s="160">
        <f>IFERROR(IF(VLOOKUP(功能_33[[#This Row],[功能代號]],E:T,11,FALSE)=0,"",VLOOKUP(功能_33[[#This Row],[功能代號]],E:T,11,FALSE)),"")</f>
        <v>44530</v>
      </c>
      <c r="AK549" s="160"/>
      <c r="AL549" s="160"/>
      <c r="AM549" s="92"/>
      <c r="AO549" s="93" t="s">
        <v>2531</v>
      </c>
      <c r="AP549" s="92" t="s">
        <v>2532</v>
      </c>
      <c r="AQ549" s="181" t="s">
        <v>2518</v>
      </c>
      <c r="AR549" s="168" t="str">
        <f t="shared" si="62"/>
        <v>7-2</v>
      </c>
      <c r="AS549" s="169" t="str">
        <f t="shared" si="63"/>
        <v/>
      </c>
      <c r="AT549" s="170" t="str">
        <f t="shared" si="64"/>
        <v/>
      </c>
      <c r="AU549" s="182" t="str">
        <f t="shared" si="65"/>
        <v/>
      </c>
      <c r="AV549" s="183" t="str">
        <f t="shared" si="66"/>
        <v/>
      </c>
      <c r="AW549" s="163" t="str">
        <f t="shared" si="67"/>
        <v/>
      </c>
      <c r="AX549" s="92" t="str">
        <f>IFERROR(VLOOKUP(功能_33[[#This Row],[功能代號]],#REF!,1,FALSE),"")</f>
        <v/>
      </c>
      <c r="AY549" s="100">
        <v>44603</v>
      </c>
      <c r="AZ549" s="174">
        <v>44620</v>
      </c>
      <c r="BA549" s="100">
        <v>44616</v>
      </c>
      <c r="BB549" s="92" t="s">
        <v>1775</v>
      </c>
      <c r="BC549" s="92" t="s">
        <v>2514</v>
      </c>
      <c r="BD549" s="92" t="s">
        <v>2515</v>
      </c>
      <c r="BE549" s="92" t="s">
        <v>1533</v>
      </c>
      <c r="BF549" s="184"/>
      <c r="BG549" s="92" t="str">
        <f>IFERROR(VLOOKUP(功能_33[[#This Row],[功能代號]],#REF!,1,FALSE),"")</f>
        <v/>
      </c>
      <c r="BH549" s="92" t="str">
        <f>IFERROR(VLOOKUP(功能_33[[#This Row],[QC對應測試案例即測試報告]],#REF!,1,FALSE),"")</f>
        <v/>
      </c>
      <c r="BI549" s="92" t="str">
        <f t="shared" si="68"/>
        <v/>
      </c>
    </row>
    <row r="550" spans="1:61" ht="27" x14ac:dyDescent="0.4">
      <c r="C550" s="92" t="s">
        <v>2505</v>
      </c>
      <c r="D550" s="189" t="s">
        <v>2506</v>
      </c>
      <c r="E550" s="91" t="s">
        <v>2533</v>
      </c>
      <c r="F550" s="92" t="s">
        <v>2534</v>
      </c>
      <c r="G550" s="92" t="s">
        <v>2509</v>
      </c>
      <c r="H550" s="91" t="s">
        <v>1771</v>
      </c>
      <c r="I550" s="91" t="s">
        <v>1771</v>
      </c>
      <c r="J550" s="180" t="s">
        <v>2510</v>
      </c>
      <c r="K550" s="97" t="s">
        <v>1659</v>
      </c>
      <c r="L550" s="160">
        <v>44608</v>
      </c>
      <c r="M550" s="160">
        <v>44608</v>
      </c>
      <c r="N550" s="160">
        <v>44530</v>
      </c>
      <c r="O550" s="160">
        <v>44530</v>
      </c>
      <c r="P550" s="160">
        <v>44536</v>
      </c>
      <c r="Q550" s="91" t="s">
        <v>728</v>
      </c>
      <c r="R550" s="91" t="s">
        <v>884</v>
      </c>
      <c r="W550" s="91"/>
      <c r="Y550" s="91"/>
      <c r="Z550" s="91"/>
      <c r="AA550" s="92" t="e">
        <f>VLOOKUP(功能_33[[#This Row],[User]],#REF!,7,FALSE)</f>
        <v>#REF!</v>
      </c>
      <c r="AB550" s="160">
        <v>44536</v>
      </c>
      <c r="AC550" s="160" t="s">
        <v>1745</v>
      </c>
      <c r="AD550" s="160">
        <v>44546</v>
      </c>
      <c r="AE550" s="160">
        <v>44546</v>
      </c>
      <c r="AF550" s="180" t="s">
        <v>2535</v>
      </c>
      <c r="AG550" s="160"/>
      <c r="AH550" s="160"/>
      <c r="AI550" s="160"/>
      <c r="AJ550" s="160">
        <f>IFERROR(IF(VLOOKUP(功能_33[[#This Row],[功能代號]],E:T,11,FALSE)=0,"",VLOOKUP(功能_33[[#This Row],[功能代號]],E:T,11,FALSE)),"")</f>
        <v>44530</v>
      </c>
      <c r="AK550" s="160"/>
      <c r="AL550" s="160"/>
      <c r="AM550" s="92"/>
      <c r="AO550" s="93" t="s">
        <v>2531</v>
      </c>
      <c r="AP550" s="92" t="s">
        <v>2532</v>
      </c>
      <c r="AQ550" s="181" t="s">
        <v>2518</v>
      </c>
      <c r="AR550" s="168" t="str">
        <f t="shared" si="62"/>
        <v>7-2</v>
      </c>
      <c r="AS550" s="169" t="str">
        <f t="shared" si="63"/>
        <v/>
      </c>
      <c r="AT550" s="170" t="str">
        <f t="shared" si="64"/>
        <v/>
      </c>
      <c r="AU550" s="182" t="str">
        <f t="shared" si="65"/>
        <v/>
      </c>
      <c r="AV550" s="183" t="str">
        <f t="shared" si="66"/>
        <v/>
      </c>
      <c r="AW550" s="163" t="str">
        <f t="shared" si="67"/>
        <v/>
      </c>
      <c r="AX550" s="92" t="str">
        <f>IFERROR(VLOOKUP(功能_33[[#This Row],[功能代號]],#REF!,1,FALSE),"")</f>
        <v/>
      </c>
      <c r="AY550" s="100">
        <v>44603</v>
      </c>
      <c r="AZ550" s="174">
        <v>44620</v>
      </c>
      <c r="BA550" s="100">
        <v>44616</v>
      </c>
      <c r="BB550" s="92" t="s">
        <v>1775</v>
      </c>
      <c r="BC550" s="92" t="s">
        <v>2514</v>
      </c>
      <c r="BD550" s="92" t="s">
        <v>2515</v>
      </c>
      <c r="BE550" s="92" t="s">
        <v>1533</v>
      </c>
      <c r="BF550" s="184"/>
      <c r="BG550" s="92" t="str">
        <f>IFERROR(VLOOKUP(功能_33[[#This Row],[功能代號]],#REF!,1,FALSE),"")</f>
        <v/>
      </c>
      <c r="BH550" s="92" t="str">
        <f>IFERROR(VLOOKUP(功能_33[[#This Row],[QC對應測試案例即測試報告]],#REF!,1,FALSE),"")</f>
        <v/>
      </c>
      <c r="BI550" s="92" t="str">
        <f t="shared" si="68"/>
        <v/>
      </c>
    </row>
    <row r="551" spans="1:61" ht="27" x14ac:dyDescent="0.4">
      <c r="A551" s="188"/>
      <c r="C551" s="92" t="s">
        <v>2505</v>
      </c>
      <c r="D551" s="189" t="s">
        <v>2528</v>
      </c>
      <c r="E551" s="91" t="s">
        <v>2536</v>
      </c>
      <c r="F551" s="106" t="s">
        <v>2537</v>
      </c>
      <c r="G551" s="106" t="s">
        <v>2538</v>
      </c>
      <c r="H551" s="91" t="s">
        <v>1775</v>
      </c>
      <c r="I551" s="91" t="s">
        <v>1771</v>
      </c>
      <c r="J551" s="180" t="s">
        <v>2526</v>
      </c>
      <c r="K551" s="180" t="s">
        <v>1975</v>
      </c>
      <c r="L551" s="160">
        <v>44585</v>
      </c>
      <c r="M551" s="160">
        <v>44579</v>
      </c>
      <c r="N551" s="160"/>
      <c r="O551" s="160"/>
      <c r="P551" s="160" t="str">
        <f>IFERROR(IF(VLOOKUP(功能_33[[#This Row],[功能代號]],#REF!,8,FALSE)=0,"",VLOOKUP(功能_33[[#This Row],[功能代號]],#REF!,8,FALSE)),"")</f>
        <v/>
      </c>
      <c r="Q551" s="91" t="s">
        <v>728</v>
      </c>
      <c r="R551" s="194" t="s">
        <v>884</v>
      </c>
      <c r="W551" s="91"/>
      <c r="Y551" s="91"/>
      <c r="Z551" s="91"/>
      <c r="AA551" s="92" t="e">
        <f>VLOOKUP(功能_33[[#This Row],[User]],#REF!,7,FALSE)</f>
        <v>#REF!</v>
      </c>
      <c r="AB551" s="160"/>
      <c r="AC551" s="160"/>
      <c r="AD551" s="190"/>
      <c r="AE551" s="191"/>
      <c r="AF551" s="192">
        <v>44578</v>
      </c>
      <c r="AG551" s="191"/>
      <c r="AH551" s="191"/>
      <c r="AI551" s="191"/>
      <c r="AJ551" s="191" t="str">
        <f>IFERROR(IF(VLOOKUP(功能_33[[#This Row],[功能代號]],E:T,11,FALSE)=0,"",VLOOKUP(功能_33[[#This Row],[功能代號]],E:T,11,FALSE)),"")</f>
        <v/>
      </c>
      <c r="AK551" s="191"/>
      <c r="AL551" s="191"/>
      <c r="AM551" s="92"/>
      <c r="AO551" s="94" t="s">
        <v>2539</v>
      </c>
      <c r="AP551" s="92" t="s">
        <v>2540</v>
      </c>
      <c r="AQ551" s="181" t="s">
        <v>2518</v>
      </c>
      <c r="AR551" s="168" t="str">
        <f t="shared" si="62"/>
        <v>7-2</v>
      </c>
      <c r="AS551" s="169" t="str">
        <f t="shared" si="63"/>
        <v/>
      </c>
      <c r="AT551" s="170" t="str">
        <f t="shared" si="64"/>
        <v/>
      </c>
      <c r="AU551" s="182" t="str">
        <f t="shared" si="65"/>
        <v/>
      </c>
      <c r="AV551" s="183" t="str">
        <f t="shared" si="66"/>
        <v>7-2</v>
      </c>
      <c r="AW551" s="163" t="str">
        <f t="shared" si="67"/>
        <v/>
      </c>
      <c r="AX551" s="92" t="str">
        <f>IFERROR(VLOOKUP(功能_33[[#This Row],[功能代號]],#REF!,1,FALSE),"")</f>
        <v/>
      </c>
      <c r="AY551" s="100">
        <v>44603</v>
      </c>
      <c r="AZ551" s="100">
        <v>44609</v>
      </c>
      <c r="BA551" s="100">
        <v>44609</v>
      </c>
      <c r="BB551" s="92" t="s">
        <v>1775</v>
      </c>
      <c r="BD551" s="92" t="s">
        <v>2541</v>
      </c>
      <c r="BE551" s="92" t="s">
        <v>1711</v>
      </c>
      <c r="BF551" s="184"/>
      <c r="BG551" s="92" t="str">
        <f>IFERROR(VLOOKUP(功能_33[[#This Row],[功能代號]],#REF!,1,FALSE),"")</f>
        <v/>
      </c>
      <c r="BH551" s="92" t="str">
        <f>IFERROR(VLOOKUP(功能_33[[#This Row],[QC對應測試案例即測試報告]],#REF!,1,FALSE),"")</f>
        <v/>
      </c>
      <c r="BI551" s="92" t="str">
        <f t="shared" si="68"/>
        <v/>
      </c>
    </row>
    <row r="552" spans="1:61" ht="27" x14ac:dyDescent="0.4">
      <c r="C552" s="92" t="s">
        <v>2505</v>
      </c>
      <c r="D552" s="189" t="s">
        <v>2506</v>
      </c>
      <c r="E552" s="91" t="s">
        <v>2542</v>
      </c>
      <c r="F552" s="92" t="s">
        <v>2543</v>
      </c>
      <c r="G552" s="92" t="s">
        <v>2509</v>
      </c>
      <c r="H552" s="91" t="s">
        <v>1771</v>
      </c>
      <c r="I552" s="91" t="s">
        <v>1771</v>
      </c>
      <c r="J552" s="180" t="s">
        <v>2510</v>
      </c>
      <c r="K552" s="180" t="s">
        <v>1551</v>
      </c>
      <c r="L552" s="160">
        <v>44585</v>
      </c>
      <c r="M552" s="160">
        <v>44579</v>
      </c>
      <c r="N552" s="160">
        <v>44530</v>
      </c>
      <c r="O552" s="160">
        <v>44530</v>
      </c>
      <c r="P552" s="160" t="str">
        <f>IFERROR(IF(VLOOKUP(功能_33[[#This Row],[功能代號]],#REF!,8,FALSE)=0,"",VLOOKUP(功能_33[[#This Row],[功能代號]],#REF!,8,FALSE)),"")</f>
        <v/>
      </c>
      <c r="Q552" s="91" t="s">
        <v>728</v>
      </c>
      <c r="R552" s="91" t="s">
        <v>735</v>
      </c>
      <c r="S552" s="92" t="s">
        <v>2008</v>
      </c>
      <c r="W552" s="91"/>
      <c r="Y552" s="91"/>
      <c r="Z552" s="91"/>
      <c r="AA552" s="92" t="e">
        <f>VLOOKUP(功能_33[[#This Row],[User]],#REF!,7,FALSE)</f>
        <v>#REF!</v>
      </c>
      <c r="AB552" s="160">
        <v>44533</v>
      </c>
      <c r="AC552" s="160" t="s">
        <v>1745</v>
      </c>
      <c r="AD552" s="160">
        <v>44546</v>
      </c>
      <c r="AE552" s="160">
        <v>44546</v>
      </c>
      <c r="AF552" s="180" t="s">
        <v>2535</v>
      </c>
      <c r="AG552" s="160"/>
      <c r="AH552" s="160"/>
      <c r="AI552" s="160"/>
      <c r="AJ552" s="160">
        <f>IFERROR(IF(VLOOKUP(功能_33[[#This Row],[功能代號]],E:T,11,FALSE)=0,"",VLOOKUP(功能_33[[#This Row],[功能代號]],E:T,11,FALSE)),"")</f>
        <v>44530</v>
      </c>
      <c r="AK552" s="160"/>
      <c r="AL552" s="160"/>
      <c r="AM552" s="92"/>
      <c r="AO552" s="93" t="s">
        <v>2544</v>
      </c>
      <c r="AP552" s="92" t="s">
        <v>2545</v>
      </c>
      <c r="AQ552" s="181" t="s">
        <v>2518</v>
      </c>
      <c r="AR552" s="168" t="str">
        <f t="shared" si="62"/>
        <v>7-2</v>
      </c>
      <c r="AS552" s="169" t="str">
        <f t="shared" si="63"/>
        <v/>
      </c>
      <c r="AT552" s="170" t="str">
        <f t="shared" si="64"/>
        <v/>
      </c>
      <c r="AU552" s="182" t="str">
        <f t="shared" si="65"/>
        <v/>
      </c>
      <c r="AV552" s="183" t="str">
        <f t="shared" si="66"/>
        <v/>
      </c>
      <c r="AW552" s="163" t="str">
        <f t="shared" si="67"/>
        <v/>
      </c>
      <c r="AX552" s="92" t="str">
        <f>IFERROR(VLOOKUP(功能_33[[#This Row],[功能代號]],#REF!,1,FALSE),"")</f>
        <v/>
      </c>
      <c r="AY552" s="100">
        <v>44603</v>
      </c>
      <c r="AZ552" s="100">
        <v>44609</v>
      </c>
      <c r="BA552" s="100">
        <v>44609</v>
      </c>
      <c r="BB552" s="92" t="s">
        <v>1775</v>
      </c>
      <c r="BD552" s="92" t="s">
        <v>2546</v>
      </c>
      <c r="BE552" s="92" t="s">
        <v>1533</v>
      </c>
      <c r="BF552" s="184"/>
      <c r="BG552" s="92" t="str">
        <f>IFERROR(VLOOKUP(功能_33[[#This Row],[功能代號]],#REF!,1,FALSE),"")</f>
        <v/>
      </c>
      <c r="BH552" s="92" t="str">
        <f>IFERROR(VLOOKUP(功能_33[[#This Row],[QC對應測試案例即測試報告]],#REF!,1,FALSE),"")</f>
        <v/>
      </c>
      <c r="BI552" s="92" t="str">
        <f t="shared" si="68"/>
        <v/>
      </c>
    </row>
    <row r="553" spans="1:61" ht="27" x14ac:dyDescent="0.4">
      <c r="A553" s="188"/>
      <c r="C553" s="92" t="s">
        <v>2505</v>
      </c>
      <c r="D553" s="189" t="s">
        <v>2506</v>
      </c>
      <c r="E553" s="91" t="s">
        <v>2547</v>
      </c>
      <c r="F553" s="106" t="s">
        <v>2548</v>
      </c>
      <c r="G553" s="106" t="s">
        <v>2549</v>
      </c>
      <c r="H553" s="91" t="s">
        <v>1771</v>
      </c>
      <c r="I553" s="91" t="s">
        <v>1771</v>
      </c>
      <c r="J553" s="180" t="s">
        <v>2550</v>
      </c>
      <c r="K553" s="97" t="s">
        <v>2487</v>
      </c>
      <c r="L553" s="160">
        <v>44616</v>
      </c>
      <c r="M553" s="160">
        <v>44616</v>
      </c>
      <c r="N553" s="160"/>
      <c r="O553" s="160"/>
      <c r="P553" s="160" t="str">
        <f>IFERROR(IF(VLOOKUP(功能_33[[#This Row],[功能代號]],#REF!,8,FALSE)=0,"",VLOOKUP(功能_33[[#This Row],[功能代號]],#REF!,8,FALSE)),"")</f>
        <v/>
      </c>
      <c r="Q553" s="91" t="s">
        <v>728</v>
      </c>
      <c r="R553" s="91" t="s">
        <v>884</v>
      </c>
      <c r="W553" s="91"/>
      <c r="Y553" s="91"/>
      <c r="Z553" s="91"/>
      <c r="AA553" s="92" t="e">
        <f>VLOOKUP(功能_33[[#This Row],[User]],#REF!,7,FALSE)</f>
        <v>#REF!</v>
      </c>
      <c r="AB553" s="160"/>
      <c r="AC553" s="160"/>
      <c r="AD553" s="190"/>
      <c r="AE553" s="191"/>
      <c r="AF553" s="192" t="s">
        <v>2551</v>
      </c>
      <c r="AG553" s="191"/>
      <c r="AH553" s="191"/>
      <c r="AI553" s="191"/>
      <c r="AJ553" s="191" t="str">
        <f>IFERROR(IF(VLOOKUP(功能_33[[#This Row],[功能代號]],E:T,11,FALSE)=0,"",VLOOKUP(功能_33[[#This Row],[功能代號]],E:T,11,FALSE)),"")</f>
        <v/>
      </c>
      <c r="AK553" s="191"/>
      <c r="AL553" s="191"/>
      <c r="AM553" s="92"/>
      <c r="AO553" s="93" t="s">
        <v>2552</v>
      </c>
      <c r="AP553" s="92" t="s">
        <v>2553</v>
      </c>
      <c r="AQ553" s="181" t="s">
        <v>2518</v>
      </c>
      <c r="AR553" s="168" t="str">
        <f t="shared" si="62"/>
        <v>7-2</v>
      </c>
      <c r="AS553" s="169" t="str">
        <f t="shared" si="63"/>
        <v/>
      </c>
      <c r="AT553" s="170" t="str">
        <f t="shared" si="64"/>
        <v/>
      </c>
      <c r="AU553" s="182" t="str">
        <f t="shared" si="65"/>
        <v/>
      </c>
      <c r="AV553" s="183" t="str">
        <f t="shared" si="66"/>
        <v>7-2</v>
      </c>
      <c r="AW553" s="163" t="str">
        <f t="shared" si="67"/>
        <v/>
      </c>
      <c r="AX553" s="92" t="str">
        <f>IFERROR(VLOOKUP(功能_33[[#This Row],[功能代號]],#REF!,1,FALSE),"")</f>
        <v/>
      </c>
      <c r="AY553" s="206">
        <v>44603</v>
      </c>
      <c r="AZ553" s="100">
        <v>44616</v>
      </c>
      <c r="BA553" s="100">
        <v>44616</v>
      </c>
      <c r="BB553" s="92" t="s">
        <v>1775</v>
      </c>
      <c r="BD553" s="92" t="s">
        <v>2515</v>
      </c>
      <c r="BE553" s="92" t="s">
        <v>1533</v>
      </c>
      <c r="BF553" s="184"/>
    </row>
    <row r="554" spans="1:61" ht="162" x14ac:dyDescent="0.4">
      <c r="C554" s="92" t="s">
        <v>2505</v>
      </c>
      <c r="D554" s="189" t="s">
        <v>2506</v>
      </c>
      <c r="E554" s="91" t="s">
        <v>2554</v>
      </c>
      <c r="F554" s="92" t="s">
        <v>2555</v>
      </c>
      <c r="G554" s="92" t="s">
        <v>2509</v>
      </c>
      <c r="H554" s="91" t="s">
        <v>1771</v>
      </c>
      <c r="I554" s="91" t="s">
        <v>1771</v>
      </c>
      <c r="J554" s="180" t="s">
        <v>2521</v>
      </c>
      <c r="K554" s="180"/>
      <c r="L554" s="160">
        <v>44589</v>
      </c>
      <c r="M554" s="160">
        <v>44583</v>
      </c>
      <c r="N554" s="160">
        <v>44530</v>
      </c>
      <c r="O554" s="160">
        <v>44530</v>
      </c>
      <c r="P554" s="160" t="str">
        <f>IFERROR(IF(VLOOKUP(功能_33[[#This Row],[功能代號]],#REF!,8,FALSE)=0,"",VLOOKUP(功能_33[[#This Row],[功能代號]],#REF!,8,FALSE)),"")</f>
        <v/>
      </c>
      <c r="Q554" s="91" t="s">
        <v>728</v>
      </c>
      <c r="R554" s="91" t="s">
        <v>884</v>
      </c>
      <c r="S554" s="92" t="s">
        <v>2008</v>
      </c>
      <c r="W554" s="91"/>
      <c r="Y554" s="91"/>
      <c r="Z554" s="91"/>
      <c r="AA554" s="92" t="e">
        <f>VLOOKUP(功能_33[[#This Row],[User]],#REF!,7,FALSE)</f>
        <v>#REF!</v>
      </c>
      <c r="AB554" s="160">
        <v>44533</v>
      </c>
      <c r="AC554" s="160" t="s">
        <v>1745</v>
      </c>
      <c r="AD554" s="160">
        <v>44546</v>
      </c>
      <c r="AE554" s="160">
        <v>44546</v>
      </c>
      <c r="AF554" s="180">
        <v>44546</v>
      </c>
      <c r="AG554" s="160"/>
      <c r="AH554" s="160"/>
      <c r="AI554" s="160"/>
      <c r="AJ554" s="160">
        <f>IFERROR(IF(VLOOKUP(功能_33[[#This Row],[功能代號]],E:T,11,FALSE)=0,"",VLOOKUP(功能_33[[#This Row],[功能代號]],E:T,11,FALSE)),"")</f>
        <v>44530</v>
      </c>
      <c r="AK554" s="160"/>
      <c r="AL554" s="160"/>
      <c r="AM554" s="92"/>
      <c r="AO554" s="93" t="s">
        <v>2556</v>
      </c>
      <c r="AP554" s="95" t="s">
        <v>2557</v>
      </c>
      <c r="AQ554" s="181" t="s">
        <v>2518</v>
      </c>
      <c r="AR554" s="168" t="str">
        <f t="shared" si="62"/>
        <v>7-2</v>
      </c>
      <c r="AS554" s="169" t="str">
        <f t="shared" si="63"/>
        <v/>
      </c>
      <c r="AT554" s="170" t="str">
        <f t="shared" si="64"/>
        <v/>
      </c>
      <c r="AU554" s="182" t="str">
        <f t="shared" si="65"/>
        <v/>
      </c>
      <c r="AV554" s="183" t="str">
        <f t="shared" si="66"/>
        <v/>
      </c>
      <c r="AW554" s="163" t="str">
        <f t="shared" si="67"/>
        <v/>
      </c>
      <c r="AX554" s="92" t="str">
        <f>IFERROR(VLOOKUP(功能_33[[#This Row],[功能代號]],#REF!,1,FALSE),"")</f>
        <v/>
      </c>
      <c r="AY554" s="100">
        <v>44603</v>
      </c>
      <c r="AZ554" s="174">
        <v>44620</v>
      </c>
      <c r="BA554" s="100">
        <v>44616</v>
      </c>
      <c r="BB554" s="92" t="s">
        <v>1775</v>
      </c>
      <c r="BC554" s="95" t="s">
        <v>2558</v>
      </c>
      <c r="BD554" s="92" t="s">
        <v>2515</v>
      </c>
      <c r="BE554" s="92" t="s">
        <v>1533</v>
      </c>
      <c r="BF554" s="184"/>
      <c r="BG554" s="92" t="str">
        <f>IFERROR(VLOOKUP(功能_33[[#This Row],[功能代號]],#REF!,1,FALSE),"")</f>
        <v/>
      </c>
      <c r="BH554" s="92" t="str">
        <f>IFERROR(VLOOKUP(功能_33[[#This Row],[QC對應測試案例即測試報告]],#REF!,1,FALSE),"")</f>
        <v/>
      </c>
      <c r="BI554" s="92" t="str">
        <f t="shared" si="68"/>
        <v/>
      </c>
    </row>
    <row r="555" spans="1:61" ht="162" x14ac:dyDescent="0.4">
      <c r="C555" s="92" t="s">
        <v>2505</v>
      </c>
      <c r="D555" s="189" t="s">
        <v>2506</v>
      </c>
      <c r="E555" s="91" t="s">
        <v>2559</v>
      </c>
      <c r="F555" s="92" t="s">
        <v>2560</v>
      </c>
      <c r="G555" s="92" t="s">
        <v>2509</v>
      </c>
      <c r="H555" s="91" t="s">
        <v>1771</v>
      </c>
      <c r="I555" s="91" t="s">
        <v>1771</v>
      </c>
      <c r="J555" s="180" t="s">
        <v>2521</v>
      </c>
      <c r="K555" s="180"/>
      <c r="L555" s="160">
        <v>44589</v>
      </c>
      <c r="M555" s="160">
        <v>44583</v>
      </c>
      <c r="N555" s="94">
        <v>44530</v>
      </c>
      <c r="O555" s="94">
        <v>44530</v>
      </c>
      <c r="P555" s="193">
        <v>44546</v>
      </c>
      <c r="Q555" s="91" t="s">
        <v>728</v>
      </c>
      <c r="R555" s="91" t="s">
        <v>735</v>
      </c>
      <c r="S555" s="92" t="s">
        <v>2561</v>
      </c>
      <c r="W555" s="91"/>
      <c r="Y555" s="91"/>
      <c r="Z555" s="91"/>
      <c r="AA555" s="92" t="e">
        <f>VLOOKUP(功能_33[[#This Row],[User]],#REF!,7,FALSE)</f>
        <v>#REF!</v>
      </c>
      <c r="AB555" s="193">
        <v>44546</v>
      </c>
      <c r="AC555" s="160" t="s">
        <v>1745</v>
      </c>
      <c r="AD555" s="160">
        <v>44546</v>
      </c>
      <c r="AE555" s="160">
        <v>44546</v>
      </c>
      <c r="AF555" s="180">
        <v>44546</v>
      </c>
      <c r="AG555" s="160"/>
      <c r="AH555" s="160"/>
      <c r="AI555" s="160"/>
      <c r="AJ555" s="160">
        <f>IFERROR(IF(VLOOKUP(功能_33[[#This Row],[功能代號]],E:T,11,FALSE)=0,"",VLOOKUP(功能_33[[#This Row],[功能代號]],E:T,11,FALSE)),"")</f>
        <v>44530</v>
      </c>
      <c r="AK555" s="160"/>
      <c r="AL555" s="160"/>
      <c r="AM555" s="92"/>
      <c r="AO555" s="93" t="s">
        <v>2562</v>
      </c>
      <c r="AP555" s="95" t="s">
        <v>2563</v>
      </c>
      <c r="AQ555" s="181" t="s">
        <v>2518</v>
      </c>
      <c r="AR555" s="168" t="str">
        <f t="shared" si="62"/>
        <v>7-2</v>
      </c>
      <c r="AS555" s="169" t="str">
        <f t="shared" si="63"/>
        <v/>
      </c>
      <c r="AT555" s="170" t="str">
        <f t="shared" si="64"/>
        <v/>
      </c>
      <c r="AU555" s="182" t="str">
        <f t="shared" si="65"/>
        <v/>
      </c>
      <c r="AV555" s="183" t="str">
        <f t="shared" si="66"/>
        <v/>
      </c>
      <c r="AW555" s="163" t="str">
        <f t="shared" si="67"/>
        <v/>
      </c>
      <c r="AX555" s="92" t="str">
        <f>IFERROR(VLOOKUP(功能_33[[#This Row],[功能代號]],#REF!,1,FALSE),"")</f>
        <v/>
      </c>
      <c r="AY555" s="100">
        <v>44603</v>
      </c>
      <c r="AZ555" s="174">
        <v>44620</v>
      </c>
      <c r="BA555" s="100">
        <v>44616</v>
      </c>
      <c r="BB555" s="92" t="s">
        <v>1775</v>
      </c>
      <c r="BC555" s="95" t="s">
        <v>2558</v>
      </c>
      <c r="BD555" s="92" t="s">
        <v>2515</v>
      </c>
      <c r="BE555" s="92" t="s">
        <v>1533</v>
      </c>
      <c r="BF555" s="184"/>
      <c r="BG555" s="92" t="str">
        <f>IFERROR(VLOOKUP(功能_33[[#This Row],[功能代號]],#REF!,1,FALSE),"")</f>
        <v/>
      </c>
      <c r="BH555" s="92" t="str">
        <f>IFERROR(VLOOKUP(功能_33[[#This Row],[QC對應測試案例即測試報告]],#REF!,1,FALSE),"")</f>
        <v/>
      </c>
      <c r="BI555" s="92" t="str">
        <f t="shared" si="68"/>
        <v/>
      </c>
    </row>
    <row r="556" spans="1:61" ht="13.5" x14ac:dyDescent="0.4">
      <c r="A556" s="188" t="s">
        <v>2564</v>
      </c>
      <c r="C556" s="92" t="s">
        <v>2505</v>
      </c>
      <c r="D556" s="189" t="s">
        <v>2565</v>
      </c>
      <c r="E556" s="91" t="s">
        <v>2566</v>
      </c>
      <c r="F556" s="205" t="s">
        <v>2567</v>
      </c>
      <c r="G556" s="92" t="s">
        <v>2568</v>
      </c>
      <c r="H556" s="91" t="s">
        <v>714</v>
      </c>
      <c r="I556" s="91" t="s">
        <v>769</v>
      </c>
      <c r="J556" s="180" t="s">
        <v>2569</v>
      </c>
      <c r="K556" s="97" t="s">
        <v>2570</v>
      </c>
      <c r="L556" s="207">
        <v>0</v>
      </c>
      <c r="M556" s="207">
        <v>0</v>
      </c>
      <c r="N556" s="160">
        <v>44524</v>
      </c>
      <c r="O556" s="160">
        <v>44526</v>
      </c>
      <c r="P556" s="160">
        <v>44536</v>
      </c>
      <c r="Q556" s="91" t="s">
        <v>717</v>
      </c>
      <c r="R556" s="194" t="s">
        <v>751</v>
      </c>
      <c r="W556" s="91"/>
      <c r="Y556" s="91"/>
      <c r="Z556" s="91"/>
      <c r="AA556" s="92" t="e">
        <f>VLOOKUP(功能_33[[#This Row],[User]],#REF!,7,FALSE)</f>
        <v>#REF!</v>
      </c>
      <c r="AB556" s="160">
        <v>44533</v>
      </c>
      <c r="AC556" s="160" t="s">
        <v>1871</v>
      </c>
      <c r="AD556" s="160">
        <v>44524</v>
      </c>
      <c r="AE556" s="160">
        <v>44526</v>
      </c>
      <c r="AF556" s="180">
        <v>44581</v>
      </c>
      <c r="AG556" s="160"/>
      <c r="AH556" s="160"/>
      <c r="AI556" s="160"/>
      <c r="AJ556" s="160">
        <f>IFERROR(IF(VLOOKUP(功能_33[[#This Row],[功能代號]],E:T,11,FALSE)=0,"",VLOOKUP(功能_33[[#This Row],[功能代號]],E:T,11,FALSE)),"")</f>
        <v>44526</v>
      </c>
      <c r="AK556" s="160"/>
      <c r="AL556" s="160"/>
      <c r="AM556" s="92"/>
      <c r="AO556" s="91" t="s">
        <v>759</v>
      </c>
      <c r="AP556" s="91" t="s">
        <v>759</v>
      </c>
      <c r="AQ556" s="181" t="s">
        <v>2571</v>
      </c>
      <c r="AR556" s="168" t="str">
        <f t="shared" si="62"/>
        <v>7-1</v>
      </c>
      <c r="AS556" s="169" t="str">
        <f t="shared" si="63"/>
        <v/>
      </c>
      <c r="AT556" s="170" t="str">
        <f t="shared" si="64"/>
        <v/>
      </c>
      <c r="AU556" s="182" t="str">
        <f t="shared" si="65"/>
        <v/>
      </c>
      <c r="AV556" s="183" t="str">
        <f t="shared" si="66"/>
        <v/>
      </c>
      <c r="AW556" s="163" t="str">
        <f t="shared" si="67"/>
        <v/>
      </c>
      <c r="AX556" s="92" t="str">
        <f>IFERROR(VLOOKUP(功能_33[[#This Row],[功能代號]],#REF!,1,FALSE),"")</f>
        <v/>
      </c>
      <c r="AY556" s="100">
        <v>0</v>
      </c>
      <c r="AZ556" s="207">
        <v>0</v>
      </c>
      <c r="BA556" s="207">
        <v>0</v>
      </c>
      <c r="BB556" s="92" t="s">
        <v>1526</v>
      </c>
      <c r="BD556" s="92" t="s">
        <v>2572</v>
      </c>
      <c r="BE556" s="92" t="s">
        <v>1533</v>
      </c>
      <c r="BF556" s="184"/>
      <c r="BG556" s="92" t="str">
        <f>IFERROR(VLOOKUP(功能_33[[#This Row],[功能代號]],#REF!,1,FALSE),"")</f>
        <v/>
      </c>
      <c r="BH556" s="92" t="str">
        <f>IFERROR(VLOOKUP(功能_33[[#This Row],[QC對應測試案例即測試報告]],#REF!,1,FALSE),"")</f>
        <v/>
      </c>
      <c r="BI556" s="92" t="str">
        <f t="shared" si="68"/>
        <v/>
      </c>
    </row>
    <row r="557" spans="1:61" ht="13.5" x14ac:dyDescent="0.4">
      <c r="A557" s="188" t="s">
        <v>2564</v>
      </c>
      <c r="C557" s="92" t="s">
        <v>2505</v>
      </c>
      <c r="D557" s="189" t="s">
        <v>2565</v>
      </c>
      <c r="E557" s="91" t="s">
        <v>2573</v>
      </c>
      <c r="F557" s="205" t="s">
        <v>2574</v>
      </c>
      <c r="G557" s="92" t="s">
        <v>2538</v>
      </c>
      <c r="H557" s="91" t="s">
        <v>714</v>
      </c>
      <c r="I557" s="91" t="s">
        <v>769</v>
      </c>
      <c r="J557" s="180" t="s">
        <v>2569</v>
      </c>
      <c r="K557" s="97" t="s">
        <v>2570</v>
      </c>
      <c r="L557" s="160">
        <v>44571</v>
      </c>
      <c r="M557" s="160">
        <v>44568</v>
      </c>
      <c r="N557" s="160">
        <v>44524</v>
      </c>
      <c r="O557" s="160">
        <v>44526</v>
      </c>
      <c r="P557" s="160">
        <v>44536</v>
      </c>
      <c r="Q557" s="91" t="s">
        <v>717</v>
      </c>
      <c r="R557" s="194" t="s">
        <v>751</v>
      </c>
      <c r="W557" s="91"/>
      <c r="Y557" s="91"/>
      <c r="Z557" s="91"/>
      <c r="AA557" s="92" t="e">
        <f>VLOOKUP(功能_33[[#This Row],[User]],#REF!,7,FALSE)</f>
        <v>#REF!</v>
      </c>
      <c r="AB557" s="160">
        <v>44533</v>
      </c>
      <c r="AC557" s="160" t="s">
        <v>1871</v>
      </c>
      <c r="AD557" s="160">
        <v>44524</v>
      </c>
      <c r="AE557" s="160">
        <v>44526</v>
      </c>
      <c r="AF557" s="180">
        <v>44581</v>
      </c>
      <c r="AG557" s="160"/>
      <c r="AH557" s="160"/>
      <c r="AI557" s="160"/>
      <c r="AJ557" s="160">
        <f>IFERROR(IF(VLOOKUP(功能_33[[#This Row],[功能代號]],E:T,11,FALSE)=0,"",VLOOKUP(功能_33[[#This Row],[功能代號]],E:T,11,FALSE)),"")</f>
        <v>44526</v>
      </c>
      <c r="AK557" s="160"/>
      <c r="AL557" s="160"/>
      <c r="AM557" s="92"/>
      <c r="AO557" s="91" t="s">
        <v>759</v>
      </c>
      <c r="AP557" s="91" t="s">
        <v>759</v>
      </c>
      <c r="AQ557" s="181" t="s">
        <v>2575</v>
      </c>
      <c r="AR557" s="168" t="str">
        <f t="shared" si="62"/>
        <v>7-1</v>
      </c>
      <c r="AS557" s="169" t="str">
        <f t="shared" si="63"/>
        <v/>
      </c>
      <c r="AT557" s="170" t="str">
        <f t="shared" si="64"/>
        <v/>
      </c>
      <c r="AU557" s="182" t="str">
        <f t="shared" si="65"/>
        <v/>
      </c>
      <c r="AV557" s="183" t="str">
        <f t="shared" si="66"/>
        <v/>
      </c>
      <c r="AW557" s="163" t="str">
        <f t="shared" si="67"/>
        <v/>
      </c>
      <c r="AX557" s="92" t="str">
        <f>IFERROR(VLOOKUP(功能_33[[#This Row],[功能代號]],#REF!,1,FALSE),"")</f>
        <v/>
      </c>
      <c r="AY557" s="100">
        <v>0</v>
      </c>
      <c r="AZ557" s="207">
        <v>0</v>
      </c>
      <c r="BA557" s="207">
        <v>0</v>
      </c>
      <c r="BB557" s="92" t="s">
        <v>1526</v>
      </c>
      <c r="BD557" s="92" t="s">
        <v>2572</v>
      </c>
      <c r="BE557" s="92" t="s">
        <v>1533</v>
      </c>
      <c r="BF557" s="184"/>
      <c r="BG557" s="92" t="str">
        <f>IFERROR(VLOOKUP(功能_33[[#This Row],[功能代號]],#REF!,1,FALSE),"")</f>
        <v/>
      </c>
      <c r="BH557" s="92" t="str">
        <f>IFERROR(VLOOKUP(功能_33[[#This Row],[QC對應測試案例即測試報告]],#REF!,1,FALSE),"")</f>
        <v/>
      </c>
      <c r="BI557" s="92" t="str">
        <f t="shared" si="68"/>
        <v/>
      </c>
    </row>
    <row r="558" spans="1:61" ht="13.5" x14ac:dyDescent="0.4">
      <c r="A558" s="188" t="s">
        <v>2564</v>
      </c>
      <c r="C558" s="92" t="s">
        <v>2505</v>
      </c>
      <c r="D558" s="189" t="s">
        <v>2565</v>
      </c>
      <c r="E558" s="91" t="s">
        <v>2576</v>
      </c>
      <c r="F558" s="106" t="s">
        <v>2577</v>
      </c>
      <c r="G558" s="92" t="s">
        <v>2538</v>
      </c>
      <c r="H558" s="91" t="s">
        <v>714</v>
      </c>
      <c r="I558" s="91" t="s">
        <v>769</v>
      </c>
      <c r="J558" s="180" t="s">
        <v>2569</v>
      </c>
      <c r="K558" s="97" t="s">
        <v>2570</v>
      </c>
      <c r="L558" s="160">
        <v>44571</v>
      </c>
      <c r="M558" s="160">
        <v>44568</v>
      </c>
      <c r="N558" s="160">
        <v>44524</v>
      </c>
      <c r="O558" s="160">
        <v>44526</v>
      </c>
      <c r="P558" s="160">
        <v>44536</v>
      </c>
      <c r="Q558" s="91" t="s">
        <v>717</v>
      </c>
      <c r="R558" s="194" t="s">
        <v>751</v>
      </c>
      <c r="W558" s="91"/>
      <c r="Y558" s="91"/>
      <c r="Z558" s="91"/>
      <c r="AA558" s="92" t="e">
        <f>VLOOKUP(功能_33[[#This Row],[User]],#REF!,7,FALSE)</f>
        <v>#REF!</v>
      </c>
      <c r="AB558" s="160">
        <v>44533</v>
      </c>
      <c r="AC558" s="160" t="s">
        <v>1871</v>
      </c>
      <c r="AD558" s="160">
        <v>44524</v>
      </c>
      <c r="AE558" s="160">
        <v>44526</v>
      </c>
      <c r="AF558" s="180">
        <v>44581</v>
      </c>
      <c r="AG558" s="160"/>
      <c r="AH558" s="160"/>
      <c r="AI558" s="160"/>
      <c r="AJ558" s="160">
        <f>IFERROR(IF(VLOOKUP(功能_33[[#This Row],[功能代號]],E:T,11,FALSE)=0,"",VLOOKUP(功能_33[[#This Row],[功能代號]],E:T,11,FALSE)),"")</f>
        <v>44526</v>
      </c>
      <c r="AK558" s="160"/>
      <c r="AL558" s="160"/>
      <c r="AM558" s="92"/>
      <c r="AO558" s="91" t="s">
        <v>759</v>
      </c>
      <c r="AP558" s="91" t="s">
        <v>759</v>
      </c>
      <c r="AQ558" s="181" t="s">
        <v>2578</v>
      </c>
      <c r="AR558" s="168" t="str">
        <f t="shared" si="62"/>
        <v>7-1</v>
      </c>
      <c r="AS558" s="169" t="str">
        <f t="shared" si="63"/>
        <v/>
      </c>
      <c r="AT558" s="170" t="str">
        <f t="shared" si="64"/>
        <v/>
      </c>
      <c r="AU558" s="182" t="str">
        <f t="shared" si="65"/>
        <v/>
      </c>
      <c r="AV558" s="183" t="str">
        <f t="shared" si="66"/>
        <v/>
      </c>
      <c r="AW558" s="163" t="str">
        <f t="shared" si="67"/>
        <v/>
      </c>
      <c r="AX558" s="92" t="str">
        <f>IFERROR(VLOOKUP(功能_33[[#This Row],[功能代號]],#REF!,1,FALSE),"")</f>
        <v/>
      </c>
      <c r="AY558" s="100">
        <v>0</v>
      </c>
      <c r="AZ558" s="207">
        <v>0</v>
      </c>
      <c r="BA558" s="207">
        <v>0</v>
      </c>
      <c r="BB558" s="92" t="s">
        <v>1526</v>
      </c>
      <c r="BD558" s="92" t="s">
        <v>2572</v>
      </c>
      <c r="BE558" s="92" t="s">
        <v>1533</v>
      </c>
      <c r="BF558" s="184"/>
      <c r="BG558" s="92" t="str">
        <f>IFERROR(VLOOKUP(功能_33[[#This Row],[功能代號]],#REF!,1,FALSE),"")</f>
        <v/>
      </c>
      <c r="BH558" s="92" t="str">
        <f>IFERROR(VLOOKUP(功能_33[[#This Row],[QC對應測試案例即測試報告]],#REF!,1,FALSE),"")</f>
        <v/>
      </c>
      <c r="BI558" s="92" t="str">
        <f t="shared" si="68"/>
        <v/>
      </c>
    </row>
    <row r="559" spans="1:61" ht="13.5" x14ac:dyDescent="0.4">
      <c r="A559" s="188" t="s">
        <v>2564</v>
      </c>
      <c r="C559" s="92" t="s">
        <v>2505</v>
      </c>
      <c r="D559" s="189" t="s">
        <v>2565</v>
      </c>
      <c r="E559" s="91" t="s">
        <v>2579</v>
      </c>
      <c r="F559" s="106" t="s">
        <v>2580</v>
      </c>
      <c r="G559" s="92" t="s">
        <v>2581</v>
      </c>
      <c r="H559" s="91" t="s">
        <v>714</v>
      </c>
      <c r="I559" s="91" t="s">
        <v>769</v>
      </c>
      <c r="J559" s="180" t="s">
        <v>2582</v>
      </c>
      <c r="K559" s="180"/>
      <c r="L559" s="160">
        <v>44571</v>
      </c>
      <c r="M559" s="160">
        <v>44568</v>
      </c>
      <c r="N559" s="160">
        <v>44524</v>
      </c>
      <c r="O559" s="160">
        <v>44526</v>
      </c>
      <c r="P559" s="160">
        <v>44536</v>
      </c>
      <c r="Q559" s="91" t="s">
        <v>717</v>
      </c>
      <c r="R559" s="185" t="s">
        <v>751</v>
      </c>
      <c r="W559" s="91"/>
      <c r="Y559" s="91"/>
      <c r="Z559" s="91"/>
      <c r="AA559" s="92" t="e">
        <f>VLOOKUP(功能_33[[#This Row],[User]],#REF!,7,FALSE)</f>
        <v>#REF!</v>
      </c>
      <c r="AB559" s="160">
        <v>44533</v>
      </c>
      <c r="AC559" s="160" t="s">
        <v>1871</v>
      </c>
      <c r="AD559" s="160">
        <v>44524</v>
      </c>
      <c r="AE559" s="160">
        <v>44526</v>
      </c>
      <c r="AF559" s="180">
        <v>44544</v>
      </c>
      <c r="AG559" s="160"/>
      <c r="AH559" s="160"/>
      <c r="AI559" s="160"/>
      <c r="AJ559" s="160">
        <f>IFERROR(IF(VLOOKUP(功能_33[[#This Row],[功能代號]],E:T,11,FALSE)=0,"",VLOOKUP(功能_33[[#This Row],[功能代號]],E:T,11,FALSE)),"")</f>
        <v>44526</v>
      </c>
      <c r="AK559" s="160"/>
      <c r="AL559" s="160"/>
      <c r="AM559" s="92"/>
      <c r="AO559" s="91" t="s">
        <v>759</v>
      </c>
      <c r="AP559" s="91" t="s">
        <v>759</v>
      </c>
      <c r="AQ559" s="181" t="s">
        <v>2571</v>
      </c>
      <c r="AR559" s="168" t="str">
        <f t="shared" si="62"/>
        <v>7-1</v>
      </c>
      <c r="AS559" s="169" t="str">
        <f t="shared" si="63"/>
        <v/>
      </c>
      <c r="AT559" s="170" t="str">
        <f t="shared" si="64"/>
        <v/>
      </c>
      <c r="AU559" s="182" t="str">
        <f t="shared" si="65"/>
        <v/>
      </c>
      <c r="AV559" s="183" t="str">
        <f t="shared" si="66"/>
        <v/>
      </c>
      <c r="AW559" s="163" t="str">
        <f t="shared" si="67"/>
        <v/>
      </c>
      <c r="AX559" s="92" t="str">
        <f>IFERROR(VLOOKUP(功能_33[[#This Row],[功能代號]],#REF!,1,FALSE),"")</f>
        <v/>
      </c>
      <c r="AY559" s="100">
        <v>0</v>
      </c>
      <c r="AZ559" s="207">
        <v>0</v>
      </c>
      <c r="BA559" s="207">
        <v>0</v>
      </c>
      <c r="BB559" s="92" t="s">
        <v>1526</v>
      </c>
      <c r="BD559" s="92" t="s">
        <v>2572</v>
      </c>
      <c r="BE559" s="92" t="s">
        <v>1533</v>
      </c>
      <c r="BF559" s="184"/>
      <c r="BG559" s="92" t="str">
        <f>IFERROR(VLOOKUP(功能_33[[#This Row],[功能代號]],#REF!,1,FALSE),"")</f>
        <v/>
      </c>
      <c r="BH559" s="92" t="str">
        <f>IFERROR(VLOOKUP(功能_33[[#This Row],[QC對應測試案例即測試報告]],#REF!,1,FALSE),"")</f>
        <v/>
      </c>
      <c r="BI559" s="92" t="str">
        <f t="shared" si="68"/>
        <v/>
      </c>
    </row>
    <row r="560" spans="1:61" ht="13.5" x14ac:dyDescent="0.4">
      <c r="A560" s="188" t="s">
        <v>2564</v>
      </c>
      <c r="C560" s="92" t="s">
        <v>2505</v>
      </c>
      <c r="D560" s="189" t="s">
        <v>2583</v>
      </c>
      <c r="E560" s="91" t="s">
        <v>2584</v>
      </c>
      <c r="F560" s="106" t="s">
        <v>2585</v>
      </c>
      <c r="G560" s="106" t="s">
        <v>2568</v>
      </c>
      <c r="H560" s="91" t="s">
        <v>1861</v>
      </c>
      <c r="I560" s="91" t="s">
        <v>1861</v>
      </c>
      <c r="J560" s="180" t="s">
        <v>2586</v>
      </c>
      <c r="K560" s="180"/>
      <c r="L560" s="160">
        <v>0</v>
      </c>
      <c r="M560" s="160">
        <v>0</v>
      </c>
      <c r="N560" s="160"/>
      <c r="O560" s="160"/>
      <c r="P560" s="160" t="str">
        <f>IFERROR(IF(VLOOKUP(功能_33[[#This Row],[功能代號]],#REF!,8,FALSE)=0,"",VLOOKUP(功能_33[[#This Row],[功能代號]],#REF!,8,FALSE)),"")</f>
        <v/>
      </c>
      <c r="Q560" s="91" t="s">
        <v>728</v>
      </c>
      <c r="R560" s="194" t="s">
        <v>1337</v>
      </c>
      <c r="W560" s="91"/>
      <c r="Y560" s="91"/>
      <c r="Z560" s="91"/>
      <c r="AA560" s="92" t="e">
        <f>VLOOKUP(功能_33[[#This Row],[User]],#REF!,7,FALSE)</f>
        <v>#REF!</v>
      </c>
      <c r="AB560" s="160"/>
      <c r="AC560" s="160"/>
      <c r="AD560" s="190"/>
      <c r="AE560" s="191"/>
      <c r="AF560" s="192">
        <v>44393</v>
      </c>
      <c r="AG560" s="191"/>
      <c r="AH560" s="191"/>
      <c r="AI560" s="191"/>
      <c r="AJ560" s="191" t="str">
        <f>IFERROR(IF(VLOOKUP(功能_33[[#This Row],[功能代號]],E:T,11,FALSE)=0,"",VLOOKUP(功能_33[[#This Row],[功能代號]],E:T,11,FALSE)),"")</f>
        <v/>
      </c>
      <c r="AK560" s="191"/>
      <c r="AL560" s="191"/>
      <c r="AM560" s="92"/>
      <c r="AO560" s="91" t="s">
        <v>759</v>
      </c>
      <c r="AP560" s="91" t="s">
        <v>759</v>
      </c>
      <c r="AQ560" s="181" t="s">
        <v>2240</v>
      </c>
      <c r="AR560" s="168" t="str">
        <f t="shared" si="62"/>
        <v>7-3</v>
      </c>
      <c r="AS560" s="169" t="str">
        <f t="shared" si="63"/>
        <v/>
      </c>
      <c r="AT560" s="170" t="str">
        <f t="shared" si="64"/>
        <v/>
      </c>
      <c r="AU560" s="182" t="str">
        <f t="shared" si="65"/>
        <v/>
      </c>
      <c r="AV560" s="183" t="str">
        <f t="shared" si="66"/>
        <v>7-3</v>
      </c>
      <c r="AW560" s="163" t="str">
        <f t="shared" si="67"/>
        <v/>
      </c>
      <c r="AX560" s="92" t="str">
        <f>IFERROR(VLOOKUP(功能_33[[#This Row],[功能代號]],#REF!,1,FALSE),"")</f>
        <v/>
      </c>
      <c r="AY560" s="100">
        <v>0</v>
      </c>
      <c r="AZ560" s="207">
        <v>0</v>
      </c>
      <c r="BA560" s="207">
        <v>0</v>
      </c>
      <c r="BB560" s="92" t="s">
        <v>1861</v>
      </c>
      <c r="BD560" s="92" t="s">
        <v>2587</v>
      </c>
      <c r="BE560" s="92" t="s">
        <v>1533</v>
      </c>
      <c r="BF560" s="184"/>
      <c r="BG560" s="92" t="str">
        <f>IFERROR(VLOOKUP(功能_33[[#This Row],[功能代號]],#REF!,1,FALSE),"")</f>
        <v/>
      </c>
      <c r="BH560" s="92" t="str">
        <f>IFERROR(VLOOKUP(功能_33[[#This Row],[QC對應測試案例即測試報告]],#REF!,1,FALSE),"")</f>
        <v/>
      </c>
      <c r="BI560" s="92" t="str">
        <f t="shared" si="68"/>
        <v/>
      </c>
    </row>
    <row r="561" spans="1:61" ht="13.5" x14ac:dyDescent="0.4">
      <c r="A561" s="188" t="s">
        <v>2564</v>
      </c>
      <c r="C561" s="92" t="s">
        <v>2505</v>
      </c>
      <c r="D561" s="189" t="s">
        <v>2583</v>
      </c>
      <c r="E561" s="91" t="s">
        <v>2588</v>
      </c>
      <c r="F561" s="106" t="s">
        <v>2589</v>
      </c>
      <c r="G561" s="106" t="s">
        <v>2568</v>
      </c>
      <c r="H561" s="91" t="s">
        <v>1861</v>
      </c>
      <c r="I561" s="91" t="s">
        <v>1861</v>
      </c>
      <c r="J561" s="180" t="s">
        <v>2590</v>
      </c>
      <c r="K561" s="180"/>
      <c r="L561" s="160">
        <v>0</v>
      </c>
      <c r="M561" s="160">
        <v>0</v>
      </c>
      <c r="N561" s="160"/>
      <c r="O561" s="160"/>
      <c r="P561" s="160" t="str">
        <f>IFERROR(IF(VLOOKUP(功能_33[[#This Row],[功能代號]],#REF!,8,FALSE)=0,"",VLOOKUP(功能_33[[#This Row],[功能代號]],#REF!,8,FALSE)),"")</f>
        <v/>
      </c>
      <c r="Q561" s="91" t="s">
        <v>728</v>
      </c>
      <c r="R561" s="194" t="s">
        <v>1337</v>
      </c>
      <c r="W561" s="91"/>
      <c r="Y561" s="91"/>
      <c r="Z561" s="91"/>
      <c r="AA561" s="92" t="e">
        <f>VLOOKUP(功能_33[[#This Row],[User]],#REF!,7,FALSE)</f>
        <v>#REF!</v>
      </c>
      <c r="AB561" s="160"/>
      <c r="AC561" s="160"/>
      <c r="AD561" s="190"/>
      <c r="AE561" s="191"/>
      <c r="AF561" s="192">
        <v>44393</v>
      </c>
      <c r="AG561" s="191"/>
      <c r="AH561" s="191"/>
      <c r="AI561" s="191"/>
      <c r="AJ561" s="191" t="str">
        <f>IFERROR(IF(VLOOKUP(功能_33[[#This Row],[功能代號]],E:T,11,FALSE)=0,"",VLOOKUP(功能_33[[#This Row],[功能代號]],E:T,11,FALSE)),"")</f>
        <v/>
      </c>
      <c r="AK561" s="191"/>
      <c r="AL561" s="191"/>
      <c r="AM561" s="92"/>
      <c r="AO561" s="91" t="s">
        <v>759</v>
      </c>
      <c r="AP561" s="91" t="s">
        <v>759</v>
      </c>
      <c r="AQ561" s="181" t="s">
        <v>2240</v>
      </c>
      <c r="AR561" s="168" t="str">
        <f t="shared" si="62"/>
        <v>7-3</v>
      </c>
      <c r="AS561" s="169" t="str">
        <f t="shared" si="63"/>
        <v/>
      </c>
      <c r="AT561" s="170" t="str">
        <f t="shared" si="64"/>
        <v/>
      </c>
      <c r="AU561" s="182" t="str">
        <f t="shared" si="65"/>
        <v/>
      </c>
      <c r="AV561" s="183" t="str">
        <f t="shared" si="66"/>
        <v>7-3</v>
      </c>
      <c r="AW561" s="163" t="str">
        <f t="shared" si="67"/>
        <v/>
      </c>
      <c r="AX561" s="92" t="str">
        <f>IFERROR(VLOOKUP(功能_33[[#This Row],[功能代號]],#REF!,1,FALSE),"")</f>
        <v/>
      </c>
      <c r="AY561" s="100">
        <v>0</v>
      </c>
      <c r="AZ561" s="207">
        <v>0</v>
      </c>
      <c r="BA561" s="207">
        <v>0</v>
      </c>
      <c r="BB561" s="92" t="s">
        <v>1861</v>
      </c>
      <c r="BD561" s="92" t="s">
        <v>2587</v>
      </c>
      <c r="BE561" s="92" t="s">
        <v>1533</v>
      </c>
      <c r="BF561" s="184"/>
      <c r="BG561" s="92" t="str">
        <f>IFERROR(VLOOKUP(功能_33[[#This Row],[功能代號]],#REF!,1,FALSE),"")</f>
        <v/>
      </c>
      <c r="BH561" s="92" t="str">
        <f>IFERROR(VLOOKUP(功能_33[[#This Row],[QC對應測試案例即測試報告]],#REF!,1,FALSE),"")</f>
        <v/>
      </c>
      <c r="BI561" s="92" t="str">
        <f t="shared" si="68"/>
        <v/>
      </c>
    </row>
    <row r="562" spans="1:61" s="208" customFormat="1" ht="13.5" x14ac:dyDescent="0.4">
      <c r="A562" s="188" t="s">
        <v>2564</v>
      </c>
      <c r="B562" s="92"/>
      <c r="C562" s="92" t="s">
        <v>2505</v>
      </c>
      <c r="D562" s="189" t="s">
        <v>2583</v>
      </c>
      <c r="E562" s="91" t="s">
        <v>2591</v>
      </c>
      <c r="F562" s="106" t="s">
        <v>2592</v>
      </c>
      <c r="G562" s="106" t="s">
        <v>2568</v>
      </c>
      <c r="H562" s="91" t="s">
        <v>1861</v>
      </c>
      <c r="I562" s="91" t="s">
        <v>1861</v>
      </c>
      <c r="J562" s="180" t="s">
        <v>2593</v>
      </c>
      <c r="K562" s="180"/>
      <c r="L562" s="160">
        <v>0</v>
      </c>
      <c r="M562" s="160">
        <v>0</v>
      </c>
      <c r="N562" s="160"/>
      <c r="O562" s="160"/>
      <c r="P562" s="160"/>
      <c r="Q562" s="91" t="s">
        <v>728</v>
      </c>
      <c r="R562" s="194" t="s">
        <v>2561</v>
      </c>
      <c r="S562" s="92"/>
      <c r="T562" s="91"/>
      <c r="U562" s="91"/>
      <c r="V562" s="91"/>
      <c r="W562" s="91"/>
      <c r="X562" s="91"/>
      <c r="Y562" s="91"/>
      <c r="Z562" s="91"/>
      <c r="AA562" s="92"/>
      <c r="AB562" s="160"/>
      <c r="AC562" s="160"/>
      <c r="AD562" s="190"/>
      <c r="AE562" s="160"/>
      <c r="AF562" s="180">
        <v>44400</v>
      </c>
      <c r="AG562" s="191"/>
      <c r="AH562" s="191"/>
      <c r="AI562" s="191"/>
      <c r="AJ562" s="191"/>
      <c r="AK562" s="191"/>
      <c r="AL562" s="191"/>
      <c r="AM562" s="92"/>
      <c r="AN562" s="100"/>
      <c r="AO562" s="91" t="s">
        <v>759</v>
      </c>
      <c r="AP562" s="91" t="s">
        <v>759</v>
      </c>
      <c r="AQ562" s="181" t="s">
        <v>2240</v>
      </c>
      <c r="AR562" s="168"/>
      <c r="AS562" s="169"/>
      <c r="AT562" s="170"/>
      <c r="AU562" s="182"/>
      <c r="AV562" s="183"/>
      <c r="AW562" s="163"/>
      <c r="AX562" s="92"/>
      <c r="AY562" s="100">
        <v>0</v>
      </c>
      <c r="AZ562" s="207">
        <v>0</v>
      </c>
      <c r="BA562" s="207">
        <v>0</v>
      </c>
      <c r="BB562" s="92" t="s">
        <v>1861</v>
      </c>
      <c r="BC562" s="92"/>
      <c r="BD562" s="92" t="s">
        <v>2587</v>
      </c>
      <c r="BE562" s="92" t="s">
        <v>1533</v>
      </c>
      <c r="BF562" s="184"/>
      <c r="BG562" s="92" t="str">
        <f>IFERROR(VLOOKUP(功能_33[[#This Row],[功能代號]],#REF!,1,FALSE),"")</f>
        <v/>
      </c>
      <c r="BH562" s="92" t="str">
        <f>IFERROR(VLOOKUP(功能_33[[#This Row],[QC對應測試案例即測試報告]],#REF!,1,FALSE),"")</f>
        <v/>
      </c>
      <c r="BI562" s="92" t="str">
        <f t="shared" si="68"/>
        <v/>
      </c>
    </row>
    <row r="563" spans="1:61" ht="13.5" x14ac:dyDescent="0.4">
      <c r="C563" s="92" t="s">
        <v>1332</v>
      </c>
      <c r="D563" s="92" t="s">
        <v>1333</v>
      </c>
      <c r="E563" s="91" t="s">
        <v>652</v>
      </c>
      <c r="F563" s="106" t="s">
        <v>1334</v>
      </c>
      <c r="G563" s="106" t="s">
        <v>1335</v>
      </c>
      <c r="H563" s="91" t="s">
        <v>714</v>
      </c>
      <c r="I563" s="91" t="s">
        <v>714</v>
      </c>
      <c r="J563" s="180" t="s">
        <v>2594</v>
      </c>
      <c r="K563" s="97" t="s">
        <v>2595</v>
      </c>
      <c r="L563" s="160">
        <v>44582</v>
      </c>
      <c r="M563" s="160">
        <v>44582</v>
      </c>
      <c r="N563" s="160">
        <v>44533</v>
      </c>
      <c r="O563" s="160">
        <v>44533</v>
      </c>
      <c r="P563" s="160">
        <v>44545</v>
      </c>
      <c r="Q563" s="91" t="s">
        <v>728</v>
      </c>
      <c r="R563" s="91" t="s">
        <v>1337</v>
      </c>
      <c r="W563" s="91"/>
      <c r="Y563" s="91"/>
      <c r="Z563" s="91"/>
      <c r="AA563" s="92" t="e">
        <f>VLOOKUP(功能_33[[#This Row],[User]],#REF!,7,FALSE)</f>
        <v>#REF!</v>
      </c>
      <c r="AB563" s="160">
        <v>44545</v>
      </c>
      <c r="AC563" s="160" t="s">
        <v>1871</v>
      </c>
      <c r="AD563" s="190">
        <v>44543</v>
      </c>
      <c r="AE563" s="160">
        <v>44543</v>
      </c>
      <c r="AF563" s="180" t="s">
        <v>2596</v>
      </c>
      <c r="AG563" s="191"/>
      <c r="AH563" s="191"/>
      <c r="AI563" s="191"/>
      <c r="AJ563" s="191">
        <f>IFERROR(IF(VLOOKUP(功能_33[[#This Row],[功能代號]],E:T,11,FALSE)=0,"",VLOOKUP(功能_33[[#This Row],[功能代號]],E:T,11,FALSE)),"")</f>
        <v>44533</v>
      </c>
      <c r="AK563" s="191"/>
      <c r="AL563" s="191"/>
      <c r="AM563" s="92"/>
      <c r="AO563" s="91" t="s">
        <v>897</v>
      </c>
      <c r="AP563" s="91" t="s">
        <v>759</v>
      </c>
      <c r="AQ563" s="181" t="s">
        <v>1530</v>
      </c>
      <c r="AR563" s="168" t="str">
        <f t="shared" ref="AR563:AR576" si="69">IF(COUNTA(AF563)=1,LEFT(D563,3),"")</f>
        <v>LC.</v>
      </c>
      <c r="AS563" s="169" t="str">
        <f t="shared" ref="AS563:AS576" si="70">IF(AND(COUNTA(O563)=1,COUNTA(P563)=1,COUNTA(AB563)=1,COUNTA(AE563)=1,COUNTA(AF563)=0),LEFT(D563,3),"")</f>
        <v/>
      </c>
      <c r="AT563" s="170" t="str">
        <f t="shared" ref="AT563:AT576" si="71">IF(AND(COUNTA(O563)=1,COUNTA(P563)=1,COUNTA(AB563)=1,COUNTA(AE563)=0,COUNTA(AF563)=0),LEFT(D563,3),"")</f>
        <v/>
      </c>
      <c r="AU563" s="182" t="str">
        <f t="shared" ref="AU563:AU576" si="72">IF(AND(COUNTA(P563)=0,COUNTA(AB563)=1),LEFT(D563,3),"")</f>
        <v/>
      </c>
      <c r="AV563" s="183" t="str">
        <f t="shared" ref="AV563:AV576" si="73">IF(AND(COUNTA(P563)=1,COUNTA(AB563)=0),LEFT(D563,3),"")</f>
        <v/>
      </c>
      <c r="AW563" s="163" t="str">
        <f t="shared" ref="AW563:AW576" si="74">IF(AND(COUNTA(P563)=0,COUNTA(AB563)=0),LEFT(D563,3),"")</f>
        <v/>
      </c>
      <c r="AX563" s="92" t="str">
        <f>IFERROR(VLOOKUP(功能_33[[#This Row],[功能代號]],#REF!,1,FALSE),"")</f>
        <v/>
      </c>
      <c r="AY563" s="100">
        <v>44547</v>
      </c>
      <c r="AZ563" s="100">
        <v>44547</v>
      </c>
      <c r="BA563" s="100">
        <v>44547</v>
      </c>
      <c r="BB563" s="92" t="s">
        <v>1531</v>
      </c>
      <c r="BD563" s="92" t="s">
        <v>1592</v>
      </c>
      <c r="BE563" s="92" t="s">
        <v>1533</v>
      </c>
      <c r="BF563" s="184"/>
      <c r="BG563" s="92" t="str">
        <f>IFERROR(VLOOKUP(功能_33[[#This Row],[功能代號]],#REF!,1,FALSE),"")</f>
        <v/>
      </c>
      <c r="BH563" s="92" t="str">
        <f>IFERROR(VLOOKUP(功能_33[[#This Row],[QC對應測試案例即測試報告]],#REF!,1,FALSE),"")</f>
        <v/>
      </c>
      <c r="BI563" s="92" t="str">
        <f t="shared" si="68"/>
        <v/>
      </c>
    </row>
    <row r="564" spans="1:61" ht="13.5" x14ac:dyDescent="0.4">
      <c r="C564" s="92" t="s">
        <v>1332</v>
      </c>
      <c r="D564" s="92" t="s">
        <v>1333</v>
      </c>
      <c r="E564" s="91" t="s">
        <v>653</v>
      </c>
      <c r="F564" s="106" t="s">
        <v>1338</v>
      </c>
      <c r="G564" s="106" t="s">
        <v>1339</v>
      </c>
      <c r="H564" s="91" t="s">
        <v>714</v>
      </c>
      <c r="I564" s="91" t="s">
        <v>714</v>
      </c>
      <c r="J564" s="180" t="s">
        <v>1336</v>
      </c>
      <c r="K564" s="180"/>
      <c r="L564" s="160">
        <v>44582</v>
      </c>
      <c r="M564" s="160">
        <v>44582</v>
      </c>
      <c r="N564" s="160">
        <v>44533</v>
      </c>
      <c r="O564" s="160">
        <v>44533</v>
      </c>
      <c r="P564" s="160">
        <v>44545</v>
      </c>
      <c r="Q564" s="91" t="s">
        <v>728</v>
      </c>
      <c r="R564" s="91" t="s">
        <v>1337</v>
      </c>
      <c r="W564" s="91"/>
      <c r="Y564" s="91"/>
      <c r="Z564" s="91"/>
      <c r="AA564" s="92" t="e">
        <f>VLOOKUP(功能_33[[#This Row],[User]],#REF!,7,FALSE)</f>
        <v>#REF!</v>
      </c>
      <c r="AB564" s="160">
        <v>44545</v>
      </c>
      <c r="AC564" s="160" t="s">
        <v>1871</v>
      </c>
      <c r="AD564" s="190">
        <v>44543</v>
      </c>
      <c r="AE564" s="160">
        <v>44543</v>
      </c>
      <c r="AF564" s="180">
        <v>44545</v>
      </c>
      <c r="AG564" s="191"/>
      <c r="AH564" s="191"/>
      <c r="AI564" s="191"/>
      <c r="AJ564" s="191">
        <f>IFERROR(IF(VLOOKUP(功能_33[[#This Row],[功能代號]],E:T,11,FALSE)=0,"",VLOOKUP(功能_33[[#This Row],[功能代號]],E:T,11,FALSE)),"")</f>
        <v>44533</v>
      </c>
      <c r="AK564" s="191"/>
      <c r="AL564" s="191"/>
      <c r="AM564" s="92"/>
      <c r="AO564" s="91" t="s">
        <v>897</v>
      </c>
      <c r="AP564" s="91" t="s">
        <v>759</v>
      </c>
      <c r="AQ564" s="181" t="s">
        <v>1530</v>
      </c>
      <c r="AR564" s="168" t="str">
        <f t="shared" si="69"/>
        <v>LC.</v>
      </c>
      <c r="AS564" s="169" t="str">
        <f t="shared" si="70"/>
        <v/>
      </c>
      <c r="AT564" s="170" t="str">
        <f t="shared" si="71"/>
        <v/>
      </c>
      <c r="AU564" s="182" t="str">
        <f t="shared" si="72"/>
        <v/>
      </c>
      <c r="AV564" s="183" t="str">
        <f t="shared" si="73"/>
        <v/>
      </c>
      <c r="AW564" s="163" t="str">
        <f t="shared" si="74"/>
        <v/>
      </c>
      <c r="AX564" s="92" t="str">
        <f>IFERROR(VLOOKUP(功能_33[[#This Row],[功能代號]],#REF!,1,FALSE),"")</f>
        <v/>
      </c>
      <c r="AY564" s="100">
        <v>44547</v>
      </c>
      <c r="AZ564" s="100">
        <v>44547</v>
      </c>
      <c r="BA564" s="100">
        <v>44547</v>
      </c>
      <c r="BB564" s="92" t="s">
        <v>1531</v>
      </c>
      <c r="BD564" s="92" t="s">
        <v>1592</v>
      </c>
      <c r="BE564" s="92" t="s">
        <v>1533</v>
      </c>
      <c r="BF564" s="184"/>
      <c r="BG564" s="92" t="str">
        <f>IFERROR(VLOOKUP(功能_33[[#This Row],[功能代號]],#REF!,1,FALSE),"")</f>
        <v/>
      </c>
      <c r="BH564" s="92" t="str">
        <f>IFERROR(VLOOKUP(功能_33[[#This Row],[QC對應測試案例即測試報告]],#REF!,1,FALSE),"")</f>
        <v/>
      </c>
      <c r="BI564" s="92" t="str">
        <f t="shared" si="68"/>
        <v/>
      </c>
    </row>
    <row r="565" spans="1:61" ht="13.5" x14ac:dyDescent="0.4">
      <c r="C565" s="92" t="s">
        <v>1332</v>
      </c>
      <c r="D565" s="92" t="s">
        <v>1333</v>
      </c>
      <c r="E565" s="91" t="s">
        <v>654</v>
      </c>
      <c r="F565" s="106" t="s">
        <v>1340</v>
      </c>
      <c r="G565" s="106" t="s">
        <v>1341</v>
      </c>
      <c r="H565" s="91" t="s">
        <v>714</v>
      </c>
      <c r="I565" s="91" t="s">
        <v>714</v>
      </c>
      <c r="J565" s="180" t="s">
        <v>1336</v>
      </c>
      <c r="K565" s="180"/>
      <c r="L565" s="160">
        <v>44582</v>
      </c>
      <c r="M565" s="160">
        <v>44582</v>
      </c>
      <c r="N565" s="160">
        <v>44533</v>
      </c>
      <c r="O565" s="160">
        <v>44533</v>
      </c>
      <c r="P565" s="160">
        <v>44545</v>
      </c>
      <c r="Q565" s="91" t="s">
        <v>728</v>
      </c>
      <c r="R565" s="91" t="s">
        <v>1337</v>
      </c>
      <c r="W565" s="91"/>
      <c r="Y565" s="91"/>
      <c r="Z565" s="91"/>
      <c r="AA565" s="92" t="e">
        <f>VLOOKUP(功能_33[[#This Row],[User]],#REF!,7,FALSE)</f>
        <v>#REF!</v>
      </c>
      <c r="AB565" s="160">
        <v>44545</v>
      </c>
      <c r="AC565" s="160" t="s">
        <v>1745</v>
      </c>
      <c r="AD565" s="190">
        <v>44543</v>
      </c>
      <c r="AE565" s="160">
        <v>44543</v>
      </c>
      <c r="AF565" s="180">
        <v>44545</v>
      </c>
      <c r="AG565" s="191"/>
      <c r="AH565" s="191"/>
      <c r="AI565" s="191"/>
      <c r="AJ565" s="191">
        <f>IFERROR(IF(VLOOKUP(功能_33[[#This Row],[功能代號]],E:T,11,FALSE)=0,"",VLOOKUP(功能_33[[#This Row],[功能代號]],E:T,11,FALSE)),"")</f>
        <v>44533</v>
      </c>
      <c r="AK565" s="191"/>
      <c r="AL565" s="191"/>
      <c r="AM565" s="92"/>
      <c r="AO565" s="91" t="s">
        <v>897</v>
      </c>
      <c r="AP565" s="91" t="s">
        <v>759</v>
      </c>
      <c r="AQ565" s="181" t="s">
        <v>1530</v>
      </c>
      <c r="AR565" s="168" t="str">
        <f t="shared" si="69"/>
        <v>LC.</v>
      </c>
      <c r="AS565" s="169" t="str">
        <f t="shared" si="70"/>
        <v/>
      </c>
      <c r="AT565" s="170" t="str">
        <f t="shared" si="71"/>
        <v/>
      </c>
      <c r="AU565" s="182" t="str">
        <f t="shared" si="72"/>
        <v/>
      </c>
      <c r="AV565" s="183" t="str">
        <f t="shared" si="73"/>
        <v/>
      </c>
      <c r="AW565" s="163" t="str">
        <f t="shared" si="74"/>
        <v/>
      </c>
      <c r="AX565" s="92" t="str">
        <f>IFERROR(VLOOKUP(功能_33[[#This Row],[功能代號]],#REF!,1,FALSE),"")</f>
        <v/>
      </c>
      <c r="AY565" s="100">
        <v>44560</v>
      </c>
      <c r="AZ565" s="100">
        <v>44560</v>
      </c>
      <c r="BA565" s="100">
        <v>44560</v>
      </c>
      <c r="BB565" s="92" t="s">
        <v>1531</v>
      </c>
      <c r="BD565" s="92" t="s">
        <v>1602</v>
      </c>
      <c r="BE565" s="92" t="s">
        <v>1533</v>
      </c>
      <c r="BF565" s="184"/>
      <c r="BG565" s="92" t="str">
        <f>IFERROR(VLOOKUP(功能_33[[#This Row],[功能代號]],#REF!,1,FALSE),"")</f>
        <v/>
      </c>
      <c r="BH565" s="92" t="str">
        <f>IFERROR(VLOOKUP(功能_33[[#This Row],[QC對應測試案例即測試報告]],#REF!,1,FALSE),"")</f>
        <v/>
      </c>
      <c r="BI565" s="92" t="str">
        <f t="shared" si="68"/>
        <v/>
      </c>
    </row>
    <row r="566" spans="1:61" ht="13.5" x14ac:dyDescent="0.4">
      <c r="C566" s="92" t="s">
        <v>1332</v>
      </c>
      <c r="D566" s="92" t="s">
        <v>1333</v>
      </c>
      <c r="E566" s="91" t="s">
        <v>2597</v>
      </c>
      <c r="F566" s="106" t="s">
        <v>2598</v>
      </c>
      <c r="G566" s="106" t="s">
        <v>1339</v>
      </c>
      <c r="H566" s="91" t="s">
        <v>714</v>
      </c>
      <c r="I566" s="91" t="s">
        <v>714</v>
      </c>
      <c r="J566" s="180" t="s">
        <v>1336</v>
      </c>
      <c r="K566" s="180"/>
      <c r="L566" s="160">
        <v>44582</v>
      </c>
      <c r="M566" s="160">
        <v>44582</v>
      </c>
      <c r="N566" s="180">
        <v>44533</v>
      </c>
      <c r="O566" s="160">
        <v>44533</v>
      </c>
      <c r="P566" s="160">
        <v>44545</v>
      </c>
      <c r="Q566" s="91" t="s">
        <v>728</v>
      </c>
      <c r="R566" s="91" t="s">
        <v>1337</v>
      </c>
      <c r="W566" s="91"/>
      <c r="Y566" s="91"/>
      <c r="Z566" s="91"/>
      <c r="AA566" s="92" t="e">
        <f>VLOOKUP(功能_33[[#This Row],[User]],#REF!,7,FALSE)</f>
        <v>#REF!</v>
      </c>
      <c r="AB566" s="160">
        <v>44545</v>
      </c>
      <c r="AC566" s="160" t="s">
        <v>1871</v>
      </c>
      <c r="AD566" s="190">
        <v>44543</v>
      </c>
      <c r="AE566" s="160">
        <v>44543</v>
      </c>
      <c r="AF566" s="180">
        <v>44545</v>
      </c>
      <c r="AG566" s="191"/>
      <c r="AH566" s="191"/>
      <c r="AI566" s="191"/>
      <c r="AJ566" s="191">
        <f>IFERROR(IF(VLOOKUP(功能_33[[#This Row],[功能代號]],E:T,11,FALSE)=0,"",VLOOKUP(功能_33[[#This Row],[功能代號]],E:T,11,FALSE)),"")</f>
        <v>44533</v>
      </c>
      <c r="AK566" s="191"/>
      <c r="AL566" s="191"/>
      <c r="AM566" s="92"/>
      <c r="AO566" s="91" t="s">
        <v>897</v>
      </c>
      <c r="AP566" s="91" t="s">
        <v>759</v>
      </c>
      <c r="AQ566" s="181" t="s">
        <v>1530</v>
      </c>
      <c r="AR566" s="168" t="str">
        <f t="shared" si="69"/>
        <v>LC.</v>
      </c>
      <c r="AS566" s="169" t="str">
        <f t="shared" si="70"/>
        <v/>
      </c>
      <c r="AT566" s="170" t="str">
        <f t="shared" si="71"/>
        <v/>
      </c>
      <c r="AU566" s="182" t="str">
        <f t="shared" si="72"/>
        <v/>
      </c>
      <c r="AV566" s="183" t="str">
        <f t="shared" si="73"/>
        <v/>
      </c>
      <c r="AW566" s="163" t="str">
        <f t="shared" si="74"/>
        <v/>
      </c>
      <c r="AX566" s="92" t="str">
        <f>IFERROR(VLOOKUP(功能_33[[#This Row],[功能代號]],#REF!,1,FALSE),"")</f>
        <v/>
      </c>
      <c r="AY566" s="100">
        <v>44610</v>
      </c>
      <c r="AZ566" s="100">
        <v>44651</v>
      </c>
      <c r="BA566" s="100">
        <v>44624</v>
      </c>
      <c r="BB566" s="92" t="s">
        <v>1640</v>
      </c>
      <c r="BC566" s="92" t="s">
        <v>1832</v>
      </c>
      <c r="BD566" s="92" t="s">
        <v>2599</v>
      </c>
      <c r="BE566" s="92" t="s">
        <v>1533</v>
      </c>
      <c r="BF566" s="184"/>
      <c r="BG566" s="92" t="str">
        <f>IFERROR(VLOOKUP(功能_33[[#This Row],[功能代號]],#REF!,1,FALSE),"")</f>
        <v/>
      </c>
      <c r="BH566" s="92" t="str">
        <f>IFERROR(VLOOKUP(功能_33[[#This Row],[QC對應測試案例即測試報告]],#REF!,1,FALSE),"")</f>
        <v/>
      </c>
      <c r="BI566" s="92" t="str">
        <f t="shared" si="68"/>
        <v/>
      </c>
    </row>
    <row r="567" spans="1:61" ht="13.5" x14ac:dyDescent="0.4">
      <c r="C567" s="92" t="s">
        <v>1332</v>
      </c>
      <c r="D567" s="92" t="s">
        <v>1333</v>
      </c>
      <c r="E567" s="91" t="s">
        <v>655</v>
      </c>
      <c r="F567" s="106" t="s">
        <v>1342</v>
      </c>
      <c r="G567" s="106" t="s">
        <v>1339</v>
      </c>
      <c r="H567" s="91" t="s">
        <v>714</v>
      </c>
      <c r="I567" s="91" t="s">
        <v>714</v>
      </c>
      <c r="J567" s="180" t="s">
        <v>1336</v>
      </c>
      <c r="K567" s="180"/>
      <c r="L567" s="160">
        <v>44582</v>
      </c>
      <c r="M567" s="160">
        <v>44582</v>
      </c>
      <c r="N567" s="160">
        <v>44533</v>
      </c>
      <c r="O567" s="160">
        <v>44533</v>
      </c>
      <c r="P567" s="160">
        <v>44545</v>
      </c>
      <c r="Q567" s="91" t="s">
        <v>728</v>
      </c>
      <c r="R567" s="91" t="s">
        <v>1337</v>
      </c>
      <c r="W567" s="91"/>
      <c r="Y567" s="91"/>
      <c r="Z567" s="91"/>
      <c r="AA567" s="92" t="e">
        <f>VLOOKUP(功能_33[[#This Row],[User]],#REF!,7,FALSE)</f>
        <v>#REF!</v>
      </c>
      <c r="AB567" s="160">
        <v>44545</v>
      </c>
      <c r="AC567" s="160" t="s">
        <v>1871</v>
      </c>
      <c r="AD567" s="190">
        <v>44543</v>
      </c>
      <c r="AE567" s="160">
        <v>44543</v>
      </c>
      <c r="AF567" s="180">
        <v>44545</v>
      </c>
      <c r="AG567" s="191"/>
      <c r="AH567" s="191"/>
      <c r="AI567" s="191"/>
      <c r="AJ567" s="191">
        <f>IFERROR(IF(VLOOKUP(功能_33[[#This Row],[功能代號]],E:T,11,FALSE)=0,"",VLOOKUP(功能_33[[#This Row],[功能代號]],E:T,11,FALSE)),"")</f>
        <v>44533</v>
      </c>
      <c r="AK567" s="191"/>
      <c r="AL567" s="191"/>
      <c r="AM567" s="92"/>
      <c r="AO567" s="91" t="s">
        <v>897</v>
      </c>
      <c r="AP567" s="91" t="s">
        <v>759</v>
      </c>
      <c r="AQ567" s="181" t="s">
        <v>1530</v>
      </c>
      <c r="AR567" s="168" t="str">
        <f t="shared" si="69"/>
        <v>LC.</v>
      </c>
      <c r="AS567" s="169" t="str">
        <f t="shared" si="70"/>
        <v/>
      </c>
      <c r="AT567" s="170" t="str">
        <f t="shared" si="71"/>
        <v/>
      </c>
      <c r="AU567" s="182" t="str">
        <f t="shared" si="72"/>
        <v/>
      </c>
      <c r="AV567" s="183" t="str">
        <f t="shared" si="73"/>
        <v/>
      </c>
      <c r="AW567" s="163" t="str">
        <f t="shared" si="74"/>
        <v/>
      </c>
      <c r="AX567" s="92" t="str">
        <f>IFERROR(VLOOKUP(功能_33[[#This Row],[功能代號]],#REF!,1,FALSE),"")</f>
        <v/>
      </c>
      <c r="AY567" s="100">
        <v>44547</v>
      </c>
      <c r="AZ567" s="100">
        <v>44547</v>
      </c>
      <c r="BA567" s="100">
        <v>44624</v>
      </c>
      <c r="BB567" s="92" t="s">
        <v>1640</v>
      </c>
      <c r="BC567" s="92" t="s">
        <v>1832</v>
      </c>
      <c r="BD567" s="92" t="s">
        <v>2599</v>
      </c>
      <c r="BE567" s="92" t="s">
        <v>1533</v>
      </c>
      <c r="BF567" s="184"/>
      <c r="BG567" s="92" t="str">
        <f>IFERROR(VLOOKUP(功能_33[[#This Row],[功能代號]],#REF!,1,FALSE),"")</f>
        <v/>
      </c>
      <c r="BH567" s="92" t="str">
        <f>IFERROR(VLOOKUP(功能_33[[#This Row],[QC對應測試案例即測試報告]],#REF!,1,FALSE),"")</f>
        <v/>
      </c>
      <c r="BI567" s="92" t="str">
        <f t="shared" si="68"/>
        <v/>
      </c>
    </row>
    <row r="568" spans="1:61" ht="13.5" x14ac:dyDescent="0.4">
      <c r="C568" s="92" t="s">
        <v>1332</v>
      </c>
      <c r="D568" s="92" t="s">
        <v>1333</v>
      </c>
      <c r="E568" s="91" t="s">
        <v>599</v>
      </c>
      <c r="F568" s="106" t="s">
        <v>1343</v>
      </c>
      <c r="G568" s="106" t="s">
        <v>1335</v>
      </c>
      <c r="H568" s="91" t="s">
        <v>714</v>
      </c>
      <c r="I568" s="91" t="s">
        <v>714</v>
      </c>
      <c r="J568" s="180" t="s">
        <v>2594</v>
      </c>
      <c r="K568" s="97" t="s">
        <v>2600</v>
      </c>
      <c r="L568" s="160">
        <v>44582</v>
      </c>
      <c r="M568" s="160">
        <v>44582</v>
      </c>
      <c r="N568" s="160">
        <v>44533</v>
      </c>
      <c r="O568" s="160">
        <v>44533</v>
      </c>
      <c r="P568" s="160">
        <v>44545</v>
      </c>
      <c r="Q568" s="91" t="s">
        <v>728</v>
      </c>
      <c r="R568" s="91" t="s">
        <v>1337</v>
      </c>
      <c r="W568" s="91"/>
      <c r="Y568" s="91"/>
      <c r="Z568" s="91"/>
      <c r="AA568" s="92" t="e">
        <f>VLOOKUP(功能_33[[#This Row],[User]],#REF!,7,FALSE)</f>
        <v>#REF!</v>
      </c>
      <c r="AB568" s="160">
        <v>44545</v>
      </c>
      <c r="AC568" s="160" t="s">
        <v>1745</v>
      </c>
      <c r="AD568" s="190">
        <v>44543</v>
      </c>
      <c r="AE568" s="160">
        <v>44543</v>
      </c>
      <c r="AF568" s="180" t="s">
        <v>2596</v>
      </c>
      <c r="AG568" s="191"/>
      <c r="AH568" s="191"/>
      <c r="AI568" s="191"/>
      <c r="AJ568" s="191">
        <f>IFERROR(IF(VLOOKUP(功能_33[[#This Row],[功能代號]],E:T,11,FALSE)=0,"",VLOOKUP(功能_33[[#This Row],[功能代號]],E:T,11,FALSE)),"")</f>
        <v>44533</v>
      </c>
      <c r="AK568" s="191"/>
      <c r="AL568" s="191"/>
      <c r="AM568" s="92"/>
      <c r="AO568" s="91" t="s">
        <v>897</v>
      </c>
      <c r="AP568" s="91" t="s">
        <v>759</v>
      </c>
      <c r="AQ568" s="181" t="s">
        <v>1530</v>
      </c>
      <c r="AR568" s="168" t="str">
        <f t="shared" si="69"/>
        <v>LC.</v>
      </c>
      <c r="AS568" s="169" t="str">
        <f t="shared" si="70"/>
        <v/>
      </c>
      <c r="AT568" s="170" t="str">
        <f t="shared" si="71"/>
        <v/>
      </c>
      <c r="AU568" s="182" t="str">
        <f t="shared" si="72"/>
        <v/>
      </c>
      <c r="AV568" s="183" t="str">
        <f t="shared" si="73"/>
        <v/>
      </c>
      <c r="AW568" s="163" t="str">
        <f t="shared" si="74"/>
        <v/>
      </c>
      <c r="AX568" s="92" t="str">
        <f>IFERROR(VLOOKUP(功能_33[[#This Row],[功能代號]],#REF!,1,FALSE),"")</f>
        <v/>
      </c>
      <c r="AY568" s="100">
        <v>44516</v>
      </c>
      <c r="AZ568" s="100">
        <v>44516</v>
      </c>
      <c r="BA568" s="100">
        <v>44516</v>
      </c>
      <c r="BB568" s="92" t="s">
        <v>1531</v>
      </c>
      <c r="BD568" s="92" t="s">
        <v>2132</v>
      </c>
      <c r="BE568" s="92" t="s">
        <v>1711</v>
      </c>
      <c r="BF568" s="184"/>
      <c r="BG568" s="92" t="str">
        <f>IFERROR(VLOOKUP(功能_33[[#This Row],[功能代號]],#REF!,1,FALSE),"")</f>
        <v/>
      </c>
      <c r="BH568" s="92" t="str">
        <f>IFERROR(VLOOKUP(功能_33[[#This Row],[QC對應測試案例即測試報告]],#REF!,1,FALSE),"")</f>
        <v/>
      </c>
      <c r="BI568" s="92" t="str">
        <f t="shared" si="68"/>
        <v/>
      </c>
    </row>
    <row r="569" spans="1:61" ht="13.5" x14ac:dyDescent="0.4">
      <c r="C569" s="92" t="s">
        <v>1332</v>
      </c>
      <c r="D569" s="92" t="s">
        <v>1333</v>
      </c>
      <c r="E569" s="91" t="s">
        <v>2601</v>
      </c>
      <c r="F569" s="106" t="s">
        <v>2602</v>
      </c>
      <c r="G569" s="106" t="s">
        <v>1335</v>
      </c>
      <c r="H569" s="91" t="s">
        <v>714</v>
      </c>
      <c r="I569" s="91" t="s">
        <v>714</v>
      </c>
      <c r="J569" s="180" t="s">
        <v>1336</v>
      </c>
      <c r="K569" s="180"/>
      <c r="L569" s="160">
        <v>44582</v>
      </c>
      <c r="M569" s="160">
        <v>44582</v>
      </c>
      <c r="N569" s="180">
        <v>44533</v>
      </c>
      <c r="O569" s="160">
        <v>44533</v>
      </c>
      <c r="P569" s="160">
        <v>44545</v>
      </c>
      <c r="Q569" s="91" t="s">
        <v>728</v>
      </c>
      <c r="R569" s="91" t="s">
        <v>1337</v>
      </c>
      <c r="W569" s="91"/>
      <c r="Y569" s="91"/>
      <c r="Z569" s="91"/>
      <c r="AA569" s="92" t="e">
        <f>VLOOKUP(功能_33[[#This Row],[User]],#REF!,7,FALSE)</f>
        <v>#REF!</v>
      </c>
      <c r="AB569" s="160">
        <v>44545</v>
      </c>
      <c r="AC569" s="160" t="s">
        <v>1871</v>
      </c>
      <c r="AD569" s="190">
        <v>44543</v>
      </c>
      <c r="AE569" s="160">
        <v>44543</v>
      </c>
      <c r="AF569" s="180">
        <v>44545</v>
      </c>
      <c r="AG569" s="191"/>
      <c r="AH569" s="191"/>
      <c r="AI569" s="191"/>
      <c r="AJ569" s="191">
        <f>IFERROR(IF(VLOOKUP(功能_33[[#This Row],[功能代號]],E:T,11,FALSE)=0,"",VLOOKUP(功能_33[[#This Row],[功能代號]],E:T,11,FALSE)),"")</f>
        <v>44533</v>
      </c>
      <c r="AK569" s="191"/>
      <c r="AL569" s="191"/>
      <c r="AM569" s="92"/>
      <c r="AO569" s="91" t="s">
        <v>897</v>
      </c>
      <c r="AP569" s="91" t="s">
        <v>759</v>
      </c>
      <c r="AQ569" s="181" t="s">
        <v>1530</v>
      </c>
      <c r="AR569" s="168" t="str">
        <f t="shared" si="69"/>
        <v>LC.</v>
      </c>
      <c r="AS569" s="169" t="str">
        <f t="shared" si="70"/>
        <v/>
      </c>
      <c r="AT569" s="170" t="str">
        <f t="shared" si="71"/>
        <v/>
      </c>
      <c r="AU569" s="182" t="str">
        <f t="shared" si="72"/>
        <v/>
      </c>
      <c r="AV569" s="183" t="str">
        <f t="shared" si="73"/>
        <v/>
      </c>
      <c r="AW569" s="163" t="str">
        <f t="shared" si="74"/>
        <v/>
      </c>
      <c r="AX569" s="92" t="str">
        <f>IFERROR(VLOOKUP(功能_33[[#This Row],[功能代號]],#REF!,1,FALSE),"")</f>
        <v/>
      </c>
      <c r="AY569" s="100">
        <v>44610</v>
      </c>
      <c r="AZ569" s="100">
        <v>44638</v>
      </c>
      <c r="BA569" s="100">
        <v>44630</v>
      </c>
      <c r="BB569" s="92" t="s">
        <v>1634</v>
      </c>
      <c r="BC569" s="92" t="s">
        <v>1832</v>
      </c>
      <c r="BD569" s="92" t="s">
        <v>2603</v>
      </c>
      <c r="BE569" s="92" t="s">
        <v>1533</v>
      </c>
      <c r="BF569" s="184"/>
      <c r="BG569" s="92" t="str">
        <f>IFERROR(VLOOKUP(功能_33[[#This Row],[功能代號]],#REF!,1,FALSE),"")</f>
        <v/>
      </c>
      <c r="BH569" s="92" t="str">
        <f>IFERROR(VLOOKUP(功能_33[[#This Row],[QC對應測試案例即測試報告]],#REF!,1,FALSE),"")</f>
        <v/>
      </c>
      <c r="BI569" s="92" t="str">
        <f t="shared" si="68"/>
        <v/>
      </c>
    </row>
    <row r="570" spans="1:61" ht="13.5" x14ac:dyDescent="0.4">
      <c r="C570" s="92" t="s">
        <v>1332</v>
      </c>
      <c r="D570" s="92" t="s">
        <v>1333</v>
      </c>
      <c r="E570" s="91" t="s">
        <v>656</v>
      </c>
      <c r="F570" s="106" t="s">
        <v>1344</v>
      </c>
      <c r="G570" s="106" t="s">
        <v>1335</v>
      </c>
      <c r="H570" s="91" t="s">
        <v>714</v>
      </c>
      <c r="I570" s="91" t="s">
        <v>714</v>
      </c>
      <c r="J570" s="180" t="s">
        <v>2594</v>
      </c>
      <c r="K570" s="97" t="s">
        <v>2595</v>
      </c>
      <c r="L570" s="160">
        <v>44582</v>
      </c>
      <c r="M570" s="160">
        <v>44582</v>
      </c>
      <c r="N570" s="160">
        <v>44533</v>
      </c>
      <c r="O570" s="160">
        <v>44533</v>
      </c>
      <c r="P570" s="160">
        <v>44545</v>
      </c>
      <c r="Q570" s="91" t="s">
        <v>728</v>
      </c>
      <c r="R570" s="91" t="s">
        <v>1337</v>
      </c>
      <c r="W570" s="91"/>
      <c r="Y570" s="91"/>
      <c r="Z570" s="91"/>
      <c r="AA570" s="92" t="e">
        <f>VLOOKUP(功能_33[[#This Row],[User]],#REF!,7,FALSE)</f>
        <v>#REF!</v>
      </c>
      <c r="AB570" s="160">
        <v>44545</v>
      </c>
      <c r="AC570" s="160" t="s">
        <v>1745</v>
      </c>
      <c r="AD570" s="190">
        <v>44543</v>
      </c>
      <c r="AE570" s="160">
        <v>44543</v>
      </c>
      <c r="AF570" s="180" t="s">
        <v>2596</v>
      </c>
      <c r="AG570" s="191"/>
      <c r="AH570" s="191"/>
      <c r="AI570" s="191"/>
      <c r="AJ570" s="191">
        <f>IFERROR(IF(VLOOKUP(功能_33[[#This Row],[功能代號]],E:T,11,FALSE)=0,"",VLOOKUP(功能_33[[#This Row],[功能代號]],E:T,11,FALSE)),"")</f>
        <v>44533</v>
      </c>
      <c r="AK570" s="191"/>
      <c r="AL570" s="191"/>
      <c r="AM570" s="92"/>
      <c r="AO570" s="91" t="s">
        <v>897</v>
      </c>
      <c r="AP570" s="91" t="s">
        <v>759</v>
      </c>
      <c r="AQ570" s="181" t="s">
        <v>1530</v>
      </c>
      <c r="AR570" s="168" t="str">
        <f t="shared" si="69"/>
        <v>LC.</v>
      </c>
      <c r="AS570" s="169" t="str">
        <f t="shared" si="70"/>
        <v/>
      </c>
      <c r="AT570" s="170" t="str">
        <f t="shared" si="71"/>
        <v/>
      </c>
      <c r="AU570" s="182" t="str">
        <f t="shared" si="72"/>
        <v/>
      </c>
      <c r="AV570" s="183" t="str">
        <f t="shared" si="73"/>
        <v/>
      </c>
      <c r="AW570" s="163" t="str">
        <f t="shared" si="74"/>
        <v/>
      </c>
      <c r="AX570" s="92" t="str">
        <f>IFERROR(VLOOKUP(功能_33[[#This Row],[功能代號]],#REF!,1,FALSE),"")</f>
        <v/>
      </c>
      <c r="AY570" s="100">
        <v>44547</v>
      </c>
      <c r="AZ570" s="100">
        <v>44547</v>
      </c>
      <c r="BA570" s="100">
        <v>44547</v>
      </c>
      <c r="BB570" s="92" t="s">
        <v>1531</v>
      </c>
      <c r="BD570" s="92" t="s">
        <v>1592</v>
      </c>
      <c r="BE570" s="92" t="s">
        <v>1941</v>
      </c>
      <c r="BF570" s="184"/>
      <c r="BG570" s="92" t="str">
        <f>IFERROR(VLOOKUP(功能_33[[#This Row],[功能代號]],#REF!,1,FALSE),"")</f>
        <v/>
      </c>
      <c r="BH570" s="92" t="str">
        <f>IFERROR(VLOOKUP(功能_33[[#This Row],[QC對應測試案例即測試報告]],#REF!,1,FALSE),"")</f>
        <v/>
      </c>
      <c r="BI570" s="92" t="str">
        <f t="shared" si="68"/>
        <v/>
      </c>
    </row>
    <row r="571" spans="1:61" ht="13.5" x14ac:dyDescent="0.4">
      <c r="C571" s="92" t="s">
        <v>1332</v>
      </c>
      <c r="D571" s="92" t="s">
        <v>1333</v>
      </c>
      <c r="E571" s="91" t="s">
        <v>2604</v>
      </c>
      <c r="F571" s="106" t="s">
        <v>2605</v>
      </c>
      <c r="G571" s="106" t="s">
        <v>2606</v>
      </c>
      <c r="H571" s="91" t="s">
        <v>714</v>
      </c>
      <c r="I571" s="91" t="s">
        <v>714</v>
      </c>
      <c r="J571" s="180" t="s">
        <v>2594</v>
      </c>
      <c r="K571" s="180" t="s">
        <v>2607</v>
      </c>
      <c r="L571" s="160"/>
      <c r="M571" s="160"/>
      <c r="N571" s="160">
        <v>44533</v>
      </c>
      <c r="O571" s="160">
        <v>44533</v>
      </c>
      <c r="P571" s="160">
        <v>44545</v>
      </c>
      <c r="Q571" s="91" t="s">
        <v>728</v>
      </c>
      <c r="R571" s="91" t="s">
        <v>1337</v>
      </c>
      <c r="W571" s="91"/>
      <c r="Y571" s="91"/>
      <c r="Z571" s="91"/>
      <c r="AA571" s="92" t="e">
        <f>VLOOKUP(功能_33[[#This Row],[User]],#REF!,7,FALSE)</f>
        <v>#REF!</v>
      </c>
      <c r="AB571" s="160">
        <v>44545</v>
      </c>
      <c r="AC571" s="160" t="s">
        <v>1745</v>
      </c>
      <c r="AD571" s="190">
        <v>44543</v>
      </c>
      <c r="AE571" s="160">
        <v>44543</v>
      </c>
      <c r="AF571" s="192">
        <v>44673</v>
      </c>
      <c r="AG571" s="191"/>
      <c r="AH571" s="191"/>
      <c r="AI571" s="191"/>
      <c r="AJ571" s="191">
        <f>IFERROR(IF(VLOOKUP(功能_33[[#This Row],[功能代號]],E:T,11,FALSE)=0,"",VLOOKUP(功能_33[[#This Row],[功能代號]],E:T,11,FALSE)),"")</f>
        <v>44533</v>
      </c>
      <c r="AK571" s="191"/>
      <c r="AL571" s="191"/>
      <c r="AM571" s="92"/>
      <c r="AO571" s="91" t="s">
        <v>897</v>
      </c>
      <c r="AP571" s="91" t="s">
        <v>759</v>
      </c>
      <c r="AQ571" s="181" t="s">
        <v>1530</v>
      </c>
      <c r="AR571" s="168" t="str">
        <f t="shared" si="69"/>
        <v>LC.</v>
      </c>
      <c r="AS571" s="169" t="str">
        <f t="shared" si="70"/>
        <v/>
      </c>
      <c r="AT571" s="170" t="str">
        <f t="shared" si="71"/>
        <v/>
      </c>
      <c r="AU571" s="182" t="str">
        <f t="shared" si="72"/>
        <v/>
      </c>
      <c r="AV571" s="183" t="str">
        <f t="shared" si="73"/>
        <v/>
      </c>
      <c r="AW571" s="163" t="str">
        <f t="shared" si="74"/>
        <v/>
      </c>
      <c r="AX571" s="92" t="str">
        <f>IFERROR(VLOOKUP(功能_33[[#This Row],[功能代號]],#REF!,1,FALSE),"")</f>
        <v/>
      </c>
      <c r="AZ571" s="100"/>
      <c r="BB571" s="92" t="s">
        <v>1634</v>
      </c>
      <c r="BE571" s="92" t="s">
        <v>1941</v>
      </c>
      <c r="BF571" s="184"/>
    </row>
    <row r="572" spans="1:61" ht="13.5" x14ac:dyDescent="0.4">
      <c r="A572" s="188"/>
      <c r="C572" s="92" t="s">
        <v>1332</v>
      </c>
      <c r="D572" s="92" t="s">
        <v>1333</v>
      </c>
      <c r="E572" s="91" t="s">
        <v>2608</v>
      </c>
      <c r="F572" s="106" t="s">
        <v>2609</v>
      </c>
      <c r="G572" s="106" t="s">
        <v>2606</v>
      </c>
      <c r="H572" s="91" t="s">
        <v>714</v>
      </c>
      <c r="I572" s="91" t="s">
        <v>714</v>
      </c>
      <c r="J572" s="180" t="s">
        <v>2594</v>
      </c>
      <c r="K572" s="180" t="s">
        <v>2607</v>
      </c>
      <c r="L572" s="160"/>
      <c r="M572" s="160"/>
      <c r="N572" s="160"/>
      <c r="O572" s="160"/>
      <c r="P572" s="160" t="str">
        <f>IFERROR(IF(VLOOKUP(功能_33[[#This Row],[功能代號]],#REF!,8,FALSE)=0,"",VLOOKUP(功能_33[[#This Row],[功能代號]],#REF!,8,FALSE)),"")</f>
        <v/>
      </c>
      <c r="Q572" s="91" t="s">
        <v>728</v>
      </c>
      <c r="R572" s="91" t="s">
        <v>1337</v>
      </c>
      <c r="W572" s="91"/>
      <c r="Y572" s="91"/>
      <c r="Z572" s="91"/>
      <c r="AA572" s="92" t="e">
        <f>VLOOKUP(功能_33[[#This Row],[User]],#REF!,7,FALSE)</f>
        <v>#REF!</v>
      </c>
      <c r="AB572" s="160"/>
      <c r="AC572" s="160"/>
      <c r="AD572" s="190"/>
      <c r="AE572" s="191"/>
      <c r="AF572" s="192">
        <v>44673</v>
      </c>
      <c r="AG572" s="191"/>
      <c r="AH572" s="191"/>
      <c r="AI572" s="191"/>
      <c r="AJ572" s="191" t="str">
        <f>IFERROR(IF(VLOOKUP(功能_33[[#This Row],[功能代號]],E:T,11,FALSE)=0,"",VLOOKUP(功能_33[[#This Row],[功能代號]],E:T,11,FALSE)),"")</f>
        <v/>
      </c>
      <c r="AK572" s="191"/>
      <c r="AL572" s="191"/>
      <c r="AM572" s="92"/>
      <c r="AO572" s="91" t="s">
        <v>897</v>
      </c>
      <c r="AP572" s="91" t="s">
        <v>759</v>
      </c>
      <c r="AQ572" s="181" t="s">
        <v>1530</v>
      </c>
      <c r="AR572" s="168" t="str">
        <f>IF(COUNTA(AF572)=1,LEFT(D572,3),"")</f>
        <v>LC.</v>
      </c>
      <c r="AS572" s="169" t="str">
        <f>IF(AND(COUNTA(O572)=1,COUNTA(P572)=1,COUNTA(AB572)=1,COUNTA(AE572)=1,COUNTA(AF572)=0),LEFT(D572,3),"")</f>
        <v/>
      </c>
      <c r="AT572" s="170" t="str">
        <f>IF(AND(COUNTA(O572)=1,COUNTA(P572)=1,COUNTA(AB572)=1,COUNTA(AE572)=0,COUNTA(AF572)=0),LEFT(D572,3),"")</f>
        <v/>
      </c>
      <c r="AU572" s="182" t="str">
        <f>IF(AND(COUNTA(P572)=0,COUNTA(AB572)=1),LEFT(D572,3),"")</f>
        <v/>
      </c>
      <c r="AV572" s="183" t="str">
        <f>IF(AND(COUNTA(P572)=1,COUNTA(AB572)=0),LEFT(D572,3),"")</f>
        <v>LC.</v>
      </c>
      <c r="AW572" s="163" t="str">
        <f>IF(AND(COUNTA(P572)=0,COUNTA(AB572)=0),LEFT(D572,3),"")</f>
        <v/>
      </c>
      <c r="AX572" s="92" t="str">
        <f>IFERROR(VLOOKUP(功能_33[[#This Row],[功能代號]],#REF!,1,FALSE),"")</f>
        <v/>
      </c>
      <c r="AZ572" s="100"/>
      <c r="BB572" s="92" t="s">
        <v>1634</v>
      </c>
      <c r="BF572" s="184"/>
    </row>
    <row r="573" spans="1:61" ht="13.5" x14ac:dyDescent="0.4">
      <c r="A573" s="188"/>
      <c r="C573" s="92" t="s">
        <v>1332</v>
      </c>
      <c r="D573" s="92" t="s">
        <v>1333</v>
      </c>
      <c r="E573" s="91" t="s">
        <v>2610</v>
      </c>
      <c r="F573" s="106" t="s">
        <v>2611</v>
      </c>
      <c r="G573" s="106" t="s">
        <v>2612</v>
      </c>
      <c r="H573" s="91" t="s">
        <v>714</v>
      </c>
      <c r="I573" s="91" t="s">
        <v>714</v>
      </c>
      <c r="J573" s="180" t="s">
        <v>1336</v>
      </c>
      <c r="K573" s="180"/>
      <c r="L573" s="160">
        <v>44582</v>
      </c>
      <c r="M573" s="160">
        <v>44582</v>
      </c>
      <c r="N573" s="160">
        <v>44533</v>
      </c>
      <c r="O573" s="160">
        <v>44545</v>
      </c>
      <c r="P573" s="160">
        <v>44545</v>
      </c>
      <c r="Q573" s="91" t="s">
        <v>728</v>
      </c>
      <c r="R573" s="91" t="s">
        <v>1337</v>
      </c>
      <c r="W573" s="91"/>
      <c r="Y573" s="91"/>
      <c r="Z573" s="91"/>
      <c r="AA573" s="92" t="e">
        <f>VLOOKUP(功能_33[[#This Row],[User]],#REF!,7,FALSE)</f>
        <v>#REF!</v>
      </c>
      <c r="AB573" s="160">
        <v>44545</v>
      </c>
      <c r="AC573" s="160" t="s">
        <v>1902</v>
      </c>
      <c r="AD573" s="190">
        <v>44543</v>
      </c>
      <c r="AE573" s="160">
        <v>44543</v>
      </c>
      <c r="AF573" s="180">
        <v>44545</v>
      </c>
      <c r="AG573" s="191"/>
      <c r="AH573" s="191"/>
      <c r="AI573" s="191"/>
      <c r="AJ573" s="191">
        <f>IFERROR(IF(VLOOKUP(功能_33[[#This Row],[功能代號]],E:T,11,FALSE)=0,"",VLOOKUP(功能_33[[#This Row],[功能代號]],E:T,11,FALSE)),"")</f>
        <v>44545</v>
      </c>
      <c r="AK573" s="191"/>
      <c r="AL573" s="191"/>
      <c r="AM573" s="92"/>
      <c r="AO573" s="91" t="s">
        <v>897</v>
      </c>
      <c r="AP573" s="97" t="s">
        <v>759</v>
      </c>
      <c r="AQ573" s="181" t="s">
        <v>1530</v>
      </c>
      <c r="AR573" s="168" t="str">
        <f t="shared" si="69"/>
        <v>LC.</v>
      </c>
      <c r="AS573" s="169" t="str">
        <f t="shared" si="70"/>
        <v/>
      </c>
      <c r="AT573" s="170" t="str">
        <f t="shared" si="71"/>
        <v/>
      </c>
      <c r="AU573" s="182" t="str">
        <f t="shared" si="72"/>
        <v/>
      </c>
      <c r="AV573" s="183" t="str">
        <f t="shared" si="73"/>
        <v/>
      </c>
      <c r="AW573" s="163" t="str">
        <f t="shared" si="74"/>
        <v/>
      </c>
      <c r="AX573" s="92" t="str">
        <f>IFERROR(VLOOKUP(功能_33[[#This Row],[功能代號]],#REF!,1,FALSE),"")</f>
        <v/>
      </c>
      <c r="AY573" s="100">
        <v>44610</v>
      </c>
      <c r="AZ573" s="100">
        <v>44651</v>
      </c>
      <c r="BA573" s="100">
        <v>44645</v>
      </c>
      <c r="BB573" s="92" t="s">
        <v>1634</v>
      </c>
      <c r="BC573" s="92" t="s">
        <v>1635</v>
      </c>
      <c r="BD573" s="92" t="s">
        <v>2193</v>
      </c>
      <c r="BE573" s="92" t="s">
        <v>1533</v>
      </c>
      <c r="BF573" s="184"/>
      <c r="BG573" s="92" t="str">
        <f>IFERROR(VLOOKUP(功能_33[[#This Row],[功能代號]],#REF!,1,FALSE),"")</f>
        <v/>
      </c>
      <c r="BH573" s="92" t="str">
        <f>IFERROR(VLOOKUP(功能_33[[#This Row],[QC對應測試案例即測試報告]],#REF!,1,FALSE),"")</f>
        <v/>
      </c>
      <c r="BI573" s="92" t="str">
        <f t="shared" si="68"/>
        <v/>
      </c>
    </row>
    <row r="574" spans="1:61" ht="13.5" x14ac:dyDescent="0.4">
      <c r="A574" s="188"/>
      <c r="C574" s="92" t="s">
        <v>1332</v>
      </c>
      <c r="D574" s="92" t="s">
        <v>1333</v>
      </c>
      <c r="E574" s="91" t="s">
        <v>2613</v>
      </c>
      <c r="F574" s="106" t="s">
        <v>2614</v>
      </c>
      <c r="G574" s="106" t="s">
        <v>2612</v>
      </c>
      <c r="H574" s="91" t="s">
        <v>714</v>
      </c>
      <c r="I574" s="91" t="s">
        <v>714</v>
      </c>
      <c r="J574" s="180" t="s">
        <v>1336</v>
      </c>
      <c r="K574" s="180"/>
      <c r="L574" s="160">
        <v>44582</v>
      </c>
      <c r="M574" s="160">
        <v>44582</v>
      </c>
      <c r="N574" s="160">
        <v>44533</v>
      </c>
      <c r="O574" s="160">
        <v>44545</v>
      </c>
      <c r="P574" s="160">
        <v>44545</v>
      </c>
      <c r="Q574" s="91" t="s">
        <v>728</v>
      </c>
      <c r="R574" s="91" t="s">
        <v>1337</v>
      </c>
      <c r="W574" s="91"/>
      <c r="Y574" s="91"/>
      <c r="Z574" s="91"/>
      <c r="AA574" s="92" t="e">
        <f>VLOOKUP(功能_33[[#This Row],[User]],#REF!,7,FALSE)</f>
        <v>#REF!</v>
      </c>
      <c r="AB574" s="160">
        <v>44545</v>
      </c>
      <c r="AC574" s="160" t="s">
        <v>1902</v>
      </c>
      <c r="AD574" s="190">
        <v>44543</v>
      </c>
      <c r="AE574" s="160">
        <v>44543</v>
      </c>
      <c r="AF574" s="180">
        <v>44545</v>
      </c>
      <c r="AG574" s="191"/>
      <c r="AH574" s="191"/>
      <c r="AI574" s="191"/>
      <c r="AJ574" s="191">
        <f>IFERROR(IF(VLOOKUP(功能_33[[#This Row],[功能代號]],E:T,11,FALSE)=0,"",VLOOKUP(功能_33[[#This Row],[功能代號]],E:T,11,FALSE)),"")</f>
        <v>44545</v>
      </c>
      <c r="AK574" s="191"/>
      <c r="AL574" s="191"/>
      <c r="AM574" s="92"/>
      <c r="AO574" s="91" t="s">
        <v>897</v>
      </c>
      <c r="AP574" s="91" t="s">
        <v>759</v>
      </c>
      <c r="AQ574" s="181" t="s">
        <v>1530</v>
      </c>
      <c r="AR574" s="168" t="str">
        <f t="shared" si="69"/>
        <v>LC.</v>
      </c>
      <c r="AS574" s="169" t="str">
        <f t="shared" si="70"/>
        <v/>
      </c>
      <c r="AT574" s="170" t="str">
        <f t="shared" si="71"/>
        <v/>
      </c>
      <c r="AU574" s="182" t="str">
        <f t="shared" si="72"/>
        <v/>
      </c>
      <c r="AV574" s="183" t="str">
        <f t="shared" si="73"/>
        <v/>
      </c>
      <c r="AW574" s="163" t="str">
        <f t="shared" si="74"/>
        <v/>
      </c>
      <c r="AX574" s="92" t="str">
        <f>IFERROR(VLOOKUP(功能_33[[#This Row],[功能代號]],#REF!,1,FALSE),"")</f>
        <v/>
      </c>
      <c r="AY574" s="100">
        <v>44610</v>
      </c>
      <c r="AZ574" s="100">
        <v>44638</v>
      </c>
      <c r="BA574" s="100">
        <v>44637</v>
      </c>
      <c r="BB574" s="92" t="s">
        <v>1645</v>
      </c>
      <c r="BC574" s="92" t="s">
        <v>1832</v>
      </c>
      <c r="BD574" s="92" t="s">
        <v>2603</v>
      </c>
      <c r="BE574" s="92" t="s">
        <v>1533</v>
      </c>
      <c r="BF574" s="184"/>
      <c r="BG574" s="92" t="str">
        <f>IFERROR(VLOOKUP(功能_33[[#This Row],[功能代號]],#REF!,1,FALSE),"")</f>
        <v/>
      </c>
      <c r="BH574" s="92" t="str">
        <f>IFERROR(VLOOKUP(功能_33[[#This Row],[QC對應測試案例即測試報告]],#REF!,1,FALSE),"")</f>
        <v/>
      </c>
      <c r="BI574" s="92" t="str">
        <f t="shared" si="68"/>
        <v/>
      </c>
    </row>
    <row r="575" spans="1:61" ht="13.5" x14ac:dyDescent="0.4">
      <c r="A575" s="188"/>
      <c r="C575" s="92" t="s">
        <v>1332</v>
      </c>
      <c r="D575" s="92" t="s">
        <v>1333</v>
      </c>
      <c r="E575" s="91" t="s">
        <v>2615</v>
      </c>
      <c r="F575" s="106" t="s">
        <v>2616</v>
      </c>
      <c r="G575" s="106" t="s">
        <v>2612</v>
      </c>
      <c r="H575" s="91" t="s">
        <v>714</v>
      </c>
      <c r="I575" s="91" t="s">
        <v>714</v>
      </c>
      <c r="J575" s="180" t="s">
        <v>1336</v>
      </c>
      <c r="K575" s="180"/>
      <c r="L575" s="160">
        <v>44582</v>
      </c>
      <c r="M575" s="160">
        <v>44582</v>
      </c>
      <c r="N575" s="160">
        <v>44533</v>
      </c>
      <c r="O575" s="160">
        <v>44545</v>
      </c>
      <c r="P575" s="160">
        <v>44545</v>
      </c>
      <c r="Q575" s="91" t="s">
        <v>728</v>
      </c>
      <c r="R575" s="91" t="s">
        <v>1337</v>
      </c>
      <c r="W575" s="91"/>
      <c r="Y575" s="91"/>
      <c r="Z575" s="91"/>
      <c r="AA575" s="92" t="e">
        <f>VLOOKUP(功能_33[[#This Row],[User]],#REF!,7,FALSE)</f>
        <v>#REF!</v>
      </c>
      <c r="AB575" s="160">
        <v>44545</v>
      </c>
      <c r="AC575" s="160" t="s">
        <v>1902</v>
      </c>
      <c r="AD575" s="190">
        <v>44543</v>
      </c>
      <c r="AE575" s="160">
        <v>44543</v>
      </c>
      <c r="AF575" s="180">
        <v>44545</v>
      </c>
      <c r="AG575" s="191"/>
      <c r="AH575" s="191"/>
      <c r="AI575" s="191"/>
      <c r="AJ575" s="191">
        <f>IFERROR(IF(VLOOKUP(功能_33[[#This Row],[功能代號]],E:T,11,FALSE)=0,"",VLOOKUP(功能_33[[#This Row],[功能代號]],E:T,11,FALSE)),"")</f>
        <v>44545</v>
      </c>
      <c r="AK575" s="191"/>
      <c r="AL575" s="191"/>
      <c r="AM575" s="92"/>
      <c r="AO575" s="91" t="s">
        <v>897</v>
      </c>
      <c r="AP575" s="91" t="s">
        <v>759</v>
      </c>
      <c r="AQ575" s="181" t="s">
        <v>1530</v>
      </c>
      <c r="AR575" s="168" t="str">
        <f t="shared" si="69"/>
        <v>LC.</v>
      </c>
      <c r="AS575" s="169" t="str">
        <f t="shared" si="70"/>
        <v/>
      </c>
      <c r="AT575" s="170" t="str">
        <f t="shared" si="71"/>
        <v/>
      </c>
      <c r="AU575" s="182" t="str">
        <f t="shared" si="72"/>
        <v/>
      </c>
      <c r="AV575" s="183" t="str">
        <f t="shared" si="73"/>
        <v/>
      </c>
      <c r="AW575" s="163" t="str">
        <f t="shared" si="74"/>
        <v/>
      </c>
      <c r="AX575" s="92" t="str">
        <f>IFERROR(VLOOKUP(功能_33[[#This Row],[功能代號]],#REF!,1,FALSE),"")</f>
        <v/>
      </c>
      <c r="AY575" s="100">
        <v>44610</v>
      </c>
      <c r="AZ575" s="100">
        <v>44651</v>
      </c>
      <c r="BA575" s="100">
        <v>44624</v>
      </c>
      <c r="BB575" s="92" t="s">
        <v>1640</v>
      </c>
      <c r="BC575" s="92" t="s">
        <v>1832</v>
      </c>
      <c r="BD575" s="92" t="s">
        <v>2599</v>
      </c>
      <c r="BE575" s="92" t="s">
        <v>1533</v>
      </c>
      <c r="BF575" s="184"/>
      <c r="BG575" s="92" t="str">
        <f>IFERROR(VLOOKUP(功能_33[[#This Row],[功能代號]],#REF!,1,FALSE),"")</f>
        <v/>
      </c>
      <c r="BH575" s="92" t="str">
        <f>IFERROR(VLOOKUP(功能_33[[#This Row],[QC對應測試案例即測試報告]],#REF!,1,FALSE),"")</f>
        <v/>
      </c>
      <c r="BI575" s="92" t="str">
        <f t="shared" si="68"/>
        <v/>
      </c>
    </row>
    <row r="576" spans="1:61" ht="13.5" x14ac:dyDescent="0.4">
      <c r="A576" s="188"/>
      <c r="C576" s="92" t="s">
        <v>1332</v>
      </c>
      <c r="D576" s="92" t="s">
        <v>1333</v>
      </c>
      <c r="E576" s="91" t="s">
        <v>2617</v>
      </c>
      <c r="F576" s="106" t="s">
        <v>2618</v>
      </c>
      <c r="G576" s="106" t="s">
        <v>2612</v>
      </c>
      <c r="H576" s="91" t="s">
        <v>714</v>
      </c>
      <c r="I576" s="91" t="s">
        <v>714</v>
      </c>
      <c r="J576" s="180" t="s">
        <v>1336</v>
      </c>
      <c r="K576" s="180"/>
      <c r="L576" s="160">
        <v>44582</v>
      </c>
      <c r="M576" s="160">
        <v>44582</v>
      </c>
      <c r="N576" s="160">
        <v>44533</v>
      </c>
      <c r="O576" s="160">
        <v>44545</v>
      </c>
      <c r="P576" s="160">
        <v>44545</v>
      </c>
      <c r="Q576" s="91" t="s">
        <v>728</v>
      </c>
      <c r="R576" s="91" t="s">
        <v>1337</v>
      </c>
      <c r="W576" s="91"/>
      <c r="Y576" s="91"/>
      <c r="Z576" s="91"/>
      <c r="AA576" s="92" t="e">
        <f>VLOOKUP(功能_33[[#This Row],[User]],#REF!,7,FALSE)</f>
        <v>#REF!</v>
      </c>
      <c r="AB576" s="160">
        <v>44545</v>
      </c>
      <c r="AC576" s="160" t="s">
        <v>1902</v>
      </c>
      <c r="AD576" s="190">
        <v>44543</v>
      </c>
      <c r="AE576" s="160">
        <v>44543</v>
      </c>
      <c r="AF576" s="180">
        <v>44545</v>
      </c>
      <c r="AG576" s="191"/>
      <c r="AH576" s="191"/>
      <c r="AI576" s="191"/>
      <c r="AJ576" s="191">
        <f>IFERROR(IF(VLOOKUP(功能_33[[#This Row],[功能代號]],E:T,11,FALSE)=0,"",VLOOKUP(功能_33[[#This Row],[功能代號]],E:T,11,FALSE)),"")</f>
        <v>44545</v>
      </c>
      <c r="AK576" s="191"/>
      <c r="AL576" s="191"/>
      <c r="AM576" s="92"/>
      <c r="AO576" s="91" t="s">
        <v>897</v>
      </c>
      <c r="AP576" s="91" t="s">
        <v>759</v>
      </c>
      <c r="AQ576" s="181" t="s">
        <v>1530</v>
      </c>
      <c r="AR576" s="168" t="str">
        <f t="shared" si="69"/>
        <v>LC.</v>
      </c>
      <c r="AS576" s="169" t="str">
        <f t="shared" si="70"/>
        <v/>
      </c>
      <c r="AT576" s="170" t="str">
        <f t="shared" si="71"/>
        <v/>
      </c>
      <c r="AU576" s="182" t="str">
        <f t="shared" si="72"/>
        <v/>
      </c>
      <c r="AV576" s="183" t="str">
        <f t="shared" si="73"/>
        <v/>
      </c>
      <c r="AW576" s="163" t="str">
        <f t="shared" si="74"/>
        <v/>
      </c>
      <c r="AX576" s="92" t="str">
        <f>IFERROR(VLOOKUP(功能_33[[#This Row],[功能代號]],#REF!,1,FALSE),"")</f>
        <v/>
      </c>
      <c r="AY576" s="100">
        <v>44610</v>
      </c>
      <c r="AZ576" s="100">
        <v>44651</v>
      </c>
      <c r="BA576" s="100">
        <v>44624</v>
      </c>
      <c r="BB576" s="92" t="s">
        <v>1640</v>
      </c>
      <c r="BC576" s="92" t="s">
        <v>1832</v>
      </c>
      <c r="BD576" s="92" t="s">
        <v>2599</v>
      </c>
      <c r="BE576" s="92" t="s">
        <v>1533</v>
      </c>
      <c r="BF576" s="184"/>
      <c r="BG576" s="92" t="str">
        <f>IFERROR(VLOOKUP(功能_33[[#This Row],[功能代號]],#REF!,1,FALSE),"")</f>
        <v/>
      </c>
      <c r="BH576" s="92" t="str">
        <f>IFERROR(VLOOKUP(功能_33[[#This Row],[QC對應測試案例即測試報告]],#REF!,1,FALSE),"")</f>
        <v/>
      </c>
      <c r="BI576" s="92" t="str">
        <f t="shared" si="68"/>
        <v/>
      </c>
    </row>
    <row r="577" spans="1:58" x14ac:dyDescent="0.4">
      <c r="A577" s="209"/>
      <c r="B577" s="208"/>
      <c r="C577" s="210"/>
      <c r="D577" s="211"/>
      <c r="E577" s="208"/>
      <c r="F577" s="212"/>
      <c r="G577" s="212"/>
      <c r="H577" s="208"/>
      <c r="I577" s="212"/>
      <c r="J577" s="213"/>
      <c r="K577" s="213"/>
      <c r="L577" s="214"/>
      <c r="M577" s="214"/>
      <c r="N577" s="210"/>
      <c r="O577" s="215"/>
      <c r="P577" s="210"/>
      <c r="Q577" s="208"/>
      <c r="R577" s="210"/>
      <c r="S577" s="208"/>
      <c r="T577" s="210"/>
      <c r="U577" s="210"/>
      <c r="V577" s="210"/>
      <c r="W577" s="215"/>
      <c r="X577" s="210"/>
      <c r="Y577" s="208"/>
      <c r="Z577" s="208"/>
      <c r="AA577" s="208"/>
      <c r="AB577" s="210"/>
      <c r="AC577" s="210"/>
      <c r="AD577" s="208"/>
      <c r="AE577" s="208"/>
      <c r="AF577" s="216"/>
      <c r="AG577" s="208"/>
      <c r="AH577" s="217"/>
      <c r="AI577" s="218"/>
      <c r="AJ577" s="208"/>
      <c r="AK577" s="212"/>
      <c r="AL577" s="212"/>
      <c r="AM577" s="212"/>
      <c r="AN577" s="219"/>
      <c r="AO577" s="210"/>
      <c r="AP577" s="208"/>
      <c r="AR577" s="208"/>
      <c r="AS577" s="208"/>
      <c r="AT577" s="208"/>
      <c r="AU577" s="208"/>
      <c r="AV577" s="208"/>
      <c r="AW577" s="208"/>
      <c r="AX577" s="208"/>
      <c r="AY577" s="219"/>
      <c r="AZ577" s="208"/>
      <c r="BA577" s="208"/>
      <c r="BB577" s="208"/>
      <c r="BC577" s="208"/>
      <c r="BD577" s="208"/>
      <c r="BE577" s="208"/>
      <c r="BF577" s="184"/>
    </row>
    <row r="578" spans="1:58" ht="13.5" x14ac:dyDescent="0.4">
      <c r="A578" s="160"/>
      <c r="D578" s="92"/>
      <c r="F578" s="92"/>
      <c r="G578" s="92"/>
      <c r="I578" s="92"/>
      <c r="J578" s="180"/>
      <c r="K578" s="180"/>
      <c r="L578" s="103"/>
      <c r="M578" s="103"/>
      <c r="O578" s="91"/>
      <c r="W578" s="91"/>
      <c r="AK578" s="92"/>
      <c r="AL578" s="92"/>
      <c r="AM578" s="92"/>
      <c r="AR578" s="221">
        <f t="shared" ref="AR578:AW578" si="75">COUNTIF(AR2:AR576,"&gt;&lt;")</f>
        <v>573</v>
      </c>
      <c r="AS578" s="92">
        <f t="shared" si="75"/>
        <v>0</v>
      </c>
      <c r="AT578" s="92">
        <f t="shared" si="75"/>
        <v>0</v>
      </c>
      <c r="AU578" s="92">
        <f t="shared" si="75"/>
        <v>0</v>
      </c>
      <c r="AV578" s="92">
        <f t="shared" si="75"/>
        <v>12</v>
      </c>
      <c r="AW578" s="92">
        <f t="shared" si="75"/>
        <v>1</v>
      </c>
      <c r="BF578" s="184"/>
    </row>
    <row r="579" spans="1:58" x14ac:dyDescent="0.4">
      <c r="AW579" s="225"/>
      <c r="BD579" s="96" t="str">
        <f>"／總交易"</f>
        <v>／總交易</v>
      </c>
      <c r="BE579" s="96"/>
      <c r="BF579" s="184"/>
    </row>
    <row r="580" spans="1:58" x14ac:dyDescent="0.4">
      <c r="BD580" s="96" t="str">
        <f>"／已SIT"</f>
        <v>／已SIT</v>
      </c>
      <c r="BE580" s="96"/>
      <c r="BF580" s="184"/>
    </row>
  </sheetData>
  <autoFilter ref="BG1:BI576" xr:uid="{00000000-0009-0000-0000-000005000000}"/>
  <phoneticPr fontId="4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D53C-8E9E-4550-B20C-32FBC0EF3772}">
  <dimension ref="A1:AU277"/>
  <sheetViews>
    <sheetView zoomScale="70" zoomScaleNormal="70" workbookViewId="0">
      <selection activeCell="G2" sqref="G2"/>
    </sheetView>
  </sheetViews>
  <sheetFormatPr defaultColWidth="7.90625" defaultRowHeight="14.5" x14ac:dyDescent="0.4"/>
  <cols>
    <col min="1" max="2" width="14.26953125" style="238" customWidth="1"/>
    <col min="3" max="3" width="7.90625" style="240" customWidth="1"/>
    <col min="4" max="4" width="87.26953125" style="238" customWidth="1"/>
    <col min="5" max="5" width="11.453125" style="238" customWidth="1"/>
    <col min="6" max="7" width="12.1796875" style="238" customWidth="1"/>
    <col min="8" max="8" width="12.81640625" style="238" customWidth="1"/>
    <col min="9" max="9" width="53.453125" style="238" customWidth="1"/>
    <col min="10" max="10" width="17.26953125" style="238" customWidth="1"/>
    <col min="11" max="11" width="21.7265625" style="238" customWidth="1"/>
    <col min="12" max="12" width="19.1796875" style="242" customWidth="1"/>
    <col min="13" max="13" width="21.7265625" style="242" customWidth="1"/>
    <col min="14" max="14" width="19.7265625" style="242" customWidth="1"/>
    <col min="15" max="15" width="19.7265625" style="238" customWidth="1"/>
    <col min="16" max="16" width="13.08984375" style="243" customWidth="1"/>
    <col min="17" max="17" width="8.81640625" style="243" customWidth="1"/>
    <col min="18" max="18" width="12.81640625" style="264" customWidth="1"/>
    <col min="19" max="19" width="18.26953125" style="241" customWidth="1"/>
    <col min="20" max="20" width="12.36328125" style="241" customWidth="1"/>
    <col min="21" max="21" width="15.453125" style="238" customWidth="1"/>
    <col min="22" max="22" width="13.7265625" style="245" customWidth="1"/>
    <col min="23" max="23" width="11.90625" style="238" customWidth="1"/>
    <col min="24" max="24" width="13.08984375" style="238" customWidth="1"/>
    <col min="25" max="25" width="13.7265625" style="238" bestFit="1" customWidth="1"/>
    <col min="26" max="26" width="25.54296875" style="238" customWidth="1"/>
    <col min="27" max="27" width="16.1796875" style="238" customWidth="1"/>
    <col min="28" max="28" width="11.453125" style="241" bestFit="1" customWidth="1"/>
    <col min="29" max="29" width="47.36328125" style="241" bestFit="1" customWidth="1"/>
    <col min="30" max="30" width="13.08984375" style="241" bestFit="1" customWidth="1"/>
    <col min="31" max="31" width="11.453125" style="241" bestFit="1" customWidth="1"/>
    <col min="32" max="34" width="11.26953125" style="241" bestFit="1" customWidth="1"/>
    <col min="35" max="35" width="6.90625" style="238" customWidth="1"/>
    <col min="36" max="36" width="4.7265625" style="238" bestFit="1" customWidth="1"/>
    <col min="37" max="37" width="23.26953125" style="238" customWidth="1"/>
    <col min="38" max="38" width="7.90625" style="238"/>
    <col min="39" max="41" width="7.90625" style="238" bestFit="1" customWidth="1"/>
    <col min="42" max="42" width="16.54296875" style="238" bestFit="1" customWidth="1"/>
    <col min="43" max="43" width="16.54296875" style="239" bestFit="1" customWidth="1"/>
    <col min="44" max="45" width="11.36328125" style="238" bestFit="1" customWidth="1"/>
    <col min="46" max="46" width="54.7265625" style="238" bestFit="1" customWidth="1"/>
    <col min="47" max="16384" width="7.90625" style="238"/>
  </cols>
  <sheetData>
    <row r="1" spans="1:47" ht="38" thickBot="1" x14ac:dyDescent="0.45">
      <c r="A1" s="226" t="s">
        <v>2619</v>
      </c>
      <c r="B1" s="226" t="s">
        <v>2620</v>
      </c>
      <c r="C1" s="226" t="s">
        <v>2621</v>
      </c>
      <c r="D1" s="226" t="s">
        <v>2622</v>
      </c>
      <c r="E1" s="226" t="s">
        <v>2623</v>
      </c>
      <c r="F1" s="227" t="s">
        <v>2624</v>
      </c>
      <c r="G1" s="227" t="s">
        <v>2625</v>
      </c>
      <c r="H1" s="228" t="s">
        <v>2626</v>
      </c>
      <c r="I1" s="229" t="s">
        <v>2627</v>
      </c>
      <c r="J1" s="228" t="s">
        <v>2628</v>
      </c>
      <c r="K1" s="228" t="s">
        <v>2629</v>
      </c>
      <c r="L1" s="228" t="s">
        <v>2630</v>
      </c>
      <c r="M1" s="228" t="s">
        <v>2631</v>
      </c>
      <c r="N1" s="230" t="s">
        <v>2632</v>
      </c>
      <c r="O1" s="231" t="s">
        <v>2633</v>
      </c>
      <c r="P1" s="232" t="s">
        <v>2634</v>
      </c>
      <c r="Q1" s="232" t="s">
        <v>2635</v>
      </c>
      <c r="R1" s="233" t="s">
        <v>2636</v>
      </c>
      <c r="S1" s="233" t="s">
        <v>2637</v>
      </c>
      <c r="T1" s="233" t="s">
        <v>2638</v>
      </c>
      <c r="U1" s="233" t="s">
        <v>2639</v>
      </c>
      <c r="V1" s="234" t="s">
        <v>2640</v>
      </c>
      <c r="W1" s="233" t="s">
        <v>2641</v>
      </c>
      <c r="X1" s="233" t="s">
        <v>2642</v>
      </c>
      <c r="Y1" s="235" t="s">
        <v>2643</v>
      </c>
      <c r="Z1" s="235" t="s">
        <v>2644</v>
      </c>
      <c r="AA1" s="233" t="s">
        <v>2645</v>
      </c>
      <c r="AB1" s="233" t="s">
        <v>2646</v>
      </c>
      <c r="AC1" s="233" t="s">
        <v>2647</v>
      </c>
      <c r="AD1" s="236" t="s">
        <v>2648</v>
      </c>
      <c r="AE1" s="237" t="s">
        <v>2649</v>
      </c>
      <c r="AF1" s="237" t="s">
        <v>2650</v>
      </c>
      <c r="AG1" s="237" t="s">
        <v>2651</v>
      </c>
      <c r="AH1" s="237" t="s">
        <v>2652</v>
      </c>
      <c r="AI1" s="237" t="s">
        <v>2653</v>
      </c>
      <c r="AJ1" s="237" t="s">
        <v>2654</v>
      </c>
      <c r="AL1" s="239" t="s">
        <v>2655</v>
      </c>
      <c r="AQ1" s="238"/>
      <c r="AR1" s="239"/>
    </row>
    <row r="2" spans="1:47" ht="246.5" x14ac:dyDescent="0.4">
      <c r="A2" s="238" t="s">
        <v>2656</v>
      </c>
      <c r="B2" s="238" t="s">
        <v>2657</v>
      </c>
      <c r="C2" s="238" t="s">
        <v>336</v>
      </c>
      <c r="D2" s="238" t="s">
        <v>1331</v>
      </c>
      <c r="E2" s="240" t="s">
        <v>2658</v>
      </c>
      <c r="F2" s="238" t="s">
        <v>794</v>
      </c>
      <c r="H2" s="238" t="s">
        <v>2659</v>
      </c>
      <c r="I2" s="241" t="s">
        <v>2660</v>
      </c>
      <c r="K2" s="242">
        <v>44321</v>
      </c>
      <c r="N2" s="238">
        <v>3</v>
      </c>
      <c r="P2" s="243" t="s">
        <v>2659</v>
      </c>
      <c r="Q2" s="244" t="s">
        <v>2661</v>
      </c>
      <c r="R2" s="241">
        <v>44344</v>
      </c>
      <c r="S2" s="241">
        <v>44342</v>
      </c>
      <c r="T2" s="241">
        <v>44343</v>
      </c>
      <c r="U2" s="241">
        <v>44344</v>
      </c>
      <c r="V2" s="245">
        <v>44344</v>
      </c>
      <c r="W2" s="241"/>
      <c r="X2" s="241"/>
      <c r="Y2" s="238" t="s">
        <v>1330</v>
      </c>
      <c r="Z2" s="238" t="s">
        <v>1331</v>
      </c>
      <c r="AA2" s="238" t="s">
        <v>1533</v>
      </c>
      <c r="AB2" s="241">
        <v>44499</v>
      </c>
      <c r="AC2" s="241">
        <v>44487</v>
      </c>
      <c r="AE2" s="241">
        <f>IFERROR(VLOOKUP(報表清單[[#This Row],[功能項目/代號]],[3]報表驗證日!B:C,2,FALSE),"")</f>
        <v>44428</v>
      </c>
      <c r="AF2" s="241" t="str">
        <f>IFERROR(VLOOKUP(報表清單[[#This Row],[功能項目/代號]],[3]報表驗證日!E:F,2,FALSE),"")</f>
        <v/>
      </c>
      <c r="AG2" s="241" t="str">
        <f>IFERROR(VLOOKUP(報表清單[[#This Row],[功能項目/代號]],[3]報表驗證日!H:I,2,FALSE),"")</f>
        <v/>
      </c>
      <c r="AH2" s="241" t="str">
        <f>IFERROR(VLOOKUP(C2,[3]報表驗證日!K:L,2,FALSE),"")</f>
        <v/>
      </c>
      <c r="AI2" s="241" t="str">
        <f>IFERROR(VLOOKUP(C2,[3]報表驗證日!N:O,2,FALSE),"")</f>
        <v/>
      </c>
      <c r="AL2" s="238" t="s">
        <v>2662</v>
      </c>
      <c r="AM2" s="238" t="s">
        <v>2663</v>
      </c>
      <c r="AN2" s="246" t="s">
        <v>2664</v>
      </c>
      <c r="AO2" s="247" t="s">
        <v>2665</v>
      </c>
      <c r="AQ2" s="238"/>
      <c r="AR2" s="239"/>
    </row>
    <row r="3" spans="1:47" ht="348" x14ac:dyDescent="0.4">
      <c r="A3" s="238" t="s">
        <v>2656</v>
      </c>
      <c r="B3" s="238" t="s">
        <v>2657</v>
      </c>
      <c r="C3" s="238" t="s">
        <v>2666</v>
      </c>
      <c r="D3" s="238" t="s">
        <v>2667</v>
      </c>
      <c r="E3" s="240" t="s">
        <v>2658</v>
      </c>
      <c r="F3" s="238" t="s">
        <v>735</v>
      </c>
      <c r="H3" s="238" t="s">
        <v>1861</v>
      </c>
      <c r="I3" s="241" t="s">
        <v>2668</v>
      </c>
      <c r="K3" s="242">
        <v>44321</v>
      </c>
      <c r="L3" s="242">
        <v>44314</v>
      </c>
      <c r="N3" s="238">
        <v>3</v>
      </c>
      <c r="P3" s="243" t="s">
        <v>2659</v>
      </c>
      <c r="Q3" s="244" t="s">
        <v>2669</v>
      </c>
      <c r="R3" s="241">
        <v>44344</v>
      </c>
      <c r="S3" s="241">
        <v>44342</v>
      </c>
      <c r="T3" s="241">
        <v>44343</v>
      </c>
      <c r="U3" s="241">
        <v>44344</v>
      </c>
      <c r="V3" s="245">
        <v>44344</v>
      </c>
      <c r="W3" s="241"/>
      <c r="X3" s="241"/>
      <c r="Y3" s="238" t="s">
        <v>2670</v>
      </c>
      <c r="Z3" s="238" t="s">
        <v>2671</v>
      </c>
      <c r="AA3" s="238" t="s">
        <v>1533</v>
      </c>
      <c r="AB3" s="241">
        <v>44499</v>
      </c>
      <c r="AC3" s="241">
        <v>44487</v>
      </c>
      <c r="AE3" s="241" t="str">
        <f>IFERROR(VLOOKUP(報表清單[[#This Row],[功能項目/代號]],[3]報表驗證日!B:C,2,FALSE),"")</f>
        <v/>
      </c>
      <c r="AF3" s="241" t="str">
        <f>IFERROR(VLOOKUP(報表清單[[#This Row],[功能項目/代號]],[3]報表驗證日!E:F,2,FALSE),"")</f>
        <v/>
      </c>
      <c r="AG3" s="241" t="str">
        <f>IFERROR(VLOOKUP(報表清單[[#This Row],[功能項目/代號]],[3]報表驗證日!H:I,2,FALSE),"")</f>
        <v/>
      </c>
      <c r="AH3" s="241" t="str">
        <f>IFERROR(VLOOKUP(C3,[3]報表驗證日!K:L,2,FALSE),"")</f>
        <v/>
      </c>
      <c r="AI3" s="241" t="str">
        <f>IFERROR(VLOOKUP(C3,[3]報表驗證日!N:O,2,FALSE),"")</f>
        <v/>
      </c>
      <c r="AL3" s="238" t="s">
        <v>2672</v>
      </c>
      <c r="AM3" s="246" t="s">
        <v>2673</v>
      </c>
      <c r="AN3" s="246" t="s">
        <v>2674</v>
      </c>
      <c r="AO3" s="247" t="s">
        <v>2675</v>
      </c>
      <c r="AQ3" s="238"/>
      <c r="AR3" s="239"/>
    </row>
    <row r="4" spans="1:47" ht="87" x14ac:dyDescent="0.4">
      <c r="A4" s="238" t="s">
        <v>2656</v>
      </c>
      <c r="B4" s="238" t="s">
        <v>2657</v>
      </c>
      <c r="C4" s="238" t="s">
        <v>2676</v>
      </c>
      <c r="D4" s="238" t="s">
        <v>2677</v>
      </c>
      <c r="E4" s="240" t="s">
        <v>2658</v>
      </c>
      <c r="F4" s="238" t="s">
        <v>735</v>
      </c>
      <c r="H4" s="238" t="s">
        <v>1861</v>
      </c>
      <c r="I4" s="241" t="s">
        <v>2678</v>
      </c>
      <c r="K4" s="242">
        <v>44321</v>
      </c>
      <c r="L4" s="242">
        <v>44314</v>
      </c>
      <c r="N4" s="238">
        <v>3</v>
      </c>
      <c r="P4" s="243" t="s">
        <v>2659</v>
      </c>
      <c r="Q4" s="244" t="s">
        <v>2669</v>
      </c>
      <c r="R4" s="241">
        <v>44344</v>
      </c>
      <c r="S4" s="241">
        <v>44342</v>
      </c>
      <c r="T4" s="241">
        <v>44343</v>
      </c>
      <c r="U4" s="241">
        <v>44344</v>
      </c>
      <c r="V4" s="245">
        <v>44344</v>
      </c>
      <c r="W4" s="241"/>
      <c r="X4" s="241"/>
      <c r="Y4" s="238" t="s">
        <v>2670</v>
      </c>
      <c r="Z4" s="238" t="s">
        <v>2671</v>
      </c>
      <c r="AA4" s="238" t="s">
        <v>1533</v>
      </c>
      <c r="AB4" s="241">
        <v>44499</v>
      </c>
      <c r="AC4" s="241">
        <v>44487</v>
      </c>
      <c r="AE4" s="241" t="str">
        <f>IFERROR(VLOOKUP(報表清單[[#This Row],[功能項目/代號]],[3]報表驗證日!B:C,2,FALSE),"")</f>
        <v/>
      </c>
      <c r="AF4" s="241" t="str">
        <f>IFERROR(VLOOKUP(報表清單[[#This Row],[功能項目/代號]],[3]報表驗證日!E:F,2,FALSE),"")</f>
        <v/>
      </c>
      <c r="AG4" s="241" t="str">
        <f>IFERROR(VLOOKUP(報表清單[[#This Row],[功能項目/代號]],[3]報表驗證日!H:I,2,FALSE),"")</f>
        <v/>
      </c>
      <c r="AH4" s="241" t="str">
        <f>IFERROR(VLOOKUP(C4,[3]報表驗證日!K:L,2,FALSE),"")</f>
        <v/>
      </c>
      <c r="AI4" s="241" t="str">
        <f>IFERROR(VLOOKUP(C4,[3]報表驗證日!N:O,2,FALSE),"")</f>
        <v/>
      </c>
      <c r="AM4" s="238" t="s">
        <v>2679</v>
      </c>
      <c r="AN4" s="246" t="s">
        <v>2680</v>
      </c>
      <c r="AO4" s="247" t="s">
        <v>2681</v>
      </c>
      <c r="AQ4" s="238"/>
      <c r="AR4" s="239"/>
    </row>
    <row r="5" spans="1:47" x14ac:dyDescent="0.4">
      <c r="A5" s="238" t="s">
        <v>2656</v>
      </c>
      <c r="B5" s="238" t="s">
        <v>2657</v>
      </c>
      <c r="C5" s="238" t="s">
        <v>2682</v>
      </c>
      <c r="D5" s="238" t="s">
        <v>2683</v>
      </c>
      <c r="E5" s="240" t="s">
        <v>2658</v>
      </c>
      <c r="F5" s="238" t="s">
        <v>735</v>
      </c>
      <c r="H5" s="238" t="s">
        <v>1861</v>
      </c>
      <c r="I5" s="241" t="s">
        <v>2684</v>
      </c>
      <c r="K5" s="242">
        <v>44321</v>
      </c>
      <c r="N5" s="238">
        <v>3</v>
      </c>
      <c r="P5" s="243" t="s">
        <v>2659</v>
      </c>
      <c r="Q5" s="244" t="s">
        <v>2669</v>
      </c>
      <c r="R5" s="241">
        <v>44344</v>
      </c>
      <c r="S5" s="241">
        <v>44342</v>
      </c>
      <c r="T5" s="241">
        <v>44343</v>
      </c>
      <c r="U5" s="241">
        <v>44344</v>
      </c>
      <c r="V5" s="245">
        <v>44344</v>
      </c>
      <c r="W5" s="241"/>
      <c r="X5" s="241"/>
      <c r="Y5" s="238" t="s">
        <v>2670</v>
      </c>
      <c r="Z5" s="238" t="s">
        <v>2671</v>
      </c>
      <c r="AA5" s="238" t="s">
        <v>1533</v>
      </c>
      <c r="AB5" s="241">
        <v>44499</v>
      </c>
      <c r="AC5" s="241">
        <v>44487</v>
      </c>
      <c r="AE5" s="241" t="str">
        <f>IFERROR(VLOOKUP(報表清單[[#This Row],[功能項目/代號]],[3]報表驗證日!B:C,2,FALSE),"")</f>
        <v/>
      </c>
      <c r="AF5" s="241" t="str">
        <f>IFERROR(VLOOKUP(報表清單[[#This Row],[功能項目/代號]],[3]報表驗證日!E:F,2,FALSE),"")</f>
        <v/>
      </c>
      <c r="AG5" s="241" t="str">
        <f>IFERROR(VLOOKUP(報表清單[[#This Row],[功能項目/代號]],[3]報表驗證日!H:I,2,FALSE),"")</f>
        <v/>
      </c>
      <c r="AH5" s="241" t="str">
        <f>IFERROR(VLOOKUP(C5,[3]報表驗證日!K:L,2,FALSE),"")</f>
        <v/>
      </c>
      <c r="AI5" s="241" t="str">
        <f>IFERROR(VLOOKUP(C5,[3]報表驗證日!N:O,2,FALSE),"")</f>
        <v/>
      </c>
      <c r="AQ5" s="238"/>
      <c r="AR5" s="239"/>
    </row>
    <row r="6" spans="1:47" x14ac:dyDescent="0.4">
      <c r="A6" s="238" t="s">
        <v>2656</v>
      </c>
      <c r="B6" s="238" t="s">
        <v>2657</v>
      </c>
      <c r="C6" s="248" t="s">
        <v>2685</v>
      </c>
      <c r="D6" s="238" t="s">
        <v>2686</v>
      </c>
      <c r="E6" s="240" t="s">
        <v>2658</v>
      </c>
      <c r="F6" s="238" t="s">
        <v>735</v>
      </c>
      <c r="H6" s="238" t="s">
        <v>1861</v>
      </c>
      <c r="I6" s="241" t="s">
        <v>2687</v>
      </c>
      <c r="K6" s="242">
        <v>44321</v>
      </c>
      <c r="N6" s="238">
        <v>3</v>
      </c>
      <c r="P6" s="243" t="s">
        <v>2659</v>
      </c>
      <c r="Q6" s="244" t="s">
        <v>2669</v>
      </c>
      <c r="R6" s="241">
        <v>44351</v>
      </c>
      <c r="S6" s="241">
        <v>44347</v>
      </c>
      <c r="T6" s="241">
        <v>44348</v>
      </c>
      <c r="U6" s="241">
        <v>44351</v>
      </c>
      <c r="V6" s="245">
        <v>44351</v>
      </c>
      <c r="W6" s="241"/>
      <c r="X6" s="241"/>
      <c r="Y6" s="238" t="s">
        <v>1533</v>
      </c>
      <c r="Z6" s="238" t="s">
        <v>759</v>
      </c>
      <c r="AA6" s="238" t="s">
        <v>1533</v>
      </c>
      <c r="AB6" s="241">
        <v>44499</v>
      </c>
      <c r="AC6" s="241">
        <v>44487</v>
      </c>
      <c r="AE6" s="241" t="str">
        <f>IFERROR(VLOOKUP(報表清單[[#This Row],[功能項目/代號]],[3]報表驗證日!B:C,2,FALSE),"")</f>
        <v/>
      </c>
      <c r="AF6" s="241" t="str">
        <f>IFERROR(VLOOKUP(報表清單[[#This Row],[功能項目/代號]],[3]報表驗證日!E:F,2,FALSE),"")</f>
        <v/>
      </c>
      <c r="AG6" s="241" t="str">
        <f>IFERROR(VLOOKUP(報表清單[[#This Row],[功能項目/代號]],[3]報表驗證日!H:I,2,FALSE),"")</f>
        <v/>
      </c>
      <c r="AH6" s="241" t="str">
        <f>IFERROR(VLOOKUP(C6,[3]報表驗證日!K:L,2,FALSE),"")</f>
        <v/>
      </c>
      <c r="AI6" s="241" t="str">
        <f>IFERROR(VLOOKUP(C6,[3]報表驗證日!N:O,2,FALSE),"")</f>
        <v/>
      </c>
      <c r="AQ6" s="238"/>
      <c r="AR6" s="239"/>
    </row>
    <row r="7" spans="1:47" x14ac:dyDescent="0.4">
      <c r="A7" s="238" t="s">
        <v>2656</v>
      </c>
      <c r="B7" s="238" t="s">
        <v>2688</v>
      </c>
      <c r="C7" s="248" t="s">
        <v>2689</v>
      </c>
      <c r="D7" s="249" t="s">
        <v>2690</v>
      </c>
      <c r="E7" s="240" t="s">
        <v>2691</v>
      </c>
      <c r="F7" s="238" t="s">
        <v>745</v>
      </c>
      <c r="H7" s="238" t="s">
        <v>2692</v>
      </c>
      <c r="I7" s="241" t="s">
        <v>2693</v>
      </c>
      <c r="K7" s="242">
        <v>44295</v>
      </c>
      <c r="L7" s="242">
        <v>44287</v>
      </c>
      <c r="M7" s="242">
        <v>44299</v>
      </c>
      <c r="N7" s="238">
        <v>4</v>
      </c>
      <c r="P7" s="243" t="s">
        <v>2692</v>
      </c>
      <c r="Q7" s="244" t="s">
        <v>2669</v>
      </c>
      <c r="R7" s="241">
        <v>44330</v>
      </c>
      <c r="S7" s="241">
        <v>44329</v>
      </c>
      <c r="T7" s="241">
        <v>44329</v>
      </c>
      <c r="U7" s="241">
        <v>44330</v>
      </c>
      <c r="V7" s="245">
        <v>44337</v>
      </c>
      <c r="W7" s="241"/>
      <c r="X7" s="241"/>
      <c r="Y7" s="238" t="s">
        <v>1533</v>
      </c>
      <c r="Z7" s="238" t="s">
        <v>759</v>
      </c>
      <c r="AA7" s="238" t="s">
        <v>1533</v>
      </c>
      <c r="AB7" s="241">
        <v>44499</v>
      </c>
      <c r="AC7" s="241">
        <v>44487</v>
      </c>
      <c r="AD7" s="241" t="s">
        <v>2694</v>
      </c>
      <c r="AE7" s="241" t="str">
        <f>IFERROR(VLOOKUP(報表清單[[#This Row],[功能項目/代號]],[3]報表驗證日!B:C,2,FALSE),"")</f>
        <v/>
      </c>
      <c r="AF7" s="241" t="str">
        <f>IFERROR(VLOOKUP(報表清單[[#This Row],[功能項目/代號]],[3]報表驗證日!E:F,2,FALSE),"")</f>
        <v>下期驗證</v>
      </c>
      <c r="AG7" s="241" t="str">
        <f>IFERROR(VLOOKUP(報表清單[[#This Row],[功能項目/代號]],[3]報表驗證日!H:I,2,FALSE),"")</f>
        <v/>
      </c>
      <c r="AH7" s="241" t="str">
        <f>IFERROR(VLOOKUP(C7,[3]報表驗證日!K:L,2,FALSE),"")</f>
        <v/>
      </c>
      <c r="AI7" s="241" t="str">
        <f>IFERROR(VLOOKUP(C7,[3]報表驗證日!N:O,2,FALSE),"")</f>
        <v/>
      </c>
      <c r="AQ7" s="238"/>
      <c r="AR7" s="239"/>
    </row>
    <row r="8" spans="1:47" ht="43.5" x14ac:dyDescent="0.4">
      <c r="A8" s="238" t="s">
        <v>2656</v>
      </c>
      <c r="B8" s="238" t="s">
        <v>2688</v>
      </c>
      <c r="C8" s="248" t="s">
        <v>2695</v>
      </c>
      <c r="D8" s="250" t="s">
        <v>2696</v>
      </c>
      <c r="E8" s="240" t="s">
        <v>2691</v>
      </c>
      <c r="F8" s="238" t="s">
        <v>735</v>
      </c>
      <c r="H8" s="238" t="s">
        <v>2659</v>
      </c>
      <c r="I8" s="241" t="s">
        <v>2697</v>
      </c>
      <c r="K8" s="242">
        <v>44321</v>
      </c>
      <c r="N8" s="238">
        <v>3</v>
      </c>
      <c r="P8" s="243" t="s">
        <v>2692</v>
      </c>
      <c r="Q8" s="244" t="s">
        <v>2669</v>
      </c>
      <c r="R8" s="241">
        <v>44351</v>
      </c>
      <c r="S8" s="241">
        <v>44347</v>
      </c>
      <c r="T8" s="241">
        <v>44349</v>
      </c>
      <c r="U8" s="241">
        <v>44351</v>
      </c>
      <c r="V8" s="245">
        <v>44351</v>
      </c>
      <c r="W8" s="241"/>
      <c r="X8" s="241"/>
      <c r="Y8" s="238" t="s">
        <v>2698</v>
      </c>
      <c r="Z8" s="238" t="s">
        <v>2699</v>
      </c>
      <c r="AA8" s="238" t="s">
        <v>1533</v>
      </c>
      <c r="AB8" s="241">
        <v>44499</v>
      </c>
      <c r="AC8" s="241">
        <v>44487</v>
      </c>
      <c r="AE8" s="241">
        <f>IFERROR(VLOOKUP(報表清單[[#This Row],[功能項目/代號]],[3]報表驗證日!B:C,2,FALSE),"")</f>
        <v>44418</v>
      </c>
      <c r="AF8" s="241" t="str">
        <f>IFERROR(VLOOKUP(報表清單[[#This Row],[功能項目/代號]],[3]報表驗證日!E:F,2,FALSE),"")</f>
        <v/>
      </c>
      <c r="AG8" s="241" t="str">
        <f>IFERROR(VLOOKUP(報表清單[[#This Row],[功能項目/代號]],[3]報表驗證日!H:I,2,FALSE),"")</f>
        <v/>
      </c>
      <c r="AH8" s="241" t="str">
        <f>IFERROR(VLOOKUP(C8,[3]報表驗證日!K:L,2,FALSE),"")</f>
        <v/>
      </c>
      <c r="AI8" s="241" t="str">
        <f>IFERROR(VLOOKUP(C8,[3]報表驗證日!N:O,2,FALSE),"")</f>
        <v/>
      </c>
      <c r="AQ8" s="238"/>
      <c r="AR8" s="239"/>
    </row>
    <row r="9" spans="1:47" x14ac:dyDescent="0.4">
      <c r="A9" s="238" t="s">
        <v>2656</v>
      </c>
      <c r="B9" s="238" t="s">
        <v>2688</v>
      </c>
      <c r="C9" s="238" t="s">
        <v>2700</v>
      </c>
      <c r="D9" s="251" t="s">
        <v>2701</v>
      </c>
      <c r="E9" s="240" t="s">
        <v>2691</v>
      </c>
      <c r="F9" s="238" t="s">
        <v>884</v>
      </c>
      <c r="H9" s="238" t="s">
        <v>2659</v>
      </c>
      <c r="I9" s="241" t="s">
        <v>2702</v>
      </c>
      <c r="K9" s="242">
        <v>44321</v>
      </c>
      <c r="N9" s="238">
        <v>3</v>
      </c>
      <c r="P9" s="243" t="s">
        <v>2692</v>
      </c>
      <c r="Q9" s="244" t="s">
        <v>2703</v>
      </c>
      <c r="R9" s="241">
        <v>44351</v>
      </c>
      <c r="S9" s="241">
        <v>44347</v>
      </c>
      <c r="T9" s="241">
        <v>44350</v>
      </c>
      <c r="U9" s="241">
        <v>44351</v>
      </c>
      <c r="V9" s="245">
        <v>44351</v>
      </c>
      <c r="W9" s="241"/>
      <c r="X9" s="241"/>
      <c r="Y9" s="238" t="s">
        <v>2704</v>
      </c>
      <c r="Z9" s="238" t="s">
        <v>2705</v>
      </c>
      <c r="AA9" s="238" t="s">
        <v>1533</v>
      </c>
      <c r="AB9" s="241">
        <v>44499</v>
      </c>
      <c r="AC9" s="241">
        <v>44487</v>
      </c>
      <c r="AE9" s="241">
        <f>IFERROR(VLOOKUP(報表清單[[#This Row],[功能項目/代號]],[3]報表驗證日!B:C,2,FALSE),"")</f>
        <v>44455</v>
      </c>
      <c r="AF9" s="241" t="str">
        <f>IFERROR(VLOOKUP(報表清單[[#This Row],[功能項目/代號]],[3]報表驗證日!E:F,2,FALSE),"")</f>
        <v/>
      </c>
      <c r="AG9" s="241" t="str">
        <f>IFERROR(VLOOKUP(報表清單[[#This Row],[功能項目/代號]],[3]報表驗證日!H:I,2,FALSE),"")</f>
        <v/>
      </c>
      <c r="AH9" s="241" t="str">
        <f>IFERROR(VLOOKUP(C9,[3]報表驗證日!K:L,2,FALSE),"")</f>
        <v/>
      </c>
      <c r="AI9" s="241" t="str">
        <f>IFERROR(VLOOKUP(C9,[3]報表驗證日!N:O,2,FALSE),"")</f>
        <v/>
      </c>
      <c r="AQ9" s="238"/>
      <c r="AR9" s="239"/>
    </row>
    <row r="10" spans="1:47" x14ac:dyDescent="0.4">
      <c r="A10" s="238" t="s">
        <v>2656</v>
      </c>
      <c r="B10" s="238" t="s">
        <v>2688</v>
      </c>
      <c r="C10" s="238" t="s">
        <v>2706</v>
      </c>
      <c r="D10" s="238" t="s">
        <v>2707</v>
      </c>
      <c r="E10" s="240" t="s">
        <v>2691</v>
      </c>
      <c r="F10" s="238" t="s">
        <v>735</v>
      </c>
      <c r="H10" s="238" t="s">
        <v>2708</v>
      </c>
      <c r="I10" s="241" t="s">
        <v>2709</v>
      </c>
      <c r="K10" s="242">
        <v>44287</v>
      </c>
      <c r="L10" s="242">
        <v>44283</v>
      </c>
      <c r="M10" s="242">
        <v>44287</v>
      </c>
      <c r="N10" s="238">
        <v>3</v>
      </c>
      <c r="P10" s="243" t="s">
        <v>2708</v>
      </c>
      <c r="Q10" s="244" t="s">
        <v>2669</v>
      </c>
      <c r="R10" s="241">
        <v>44330</v>
      </c>
      <c r="S10" s="241">
        <v>44328</v>
      </c>
      <c r="T10" s="241">
        <v>44329</v>
      </c>
      <c r="U10" s="241">
        <v>44330</v>
      </c>
      <c r="V10" s="245">
        <v>44337</v>
      </c>
      <c r="W10" s="241"/>
      <c r="X10" s="241"/>
      <c r="Y10" s="238" t="s">
        <v>2710</v>
      </c>
      <c r="Z10" s="238" t="s">
        <v>2711</v>
      </c>
      <c r="AA10" s="238" t="s">
        <v>1533</v>
      </c>
      <c r="AB10" s="241">
        <v>44499</v>
      </c>
      <c r="AC10" s="241">
        <v>44487</v>
      </c>
      <c r="AE10" s="241">
        <f>IFERROR(VLOOKUP(報表清單[[#This Row],[功能項目/代號]],[3]報表驗證日!B:C,2,FALSE),"")</f>
        <v>44406</v>
      </c>
      <c r="AF10" s="241" t="str">
        <f>IFERROR(VLOOKUP(報表清單[[#This Row],[功能項目/代號]],[3]報表驗證日!E:F,2,FALSE),"")</f>
        <v/>
      </c>
      <c r="AG10" s="241" t="str">
        <f>IFERROR(VLOOKUP(報表清單[[#This Row],[功能項目/代號]],[3]報表驗證日!H:I,2,FALSE),"")</f>
        <v/>
      </c>
      <c r="AH10" s="241" t="str">
        <f>IFERROR(VLOOKUP(C10,[3]報表驗證日!K:L,2,FALSE),"")</f>
        <v/>
      </c>
      <c r="AI10" s="241" t="str">
        <f>IFERROR(VLOOKUP(C10,[3]報表驗證日!N:O,2,FALSE),"")</f>
        <v/>
      </c>
      <c r="AQ10" s="238"/>
      <c r="AR10" s="239"/>
    </row>
    <row r="11" spans="1:47" x14ac:dyDescent="0.4">
      <c r="A11" s="238" t="s">
        <v>2656</v>
      </c>
      <c r="B11" s="238" t="s">
        <v>2688</v>
      </c>
      <c r="C11" s="238" t="s">
        <v>2712</v>
      </c>
      <c r="D11" s="251" t="s">
        <v>2713</v>
      </c>
      <c r="E11" s="251" t="s">
        <v>2714</v>
      </c>
      <c r="F11" s="238" t="s">
        <v>745</v>
      </c>
      <c r="H11" s="238" t="s">
        <v>2708</v>
      </c>
      <c r="I11" s="241" t="s">
        <v>2715</v>
      </c>
      <c r="K11" s="242">
        <v>44298</v>
      </c>
      <c r="L11" s="242">
        <v>44295</v>
      </c>
      <c r="M11" s="242">
        <v>44299</v>
      </c>
      <c r="N11" s="238">
        <v>4</v>
      </c>
      <c r="P11" s="243" t="s">
        <v>2708</v>
      </c>
      <c r="Q11" s="244" t="s">
        <v>2669</v>
      </c>
      <c r="R11" s="241">
        <v>44337</v>
      </c>
      <c r="S11" s="241">
        <v>44333</v>
      </c>
      <c r="T11" s="241">
        <v>44334</v>
      </c>
      <c r="U11" s="241">
        <v>44337</v>
      </c>
      <c r="V11" s="245">
        <v>44337</v>
      </c>
      <c r="W11" s="241"/>
      <c r="X11" s="241"/>
      <c r="Y11" s="238" t="s">
        <v>2716</v>
      </c>
      <c r="Z11" s="238" t="s">
        <v>2717</v>
      </c>
      <c r="AB11" s="241">
        <v>44530</v>
      </c>
      <c r="AC11" s="241">
        <v>44553</v>
      </c>
      <c r="AE11" s="241" t="str">
        <f>IFERROR(VLOOKUP(報表清單[[#This Row],[功能項目/代號]],[3]報表驗證日!B:C,2,FALSE),"")</f>
        <v>樣張格式不同
查詢後確認為
L4721會產出的報表</v>
      </c>
      <c r="AF11" s="241" t="str">
        <f>IFERROR(VLOOKUP(報表清單[[#This Row],[功能項目/代號]],[3]報表驗證日!E:F,2,FALSE),"")</f>
        <v/>
      </c>
      <c r="AG11" s="241" t="str">
        <f>IFERROR(VLOOKUP(報表清單[[#This Row],[功能項目/代號]],[3]報表驗證日!H:I,2,FALSE),"")</f>
        <v/>
      </c>
      <c r="AH11" s="241" t="str">
        <f>IFERROR(VLOOKUP(C11,[3]報表驗證日!K:L,2,FALSE),"")</f>
        <v/>
      </c>
      <c r="AI11" s="241" t="str">
        <f>IFERROR(VLOOKUP(C11,[3]報表驗證日!N:O,2,FALSE),"")</f>
        <v/>
      </c>
      <c r="AQ11" s="238"/>
      <c r="AR11" s="239"/>
    </row>
    <row r="12" spans="1:47" x14ac:dyDescent="0.4">
      <c r="A12" s="238" t="s">
        <v>2656</v>
      </c>
      <c r="B12" s="238" t="s">
        <v>2688</v>
      </c>
      <c r="C12" s="238" t="s">
        <v>2718</v>
      </c>
      <c r="D12" s="238" t="s">
        <v>2719</v>
      </c>
      <c r="E12" s="240" t="s">
        <v>2691</v>
      </c>
      <c r="F12" s="238" t="s">
        <v>745</v>
      </c>
      <c r="H12" s="238" t="s">
        <v>2692</v>
      </c>
      <c r="I12" s="241" t="s">
        <v>2720</v>
      </c>
      <c r="K12" s="242">
        <v>44321</v>
      </c>
      <c r="L12" s="242">
        <v>44314</v>
      </c>
      <c r="M12" s="242">
        <v>44321</v>
      </c>
      <c r="N12" s="238">
        <v>3</v>
      </c>
      <c r="P12" s="243" t="s">
        <v>2692</v>
      </c>
      <c r="Q12" s="244" t="s">
        <v>2669</v>
      </c>
      <c r="R12" s="241">
        <v>44351</v>
      </c>
      <c r="S12" s="241">
        <v>44344</v>
      </c>
      <c r="T12" s="241">
        <v>44347</v>
      </c>
      <c r="U12" s="241">
        <v>44351</v>
      </c>
      <c r="V12" s="245">
        <v>44351</v>
      </c>
      <c r="W12" s="241"/>
      <c r="X12" s="241"/>
      <c r="Y12" s="238" t="s">
        <v>2721</v>
      </c>
      <c r="Z12" s="238" t="s">
        <v>2722</v>
      </c>
      <c r="AA12" s="238" t="s">
        <v>1533</v>
      </c>
      <c r="AB12" s="241">
        <v>44499</v>
      </c>
      <c r="AC12" s="241">
        <v>44487</v>
      </c>
      <c r="AE12" s="241" t="str">
        <f>IFERROR(VLOOKUP(報表清單[[#This Row],[功能項目/代號]],[3]報表驗證日!B:C,2,FALSE),"")</f>
        <v/>
      </c>
      <c r="AF12" s="241" t="str">
        <f>IFERROR(VLOOKUP(報表清單[[#This Row],[功能項目/代號]],[3]報表驗證日!E:F,2,FALSE),"")</f>
        <v/>
      </c>
      <c r="AG12" s="241" t="str">
        <f>IFERROR(VLOOKUP(報表清單[[#This Row],[功能項目/代號]],[3]報表驗證日!H:I,2,FALSE),"")</f>
        <v/>
      </c>
      <c r="AH12" s="241" t="str">
        <f>IFERROR(VLOOKUP(C12,[3]報表驗證日!K:L,2,FALSE),"")</f>
        <v/>
      </c>
      <c r="AI12" s="241" t="str">
        <f>IFERROR(VLOOKUP(C12,[3]報表驗證日!N:O,2,FALSE),"")</f>
        <v/>
      </c>
      <c r="AQ12" s="238"/>
      <c r="AR12" s="239"/>
    </row>
    <row r="13" spans="1:47" x14ac:dyDescent="0.4">
      <c r="A13" s="238" t="s">
        <v>2656</v>
      </c>
      <c r="B13" s="238" t="s">
        <v>2688</v>
      </c>
      <c r="C13" s="238" t="s">
        <v>2723</v>
      </c>
      <c r="D13" s="238" t="s">
        <v>2724</v>
      </c>
      <c r="E13" s="240" t="s">
        <v>2691</v>
      </c>
      <c r="F13" s="238" t="s">
        <v>884</v>
      </c>
      <c r="H13" s="238" t="s">
        <v>2708</v>
      </c>
      <c r="I13" s="241" t="s">
        <v>2725</v>
      </c>
      <c r="J13" s="238" t="s">
        <v>2726</v>
      </c>
      <c r="K13" s="242">
        <v>44298</v>
      </c>
      <c r="L13" s="242">
        <v>44295</v>
      </c>
      <c r="M13" s="242">
        <v>44299</v>
      </c>
      <c r="N13" s="238">
        <v>4</v>
      </c>
      <c r="P13" s="243" t="s">
        <v>2708</v>
      </c>
      <c r="Q13" s="244" t="s">
        <v>2669</v>
      </c>
      <c r="R13" s="241">
        <v>44337</v>
      </c>
      <c r="S13" s="241">
        <v>44333</v>
      </c>
      <c r="T13" s="241">
        <v>44334</v>
      </c>
      <c r="U13" s="241">
        <v>44337</v>
      </c>
      <c r="V13" s="245">
        <v>44337</v>
      </c>
      <c r="W13" s="241"/>
      <c r="X13" s="241"/>
      <c r="Y13" s="238" t="s">
        <v>2727</v>
      </c>
      <c r="Z13" s="238" t="s">
        <v>2728</v>
      </c>
      <c r="AA13" s="238" t="s">
        <v>1533</v>
      </c>
      <c r="AB13" s="241">
        <v>44499</v>
      </c>
      <c r="AC13" s="241">
        <v>44487</v>
      </c>
      <c r="AE13" s="241">
        <f>IFERROR(VLOOKUP(報表清單[[#This Row],[功能項目/代號]],[3]報表驗證日!B:C,2,FALSE),"")</f>
        <v>44419</v>
      </c>
      <c r="AF13" s="241" t="str">
        <f>IFERROR(VLOOKUP(報表清單[[#This Row],[功能項目/代號]],[3]報表驗證日!E:F,2,FALSE),"")</f>
        <v/>
      </c>
      <c r="AG13" s="241" t="str">
        <f>IFERROR(VLOOKUP(報表清單[[#This Row],[功能項目/代號]],[3]報表驗證日!H:I,2,FALSE),"")</f>
        <v/>
      </c>
      <c r="AH13" s="241" t="str">
        <f>IFERROR(VLOOKUP(C13,[3]報表驗證日!K:L,2,FALSE),"")</f>
        <v/>
      </c>
      <c r="AI13" s="241" t="str">
        <f>IFERROR(VLOOKUP(C13,[3]報表驗證日!N:O,2,FALSE),"")</f>
        <v/>
      </c>
      <c r="AQ13" s="238"/>
      <c r="AR13" s="239"/>
    </row>
    <row r="14" spans="1:47" s="252" customFormat="1" x14ac:dyDescent="0.4">
      <c r="A14" s="238" t="s">
        <v>2656</v>
      </c>
      <c r="B14" s="238" t="s">
        <v>2688</v>
      </c>
      <c r="C14" s="238" t="s">
        <v>2729</v>
      </c>
      <c r="D14" s="238" t="s">
        <v>2730</v>
      </c>
      <c r="E14" s="240" t="s">
        <v>2691</v>
      </c>
      <c r="F14" s="238" t="s">
        <v>871</v>
      </c>
      <c r="G14" s="238"/>
      <c r="H14" s="238" t="s">
        <v>2692</v>
      </c>
      <c r="I14" s="241" t="s">
        <v>2731</v>
      </c>
      <c r="J14" s="238"/>
      <c r="K14" s="242">
        <v>44328</v>
      </c>
      <c r="L14" s="242"/>
      <c r="M14" s="242"/>
      <c r="N14" s="238">
        <v>3</v>
      </c>
      <c r="O14" s="238"/>
      <c r="P14" s="243" t="s">
        <v>2692</v>
      </c>
      <c r="Q14" s="244" t="s">
        <v>2669</v>
      </c>
      <c r="R14" s="241">
        <v>44351</v>
      </c>
      <c r="S14" s="241">
        <v>44347</v>
      </c>
      <c r="T14" s="241">
        <v>44350</v>
      </c>
      <c r="U14" s="241">
        <v>44351</v>
      </c>
      <c r="V14" s="245">
        <v>44351</v>
      </c>
      <c r="W14" s="241"/>
      <c r="X14" s="241"/>
      <c r="Y14" s="238" t="s">
        <v>2727</v>
      </c>
      <c r="Z14" s="238" t="s">
        <v>2732</v>
      </c>
      <c r="AA14" s="238" t="s">
        <v>1533</v>
      </c>
      <c r="AB14" s="241">
        <v>44499</v>
      </c>
      <c r="AC14" s="241">
        <v>44487</v>
      </c>
      <c r="AD14" s="241"/>
      <c r="AE14" s="241">
        <f>IFERROR(VLOOKUP(報表清單[[#This Row],[功能項目/代號]],[3]報表驗證日!B:C,2,FALSE),"")</f>
        <v>44413</v>
      </c>
      <c r="AF14" s="241" t="str">
        <f>IFERROR(VLOOKUP(報表清單[[#This Row],[功能項目/代號]],[3]報表驗證日!E:F,2,FALSE),"")</f>
        <v/>
      </c>
      <c r="AG14" s="241" t="str">
        <f>IFERROR(VLOOKUP(報表清單[[#This Row],[功能項目/代號]],[3]報表驗證日!H:I,2,FALSE),"")</f>
        <v/>
      </c>
      <c r="AH14" s="241" t="str">
        <f>IFERROR(VLOOKUP(C14,[3]報表驗證日!K:L,2,FALSE),"")</f>
        <v/>
      </c>
      <c r="AI14" s="241" t="str">
        <f>IFERROR(VLOOKUP(C14,[3]報表驗證日!N:O,2,FALSE),"")</f>
        <v/>
      </c>
      <c r="AM14" s="238"/>
      <c r="AN14" s="238"/>
      <c r="AO14" s="238"/>
      <c r="AP14" s="238"/>
      <c r="AQ14" s="238"/>
      <c r="AR14" s="239"/>
      <c r="AS14" s="238"/>
      <c r="AT14" s="238"/>
      <c r="AU14" s="238"/>
    </row>
    <row r="15" spans="1:47" x14ac:dyDescent="0.4">
      <c r="A15" s="238" t="s">
        <v>2656</v>
      </c>
      <c r="B15" s="238" t="s">
        <v>2688</v>
      </c>
      <c r="C15" s="238" t="s">
        <v>2733</v>
      </c>
      <c r="D15" s="238" t="s">
        <v>2734</v>
      </c>
      <c r="E15" s="240" t="s">
        <v>2691</v>
      </c>
      <c r="F15" s="238" t="s">
        <v>735</v>
      </c>
      <c r="H15" s="238" t="s">
        <v>2692</v>
      </c>
      <c r="I15" s="241" t="s">
        <v>2735</v>
      </c>
      <c r="K15" s="242">
        <v>44328</v>
      </c>
      <c r="N15" s="238">
        <v>2</v>
      </c>
      <c r="P15" s="243" t="s">
        <v>2692</v>
      </c>
      <c r="Q15" s="244" t="s">
        <v>2736</v>
      </c>
      <c r="R15" s="241">
        <v>44351</v>
      </c>
      <c r="S15" s="241">
        <v>44347</v>
      </c>
      <c r="T15" s="241">
        <v>44350</v>
      </c>
      <c r="U15" s="241">
        <v>44351</v>
      </c>
      <c r="V15" s="245">
        <v>44351</v>
      </c>
      <c r="W15" s="241"/>
      <c r="X15" s="241"/>
      <c r="Y15" s="238" t="s">
        <v>2727</v>
      </c>
      <c r="Z15" s="238" t="s">
        <v>2737</v>
      </c>
      <c r="AA15" s="238" t="s">
        <v>1533</v>
      </c>
      <c r="AB15" s="241">
        <v>44499</v>
      </c>
      <c r="AC15" s="241">
        <v>44487</v>
      </c>
      <c r="AE15" s="241">
        <f>IFERROR(VLOOKUP(報表清單[[#This Row],[功能項目/代號]],[3]報表驗證日!B:C,2,FALSE),"")</f>
        <v>44456</v>
      </c>
      <c r="AF15" s="241" t="str">
        <f>IFERROR(VLOOKUP(報表清單[[#This Row],[功能項目/代號]],[3]報表驗證日!E:F,2,FALSE),"")</f>
        <v/>
      </c>
      <c r="AG15" s="241" t="str">
        <f>IFERROR(VLOOKUP(報表清單[[#This Row],[功能項目/代號]],[3]報表驗證日!H:I,2,FALSE),"")</f>
        <v/>
      </c>
      <c r="AH15" s="241" t="str">
        <f>IFERROR(VLOOKUP(C15,[3]報表驗證日!K:L,2,FALSE),"")</f>
        <v/>
      </c>
      <c r="AI15" s="241" t="str">
        <f>IFERROR(VLOOKUP(C15,[3]報表驗證日!N:O,2,FALSE),"")</f>
        <v/>
      </c>
      <c r="AM15" s="252"/>
      <c r="AN15" s="252"/>
      <c r="AO15" s="252"/>
      <c r="AP15" s="252"/>
      <c r="AQ15" s="252"/>
      <c r="AR15" s="252"/>
      <c r="AS15" s="252"/>
      <c r="AT15" s="252"/>
      <c r="AU15" s="252"/>
    </row>
    <row r="16" spans="1:47" x14ac:dyDescent="0.4">
      <c r="A16" s="238" t="s">
        <v>2656</v>
      </c>
      <c r="B16" s="238" t="s">
        <v>2688</v>
      </c>
      <c r="C16" s="238" t="s">
        <v>2738</v>
      </c>
      <c r="D16" s="238" t="s">
        <v>2739</v>
      </c>
      <c r="E16" s="240" t="s">
        <v>2691</v>
      </c>
      <c r="F16" s="238" t="s">
        <v>921</v>
      </c>
      <c r="H16" s="238" t="s">
        <v>2692</v>
      </c>
      <c r="I16" s="241" t="s">
        <v>2740</v>
      </c>
      <c r="K16" s="242">
        <v>44328</v>
      </c>
      <c r="N16" s="238">
        <v>3</v>
      </c>
      <c r="P16" s="243" t="s">
        <v>2692</v>
      </c>
      <c r="Q16" s="244" t="s">
        <v>2736</v>
      </c>
      <c r="R16" s="241">
        <v>44351</v>
      </c>
      <c r="S16" s="241">
        <v>44347</v>
      </c>
      <c r="T16" s="241">
        <v>44350</v>
      </c>
      <c r="U16" s="241">
        <v>44351</v>
      </c>
      <c r="V16" s="245">
        <v>44351</v>
      </c>
      <c r="W16" s="241"/>
      <c r="X16" s="241"/>
      <c r="Y16" s="238" t="s">
        <v>2741</v>
      </c>
      <c r="Z16" s="238" t="s">
        <v>2739</v>
      </c>
      <c r="AA16" s="238" t="s">
        <v>1533</v>
      </c>
      <c r="AB16" s="241">
        <v>44499</v>
      </c>
      <c r="AC16" s="241">
        <v>44487</v>
      </c>
      <c r="AE16" s="241">
        <f>IFERROR(VLOOKUP(報表清單[[#This Row],[功能項目/代號]],[3]報表驗證日!B:C,2,FALSE),"")</f>
        <v>44413</v>
      </c>
      <c r="AF16" s="241" t="str">
        <f>IFERROR(VLOOKUP(報表清單[[#This Row],[功能項目/代號]],[3]報表驗證日!E:F,2,FALSE),"")</f>
        <v/>
      </c>
      <c r="AG16" s="241" t="str">
        <f>IFERROR(VLOOKUP(報表清單[[#This Row],[功能項目/代號]],[3]報表驗證日!H:I,2,FALSE),"")</f>
        <v/>
      </c>
      <c r="AH16" s="241" t="str">
        <f>IFERROR(VLOOKUP(C16,[3]報表驗證日!K:L,2,FALSE),"")</f>
        <v/>
      </c>
      <c r="AI16" s="241" t="str">
        <f>IFERROR(VLOOKUP(C16,[3]報表驗證日!N:O,2,FALSE),"")</f>
        <v/>
      </c>
      <c r="AQ16" s="238"/>
      <c r="AR16" s="239"/>
    </row>
    <row r="17" spans="1:44" x14ac:dyDescent="0.4">
      <c r="A17" s="238" t="s">
        <v>2656</v>
      </c>
      <c r="B17" s="238" t="s">
        <v>2688</v>
      </c>
      <c r="C17" s="248" t="s">
        <v>2742</v>
      </c>
      <c r="D17" s="238" t="s">
        <v>2743</v>
      </c>
      <c r="E17" s="240" t="s">
        <v>2691</v>
      </c>
      <c r="F17" s="238" t="s">
        <v>823</v>
      </c>
      <c r="H17" s="238" t="s">
        <v>2692</v>
      </c>
      <c r="I17" s="241" t="s">
        <v>2744</v>
      </c>
      <c r="K17" s="242">
        <v>44328</v>
      </c>
      <c r="N17" s="238">
        <v>3</v>
      </c>
      <c r="P17" s="243" t="s">
        <v>2692</v>
      </c>
      <c r="Q17" s="244" t="s">
        <v>2736</v>
      </c>
      <c r="R17" s="241">
        <v>44351</v>
      </c>
      <c r="S17" s="241">
        <v>44347</v>
      </c>
      <c r="T17" s="241">
        <v>44350</v>
      </c>
      <c r="U17" s="241">
        <v>44351</v>
      </c>
      <c r="V17" s="245">
        <v>44351</v>
      </c>
      <c r="W17" s="241"/>
      <c r="X17" s="241"/>
      <c r="Y17" s="238" t="s">
        <v>2745</v>
      </c>
      <c r="Z17" s="238" t="s">
        <v>2743</v>
      </c>
      <c r="AA17" s="238" t="s">
        <v>1533</v>
      </c>
      <c r="AB17" s="241">
        <v>44499</v>
      </c>
      <c r="AC17" s="241">
        <v>44487</v>
      </c>
      <c r="AE17" s="241">
        <f>IFERROR(VLOOKUP(報表清單[[#This Row],[功能項目/代號]],[3]報表驗證日!B:C,2,FALSE),"")</f>
        <v>44452</v>
      </c>
      <c r="AF17" s="241" t="str">
        <f>IFERROR(VLOOKUP(報表清單[[#This Row],[功能項目/代號]],[3]報表驗證日!E:F,2,FALSE),"")</f>
        <v/>
      </c>
      <c r="AG17" s="241" t="str">
        <f>IFERROR(VLOOKUP(報表清單[[#This Row],[功能項目/代號]],[3]報表驗證日!H:I,2,FALSE),"")</f>
        <v/>
      </c>
      <c r="AH17" s="241" t="str">
        <f>IFERROR(VLOOKUP(C17,[3]報表驗證日!K:L,2,FALSE),"")</f>
        <v/>
      </c>
      <c r="AI17" s="241" t="str">
        <f>IFERROR(VLOOKUP(C17,[3]報表驗證日!N:O,2,FALSE),"")</f>
        <v/>
      </c>
      <c r="AQ17" s="238"/>
      <c r="AR17" s="239"/>
    </row>
    <row r="18" spans="1:44" x14ac:dyDescent="0.4">
      <c r="A18" s="238" t="s">
        <v>2656</v>
      </c>
      <c r="B18" s="238" t="s">
        <v>2688</v>
      </c>
      <c r="C18" s="238" t="s">
        <v>2746</v>
      </c>
      <c r="D18" s="238" t="s">
        <v>2747</v>
      </c>
      <c r="E18" s="240" t="s">
        <v>2691</v>
      </c>
      <c r="F18" s="238" t="s">
        <v>871</v>
      </c>
      <c r="H18" s="238" t="s">
        <v>2692</v>
      </c>
      <c r="I18" s="241" t="s">
        <v>2748</v>
      </c>
      <c r="K18" s="242">
        <v>44328</v>
      </c>
      <c r="M18" s="242">
        <v>44321</v>
      </c>
      <c r="N18" s="238">
        <v>2</v>
      </c>
      <c r="P18" s="243" t="s">
        <v>2692</v>
      </c>
      <c r="Q18" s="244" t="s">
        <v>2669</v>
      </c>
      <c r="R18" s="241">
        <v>44351</v>
      </c>
      <c r="S18" s="241">
        <v>44347</v>
      </c>
      <c r="T18" s="241">
        <v>44350</v>
      </c>
      <c r="U18" s="241">
        <v>44351</v>
      </c>
      <c r="V18" s="245">
        <v>44351</v>
      </c>
      <c r="W18" s="241"/>
      <c r="X18" s="241"/>
      <c r="Y18" s="238" t="s">
        <v>2749</v>
      </c>
      <c r="Z18" s="238" t="s">
        <v>2747</v>
      </c>
      <c r="AA18" s="238" t="s">
        <v>1533</v>
      </c>
      <c r="AB18" s="241">
        <v>44499</v>
      </c>
      <c r="AC18" s="241">
        <v>44487</v>
      </c>
      <c r="AD18" s="241" t="s">
        <v>2694</v>
      </c>
      <c r="AE18" s="241">
        <f>IFERROR(VLOOKUP(報表清單[[#This Row],[功能項目/代號]],[3]報表驗證日!B:C,2,FALSE),"")</f>
        <v>44411</v>
      </c>
      <c r="AF18" s="241" t="str">
        <f>IFERROR(VLOOKUP(報表清單[[#This Row],[功能項目/代號]],[3]報表驗證日!E:F,2,FALSE),"")</f>
        <v/>
      </c>
      <c r="AG18" s="241" t="str">
        <f>IFERROR(VLOOKUP(報表清單[[#This Row],[功能項目/代號]],[3]報表驗證日!H:I,2,FALSE),"")</f>
        <v/>
      </c>
      <c r="AH18" s="241" t="str">
        <f>IFERROR(VLOOKUP(C18,[3]報表驗證日!K:L,2,FALSE),"")</f>
        <v/>
      </c>
      <c r="AI18" s="241" t="str">
        <f>IFERROR(VLOOKUP(C18,[3]報表驗證日!N:O,2,FALSE),"")</f>
        <v/>
      </c>
      <c r="AQ18" s="238"/>
      <c r="AR18" s="239"/>
    </row>
    <row r="19" spans="1:44" x14ac:dyDescent="0.4">
      <c r="A19" s="238" t="s">
        <v>2656</v>
      </c>
      <c r="B19" s="238" t="s">
        <v>2688</v>
      </c>
      <c r="C19" s="238" t="s">
        <v>2750</v>
      </c>
      <c r="D19" s="238" t="s">
        <v>2751</v>
      </c>
      <c r="E19" s="240" t="s">
        <v>2691</v>
      </c>
      <c r="F19" s="238" t="s">
        <v>921</v>
      </c>
      <c r="H19" s="238" t="s">
        <v>2692</v>
      </c>
      <c r="I19" s="241" t="s">
        <v>2752</v>
      </c>
      <c r="K19" s="242">
        <v>44295</v>
      </c>
      <c r="L19" s="242">
        <v>44287</v>
      </c>
      <c r="M19" s="242">
        <v>44299</v>
      </c>
      <c r="N19" s="238">
        <v>4</v>
      </c>
      <c r="P19" s="243" t="s">
        <v>2692</v>
      </c>
      <c r="Q19" s="244" t="s">
        <v>2669</v>
      </c>
      <c r="R19" s="241">
        <v>44330</v>
      </c>
      <c r="S19" s="241">
        <v>44328</v>
      </c>
      <c r="T19" s="241">
        <v>44329</v>
      </c>
      <c r="U19" s="241">
        <v>44330</v>
      </c>
      <c r="V19" s="245">
        <v>44337</v>
      </c>
      <c r="W19" s="241"/>
      <c r="X19" s="241"/>
      <c r="Y19" s="238" t="s">
        <v>1533</v>
      </c>
      <c r="Z19" s="238" t="s">
        <v>2753</v>
      </c>
      <c r="AA19" s="238" t="s">
        <v>1533</v>
      </c>
      <c r="AB19" s="241">
        <v>44499</v>
      </c>
      <c r="AC19" s="241">
        <v>44487</v>
      </c>
      <c r="AE19" s="241">
        <f>IFERROR(VLOOKUP(報表清單[[#This Row],[功能項目/代號]],[3]報表驗證日!B:C,2,FALSE),"")</f>
        <v>44406</v>
      </c>
      <c r="AF19" s="241" t="str">
        <f>IFERROR(VLOOKUP(報表清單[[#This Row],[功能項目/代號]],[3]報表驗證日!E:F,2,FALSE),"")</f>
        <v/>
      </c>
      <c r="AG19" s="241" t="str">
        <f>IFERROR(VLOOKUP(報表清單[[#This Row],[功能項目/代號]],[3]報表驗證日!H:I,2,FALSE),"")</f>
        <v/>
      </c>
      <c r="AH19" s="241" t="str">
        <f>IFERROR(VLOOKUP(C19,[3]報表驗證日!K:L,2,FALSE),"")</f>
        <v/>
      </c>
      <c r="AI19" s="241" t="str">
        <f>IFERROR(VLOOKUP(C19,[3]報表驗證日!N:O,2,FALSE),"")</f>
        <v/>
      </c>
      <c r="AQ19" s="238"/>
      <c r="AR19" s="239"/>
    </row>
    <row r="20" spans="1:44" x14ac:dyDescent="0.4">
      <c r="A20" s="238" t="s">
        <v>2656</v>
      </c>
      <c r="B20" s="238" t="s">
        <v>2688</v>
      </c>
      <c r="C20" s="238" t="s">
        <v>2754</v>
      </c>
      <c r="D20" s="238" t="s">
        <v>2755</v>
      </c>
      <c r="E20" s="240" t="s">
        <v>2691</v>
      </c>
      <c r="F20" s="238" t="s">
        <v>921</v>
      </c>
      <c r="H20" s="238" t="s">
        <v>2692</v>
      </c>
      <c r="I20" s="241" t="s">
        <v>2756</v>
      </c>
      <c r="K20" s="242">
        <v>44295</v>
      </c>
      <c r="L20" s="242">
        <v>44287</v>
      </c>
      <c r="M20" s="242">
        <v>44299</v>
      </c>
      <c r="N20" s="238">
        <v>4</v>
      </c>
      <c r="P20" s="243" t="s">
        <v>2692</v>
      </c>
      <c r="Q20" s="244" t="s">
        <v>2669</v>
      </c>
      <c r="R20" s="241">
        <v>44330</v>
      </c>
      <c r="S20" s="241">
        <v>44328</v>
      </c>
      <c r="T20" s="241">
        <v>44329</v>
      </c>
      <c r="U20" s="241">
        <v>44330</v>
      </c>
      <c r="V20" s="245">
        <v>44337</v>
      </c>
      <c r="W20" s="241"/>
      <c r="X20" s="241"/>
      <c r="Y20" s="238" t="s">
        <v>2757</v>
      </c>
      <c r="Z20" s="238" t="s">
        <v>2755</v>
      </c>
      <c r="AA20" s="238" t="s">
        <v>2754</v>
      </c>
      <c r="AB20" s="241">
        <v>44530</v>
      </c>
      <c r="AE20" s="241" t="str">
        <f>IFERROR(VLOOKUP(報表清單[[#This Row],[功能項目/代號]],[3]報表驗證日!B:C,2,FALSE),"")</f>
        <v>無5月資料</v>
      </c>
      <c r="AF20" s="241" t="str">
        <f>IFERROR(VLOOKUP(報表清單[[#This Row],[功能項目/代號]],[3]報表驗證日!E:F,2,FALSE),"")</f>
        <v>下期驗證</v>
      </c>
      <c r="AG20" s="241" t="str">
        <f>IFERROR(VLOOKUP(報表清單[[#This Row],[功能項目/代號]],[3]報表驗證日!H:I,2,FALSE),"")</f>
        <v/>
      </c>
      <c r="AH20" s="241" t="str">
        <f>IFERROR(VLOOKUP(C20,[3]報表驗證日!K:L,2,FALSE),"")</f>
        <v/>
      </c>
      <c r="AI20" s="241" t="str">
        <f>IFERROR(VLOOKUP(C20,[3]報表驗證日!N:O,2,FALSE),"")</f>
        <v/>
      </c>
      <c r="AQ20" s="238"/>
      <c r="AR20" s="239"/>
    </row>
    <row r="21" spans="1:44" x14ac:dyDescent="0.4">
      <c r="A21" s="238" t="s">
        <v>2656</v>
      </c>
      <c r="B21" s="238" t="s">
        <v>2688</v>
      </c>
      <c r="C21" s="238" t="s">
        <v>2758</v>
      </c>
      <c r="D21" s="238" t="s">
        <v>2759</v>
      </c>
      <c r="E21" s="240" t="s">
        <v>2691</v>
      </c>
      <c r="F21" s="238" t="s">
        <v>2760</v>
      </c>
      <c r="H21" s="238" t="s">
        <v>2692</v>
      </c>
      <c r="I21" s="241" t="s">
        <v>2761</v>
      </c>
      <c r="K21" s="242">
        <v>44340</v>
      </c>
      <c r="N21" s="238">
        <v>5</v>
      </c>
      <c r="P21" s="243" t="s">
        <v>2692</v>
      </c>
      <c r="Q21" s="244" t="s">
        <v>2669</v>
      </c>
      <c r="R21" s="241">
        <v>44358</v>
      </c>
      <c r="S21" s="241">
        <v>44348</v>
      </c>
      <c r="T21" s="241">
        <v>44354</v>
      </c>
      <c r="U21" s="241">
        <v>44358</v>
      </c>
      <c r="V21" s="245">
        <v>44358</v>
      </c>
      <c r="W21" s="241"/>
      <c r="X21" s="241"/>
      <c r="Y21" s="238" t="s">
        <v>2762</v>
      </c>
      <c r="Z21" s="238" t="s">
        <v>2759</v>
      </c>
      <c r="AA21" s="238" t="s">
        <v>1533</v>
      </c>
      <c r="AB21" s="241">
        <v>44499</v>
      </c>
      <c r="AC21" s="241">
        <v>44487</v>
      </c>
      <c r="AE21" s="241">
        <f>IFERROR(VLOOKUP(報表清單[[#This Row],[功能項目/代號]],[3]報表驗證日!B:C,2,FALSE),"")</f>
        <v>44453</v>
      </c>
      <c r="AF21" s="241" t="str">
        <f>IFERROR(VLOOKUP(報表清單[[#This Row],[功能項目/代號]],[3]報表驗證日!E:F,2,FALSE),"")</f>
        <v/>
      </c>
      <c r="AG21" s="241" t="str">
        <f>IFERROR(VLOOKUP(報表清單[[#This Row],[功能項目/代號]],[3]報表驗證日!H:I,2,FALSE),"")</f>
        <v/>
      </c>
      <c r="AH21" s="241" t="str">
        <f>IFERROR(VLOOKUP(C21,[3]報表驗證日!K:L,2,FALSE),"")</f>
        <v/>
      </c>
      <c r="AI21" s="241" t="str">
        <f>IFERROR(VLOOKUP(C21,[3]報表驗證日!N:O,2,FALSE),"")</f>
        <v/>
      </c>
      <c r="AQ21" s="238"/>
      <c r="AR21" s="239"/>
    </row>
    <row r="22" spans="1:44" x14ac:dyDescent="0.4">
      <c r="A22" s="238" t="s">
        <v>2656</v>
      </c>
      <c r="B22" s="238" t="s">
        <v>2688</v>
      </c>
      <c r="C22" s="253" t="s">
        <v>2763</v>
      </c>
      <c r="D22" s="238" t="s">
        <v>2764</v>
      </c>
      <c r="E22" s="240" t="s">
        <v>2691</v>
      </c>
      <c r="F22" s="238" t="s">
        <v>884</v>
      </c>
      <c r="H22" s="238" t="s">
        <v>2692</v>
      </c>
      <c r="I22" s="238" t="s">
        <v>2765</v>
      </c>
      <c r="K22" s="242">
        <v>44340</v>
      </c>
      <c r="N22" s="238">
        <v>5</v>
      </c>
      <c r="P22" s="243" t="s">
        <v>2692</v>
      </c>
      <c r="Q22" s="244" t="s">
        <v>2736</v>
      </c>
      <c r="R22" s="241">
        <v>44358</v>
      </c>
      <c r="S22" s="241">
        <v>44348</v>
      </c>
      <c r="T22" s="241">
        <v>44354</v>
      </c>
      <c r="U22" s="241">
        <v>44358</v>
      </c>
      <c r="V22" s="245">
        <v>44358</v>
      </c>
      <c r="W22" s="241"/>
      <c r="X22" s="241"/>
      <c r="Y22" s="238" t="s">
        <v>2766</v>
      </c>
      <c r="Z22" s="238" t="s">
        <v>2764</v>
      </c>
      <c r="AA22" s="238" t="s">
        <v>1533</v>
      </c>
      <c r="AB22" s="241">
        <v>44499</v>
      </c>
      <c r="AC22" s="241">
        <v>44487</v>
      </c>
      <c r="AE22" s="241">
        <f>IFERROR(VLOOKUP(報表清單[[#This Row],[功能項目/代號]],[3]報表驗證日!B:C,2,FALSE),"")</f>
        <v>44453</v>
      </c>
      <c r="AF22" s="241" t="str">
        <f>IFERROR(VLOOKUP(報表清單[[#This Row],[功能項目/代號]],[3]報表驗證日!E:F,2,FALSE),"")</f>
        <v/>
      </c>
      <c r="AG22" s="241" t="str">
        <f>IFERROR(VLOOKUP(報表清單[[#This Row],[功能項目/代號]],[3]報表驗證日!H:I,2,FALSE),"")</f>
        <v/>
      </c>
      <c r="AH22" s="241" t="str">
        <f>IFERROR(VLOOKUP(C22,[3]報表驗證日!K:L,2,FALSE),"")</f>
        <v/>
      </c>
      <c r="AI22" s="241" t="str">
        <f>IFERROR(VLOOKUP(C22,[3]報表驗證日!N:O,2,FALSE),"")</f>
        <v/>
      </c>
      <c r="AQ22" s="238"/>
      <c r="AR22" s="239"/>
    </row>
    <row r="23" spans="1:44" x14ac:dyDescent="0.4">
      <c r="A23" s="238" t="s">
        <v>2656</v>
      </c>
      <c r="B23" s="238" t="s">
        <v>2688</v>
      </c>
      <c r="C23" s="254" t="s">
        <v>2767</v>
      </c>
      <c r="D23" s="238" t="s">
        <v>2768</v>
      </c>
      <c r="E23" s="240" t="s">
        <v>2691</v>
      </c>
      <c r="F23" s="238" t="s">
        <v>884</v>
      </c>
      <c r="H23" s="238" t="s">
        <v>2692</v>
      </c>
      <c r="I23" s="238" t="s">
        <v>2769</v>
      </c>
      <c r="K23" s="242">
        <v>44340</v>
      </c>
      <c r="N23" s="238">
        <v>5</v>
      </c>
      <c r="P23" s="243" t="s">
        <v>2692</v>
      </c>
      <c r="Q23" s="244" t="s">
        <v>2770</v>
      </c>
      <c r="R23" s="241">
        <v>44358</v>
      </c>
      <c r="S23" s="241">
        <v>44348</v>
      </c>
      <c r="T23" s="241">
        <v>44354</v>
      </c>
      <c r="U23" s="241">
        <v>44358</v>
      </c>
      <c r="V23" s="245">
        <v>44358</v>
      </c>
      <c r="W23" s="241"/>
      <c r="X23" s="241"/>
      <c r="Y23" s="238" t="s">
        <v>2771</v>
      </c>
      <c r="Z23" s="238" t="s">
        <v>2772</v>
      </c>
      <c r="AA23" s="238" t="s">
        <v>1533</v>
      </c>
      <c r="AB23" s="241">
        <v>44499</v>
      </c>
      <c r="AC23" s="241">
        <v>44487</v>
      </c>
      <c r="AE23" s="241">
        <f>IFERROR(VLOOKUP(報表清單[[#This Row],[功能項目/代號]],[3]報表驗證日!B:C,2,FALSE),"")</f>
        <v>44463</v>
      </c>
      <c r="AF23" s="241" t="str">
        <f>IFERROR(VLOOKUP(報表清單[[#This Row],[功能項目/代號]],[3]報表驗證日!E:F,2,FALSE),"")</f>
        <v/>
      </c>
      <c r="AG23" s="241" t="str">
        <f>IFERROR(VLOOKUP(報表清單[[#This Row],[功能項目/代號]],[3]報表驗證日!H:I,2,FALSE),"")</f>
        <v/>
      </c>
      <c r="AH23" s="241" t="str">
        <f>IFERROR(VLOOKUP(C23,[3]報表驗證日!K:L,2,FALSE),"")</f>
        <v/>
      </c>
      <c r="AI23" s="241" t="str">
        <f>IFERROR(VLOOKUP(C23,[3]報表驗證日!N:O,2,FALSE),"")</f>
        <v/>
      </c>
      <c r="AQ23" s="238"/>
      <c r="AR23" s="239"/>
    </row>
    <row r="24" spans="1:44" x14ac:dyDescent="0.4">
      <c r="A24" s="238" t="s">
        <v>2656</v>
      </c>
      <c r="B24" s="238" t="s">
        <v>2688</v>
      </c>
      <c r="C24" s="254" t="s">
        <v>2773</v>
      </c>
      <c r="D24" s="238" t="s">
        <v>2774</v>
      </c>
      <c r="E24" s="240" t="s">
        <v>2691</v>
      </c>
      <c r="F24" s="238" t="s">
        <v>884</v>
      </c>
      <c r="H24" s="238" t="s">
        <v>2692</v>
      </c>
      <c r="I24" s="238" t="s">
        <v>2775</v>
      </c>
      <c r="K24" s="242">
        <v>44340</v>
      </c>
      <c r="N24" s="238">
        <v>5</v>
      </c>
      <c r="P24" s="243" t="s">
        <v>2692</v>
      </c>
      <c r="Q24" s="244" t="s">
        <v>2703</v>
      </c>
      <c r="R24" s="241">
        <v>44358</v>
      </c>
      <c r="S24" s="241">
        <v>44348</v>
      </c>
      <c r="T24" s="241">
        <v>44356</v>
      </c>
      <c r="U24" s="241">
        <v>44358</v>
      </c>
      <c r="V24" s="245">
        <v>44358</v>
      </c>
      <c r="W24" s="241"/>
      <c r="X24" s="241"/>
      <c r="Y24" s="238" t="s">
        <v>2776</v>
      </c>
      <c r="Z24" s="238" t="s">
        <v>2774</v>
      </c>
      <c r="AA24" s="238" t="s">
        <v>1533</v>
      </c>
      <c r="AB24" s="241">
        <v>44499</v>
      </c>
      <c r="AC24" s="241">
        <v>44487</v>
      </c>
      <c r="AE24" s="241">
        <f>IFERROR(VLOOKUP(報表清單[[#This Row],[功能項目/代號]],[3]報表驗證日!B:C,2,FALSE),"")</f>
        <v>44469</v>
      </c>
      <c r="AF24" s="241" t="str">
        <f>IFERROR(VLOOKUP(報表清單[[#This Row],[功能項目/代號]],[3]報表驗證日!E:F,2,FALSE),"")</f>
        <v/>
      </c>
      <c r="AG24" s="241" t="str">
        <f>IFERROR(VLOOKUP(報表清單[[#This Row],[功能項目/代號]],[3]報表驗證日!H:I,2,FALSE),"")</f>
        <v/>
      </c>
      <c r="AH24" s="241" t="str">
        <f>IFERROR(VLOOKUP(C24,[3]報表驗證日!K:L,2,FALSE),"")</f>
        <v/>
      </c>
      <c r="AI24" s="241" t="str">
        <f>IFERROR(VLOOKUP(C24,[3]報表驗證日!N:O,2,FALSE),"")</f>
        <v/>
      </c>
      <c r="AQ24" s="238"/>
      <c r="AR24" s="239"/>
    </row>
    <row r="25" spans="1:44" x14ac:dyDescent="0.4">
      <c r="A25" s="238" t="s">
        <v>2656</v>
      </c>
      <c r="B25" s="238" t="s">
        <v>2688</v>
      </c>
      <c r="C25" s="253" t="s">
        <v>2777</v>
      </c>
      <c r="D25" s="238" t="s">
        <v>2778</v>
      </c>
      <c r="E25" s="240" t="s">
        <v>2691</v>
      </c>
      <c r="F25" s="238" t="s">
        <v>884</v>
      </c>
      <c r="H25" s="238" t="s">
        <v>2692</v>
      </c>
      <c r="I25" s="238" t="s">
        <v>2775</v>
      </c>
      <c r="K25" s="242">
        <v>44340</v>
      </c>
      <c r="N25" s="238">
        <v>5</v>
      </c>
      <c r="P25" s="243" t="s">
        <v>2692</v>
      </c>
      <c r="Q25" s="244" t="s">
        <v>2669</v>
      </c>
      <c r="R25" s="241">
        <v>44358</v>
      </c>
      <c r="S25" s="241">
        <v>44348</v>
      </c>
      <c r="T25" s="241">
        <v>44356</v>
      </c>
      <c r="U25" s="241">
        <v>44358</v>
      </c>
      <c r="V25" s="245">
        <v>44358</v>
      </c>
      <c r="W25" s="241"/>
      <c r="X25" s="241"/>
      <c r="Y25" s="238" t="s">
        <v>1533</v>
      </c>
      <c r="Z25" s="238" t="s">
        <v>2753</v>
      </c>
      <c r="AA25" s="238" t="s">
        <v>1533</v>
      </c>
      <c r="AB25" s="241">
        <v>44499</v>
      </c>
      <c r="AC25" s="241">
        <v>44487</v>
      </c>
      <c r="AE25" s="241">
        <f>IFERROR(VLOOKUP(報表清單[[#This Row],[功能項目/代號]],[3]報表驗證日!B:C,2,FALSE),"")</f>
        <v>44461</v>
      </c>
      <c r="AF25" s="241" t="str">
        <f>IFERROR(VLOOKUP(報表清單[[#This Row],[功能項目/代號]],[3]報表驗證日!E:F,2,FALSE),"")</f>
        <v/>
      </c>
      <c r="AG25" s="241" t="str">
        <f>IFERROR(VLOOKUP(報表清單[[#This Row],[功能項目/代號]],[3]報表驗證日!H:I,2,FALSE),"")</f>
        <v/>
      </c>
      <c r="AH25" s="241" t="str">
        <f>IFERROR(VLOOKUP(C25,[3]報表驗證日!K:L,2,FALSE),"")</f>
        <v/>
      </c>
      <c r="AI25" s="241" t="str">
        <f>IFERROR(VLOOKUP(C25,[3]報表驗證日!N:O,2,FALSE),"")</f>
        <v/>
      </c>
      <c r="AQ25" s="238"/>
      <c r="AR25" s="239"/>
    </row>
    <row r="26" spans="1:44" x14ac:dyDescent="0.4">
      <c r="A26" s="238" t="s">
        <v>2656</v>
      </c>
      <c r="B26" s="238" t="s">
        <v>2688</v>
      </c>
      <c r="C26" s="253" t="s">
        <v>2779</v>
      </c>
      <c r="D26" s="238" t="s">
        <v>2780</v>
      </c>
      <c r="E26" s="240" t="s">
        <v>2691</v>
      </c>
      <c r="F26" s="238" t="s">
        <v>718</v>
      </c>
      <c r="H26" s="238" t="s">
        <v>2659</v>
      </c>
      <c r="I26" s="238" t="s">
        <v>2781</v>
      </c>
      <c r="K26" s="242">
        <v>44328</v>
      </c>
      <c r="N26" s="238">
        <v>5</v>
      </c>
      <c r="P26" s="243" t="s">
        <v>2659</v>
      </c>
      <c r="Q26" s="244" t="s">
        <v>2703</v>
      </c>
      <c r="R26" s="241">
        <v>44351</v>
      </c>
      <c r="S26" s="241">
        <v>44347</v>
      </c>
      <c r="T26" s="241">
        <v>44350</v>
      </c>
      <c r="U26" s="241">
        <v>44351</v>
      </c>
      <c r="V26" s="245">
        <v>44351</v>
      </c>
      <c r="W26" s="241"/>
      <c r="X26" s="241"/>
      <c r="Y26" s="238" t="s">
        <v>2782</v>
      </c>
      <c r="Z26" s="238" t="s">
        <v>2780</v>
      </c>
      <c r="AA26" s="238" t="s">
        <v>1533</v>
      </c>
      <c r="AB26" s="241">
        <v>44499</v>
      </c>
      <c r="AC26" s="241">
        <v>44487</v>
      </c>
      <c r="AE26" s="241">
        <f>IFERROR(VLOOKUP(報表清單[[#This Row],[功能項目/代號]],[3]報表驗證日!B:C,2,FALSE),"")</f>
        <v>44415</v>
      </c>
      <c r="AF26" s="241" t="str">
        <f>IFERROR(VLOOKUP(報表清單[[#This Row],[功能項目/代號]],[3]報表驗證日!E:F,2,FALSE),"")</f>
        <v/>
      </c>
      <c r="AG26" s="241" t="str">
        <f>IFERROR(VLOOKUP(報表清單[[#This Row],[功能項目/代號]],[3]報表驗證日!H:I,2,FALSE),"")</f>
        <v/>
      </c>
      <c r="AH26" s="241" t="str">
        <f>IFERROR(VLOOKUP(C26,[3]報表驗證日!K:L,2,FALSE),"")</f>
        <v/>
      </c>
      <c r="AI26" s="241" t="str">
        <f>IFERROR(VLOOKUP(C26,[3]報表驗證日!N:O,2,FALSE),"")</f>
        <v/>
      </c>
      <c r="AQ26" s="238"/>
      <c r="AR26" s="239"/>
    </row>
    <row r="27" spans="1:44" x14ac:dyDescent="0.4">
      <c r="A27" s="238" t="s">
        <v>2656</v>
      </c>
      <c r="B27" s="238" t="s">
        <v>2688</v>
      </c>
      <c r="C27" s="253" t="s">
        <v>2783</v>
      </c>
      <c r="D27" s="238" t="s">
        <v>2784</v>
      </c>
      <c r="E27" s="240" t="s">
        <v>2691</v>
      </c>
      <c r="F27" s="238" t="s">
        <v>718</v>
      </c>
      <c r="H27" s="238" t="s">
        <v>2659</v>
      </c>
      <c r="I27" s="238" t="s">
        <v>2785</v>
      </c>
      <c r="K27" s="242">
        <v>44328</v>
      </c>
      <c r="N27" s="238">
        <v>5</v>
      </c>
      <c r="P27" s="243" t="s">
        <v>2659</v>
      </c>
      <c r="Q27" s="244" t="s">
        <v>2703</v>
      </c>
      <c r="R27" s="241">
        <v>44351</v>
      </c>
      <c r="S27" s="241">
        <v>44347</v>
      </c>
      <c r="T27" s="241">
        <v>44350</v>
      </c>
      <c r="U27" s="241">
        <v>44351</v>
      </c>
      <c r="V27" s="245">
        <v>44351</v>
      </c>
      <c r="W27" s="241"/>
      <c r="X27" s="241"/>
      <c r="Y27" s="238" t="s">
        <v>2727</v>
      </c>
      <c r="Z27" s="238" t="s">
        <v>2786</v>
      </c>
      <c r="AA27" s="238" t="s">
        <v>1533</v>
      </c>
      <c r="AB27" s="241">
        <v>44499</v>
      </c>
      <c r="AC27" s="241">
        <v>44487</v>
      </c>
      <c r="AE27" s="241">
        <f>IFERROR(VLOOKUP(報表清單[[#This Row],[功能項目/代號]],[3]報表驗證日!B:C,2,FALSE),"")</f>
        <v>44415</v>
      </c>
      <c r="AF27" s="241" t="str">
        <f>IFERROR(VLOOKUP(報表清單[[#This Row],[功能項目/代號]],[3]報表驗證日!E:F,2,FALSE),"")</f>
        <v/>
      </c>
      <c r="AG27" s="241" t="str">
        <f>IFERROR(VLOOKUP(報表清單[[#This Row],[功能項目/代號]],[3]報表驗證日!H:I,2,FALSE),"")</f>
        <v/>
      </c>
      <c r="AH27" s="241" t="str">
        <f>IFERROR(VLOOKUP(C27,[3]報表驗證日!K:L,2,FALSE),"")</f>
        <v/>
      </c>
      <c r="AI27" s="241" t="str">
        <f>IFERROR(VLOOKUP(C27,[3]報表驗證日!N:O,2,FALSE),"")</f>
        <v/>
      </c>
      <c r="AQ27" s="238"/>
      <c r="AR27" s="239"/>
    </row>
    <row r="28" spans="1:44" x14ac:dyDescent="0.4">
      <c r="A28" s="238" t="s">
        <v>2656</v>
      </c>
      <c r="B28" s="238" t="s">
        <v>2688</v>
      </c>
      <c r="C28" s="253" t="s">
        <v>2787</v>
      </c>
      <c r="D28" s="238" t="s">
        <v>2788</v>
      </c>
      <c r="E28" s="240" t="s">
        <v>2691</v>
      </c>
      <c r="F28" s="238" t="s">
        <v>735</v>
      </c>
      <c r="H28" s="238" t="s">
        <v>2659</v>
      </c>
      <c r="I28" s="238" t="s">
        <v>2789</v>
      </c>
      <c r="K28" s="242">
        <v>44328</v>
      </c>
      <c r="N28" s="238">
        <v>5</v>
      </c>
      <c r="P28" s="243" t="s">
        <v>2659</v>
      </c>
      <c r="Q28" s="244" t="s">
        <v>2703</v>
      </c>
      <c r="R28" s="241">
        <v>44351</v>
      </c>
      <c r="S28" s="241">
        <v>44347</v>
      </c>
      <c r="T28" s="241">
        <v>44350</v>
      </c>
      <c r="U28" s="241">
        <v>44351</v>
      </c>
      <c r="V28" s="245">
        <v>44351</v>
      </c>
      <c r="W28" s="241"/>
      <c r="X28" s="241"/>
      <c r="Y28" s="238" t="s">
        <v>1533</v>
      </c>
      <c r="Z28" s="238" t="s">
        <v>759</v>
      </c>
      <c r="AA28" s="238" t="s">
        <v>1533</v>
      </c>
      <c r="AB28" s="241">
        <v>44499</v>
      </c>
      <c r="AC28" s="241">
        <v>44487</v>
      </c>
      <c r="AE28" s="241" t="str">
        <f>IFERROR(VLOOKUP(報表清單[[#This Row],[功能項目/代號]],[3]報表驗證日!B:C,2,FALSE),"")</f>
        <v/>
      </c>
      <c r="AF28" s="241" t="str">
        <f>IFERROR(VLOOKUP(報表清單[[#This Row],[功能項目/代號]],[3]報表驗證日!E:F,2,FALSE),"")</f>
        <v/>
      </c>
      <c r="AG28" s="241" t="str">
        <f>IFERROR(VLOOKUP(報表清單[[#This Row],[功能項目/代號]],[3]報表驗證日!H:I,2,FALSE),"")</f>
        <v/>
      </c>
      <c r="AH28" s="241" t="str">
        <f>IFERROR(VLOOKUP(C28,[3]報表驗證日!K:L,2,FALSE),"")</f>
        <v/>
      </c>
      <c r="AI28" s="241" t="str">
        <f>IFERROR(VLOOKUP(C28,[3]報表驗證日!N:O,2,FALSE),"")</f>
        <v/>
      </c>
      <c r="AQ28" s="238"/>
      <c r="AR28" s="239"/>
    </row>
    <row r="29" spans="1:44" x14ac:dyDescent="0.4">
      <c r="A29" s="238" t="s">
        <v>2656</v>
      </c>
      <c r="B29" s="238" t="s">
        <v>2688</v>
      </c>
      <c r="C29" s="253" t="s">
        <v>2790</v>
      </c>
      <c r="D29" s="238" t="s">
        <v>2791</v>
      </c>
      <c r="E29" s="240" t="s">
        <v>2691</v>
      </c>
      <c r="F29" s="238" t="s">
        <v>745</v>
      </c>
      <c r="H29" s="238" t="s">
        <v>2692</v>
      </c>
      <c r="I29" s="238" t="s">
        <v>2792</v>
      </c>
      <c r="K29" s="242">
        <v>44340</v>
      </c>
      <c r="N29" s="238">
        <v>5</v>
      </c>
      <c r="P29" s="243" t="s">
        <v>2692</v>
      </c>
      <c r="Q29" s="244"/>
      <c r="R29" s="241">
        <v>44358</v>
      </c>
      <c r="S29" s="241">
        <v>44348</v>
      </c>
      <c r="T29" s="241">
        <v>44356</v>
      </c>
      <c r="U29" s="241">
        <v>44358</v>
      </c>
      <c r="V29" s="245">
        <v>44358</v>
      </c>
      <c r="W29" s="241"/>
      <c r="X29" s="241"/>
      <c r="Y29" s="238" t="s">
        <v>1533</v>
      </c>
      <c r="Z29" s="238" t="s">
        <v>2753</v>
      </c>
      <c r="AA29" s="238" t="s">
        <v>1533</v>
      </c>
      <c r="AB29" s="241">
        <v>44499</v>
      </c>
      <c r="AC29" s="241">
        <v>44487</v>
      </c>
      <c r="AE29" s="241" t="str">
        <f>IFERROR(VLOOKUP(報表清單[[#This Row],[功能項目/代號]],[3]報表驗證日!B:C,2,FALSE),"")</f>
        <v/>
      </c>
      <c r="AF29" s="241" t="str">
        <f>IFERROR(VLOOKUP(報表清單[[#This Row],[功能項目/代號]],[3]報表驗證日!E:F,2,FALSE),"")</f>
        <v/>
      </c>
      <c r="AG29" s="241" t="str">
        <f>IFERROR(VLOOKUP(報表清單[[#This Row],[功能項目/代號]],[3]報表驗證日!H:I,2,FALSE),"")</f>
        <v/>
      </c>
      <c r="AH29" s="241" t="str">
        <f>IFERROR(VLOOKUP(C29,[3]報表驗證日!K:L,2,FALSE),"")</f>
        <v/>
      </c>
      <c r="AI29" s="241" t="str">
        <f>IFERROR(VLOOKUP(C29,[3]報表驗證日!N:O,2,FALSE),"")</f>
        <v/>
      </c>
      <c r="AQ29" s="238"/>
      <c r="AR29" s="239"/>
    </row>
    <row r="30" spans="1:44" x14ac:dyDescent="0.4">
      <c r="A30" s="238" t="s">
        <v>2656</v>
      </c>
      <c r="B30" s="238" t="s">
        <v>2688</v>
      </c>
      <c r="C30" s="253" t="s">
        <v>2793</v>
      </c>
      <c r="D30" s="238" t="s">
        <v>2794</v>
      </c>
      <c r="E30" s="240" t="s">
        <v>2691</v>
      </c>
      <c r="F30" s="238">
        <v>0</v>
      </c>
      <c r="H30" s="238" t="s">
        <v>1861</v>
      </c>
      <c r="I30" s="238" t="s">
        <v>2795</v>
      </c>
      <c r="K30" s="242"/>
      <c r="N30" s="238"/>
      <c r="P30" s="243" t="s">
        <v>1861</v>
      </c>
      <c r="Q30" s="244"/>
      <c r="R30" s="241">
        <v>44530</v>
      </c>
      <c r="S30" s="241">
        <v>44512</v>
      </c>
      <c r="T30" s="241">
        <v>44512</v>
      </c>
      <c r="U30" s="241">
        <v>44550</v>
      </c>
      <c r="V30" s="245">
        <v>44540</v>
      </c>
      <c r="W30" s="241"/>
      <c r="X30" s="241"/>
      <c r="AC30" s="241">
        <v>44553</v>
      </c>
      <c r="AE30" s="241" t="str">
        <f>IFERROR(VLOOKUP(報表清單[[#This Row],[功能項目/代號]],[3]報表驗證日!B:C,2,FALSE),"")</f>
        <v/>
      </c>
      <c r="AF30" s="241" t="str">
        <f>IFERROR(VLOOKUP(報表清單[[#This Row],[功能項目/代號]],[3]報表驗證日!E:F,2,FALSE),"")</f>
        <v/>
      </c>
      <c r="AG30" s="241" t="str">
        <f>IFERROR(VLOOKUP(報表清單[[#This Row],[功能項目/代號]],[3]報表驗證日!H:I,2,FALSE),"")</f>
        <v/>
      </c>
      <c r="AH30" s="241" t="str">
        <f>IFERROR(VLOOKUP(C30,[3]報表驗證日!K:L,2,FALSE),"")</f>
        <v/>
      </c>
      <c r="AI30" s="241" t="str">
        <f>IFERROR(VLOOKUP(C30,[3]報表驗證日!N:O,2,FALSE),"")</f>
        <v/>
      </c>
      <c r="AQ30" s="238"/>
      <c r="AR30" s="239"/>
    </row>
    <row r="31" spans="1:44" x14ac:dyDescent="0.4">
      <c r="A31" s="238" t="s">
        <v>2656</v>
      </c>
      <c r="B31" s="238" t="s">
        <v>2688</v>
      </c>
      <c r="C31" s="253" t="s">
        <v>2796</v>
      </c>
      <c r="D31" s="238" t="s">
        <v>2797</v>
      </c>
      <c r="E31" s="240" t="s">
        <v>2691</v>
      </c>
      <c r="F31" s="238">
        <v>0</v>
      </c>
      <c r="H31" s="238" t="s">
        <v>1861</v>
      </c>
      <c r="I31" s="238" t="s">
        <v>2798</v>
      </c>
      <c r="K31" s="242"/>
      <c r="N31" s="238"/>
      <c r="P31" s="243" t="s">
        <v>1861</v>
      </c>
      <c r="Q31" s="244"/>
      <c r="R31" s="241">
        <v>44530</v>
      </c>
      <c r="S31" s="241">
        <v>44512</v>
      </c>
      <c r="T31" s="241">
        <v>44512</v>
      </c>
      <c r="U31" s="241">
        <v>44550</v>
      </c>
      <c r="V31" s="245">
        <v>44512</v>
      </c>
      <c r="W31" s="241"/>
      <c r="X31" s="241"/>
      <c r="AC31" s="241">
        <v>44553</v>
      </c>
      <c r="AE31" s="241" t="str">
        <f>IFERROR(VLOOKUP(報表清單[[#This Row],[功能項目/代號]],[3]報表驗證日!B:C,2,FALSE),"")</f>
        <v/>
      </c>
      <c r="AF31" s="241" t="str">
        <f>IFERROR(VLOOKUP(報表清單[[#This Row],[功能項目/代號]],[3]報表驗證日!E:F,2,FALSE),"")</f>
        <v/>
      </c>
      <c r="AG31" s="241" t="str">
        <f>IFERROR(VLOOKUP(報表清單[[#This Row],[功能項目/代號]],[3]報表驗證日!H:I,2,FALSE),"")</f>
        <v/>
      </c>
      <c r="AH31" s="241" t="str">
        <f>IFERROR(VLOOKUP(C31,[3]報表驗證日!K:L,2,FALSE),"")</f>
        <v/>
      </c>
      <c r="AI31" s="241" t="str">
        <f>IFERROR(VLOOKUP(C31,[3]報表驗證日!N:O,2,FALSE),"")</f>
        <v/>
      </c>
      <c r="AQ31" s="238"/>
      <c r="AR31" s="239"/>
    </row>
    <row r="32" spans="1:44" x14ac:dyDescent="0.4">
      <c r="A32" s="238" t="s">
        <v>2656</v>
      </c>
      <c r="B32" s="238" t="s">
        <v>2799</v>
      </c>
      <c r="C32" s="238" t="s">
        <v>2800</v>
      </c>
      <c r="D32" s="238" t="s">
        <v>2801</v>
      </c>
      <c r="E32" s="255" t="s">
        <v>2802</v>
      </c>
      <c r="F32" s="238" t="s">
        <v>2008</v>
      </c>
      <c r="G32" s="252"/>
      <c r="H32" s="238" t="s">
        <v>2692</v>
      </c>
      <c r="I32" s="256" t="s">
        <v>2803</v>
      </c>
      <c r="J32" s="252"/>
      <c r="K32" s="257">
        <v>44295</v>
      </c>
      <c r="L32" s="242">
        <v>44287</v>
      </c>
      <c r="M32" s="257">
        <v>44299</v>
      </c>
      <c r="N32" s="252">
        <v>4</v>
      </c>
      <c r="O32" s="252"/>
      <c r="P32" s="243" t="s">
        <v>2692</v>
      </c>
      <c r="Q32" s="244" t="s">
        <v>2669</v>
      </c>
      <c r="R32" s="241">
        <v>44330</v>
      </c>
      <c r="S32" s="241">
        <v>44328</v>
      </c>
      <c r="T32" s="241">
        <v>44329</v>
      </c>
      <c r="U32" s="241">
        <v>44330</v>
      </c>
      <c r="V32" s="245">
        <v>44337</v>
      </c>
      <c r="W32" s="241"/>
      <c r="X32" s="241"/>
      <c r="Y32" s="238" t="s">
        <v>2804</v>
      </c>
      <c r="Z32" s="238" t="s">
        <v>2801</v>
      </c>
      <c r="AA32" s="238" t="s">
        <v>1533</v>
      </c>
      <c r="AB32" s="241">
        <v>44499</v>
      </c>
      <c r="AC32" s="241">
        <v>44487</v>
      </c>
      <c r="AD32" s="241" t="s">
        <v>2694</v>
      </c>
      <c r="AE32" s="241">
        <f>IFERROR(VLOOKUP(報表清單[[#This Row],[功能項目/代號]],[3]報表驗證日!B:C,2,FALSE),"")</f>
        <v>44411</v>
      </c>
      <c r="AF32" s="241" t="str">
        <f>IFERROR(VLOOKUP(報表清單[[#This Row],[功能項目/代號]],[3]報表驗證日!E:F,2,FALSE),"")</f>
        <v>下期驗證</v>
      </c>
      <c r="AG32" s="241" t="str">
        <f>IFERROR(VLOOKUP(報表清單[[#This Row],[功能項目/代號]],[3]報表驗證日!H:I,2,FALSE),"")</f>
        <v/>
      </c>
      <c r="AH32" s="241">
        <f>IFERROR(VLOOKUP(C32,[3]報表驗證日!K:L,2,FALSE),"")</f>
        <v>44522</v>
      </c>
      <c r="AI32" s="241" t="str">
        <f>IFERROR(VLOOKUP(C32,[3]報表驗證日!N:O,2,FALSE),"")</f>
        <v/>
      </c>
      <c r="AQ32" s="238"/>
      <c r="AR32" s="239"/>
    </row>
    <row r="33" spans="1:44" x14ac:dyDescent="0.4">
      <c r="A33" s="238" t="s">
        <v>2656</v>
      </c>
      <c r="B33" s="238" t="s">
        <v>2799</v>
      </c>
      <c r="C33" s="238" t="s">
        <v>2805</v>
      </c>
      <c r="D33" s="238" t="s">
        <v>2806</v>
      </c>
      <c r="E33" s="255" t="s">
        <v>2802</v>
      </c>
      <c r="F33" s="238" t="s">
        <v>871</v>
      </c>
      <c r="H33" s="238" t="s">
        <v>2708</v>
      </c>
      <c r="I33" s="241" t="s">
        <v>2807</v>
      </c>
      <c r="K33" s="242">
        <v>44312</v>
      </c>
      <c r="L33" s="242">
        <v>44309</v>
      </c>
      <c r="M33" s="242">
        <v>44313</v>
      </c>
      <c r="N33" s="238">
        <v>2</v>
      </c>
      <c r="P33" s="243" t="s">
        <v>2708</v>
      </c>
      <c r="Q33" s="244" t="s">
        <v>2736</v>
      </c>
      <c r="R33" s="241">
        <v>44344</v>
      </c>
      <c r="S33" s="241">
        <v>44342</v>
      </c>
      <c r="T33" s="241">
        <v>44343</v>
      </c>
      <c r="U33" s="241">
        <v>44344</v>
      </c>
      <c r="V33" s="245">
        <v>44344</v>
      </c>
      <c r="W33" s="241"/>
      <c r="X33" s="241"/>
      <c r="Y33" s="238" t="s">
        <v>2808</v>
      </c>
      <c r="Z33" s="238" t="s">
        <v>2809</v>
      </c>
      <c r="AA33" s="238" t="s">
        <v>1533</v>
      </c>
      <c r="AB33" s="241">
        <v>44499</v>
      </c>
      <c r="AC33" s="241">
        <v>44487</v>
      </c>
      <c r="AE33" s="241">
        <f>IFERROR(VLOOKUP(報表清單[[#This Row],[功能項目/代號]],[3]報表驗證日!B:C,2,FALSE),"")</f>
        <v>44455</v>
      </c>
      <c r="AF33" s="241" t="str">
        <f>IFERROR(VLOOKUP(報表清單[[#This Row],[功能項目/代號]],[3]報表驗證日!E:F,2,FALSE),"")</f>
        <v/>
      </c>
      <c r="AG33" s="241" t="str">
        <f>IFERROR(VLOOKUP(報表清單[[#This Row],[功能項目/代號]],[3]報表驗證日!H:I,2,FALSE),"")</f>
        <v/>
      </c>
      <c r="AH33" s="241" t="str">
        <f>IFERROR(VLOOKUP(C33,[3]報表驗證日!K:L,2,FALSE),"")</f>
        <v/>
      </c>
      <c r="AI33" s="241" t="str">
        <f>IFERROR(VLOOKUP(C33,[3]報表驗證日!N:O,2,FALSE),"")</f>
        <v/>
      </c>
      <c r="AQ33" s="238"/>
      <c r="AR33" s="239"/>
    </row>
    <row r="34" spans="1:44" x14ac:dyDescent="0.4">
      <c r="A34" s="238" t="s">
        <v>2656</v>
      </c>
      <c r="B34" s="238" t="s">
        <v>2799</v>
      </c>
      <c r="C34" s="238" t="s">
        <v>2810</v>
      </c>
      <c r="D34" s="238" t="s">
        <v>2811</v>
      </c>
      <c r="E34" s="255" t="s">
        <v>2802</v>
      </c>
      <c r="F34" s="238" t="s">
        <v>921</v>
      </c>
      <c r="H34" s="238" t="s">
        <v>2708</v>
      </c>
      <c r="I34" s="241" t="s">
        <v>2812</v>
      </c>
      <c r="K34" s="242">
        <v>44312</v>
      </c>
      <c r="L34" s="242">
        <v>44309</v>
      </c>
      <c r="M34" s="242">
        <v>44313</v>
      </c>
      <c r="N34" s="238">
        <v>3</v>
      </c>
      <c r="P34" s="243" t="s">
        <v>2708</v>
      </c>
      <c r="Q34" s="244" t="s">
        <v>2669</v>
      </c>
      <c r="R34" s="241">
        <v>44344</v>
      </c>
      <c r="S34" s="241">
        <v>44342</v>
      </c>
      <c r="T34" s="241">
        <v>44343</v>
      </c>
      <c r="U34" s="241">
        <v>44344</v>
      </c>
      <c r="V34" s="245">
        <v>44344</v>
      </c>
      <c r="W34" s="241"/>
      <c r="X34" s="241"/>
      <c r="Y34" s="238" t="s">
        <v>2813</v>
      </c>
      <c r="Z34" s="238" t="s">
        <v>2811</v>
      </c>
      <c r="AA34" s="238" t="s">
        <v>1533</v>
      </c>
      <c r="AB34" s="241">
        <v>44499</v>
      </c>
      <c r="AC34" s="241">
        <v>44487</v>
      </c>
      <c r="AE34" s="241">
        <f>IFERROR(VLOOKUP(報表清單[[#This Row],[功能項目/代號]],[3]報表驗證日!B:C,2,FALSE),"")</f>
        <v>44414</v>
      </c>
      <c r="AF34" s="241" t="str">
        <f>IFERROR(VLOOKUP(報表清單[[#This Row],[功能項目/代號]],[3]報表驗證日!E:F,2,FALSE),"")</f>
        <v>下期驗證</v>
      </c>
      <c r="AG34" s="241" t="str">
        <f>IFERROR(VLOOKUP(報表清單[[#This Row],[功能項目/代號]],[3]報表驗證日!H:I,2,FALSE),"")</f>
        <v/>
      </c>
      <c r="AH34" s="241" t="str">
        <f>IFERROR(VLOOKUP(C34,[3]報表驗證日!K:L,2,FALSE),"")</f>
        <v/>
      </c>
      <c r="AI34" s="241" t="str">
        <f>IFERROR(VLOOKUP(C34,[3]報表驗證日!N:O,2,FALSE),"")</f>
        <v/>
      </c>
      <c r="AQ34" s="238"/>
      <c r="AR34" s="239"/>
    </row>
    <row r="35" spans="1:44" x14ac:dyDescent="0.4">
      <c r="A35" s="238" t="s">
        <v>2656</v>
      </c>
      <c r="B35" s="238" t="s">
        <v>2799</v>
      </c>
      <c r="C35" s="238" t="s">
        <v>2814</v>
      </c>
      <c r="D35" s="238" t="s">
        <v>2815</v>
      </c>
      <c r="E35" s="255" t="s">
        <v>2802</v>
      </c>
      <c r="F35" s="238" t="s">
        <v>2760</v>
      </c>
      <c r="H35" s="238" t="s">
        <v>2708</v>
      </c>
      <c r="I35" s="241" t="s">
        <v>2816</v>
      </c>
      <c r="K35" s="242">
        <v>44298</v>
      </c>
      <c r="L35" s="242">
        <v>44295</v>
      </c>
      <c r="M35" s="242">
        <v>44299</v>
      </c>
      <c r="N35" s="238">
        <v>4</v>
      </c>
      <c r="P35" s="243" t="s">
        <v>2708</v>
      </c>
      <c r="Q35" s="244" t="s">
        <v>2669</v>
      </c>
      <c r="R35" s="241">
        <v>44337</v>
      </c>
      <c r="S35" s="241">
        <v>44333</v>
      </c>
      <c r="T35" s="241">
        <v>44334</v>
      </c>
      <c r="U35" s="241">
        <v>44337</v>
      </c>
      <c r="V35" s="245">
        <v>44337</v>
      </c>
      <c r="W35" s="241"/>
      <c r="X35" s="241"/>
      <c r="Y35" s="238" t="s">
        <v>2817</v>
      </c>
      <c r="Z35" s="238" t="s">
        <v>2818</v>
      </c>
      <c r="AA35" s="238" t="s">
        <v>1533</v>
      </c>
      <c r="AB35" s="241">
        <v>44499</v>
      </c>
      <c r="AC35" s="241">
        <v>44487</v>
      </c>
      <c r="AD35" s="241" t="s">
        <v>2694</v>
      </c>
      <c r="AE35" s="241">
        <f>IFERROR(VLOOKUP(報表清單[[#This Row],[功能項目/代號]],[3]報表驗證日!B:C,2,FALSE),"")</f>
        <v>44428</v>
      </c>
      <c r="AF35" s="241" t="str">
        <f>IFERROR(VLOOKUP(報表清單[[#This Row],[功能項目/代號]],[3]報表驗證日!E:F,2,FALSE),"")</f>
        <v/>
      </c>
      <c r="AG35" s="241" t="str">
        <f>IFERROR(VLOOKUP(報表清單[[#This Row],[功能項目/代號]],[3]報表驗證日!H:I,2,FALSE),"")</f>
        <v/>
      </c>
      <c r="AH35" s="241">
        <f>IFERROR(VLOOKUP(C35,[3]報表驗證日!K:L,2,FALSE),"")</f>
        <v>44531</v>
      </c>
      <c r="AI35" s="241" t="str">
        <f>IFERROR(VLOOKUP(C35,[3]報表驗證日!N:O,2,FALSE),"")</f>
        <v/>
      </c>
      <c r="AQ35" s="238"/>
      <c r="AR35" s="239"/>
    </row>
    <row r="36" spans="1:44" x14ac:dyDescent="0.4">
      <c r="A36" s="238" t="s">
        <v>2656</v>
      </c>
      <c r="B36" s="238" t="s">
        <v>2799</v>
      </c>
      <c r="C36" s="238" t="s">
        <v>2819</v>
      </c>
      <c r="D36" s="238" t="s">
        <v>2820</v>
      </c>
      <c r="E36" s="255" t="s">
        <v>2802</v>
      </c>
      <c r="F36" s="238" t="s">
        <v>2760</v>
      </c>
      <c r="H36" s="238" t="s">
        <v>2708</v>
      </c>
      <c r="I36" s="241" t="s">
        <v>2821</v>
      </c>
      <c r="K36" s="242">
        <v>44298</v>
      </c>
      <c r="L36" s="242">
        <v>44295</v>
      </c>
      <c r="M36" s="242">
        <v>44299</v>
      </c>
      <c r="N36" s="238">
        <v>4</v>
      </c>
      <c r="P36" s="243" t="s">
        <v>2708</v>
      </c>
      <c r="Q36" s="244" t="s">
        <v>2669</v>
      </c>
      <c r="R36" s="241">
        <v>44337</v>
      </c>
      <c r="S36" s="241">
        <v>44333</v>
      </c>
      <c r="T36" s="241">
        <v>44334</v>
      </c>
      <c r="U36" s="241">
        <v>44337</v>
      </c>
      <c r="V36" s="245">
        <v>44337</v>
      </c>
      <c r="W36" s="241"/>
      <c r="X36" s="241"/>
      <c r="Y36" s="238" t="s">
        <v>2817</v>
      </c>
      <c r="Z36" s="238" t="s">
        <v>2822</v>
      </c>
      <c r="AA36" s="238" t="s">
        <v>1533</v>
      </c>
      <c r="AB36" s="241">
        <v>44499</v>
      </c>
      <c r="AC36" s="241">
        <v>44487</v>
      </c>
      <c r="AD36" s="241" t="s">
        <v>2694</v>
      </c>
      <c r="AE36" s="241">
        <f>IFERROR(VLOOKUP(報表清單[[#This Row],[功能項目/代號]],[3]報表驗證日!B:C,2,FALSE),"")</f>
        <v>44417</v>
      </c>
      <c r="AF36" s="241" t="str">
        <f>IFERROR(VLOOKUP(報表清單[[#This Row],[功能項目/代號]],[3]報表驗證日!E:F,2,FALSE),"")</f>
        <v/>
      </c>
      <c r="AG36" s="241" t="str">
        <f>IFERROR(VLOOKUP(報表清單[[#This Row],[功能項目/代號]],[3]報表驗證日!H:I,2,FALSE),"")</f>
        <v/>
      </c>
      <c r="AH36" s="241">
        <f>IFERROR(VLOOKUP(C36,[3]報表驗證日!K:L,2,FALSE),"")</f>
        <v>44531</v>
      </c>
      <c r="AI36" s="241" t="str">
        <f>IFERROR(VLOOKUP(C36,[3]報表驗證日!N:O,2,FALSE),"")</f>
        <v/>
      </c>
      <c r="AQ36" s="238"/>
      <c r="AR36" s="239"/>
    </row>
    <row r="37" spans="1:44" x14ac:dyDescent="0.4">
      <c r="A37" s="238" t="s">
        <v>2656</v>
      </c>
      <c r="B37" s="238" t="s">
        <v>2799</v>
      </c>
      <c r="C37" s="238" t="s">
        <v>2823</v>
      </c>
      <c r="D37" s="258" t="s">
        <v>2824</v>
      </c>
      <c r="E37" s="255" t="s">
        <v>2802</v>
      </c>
      <c r="F37" s="238" t="s">
        <v>735</v>
      </c>
      <c r="H37" s="238" t="s">
        <v>2708</v>
      </c>
      <c r="I37" s="241" t="s">
        <v>2825</v>
      </c>
      <c r="K37" s="242">
        <v>44307</v>
      </c>
      <c r="L37" s="242">
        <v>44306</v>
      </c>
      <c r="M37" s="242">
        <v>44308</v>
      </c>
      <c r="N37" s="238">
        <v>4</v>
      </c>
      <c r="P37" s="243" t="s">
        <v>2708</v>
      </c>
      <c r="Q37" s="244" t="s">
        <v>2669</v>
      </c>
      <c r="R37" s="241">
        <v>44337</v>
      </c>
      <c r="S37" s="241">
        <v>44335</v>
      </c>
      <c r="T37" s="241">
        <v>44337</v>
      </c>
      <c r="U37" s="241">
        <v>44337</v>
      </c>
      <c r="V37" s="245">
        <v>44337</v>
      </c>
      <c r="W37" s="241"/>
      <c r="X37" s="241"/>
      <c r="Y37" s="238" t="s">
        <v>2826</v>
      </c>
      <c r="Z37" s="238" t="s">
        <v>2827</v>
      </c>
      <c r="AA37" s="238" t="s">
        <v>1533</v>
      </c>
      <c r="AB37" s="241">
        <v>44499</v>
      </c>
      <c r="AC37" s="241">
        <v>44487</v>
      </c>
      <c r="AD37" s="241" t="s">
        <v>2694</v>
      </c>
      <c r="AE37" s="241">
        <f>IFERROR(VLOOKUP(報表清單[[#This Row],[功能項目/代號]],[3]報表驗證日!B:C,2,FALSE),"")</f>
        <v>44406</v>
      </c>
      <c r="AF37" s="241" t="str">
        <f>IFERROR(VLOOKUP(報表清單[[#This Row],[功能項目/代號]],[3]報表驗證日!E:F,2,FALSE),"")</f>
        <v>下期驗證</v>
      </c>
      <c r="AG37" s="241" t="str">
        <f>IFERROR(VLOOKUP(報表清單[[#This Row],[功能項目/代號]],[3]報表驗證日!H:I,2,FALSE),"")</f>
        <v/>
      </c>
      <c r="AH37" s="241">
        <f>IFERROR(VLOOKUP(C37,[3]報表驗證日!K:L,2,FALSE),"")</f>
        <v>44524</v>
      </c>
      <c r="AI37" s="241" t="str">
        <f>IFERROR(VLOOKUP(C37,[3]報表驗證日!N:O,2,FALSE),"")</f>
        <v/>
      </c>
      <c r="AQ37" s="238"/>
      <c r="AR37" s="239"/>
    </row>
    <row r="38" spans="1:44" x14ac:dyDescent="0.4">
      <c r="A38" s="238" t="s">
        <v>2656</v>
      </c>
      <c r="B38" s="238" t="s">
        <v>2688</v>
      </c>
      <c r="C38" s="238" t="s">
        <v>2828</v>
      </c>
      <c r="D38" s="238" t="s">
        <v>2829</v>
      </c>
      <c r="E38" s="255" t="s">
        <v>2802</v>
      </c>
      <c r="F38" s="238" t="s">
        <v>735</v>
      </c>
      <c r="H38" s="238" t="s">
        <v>2708</v>
      </c>
      <c r="I38" s="238" t="s">
        <v>2830</v>
      </c>
      <c r="K38" s="242">
        <v>44328</v>
      </c>
      <c r="N38" s="238">
        <v>5</v>
      </c>
      <c r="P38" s="243" t="s">
        <v>2708</v>
      </c>
      <c r="Q38" s="244" t="s">
        <v>2703</v>
      </c>
      <c r="R38" s="241">
        <v>44351</v>
      </c>
      <c r="S38" s="241">
        <v>44347</v>
      </c>
      <c r="T38" s="241">
        <v>44350</v>
      </c>
      <c r="U38" s="241">
        <v>44351</v>
      </c>
      <c r="V38" s="245">
        <v>44351</v>
      </c>
      <c r="W38" s="241"/>
      <c r="X38" s="241"/>
      <c r="Y38" s="238" t="s">
        <v>2831</v>
      </c>
      <c r="Z38" s="238" t="s">
        <v>2829</v>
      </c>
      <c r="AA38" s="238" t="s">
        <v>1533</v>
      </c>
      <c r="AB38" s="241">
        <v>44499</v>
      </c>
      <c r="AC38" s="241">
        <v>44487</v>
      </c>
      <c r="AE38" s="241">
        <f>IFERROR(VLOOKUP(報表清單[[#This Row],[功能項目/代號]],[3]報表驗證日!B:C,2,FALSE),"")</f>
        <v>44456</v>
      </c>
      <c r="AF38" s="241" t="str">
        <f>IFERROR(VLOOKUP(報表清單[[#This Row],[功能項目/代號]],[3]報表驗證日!E:F,2,FALSE),"")</f>
        <v/>
      </c>
      <c r="AG38" s="241" t="str">
        <f>IFERROR(VLOOKUP(報表清單[[#This Row],[功能項目/代號]],[3]報表驗證日!H:I,2,FALSE),"")</f>
        <v/>
      </c>
      <c r="AH38" s="241">
        <f>IFERROR(VLOOKUP(C38,[3]報表驗證日!K:L,2,FALSE),"")</f>
        <v>44524</v>
      </c>
      <c r="AI38" s="241" t="str">
        <f>IFERROR(VLOOKUP(C38,[3]報表驗證日!N:O,2,FALSE),"")</f>
        <v/>
      </c>
      <c r="AQ38" s="238"/>
      <c r="AR38" s="239"/>
    </row>
    <row r="39" spans="1:44" x14ac:dyDescent="0.4">
      <c r="A39" s="238" t="s">
        <v>2656</v>
      </c>
      <c r="B39" s="238" t="s">
        <v>2799</v>
      </c>
      <c r="C39" s="253" t="s">
        <v>2832</v>
      </c>
      <c r="D39" s="238" t="s">
        <v>2833</v>
      </c>
      <c r="E39" s="255" t="s">
        <v>2802</v>
      </c>
      <c r="F39" s="238">
        <v>0</v>
      </c>
      <c r="H39" s="238" t="s">
        <v>2708</v>
      </c>
      <c r="I39" s="238" t="s">
        <v>2834</v>
      </c>
      <c r="K39" s="242"/>
      <c r="N39" s="238"/>
      <c r="P39" s="243" t="s">
        <v>1861</v>
      </c>
      <c r="Q39" s="244"/>
      <c r="R39" s="241">
        <v>44530</v>
      </c>
      <c r="S39" s="241">
        <v>44512</v>
      </c>
      <c r="T39" s="241">
        <v>44512</v>
      </c>
      <c r="U39" s="241">
        <v>44550</v>
      </c>
      <c r="V39" s="245">
        <v>44512</v>
      </c>
      <c r="W39" s="241"/>
      <c r="X39" s="241"/>
      <c r="AC39" s="241">
        <v>44553</v>
      </c>
      <c r="AE39" s="241" t="str">
        <f>IFERROR(VLOOKUP(報表清單[[#This Row],[功能項目/代號]],[3]報表驗證日!B:C,2,FALSE),"")</f>
        <v/>
      </c>
      <c r="AF39" s="241" t="str">
        <f>IFERROR(VLOOKUP(報表清單[[#This Row],[功能項目/代號]],[3]報表驗證日!E:F,2,FALSE),"")</f>
        <v/>
      </c>
      <c r="AG39" s="241" t="str">
        <f>IFERROR(VLOOKUP(報表清單[[#This Row],[功能項目/代號]],[3]報表驗證日!H:I,2,FALSE),"")</f>
        <v/>
      </c>
      <c r="AH39" s="241" t="str">
        <f>IFERROR(VLOOKUP(C39,[3]報表驗證日!K:L,2,FALSE),"")</f>
        <v/>
      </c>
      <c r="AI39" s="241" t="str">
        <f>IFERROR(VLOOKUP(C39,[3]報表驗證日!N:O,2,FALSE),"")</f>
        <v/>
      </c>
      <c r="AQ39" s="238"/>
      <c r="AR39" s="239"/>
    </row>
    <row r="40" spans="1:44" x14ac:dyDescent="0.4">
      <c r="A40" s="238" t="s">
        <v>2656</v>
      </c>
      <c r="B40" s="238" t="s">
        <v>2799</v>
      </c>
      <c r="C40" s="238" t="s">
        <v>2835</v>
      </c>
      <c r="D40" s="238" t="s">
        <v>2836</v>
      </c>
      <c r="E40" s="240" t="s">
        <v>2837</v>
      </c>
      <c r="F40" s="238" t="s">
        <v>2760</v>
      </c>
      <c r="H40" s="238" t="s">
        <v>2692</v>
      </c>
      <c r="I40" s="241" t="s">
        <v>2838</v>
      </c>
      <c r="K40" s="242">
        <v>44309</v>
      </c>
      <c r="L40" s="242">
        <v>44306</v>
      </c>
      <c r="M40" s="242">
        <v>44313</v>
      </c>
      <c r="N40" s="238">
        <v>2</v>
      </c>
      <c r="P40" s="243" t="s">
        <v>2692</v>
      </c>
      <c r="Q40" s="244" t="s">
        <v>2736</v>
      </c>
      <c r="R40" s="241">
        <v>44344</v>
      </c>
      <c r="S40" s="241">
        <v>44341</v>
      </c>
      <c r="T40" s="241">
        <v>44342</v>
      </c>
      <c r="U40" s="241">
        <v>44344</v>
      </c>
      <c r="V40" s="245">
        <v>44344</v>
      </c>
      <c r="W40" s="241"/>
      <c r="X40" s="241"/>
      <c r="Y40" s="238" t="s">
        <v>1533</v>
      </c>
      <c r="Z40" s="238" t="s">
        <v>2753</v>
      </c>
      <c r="AA40" s="238" t="s">
        <v>2835</v>
      </c>
      <c r="AB40" s="241">
        <v>44498</v>
      </c>
      <c r="AC40" s="241" t="s">
        <v>2839</v>
      </c>
      <c r="AE40" s="241" t="str">
        <f>IFERROR(VLOOKUP(報表清單[[#This Row],[功能項目/代號]],[3]報表驗證日!B:C,2,FALSE),"")</f>
        <v>業績計算需列出問題
並找賴桑&amp;淑遠開會討論</v>
      </c>
      <c r="AF40" s="241" t="str">
        <f>IFERROR(VLOOKUP(報表清單[[#This Row],[功能項目/代號]],[3]報表驗證日!E:F,2,FALSE),"")</f>
        <v/>
      </c>
      <c r="AG40" s="241" t="str">
        <f>IFERROR(VLOOKUP(報表清單[[#This Row],[功能項目/代號]],[3]報表驗證日!H:I,2,FALSE),"")</f>
        <v/>
      </c>
      <c r="AH40" s="241" t="str">
        <f>IFERROR(VLOOKUP(C40,[3]報表驗證日!K:L,2,FALSE),"")</f>
        <v/>
      </c>
      <c r="AI40" s="241" t="str">
        <f>IFERROR(VLOOKUP(C40,[3]報表驗證日!N:O,2,FALSE),"")</f>
        <v>待確認邏輯</v>
      </c>
      <c r="AQ40" s="238"/>
      <c r="AR40" s="239"/>
    </row>
    <row r="41" spans="1:44" x14ac:dyDescent="0.4">
      <c r="A41" s="238" t="s">
        <v>2656</v>
      </c>
      <c r="B41" s="238" t="s">
        <v>2688</v>
      </c>
      <c r="C41" s="253" t="s">
        <v>2840</v>
      </c>
      <c r="D41" s="238" t="s">
        <v>2841</v>
      </c>
      <c r="E41" s="240" t="s">
        <v>2842</v>
      </c>
      <c r="F41" s="238" t="s">
        <v>871</v>
      </c>
      <c r="H41" s="238" t="s">
        <v>1861</v>
      </c>
      <c r="I41" s="238" t="s">
        <v>2843</v>
      </c>
      <c r="K41" s="242">
        <v>44335</v>
      </c>
      <c r="L41" s="242">
        <v>44314</v>
      </c>
      <c r="N41" s="238">
        <v>5</v>
      </c>
      <c r="P41" s="243" t="s">
        <v>1861</v>
      </c>
      <c r="Q41" s="244" t="s">
        <v>2669</v>
      </c>
      <c r="R41" s="241">
        <v>44337</v>
      </c>
      <c r="S41" s="241">
        <v>44336</v>
      </c>
      <c r="T41" s="241">
        <v>44337</v>
      </c>
      <c r="U41" s="241">
        <v>44337</v>
      </c>
      <c r="V41" s="245">
        <v>44337</v>
      </c>
      <c r="W41" s="241"/>
      <c r="X41" s="241"/>
      <c r="Y41" s="238" t="s">
        <v>1533</v>
      </c>
      <c r="Z41" s="238" t="s">
        <v>2753</v>
      </c>
      <c r="AA41" s="238" t="s">
        <v>1533</v>
      </c>
      <c r="AB41" s="241">
        <v>44499</v>
      </c>
      <c r="AC41" s="241">
        <v>44487</v>
      </c>
      <c r="AE41" s="241">
        <f>IFERROR(VLOOKUP(報表清單[[#This Row],[功能項目/代號]],[3]報表驗證日!B:C,2,FALSE),"")</f>
        <v>44414</v>
      </c>
      <c r="AF41" s="241" t="str">
        <f>IFERROR(VLOOKUP(報表清單[[#This Row],[功能項目/代號]],[3]報表驗證日!E:F,2,FALSE),"")</f>
        <v/>
      </c>
      <c r="AG41" s="241" t="str">
        <f>IFERROR(VLOOKUP(報表清單[[#This Row],[功能項目/代號]],[3]報表驗證日!H:I,2,FALSE),"")</f>
        <v/>
      </c>
      <c r="AH41" s="241">
        <f>IFERROR(VLOOKUP(C41,[3]報表驗證日!K:L,2,FALSE),"")</f>
        <v>44529</v>
      </c>
      <c r="AI41" s="241" t="str">
        <f>IFERROR(VLOOKUP(C41,[3]報表驗證日!N:O,2,FALSE),"")</f>
        <v/>
      </c>
      <c r="AQ41" s="238"/>
      <c r="AR41" s="239"/>
    </row>
    <row r="42" spans="1:44" x14ac:dyDescent="0.4">
      <c r="A42" s="238" t="s">
        <v>2656</v>
      </c>
      <c r="B42" s="238" t="s">
        <v>2688</v>
      </c>
      <c r="C42" s="253" t="s">
        <v>2844</v>
      </c>
      <c r="D42" s="238" t="s">
        <v>2845</v>
      </c>
      <c r="E42" s="240" t="s">
        <v>2842</v>
      </c>
      <c r="F42" s="238" t="s">
        <v>871</v>
      </c>
      <c r="H42" s="238" t="s">
        <v>1861</v>
      </c>
      <c r="I42" s="238" t="s">
        <v>2846</v>
      </c>
      <c r="K42" s="242">
        <v>44335</v>
      </c>
      <c r="L42" s="242">
        <v>44314</v>
      </c>
      <c r="N42" s="238">
        <v>5</v>
      </c>
      <c r="P42" s="243" t="s">
        <v>1861</v>
      </c>
      <c r="Q42" s="244" t="s">
        <v>2669</v>
      </c>
      <c r="R42" s="241">
        <v>44337</v>
      </c>
      <c r="S42" s="241">
        <v>44336</v>
      </c>
      <c r="T42" s="241">
        <v>44337</v>
      </c>
      <c r="U42" s="241">
        <v>44337</v>
      </c>
      <c r="V42" s="245">
        <v>44337</v>
      </c>
      <c r="W42" s="241"/>
      <c r="X42" s="241"/>
      <c r="Y42" s="238" t="s">
        <v>1533</v>
      </c>
      <c r="Z42" s="238" t="s">
        <v>2753</v>
      </c>
      <c r="AA42" s="238" t="s">
        <v>1533</v>
      </c>
      <c r="AB42" s="241">
        <v>44499</v>
      </c>
      <c r="AC42" s="241">
        <v>44487</v>
      </c>
      <c r="AE42" s="241">
        <f>IFERROR(VLOOKUP(報表清單[[#This Row],[功能項目/代號]],[3]報表驗證日!B:C,2,FALSE),"")</f>
        <v>44414</v>
      </c>
      <c r="AF42" s="241" t="str">
        <f>IFERROR(VLOOKUP(報表清單[[#This Row],[功能項目/代號]],[3]報表驗證日!E:F,2,FALSE),"")</f>
        <v/>
      </c>
      <c r="AG42" s="241" t="str">
        <f>IFERROR(VLOOKUP(報表清單[[#This Row],[功能項目/代號]],[3]報表驗證日!H:I,2,FALSE),"")</f>
        <v/>
      </c>
      <c r="AH42" s="241">
        <f>IFERROR(VLOOKUP(C42,[3]報表驗證日!K:L,2,FALSE),"")</f>
        <v>44529</v>
      </c>
      <c r="AI42" s="241" t="str">
        <f>IFERROR(VLOOKUP(C42,[3]報表驗證日!N:O,2,FALSE),"")</f>
        <v/>
      </c>
      <c r="AQ42" s="238"/>
      <c r="AR42" s="239"/>
    </row>
    <row r="43" spans="1:44" x14ac:dyDescent="0.4">
      <c r="A43" s="238" t="s">
        <v>2656</v>
      </c>
      <c r="B43" s="238" t="s">
        <v>2688</v>
      </c>
      <c r="C43" s="253" t="s">
        <v>2847</v>
      </c>
      <c r="D43" s="238" t="s">
        <v>2848</v>
      </c>
      <c r="E43" s="240" t="s">
        <v>2842</v>
      </c>
      <c r="F43" s="238" t="s">
        <v>871</v>
      </c>
      <c r="H43" s="238" t="s">
        <v>1861</v>
      </c>
      <c r="I43" s="238" t="s">
        <v>2849</v>
      </c>
      <c r="K43" s="242">
        <v>44335</v>
      </c>
      <c r="L43" s="242">
        <v>44314</v>
      </c>
      <c r="N43" s="238">
        <v>5</v>
      </c>
      <c r="P43" s="243" t="s">
        <v>1861</v>
      </c>
      <c r="Q43" s="244" t="s">
        <v>2669</v>
      </c>
      <c r="R43" s="241">
        <v>44337</v>
      </c>
      <c r="S43" s="241">
        <v>44336</v>
      </c>
      <c r="T43" s="241">
        <v>44337</v>
      </c>
      <c r="U43" s="241">
        <v>44337</v>
      </c>
      <c r="V43" s="245">
        <v>44337</v>
      </c>
      <c r="W43" s="241"/>
      <c r="X43" s="241"/>
      <c r="Y43" s="238" t="s">
        <v>1533</v>
      </c>
      <c r="Z43" s="238" t="s">
        <v>2753</v>
      </c>
      <c r="AA43" s="238" t="s">
        <v>1533</v>
      </c>
      <c r="AB43" s="241">
        <v>44499</v>
      </c>
      <c r="AC43" s="241">
        <v>44487</v>
      </c>
      <c r="AE43" s="241">
        <f>IFERROR(VLOOKUP(報表清單[[#This Row],[功能項目/代號]],[3]報表驗證日!B:C,2,FALSE),"")</f>
        <v>44414</v>
      </c>
      <c r="AF43" s="241" t="str">
        <f>IFERROR(VLOOKUP(報表清單[[#This Row],[功能項目/代號]],[3]報表驗證日!E:F,2,FALSE),"")</f>
        <v/>
      </c>
      <c r="AG43" s="241" t="str">
        <f>IFERROR(VLOOKUP(報表清單[[#This Row],[功能項目/代號]],[3]報表驗證日!H:I,2,FALSE),"")</f>
        <v/>
      </c>
      <c r="AH43" s="241">
        <f>IFERROR(VLOOKUP(C43,[3]報表驗證日!K:L,2,FALSE),"")</f>
        <v>44529</v>
      </c>
      <c r="AI43" s="241" t="str">
        <f>IFERROR(VLOOKUP(C43,[3]報表驗證日!N:O,2,FALSE),"")</f>
        <v/>
      </c>
      <c r="AQ43" s="238"/>
      <c r="AR43" s="239"/>
    </row>
    <row r="44" spans="1:44" x14ac:dyDescent="0.4">
      <c r="A44" s="238" t="s">
        <v>2656</v>
      </c>
      <c r="B44" s="238" t="s">
        <v>2688</v>
      </c>
      <c r="C44" s="253" t="s">
        <v>2850</v>
      </c>
      <c r="D44" s="238" t="s">
        <v>2851</v>
      </c>
      <c r="E44" s="240" t="s">
        <v>2842</v>
      </c>
      <c r="F44" s="238" t="s">
        <v>871</v>
      </c>
      <c r="H44" s="238" t="s">
        <v>1861</v>
      </c>
      <c r="I44" s="238" t="s">
        <v>2852</v>
      </c>
      <c r="K44" s="242">
        <v>44335</v>
      </c>
      <c r="L44" s="242">
        <v>44314</v>
      </c>
      <c r="N44" s="238">
        <v>5</v>
      </c>
      <c r="P44" s="243" t="s">
        <v>1861</v>
      </c>
      <c r="Q44" s="244" t="s">
        <v>2669</v>
      </c>
      <c r="R44" s="241">
        <v>44337</v>
      </c>
      <c r="S44" s="241">
        <v>44336</v>
      </c>
      <c r="T44" s="241">
        <v>44337</v>
      </c>
      <c r="U44" s="241">
        <v>44337</v>
      </c>
      <c r="V44" s="245">
        <v>44337</v>
      </c>
      <c r="W44" s="241"/>
      <c r="X44" s="241"/>
      <c r="Y44" s="238" t="s">
        <v>1533</v>
      </c>
      <c r="Z44" s="238" t="s">
        <v>2753</v>
      </c>
      <c r="AA44" s="238" t="s">
        <v>1533</v>
      </c>
      <c r="AB44" s="241">
        <v>44499</v>
      </c>
      <c r="AC44" s="241">
        <v>44487</v>
      </c>
      <c r="AE44" s="241">
        <f>IFERROR(VLOOKUP(報表清單[[#This Row],[功能項目/代號]],[3]報表驗證日!B:C,2,FALSE),"")</f>
        <v>44414</v>
      </c>
      <c r="AF44" s="241" t="str">
        <f>IFERROR(VLOOKUP(報表清單[[#This Row],[功能項目/代號]],[3]報表驗證日!E:F,2,FALSE),"")</f>
        <v/>
      </c>
      <c r="AG44" s="241" t="str">
        <f>IFERROR(VLOOKUP(報表清單[[#This Row],[功能項目/代號]],[3]報表驗證日!H:I,2,FALSE),"")</f>
        <v/>
      </c>
      <c r="AH44" s="241">
        <f>IFERROR(VLOOKUP(C44,[3]報表驗證日!K:L,2,FALSE),"")</f>
        <v>44530</v>
      </c>
      <c r="AI44" s="241" t="str">
        <f>IFERROR(VLOOKUP(C44,[3]報表驗證日!N:O,2,FALSE),"")</f>
        <v/>
      </c>
      <c r="AQ44" s="238"/>
      <c r="AR44" s="239"/>
    </row>
    <row r="45" spans="1:44" x14ac:dyDescent="0.4">
      <c r="A45" s="238" t="s">
        <v>2656</v>
      </c>
      <c r="B45" s="238" t="s">
        <v>2688</v>
      </c>
      <c r="C45" s="253" t="s">
        <v>2853</v>
      </c>
      <c r="D45" s="238" t="s">
        <v>2854</v>
      </c>
      <c r="E45" s="240" t="s">
        <v>2842</v>
      </c>
      <c r="F45" s="238" t="s">
        <v>871</v>
      </c>
      <c r="H45" s="238" t="s">
        <v>1861</v>
      </c>
      <c r="I45" s="238" t="s">
        <v>2855</v>
      </c>
      <c r="K45" s="242">
        <v>44335</v>
      </c>
      <c r="L45" s="242">
        <v>44314</v>
      </c>
      <c r="N45" s="238">
        <v>5</v>
      </c>
      <c r="P45" s="243" t="s">
        <v>1861</v>
      </c>
      <c r="Q45" s="244" t="s">
        <v>2669</v>
      </c>
      <c r="R45" s="241">
        <v>44337</v>
      </c>
      <c r="S45" s="241">
        <v>44336</v>
      </c>
      <c r="T45" s="241">
        <v>44337</v>
      </c>
      <c r="U45" s="241">
        <v>44337</v>
      </c>
      <c r="V45" s="245">
        <v>44337</v>
      </c>
      <c r="W45" s="241"/>
      <c r="X45" s="241"/>
      <c r="Y45" s="238" t="s">
        <v>1533</v>
      </c>
      <c r="Z45" s="238" t="s">
        <v>2753</v>
      </c>
      <c r="AA45" s="238" t="s">
        <v>1533</v>
      </c>
      <c r="AB45" s="241">
        <v>44499</v>
      </c>
      <c r="AC45" s="241">
        <v>44487</v>
      </c>
      <c r="AE45" s="241">
        <f>IFERROR(VLOOKUP(報表清單[[#This Row],[功能項目/代號]],[3]報表驗證日!B:C,2,FALSE),"")</f>
        <v>44414</v>
      </c>
      <c r="AF45" s="241" t="str">
        <f>IFERROR(VLOOKUP(報表清單[[#This Row],[功能項目/代號]],[3]報表驗證日!E:F,2,FALSE),"")</f>
        <v/>
      </c>
      <c r="AG45" s="241" t="str">
        <f>IFERROR(VLOOKUP(報表清單[[#This Row],[功能項目/代號]],[3]報表驗證日!H:I,2,FALSE),"")</f>
        <v/>
      </c>
      <c r="AH45" s="241">
        <f>IFERROR(VLOOKUP(C45,[3]報表驗證日!K:L,2,FALSE),"")</f>
        <v>44530</v>
      </c>
      <c r="AI45" s="241" t="str">
        <f>IFERROR(VLOOKUP(C45,[3]報表驗證日!N:O,2,FALSE),"")</f>
        <v/>
      </c>
      <c r="AQ45" s="238"/>
      <c r="AR45" s="239"/>
    </row>
    <row r="46" spans="1:44" x14ac:dyDescent="0.4">
      <c r="A46" s="238" t="s">
        <v>2656</v>
      </c>
      <c r="B46" s="238" t="s">
        <v>2688</v>
      </c>
      <c r="C46" s="253" t="s">
        <v>2856</v>
      </c>
      <c r="D46" s="238" t="s">
        <v>2857</v>
      </c>
      <c r="E46" s="240" t="s">
        <v>2842</v>
      </c>
      <c r="F46" s="238" t="s">
        <v>871</v>
      </c>
      <c r="H46" s="238" t="s">
        <v>1861</v>
      </c>
      <c r="I46" s="238" t="s">
        <v>2858</v>
      </c>
      <c r="K46" s="242">
        <v>44335</v>
      </c>
      <c r="L46" s="242">
        <v>44314</v>
      </c>
      <c r="N46" s="238">
        <v>5</v>
      </c>
      <c r="P46" s="243" t="s">
        <v>1861</v>
      </c>
      <c r="Q46" s="244" t="s">
        <v>2669</v>
      </c>
      <c r="R46" s="241">
        <v>44337</v>
      </c>
      <c r="S46" s="241">
        <v>44336</v>
      </c>
      <c r="T46" s="241">
        <v>44337</v>
      </c>
      <c r="U46" s="241">
        <v>44337</v>
      </c>
      <c r="V46" s="245">
        <v>44337</v>
      </c>
      <c r="W46" s="241"/>
      <c r="X46" s="241"/>
      <c r="Y46" s="238" t="s">
        <v>1533</v>
      </c>
      <c r="Z46" s="238" t="s">
        <v>2753</v>
      </c>
      <c r="AA46" s="238" t="s">
        <v>1533</v>
      </c>
      <c r="AB46" s="241">
        <v>44499</v>
      </c>
      <c r="AC46" s="241">
        <v>44487</v>
      </c>
      <c r="AE46" s="241">
        <f>IFERROR(VLOOKUP(報表清單[[#This Row],[功能項目/代號]],[3]報表驗證日!B:C,2,FALSE),"")</f>
        <v>44414</v>
      </c>
      <c r="AF46" s="241" t="str">
        <f>IFERROR(VLOOKUP(報表清單[[#This Row],[功能項目/代號]],[3]報表驗證日!E:F,2,FALSE),"")</f>
        <v/>
      </c>
      <c r="AG46" s="241" t="str">
        <f>IFERROR(VLOOKUP(報表清單[[#This Row],[功能項目/代號]],[3]報表驗證日!H:I,2,FALSE),"")</f>
        <v/>
      </c>
      <c r="AH46" s="241">
        <f>IFERROR(VLOOKUP(C46,[3]報表驗證日!K:L,2,FALSE),"")</f>
        <v>44530</v>
      </c>
      <c r="AI46" s="241" t="str">
        <f>IFERROR(VLOOKUP(C46,[3]報表驗證日!N:O,2,FALSE),"")</f>
        <v/>
      </c>
      <c r="AQ46" s="238"/>
      <c r="AR46" s="239"/>
    </row>
    <row r="47" spans="1:44" x14ac:dyDescent="0.4">
      <c r="A47" s="238" t="s">
        <v>2656</v>
      </c>
      <c r="B47" s="238" t="s">
        <v>2688</v>
      </c>
      <c r="C47" s="253" t="s">
        <v>2859</v>
      </c>
      <c r="D47" s="238" t="s">
        <v>2860</v>
      </c>
      <c r="E47" s="240" t="s">
        <v>2842</v>
      </c>
      <c r="F47" s="238" t="s">
        <v>871</v>
      </c>
      <c r="H47" s="238" t="s">
        <v>1861</v>
      </c>
      <c r="I47" s="238" t="s">
        <v>2861</v>
      </c>
      <c r="K47" s="242">
        <v>44335</v>
      </c>
      <c r="L47" s="242">
        <v>44314</v>
      </c>
      <c r="N47" s="238">
        <v>5</v>
      </c>
      <c r="P47" s="243" t="s">
        <v>1861</v>
      </c>
      <c r="Q47" s="244" t="s">
        <v>2669</v>
      </c>
      <c r="R47" s="241">
        <v>44344</v>
      </c>
      <c r="S47" s="241">
        <v>44343</v>
      </c>
      <c r="T47" s="241">
        <v>44344</v>
      </c>
      <c r="U47" s="241">
        <v>44344</v>
      </c>
      <c r="V47" s="245">
        <v>44351</v>
      </c>
      <c r="W47" s="241"/>
      <c r="X47" s="241"/>
      <c r="Y47" s="238" t="s">
        <v>1533</v>
      </c>
      <c r="Z47" s="238" t="s">
        <v>2753</v>
      </c>
      <c r="AA47" s="238" t="s">
        <v>1533</v>
      </c>
      <c r="AB47" s="241">
        <v>44499</v>
      </c>
      <c r="AC47" s="241">
        <v>44487</v>
      </c>
      <c r="AE47" s="241">
        <f>IFERROR(VLOOKUP(報表清單[[#This Row],[功能項目/代號]],[3]報表驗證日!B:C,2,FALSE),"")</f>
        <v>44414</v>
      </c>
      <c r="AF47" s="241" t="str">
        <f>IFERROR(VLOOKUP(報表清單[[#This Row],[功能項目/代號]],[3]報表驗證日!E:F,2,FALSE),"")</f>
        <v/>
      </c>
      <c r="AG47" s="241" t="str">
        <f>IFERROR(VLOOKUP(報表清單[[#This Row],[功能項目/代號]],[3]報表驗證日!H:I,2,FALSE),"")</f>
        <v/>
      </c>
      <c r="AH47" s="241">
        <f>IFERROR(VLOOKUP(C47,[3]報表驗證日!K:L,2,FALSE),"")</f>
        <v>44530</v>
      </c>
      <c r="AI47" s="241" t="str">
        <f>IFERROR(VLOOKUP(C47,[3]報表驗證日!N:O,2,FALSE),"")</f>
        <v/>
      </c>
      <c r="AQ47" s="238"/>
      <c r="AR47" s="239"/>
    </row>
    <row r="48" spans="1:44" x14ac:dyDescent="0.4">
      <c r="A48" s="238" t="s">
        <v>2656</v>
      </c>
      <c r="B48" s="238" t="s">
        <v>2688</v>
      </c>
      <c r="C48" s="253" t="s">
        <v>2862</v>
      </c>
      <c r="D48" s="238" t="s">
        <v>2863</v>
      </c>
      <c r="E48" s="240" t="s">
        <v>2842</v>
      </c>
      <c r="F48" s="238" t="s">
        <v>871</v>
      </c>
      <c r="H48" s="238" t="s">
        <v>1861</v>
      </c>
      <c r="I48" s="238" t="s">
        <v>2864</v>
      </c>
      <c r="K48" s="242">
        <v>44335</v>
      </c>
      <c r="L48" s="242">
        <v>44314</v>
      </c>
      <c r="N48" s="238">
        <v>5</v>
      </c>
      <c r="P48" s="243" t="s">
        <v>1861</v>
      </c>
      <c r="Q48" s="244" t="s">
        <v>2669</v>
      </c>
      <c r="R48" s="241">
        <v>44358</v>
      </c>
      <c r="S48" s="241">
        <v>44348</v>
      </c>
      <c r="T48" s="241">
        <v>44356</v>
      </c>
      <c r="U48" s="241">
        <v>44358</v>
      </c>
      <c r="V48" s="245">
        <v>44358</v>
      </c>
      <c r="W48" s="241"/>
      <c r="X48" s="241"/>
      <c r="Y48" s="238" t="s">
        <v>1533</v>
      </c>
      <c r="Z48" s="238" t="s">
        <v>2753</v>
      </c>
      <c r="AA48" s="238" t="s">
        <v>1533</v>
      </c>
      <c r="AB48" s="241">
        <v>44499</v>
      </c>
      <c r="AC48" s="241">
        <v>44487</v>
      </c>
      <c r="AE48" s="241">
        <f>IFERROR(VLOOKUP(報表清單[[#This Row],[功能項目/代號]],[3]報表驗證日!B:C,2,FALSE),"")</f>
        <v>44414</v>
      </c>
      <c r="AF48" s="241" t="str">
        <f>IFERROR(VLOOKUP(報表清單[[#This Row],[功能項目/代號]],[3]報表驗證日!E:F,2,FALSE),"")</f>
        <v/>
      </c>
      <c r="AG48" s="241" t="str">
        <f>IFERROR(VLOOKUP(報表清單[[#This Row],[功能項目/代號]],[3]報表驗證日!H:I,2,FALSE),"")</f>
        <v/>
      </c>
      <c r="AH48" s="241">
        <f>IFERROR(VLOOKUP(C48,[3]報表驗證日!K:L,2,FALSE),"")</f>
        <v>44530</v>
      </c>
      <c r="AI48" s="241" t="str">
        <f>IFERROR(VLOOKUP(C48,[3]報表驗證日!N:O,2,FALSE),"")</f>
        <v/>
      </c>
      <c r="AQ48" s="238"/>
      <c r="AR48" s="239"/>
    </row>
    <row r="49" spans="1:44" x14ac:dyDescent="0.4">
      <c r="A49" s="238" t="s">
        <v>2656</v>
      </c>
      <c r="B49" s="238" t="s">
        <v>2688</v>
      </c>
      <c r="C49" s="253" t="s">
        <v>2865</v>
      </c>
      <c r="D49" s="238" t="s">
        <v>2866</v>
      </c>
      <c r="E49" s="240" t="s">
        <v>2842</v>
      </c>
      <c r="F49" s="238" t="s">
        <v>871</v>
      </c>
      <c r="H49" s="238" t="s">
        <v>1861</v>
      </c>
      <c r="I49" s="238" t="s">
        <v>2867</v>
      </c>
      <c r="K49" s="242">
        <v>44335</v>
      </c>
      <c r="L49" s="242">
        <v>44314</v>
      </c>
      <c r="N49" s="238">
        <v>5</v>
      </c>
      <c r="P49" s="243" t="s">
        <v>1861</v>
      </c>
      <c r="Q49" s="244" t="s">
        <v>2669</v>
      </c>
      <c r="R49" s="241">
        <v>44358</v>
      </c>
      <c r="S49" s="241">
        <v>44348</v>
      </c>
      <c r="T49" s="241">
        <v>44356</v>
      </c>
      <c r="U49" s="241">
        <v>44358</v>
      </c>
      <c r="V49" s="245">
        <v>44358</v>
      </c>
      <c r="W49" s="241"/>
      <c r="X49" s="241"/>
      <c r="Y49" s="238" t="s">
        <v>1533</v>
      </c>
      <c r="Z49" s="238" t="s">
        <v>2753</v>
      </c>
      <c r="AA49" s="238" t="s">
        <v>1533</v>
      </c>
      <c r="AB49" s="241">
        <v>44499</v>
      </c>
      <c r="AC49" s="241">
        <v>44487</v>
      </c>
      <c r="AE49" s="241">
        <f>IFERROR(VLOOKUP(報表清單[[#This Row],[功能項目/代號]],[3]報表驗證日!B:C,2,FALSE),"")</f>
        <v>44414</v>
      </c>
      <c r="AF49" s="241" t="str">
        <f>IFERROR(VLOOKUP(報表清單[[#This Row],[功能項目/代號]],[3]報表驗證日!E:F,2,FALSE),"")</f>
        <v/>
      </c>
      <c r="AG49" s="241" t="str">
        <f>IFERROR(VLOOKUP(報表清單[[#This Row],[功能項目/代號]],[3]報表驗證日!H:I,2,FALSE),"")</f>
        <v/>
      </c>
      <c r="AH49" s="241">
        <f>IFERROR(VLOOKUP(C49,[3]報表驗證日!K:L,2,FALSE),"")</f>
        <v>44530</v>
      </c>
      <c r="AI49" s="241" t="str">
        <f>IFERROR(VLOOKUP(C49,[3]報表驗證日!N:O,2,FALSE),"")</f>
        <v/>
      </c>
      <c r="AQ49" s="238"/>
      <c r="AR49" s="239"/>
    </row>
    <row r="50" spans="1:44" x14ac:dyDescent="0.4">
      <c r="A50" s="238" t="s">
        <v>2656</v>
      </c>
      <c r="B50" s="238" t="s">
        <v>2688</v>
      </c>
      <c r="C50" s="253" t="s">
        <v>2868</v>
      </c>
      <c r="D50" s="238" t="s">
        <v>2869</v>
      </c>
      <c r="E50" s="240" t="s">
        <v>2842</v>
      </c>
      <c r="F50" s="238" t="s">
        <v>735</v>
      </c>
      <c r="H50" s="238" t="s">
        <v>2659</v>
      </c>
      <c r="I50" s="238" t="s">
        <v>2870</v>
      </c>
      <c r="J50" s="238" t="s">
        <v>2871</v>
      </c>
      <c r="K50" s="242">
        <v>44328</v>
      </c>
      <c r="N50" s="238">
        <v>5</v>
      </c>
      <c r="P50" s="243" t="s">
        <v>2659</v>
      </c>
      <c r="Q50" s="244" t="s">
        <v>2703</v>
      </c>
      <c r="R50" s="241">
        <v>44351</v>
      </c>
      <c r="S50" s="241">
        <v>44347</v>
      </c>
      <c r="T50" s="241">
        <v>44350</v>
      </c>
      <c r="U50" s="241">
        <v>44351</v>
      </c>
      <c r="V50" s="245">
        <v>44351</v>
      </c>
      <c r="W50" s="241"/>
      <c r="X50" s="241"/>
      <c r="Y50" s="238" t="s">
        <v>2727</v>
      </c>
      <c r="Z50" s="238" t="s">
        <v>2872</v>
      </c>
      <c r="AA50" s="238" t="s">
        <v>1533</v>
      </c>
      <c r="AB50" s="241">
        <v>44499</v>
      </c>
      <c r="AC50" s="241">
        <v>44487</v>
      </c>
      <c r="AE50" s="241" t="str">
        <f>IFERROR(VLOOKUP(報表清單[[#This Row],[功能項目/代號]],[3]報表驗證日!B:C,2,FALSE),"")</f>
        <v/>
      </c>
      <c r="AF50" s="241" t="str">
        <f>IFERROR(VLOOKUP(報表清單[[#This Row],[功能項目/代號]],[3]報表驗證日!E:F,2,FALSE),"")</f>
        <v/>
      </c>
      <c r="AG50" s="241" t="str">
        <f>IFERROR(VLOOKUP(報表清單[[#This Row],[功能項目/代號]],[3]報表驗證日!H:I,2,FALSE),"")</f>
        <v/>
      </c>
      <c r="AH50" s="241" t="str">
        <f>IFERROR(VLOOKUP(C50,[3]報表驗證日!K:L,2,FALSE),"")</f>
        <v/>
      </c>
      <c r="AI50" s="241" t="str">
        <f>IFERROR(VLOOKUP(C50,[3]報表驗證日!N:O,2,FALSE),"")</f>
        <v/>
      </c>
      <c r="AQ50" s="238"/>
      <c r="AR50" s="239"/>
    </row>
    <row r="51" spans="1:44" x14ac:dyDescent="0.4">
      <c r="A51" s="238" t="s">
        <v>2656</v>
      </c>
      <c r="B51" s="238" t="s">
        <v>2688</v>
      </c>
      <c r="C51" s="253" t="s">
        <v>2873</v>
      </c>
      <c r="D51" s="238" t="s">
        <v>2874</v>
      </c>
      <c r="E51" s="240" t="s">
        <v>2842</v>
      </c>
      <c r="F51" s="238" t="s">
        <v>735</v>
      </c>
      <c r="H51" s="238" t="s">
        <v>2708</v>
      </c>
      <c r="I51" s="238" t="s">
        <v>2875</v>
      </c>
      <c r="J51" s="238" t="s">
        <v>2876</v>
      </c>
      <c r="K51" s="242">
        <v>44335</v>
      </c>
      <c r="L51" s="242">
        <v>44314</v>
      </c>
      <c r="N51" s="238">
        <v>1</v>
      </c>
      <c r="P51" s="243" t="s">
        <v>2708</v>
      </c>
      <c r="Q51" s="244" t="s">
        <v>2661</v>
      </c>
      <c r="R51" s="241">
        <v>44351</v>
      </c>
      <c r="S51" s="241">
        <v>44347</v>
      </c>
      <c r="T51" s="241">
        <v>44348</v>
      </c>
      <c r="U51" s="241">
        <v>44351</v>
      </c>
      <c r="V51" s="245">
        <v>44351</v>
      </c>
      <c r="W51" s="241"/>
      <c r="X51" s="241"/>
      <c r="Y51" s="238" t="s">
        <v>2877</v>
      </c>
      <c r="Z51" s="238" t="s">
        <v>2878</v>
      </c>
      <c r="AA51" s="238" t="s">
        <v>1533</v>
      </c>
      <c r="AB51" s="241">
        <v>44499</v>
      </c>
      <c r="AC51" s="241">
        <v>44487</v>
      </c>
      <c r="AE51" s="241" t="str">
        <f>IFERROR(VLOOKUP(報表清單[[#This Row],[功能項目/代號]],[3]報表驗證日!B:C,2,FALSE),"")</f>
        <v/>
      </c>
      <c r="AF51" s="241" t="str">
        <f>IFERROR(VLOOKUP(報表清單[[#This Row],[功能項目/代號]],[3]報表驗證日!E:F,2,FALSE),"")</f>
        <v/>
      </c>
      <c r="AG51" s="241" t="str">
        <f>IFERROR(VLOOKUP(報表清單[[#This Row],[功能項目/代號]],[3]報表驗證日!H:I,2,FALSE),"")</f>
        <v/>
      </c>
      <c r="AH51" s="241" t="str">
        <f>IFERROR(VLOOKUP(C51,[3]報表驗證日!K:L,2,FALSE),"")</f>
        <v/>
      </c>
      <c r="AI51" s="241" t="str">
        <f>IFERROR(VLOOKUP(C51,[3]報表驗證日!N:O,2,FALSE),"")</f>
        <v/>
      </c>
      <c r="AQ51" s="238"/>
      <c r="AR51" s="239"/>
    </row>
    <row r="52" spans="1:44" x14ac:dyDescent="0.4">
      <c r="A52" s="238" t="s">
        <v>2656</v>
      </c>
      <c r="B52" s="238" t="s">
        <v>2799</v>
      </c>
      <c r="C52" s="238" t="s">
        <v>2879</v>
      </c>
      <c r="D52" s="238" t="s">
        <v>2880</v>
      </c>
      <c r="E52" s="240" t="s">
        <v>2842</v>
      </c>
      <c r="F52" s="238" t="s">
        <v>921</v>
      </c>
      <c r="H52" s="238" t="s">
        <v>2708</v>
      </c>
      <c r="I52" s="241" t="s">
        <v>2881</v>
      </c>
      <c r="K52" s="242">
        <v>44285</v>
      </c>
      <c r="L52" s="242">
        <v>44283</v>
      </c>
      <c r="M52" s="242">
        <v>44286</v>
      </c>
      <c r="N52" s="238">
        <v>3</v>
      </c>
      <c r="P52" s="243" t="s">
        <v>2708</v>
      </c>
      <c r="Q52" s="244" t="s">
        <v>2736</v>
      </c>
      <c r="R52" s="241">
        <v>44330</v>
      </c>
      <c r="S52" s="241">
        <v>44327</v>
      </c>
      <c r="T52" s="241">
        <v>44329</v>
      </c>
      <c r="U52" s="241">
        <v>44330</v>
      </c>
      <c r="V52" s="245">
        <v>44337</v>
      </c>
      <c r="W52" s="241"/>
      <c r="X52" s="241"/>
      <c r="Y52" s="238" t="s">
        <v>1533</v>
      </c>
      <c r="Z52" s="238" t="s">
        <v>2753</v>
      </c>
      <c r="AA52" s="238" t="s">
        <v>1533</v>
      </c>
      <c r="AB52" s="241">
        <v>44499</v>
      </c>
      <c r="AC52" s="241">
        <v>44487</v>
      </c>
      <c r="AE52" s="241">
        <f>IFERROR(VLOOKUP(報表清單[[#This Row],[功能項目/代號]],[3]報表驗證日!B:C,2,FALSE),"")</f>
        <v>44404</v>
      </c>
      <c r="AF52" s="241" t="str">
        <f>IFERROR(VLOOKUP(報表清單[[#This Row],[功能項目/代號]],[3]報表驗證日!E:F,2,FALSE),"")</f>
        <v/>
      </c>
      <c r="AG52" s="241" t="str">
        <f>IFERROR(VLOOKUP(報表清單[[#This Row],[功能項目/代號]],[3]報表驗證日!H:I,2,FALSE),"")</f>
        <v/>
      </c>
      <c r="AH52" s="241">
        <f>IFERROR(VLOOKUP(C52,[3]報表驗證日!K:L,2,FALSE),"")</f>
        <v>44524</v>
      </c>
      <c r="AI52" s="241" t="str">
        <f>IFERROR(VLOOKUP(C52,[3]報表驗證日!N:O,2,FALSE),"")</f>
        <v/>
      </c>
      <c r="AQ52" s="238"/>
      <c r="AR52" s="239"/>
    </row>
    <row r="53" spans="1:44" x14ac:dyDescent="0.4">
      <c r="A53" s="238" t="s">
        <v>2656</v>
      </c>
      <c r="B53" s="238" t="s">
        <v>2799</v>
      </c>
      <c r="C53" s="238" t="s">
        <v>2882</v>
      </c>
      <c r="D53" s="238" t="s">
        <v>2883</v>
      </c>
      <c r="E53" s="240" t="s">
        <v>2842</v>
      </c>
      <c r="F53" s="238" t="s">
        <v>921</v>
      </c>
      <c r="H53" s="238" t="s">
        <v>2708</v>
      </c>
      <c r="I53" s="241" t="s">
        <v>2884</v>
      </c>
      <c r="K53" s="242">
        <v>44294</v>
      </c>
      <c r="L53" s="242">
        <v>44287</v>
      </c>
      <c r="M53" s="242">
        <v>44299</v>
      </c>
      <c r="N53" s="238">
        <v>4</v>
      </c>
      <c r="P53" s="243" t="s">
        <v>2708</v>
      </c>
      <c r="Q53" s="244" t="s">
        <v>2669</v>
      </c>
      <c r="R53" s="241">
        <v>44330</v>
      </c>
      <c r="S53" s="241">
        <v>44328</v>
      </c>
      <c r="T53" s="241">
        <v>44329</v>
      </c>
      <c r="U53" s="241">
        <v>44330</v>
      </c>
      <c r="V53" s="245">
        <v>44337</v>
      </c>
      <c r="W53" s="241"/>
      <c r="X53" s="241"/>
      <c r="Y53" s="238" t="s">
        <v>1533</v>
      </c>
      <c r="Z53" s="238" t="s">
        <v>2753</v>
      </c>
      <c r="AA53" s="238" t="s">
        <v>1533</v>
      </c>
      <c r="AB53" s="241">
        <v>44499</v>
      </c>
      <c r="AC53" s="241">
        <v>44487</v>
      </c>
      <c r="AE53" s="241">
        <f>IFERROR(VLOOKUP(報表清單[[#This Row],[功能項目/代號]],[3]報表驗證日!B:C,2,FALSE),"")</f>
        <v>44406</v>
      </c>
      <c r="AF53" s="241" t="str">
        <f>IFERROR(VLOOKUP(報表清單[[#This Row],[功能項目/代號]],[3]報表驗證日!E:F,2,FALSE),"")</f>
        <v/>
      </c>
      <c r="AG53" s="241" t="str">
        <f>IFERROR(VLOOKUP(報表清單[[#This Row],[功能項目/代號]],[3]報表驗證日!H:I,2,FALSE),"")</f>
        <v/>
      </c>
      <c r="AH53" s="241">
        <f>IFERROR(VLOOKUP(C53,[3]報表驗證日!K:L,2,FALSE),"")</f>
        <v>44524</v>
      </c>
      <c r="AI53" s="241" t="str">
        <f>IFERROR(VLOOKUP(C53,[3]報表驗證日!N:O,2,FALSE),"")</f>
        <v/>
      </c>
      <c r="AQ53" s="238"/>
      <c r="AR53" s="239"/>
    </row>
    <row r="54" spans="1:44" x14ac:dyDescent="0.4">
      <c r="A54" s="238" t="s">
        <v>2656</v>
      </c>
      <c r="B54" s="238" t="s">
        <v>2799</v>
      </c>
      <c r="C54" s="238" t="s">
        <v>2885</v>
      </c>
      <c r="D54" s="238" t="s">
        <v>2886</v>
      </c>
      <c r="E54" s="240" t="s">
        <v>2842</v>
      </c>
      <c r="F54" s="238" t="s">
        <v>735</v>
      </c>
      <c r="H54" s="238" t="s">
        <v>2708</v>
      </c>
      <c r="I54" s="241" t="s">
        <v>2887</v>
      </c>
      <c r="K54" s="242">
        <v>44307</v>
      </c>
      <c r="L54" s="242">
        <v>44306</v>
      </c>
      <c r="M54" s="242">
        <v>44308</v>
      </c>
      <c r="N54" s="238">
        <v>3</v>
      </c>
      <c r="P54" s="243" t="s">
        <v>2708</v>
      </c>
      <c r="Q54" s="244" t="s">
        <v>2703</v>
      </c>
      <c r="R54" s="241">
        <v>44337</v>
      </c>
      <c r="S54" s="241">
        <v>44333</v>
      </c>
      <c r="T54" s="241">
        <v>44334</v>
      </c>
      <c r="U54" s="241">
        <v>44337</v>
      </c>
      <c r="V54" s="245">
        <v>44337</v>
      </c>
      <c r="W54" s="241"/>
      <c r="X54" s="241"/>
      <c r="Y54" s="238" t="s">
        <v>2698</v>
      </c>
      <c r="Z54" s="238" t="s">
        <v>2888</v>
      </c>
      <c r="AA54" s="238" t="s">
        <v>1533</v>
      </c>
      <c r="AB54" s="241">
        <v>44499</v>
      </c>
      <c r="AC54" s="241">
        <v>44487</v>
      </c>
      <c r="AE54" s="241">
        <f>IFERROR(VLOOKUP(報表清單[[#This Row],[功能項目/代號]],[3]報表驗證日!B:C,2,FALSE),"")</f>
        <v>44466</v>
      </c>
      <c r="AF54" s="241" t="str">
        <f>IFERROR(VLOOKUP(報表清單[[#This Row],[功能項目/代號]],[3]報表驗證日!E:F,2,FALSE),"")</f>
        <v/>
      </c>
      <c r="AG54" s="241" t="str">
        <f>IFERROR(VLOOKUP(報表清單[[#This Row],[功能項目/代號]],[3]報表驗證日!H:I,2,FALSE),"")</f>
        <v/>
      </c>
      <c r="AH54" s="241">
        <f>IFERROR(VLOOKUP(C54,[3]報表驗證日!K:L,2,FALSE),"")</f>
        <v>44525</v>
      </c>
      <c r="AI54" s="241" t="str">
        <f>IFERROR(VLOOKUP(C54,[3]報表驗證日!N:O,2,FALSE),"")</f>
        <v/>
      </c>
      <c r="AQ54" s="238"/>
      <c r="AR54" s="239"/>
    </row>
    <row r="55" spans="1:44" x14ac:dyDescent="0.4">
      <c r="A55" s="238" t="s">
        <v>2656</v>
      </c>
      <c r="B55" s="238" t="s">
        <v>2799</v>
      </c>
      <c r="C55" s="238" t="s">
        <v>2889</v>
      </c>
      <c r="D55" s="238" t="s">
        <v>2890</v>
      </c>
      <c r="E55" s="240" t="s">
        <v>2842</v>
      </c>
      <c r="F55" s="238" t="s">
        <v>2760</v>
      </c>
      <c r="H55" s="238" t="s">
        <v>2692</v>
      </c>
      <c r="I55" s="241" t="s">
        <v>2891</v>
      </c>
      <c r="J55" s="238" t="s">
        <v>2892</v>
      </c>
      <c r="K55" s="242">
        <v>44293</v>
      </c>
      <c r="L55" s="242">
        <v>44287</v>
      </c>
      <c r="M55" s="242">
        <v>44299</v>
      </c>
      <c r="N55" s="238">
        <v>4</v>
      </c>
      <c r="P55" s="243" t="s">
        <v>2692</v>
      </c>
      <c r="Q55" s="244" t="s">
        <v>2669</v>
      </c>
      <c r="R55" s="241">
        <v>44330</v>
      </c>
      <c r="S55" s="241">
        <v>44328</v>
      </c>
      <c r="T55" s="241">
        <v>44329</v>
      </c>
      <c r="U55" s="241">
        <v>44330</v>
      </c>
      <c r="V55" s="245">
        <v>44337</v>
      </c>
      <c r="W55" s="241"/>
      <c r="X55" s="241"/>
      <c r="Y55" s="238" t="s">
        <v>2893</v>
      </c>
      <c r="Z55" s="238" t="s">
        <v>2894</v>
      </c>
      <c r="AA55" s="238" t="s">
        <v>2889</v>
      </c>
      <c r="AB55" s="241">
        <v>44530</v>
      </c>
      <c r="AC55" s="241">
        <v>44587</v>
      </c>
      <c r="AE55" s="241" t="str">
        <f>IFERROR(VLOOKUP(報表清單[[#This Row],[功能項目/代號]],[3]報表驗證日!B:C,2,FALSE),"")</f>
        <v>無5月資料</v>
      </c>
      <c r="AF55" s="241" t="str">
        <f>IFERROR(VLOOKUP(報表清單[[#This Row],[功能項目/代號]],[3]報表驗證日!E:F,2,FALSE),"")</f>
        <v>下期驗證</v>
      </c>
      <c r="AG55" s="241" t="str">
        <f>IFERROR(VLOOKUP(報表清單[[#This Row],[功能項目/代號]],[3]報表驗證日!H:I,2,FALSE),"")</f>
        <v/>
      </c>
      <c r="AH55" s="241" t="str">
        <f>IFERROR(VLOOKUP(C55,[3]報表驗證日!K:L,2,FALSE),"")</f>
        <v/>
      </c>
      <c r="AI55" s="241" t="str">
        <f>IFERROR(VLOOKUP(C55,[3]報表驗證日!N:O,2,FALSE),"")</f>
        <v>改下期驗證</v>
      </c>
      <c r="AQ55" s="238"/>
      <c r="AR55" s="239"/>
    </row>
    <row r="56" spans="1:44" x14ac:dyDescent="0.4">
      <c r="A56" s="238" t="s">
        <v>2656</v>
      </c>
      <c r="B56" s="238" t="s">
        <v>2799</v>
      </c>
      <c r="C56" s="238" t="s">
        <v>2895</v>
      </c>
      <c r="D56" s="238" t="s">
        <v>2896</v>
      </c>
      <c r="E56" s="240" t="s">
        <v>2842</v>
      </c>
      <c r="F56" s="238" t="s">
        <v>735</v>
      </c>
      <c r="H56" s="238" t="s">
        <v>2708</v>
      </c>
      <c r="I56" s="241" t="s">
        <v>2897</v>
      </c>
      <c r="K56" s="242">
        <v>44285</v>
      </c>
      <c r="L56" s="242">
        <v>44283</v>
      </c>
      <c r="M56" s="242">
        <v>44286</v>
      </c>
      <c r="N56" s="238">
        <v>2</v>
      </c>
      <c r="P56" s="243" t="s">
        <v>2708</v>
      </c>
      <c r="Q56" s="244" t="s">
        <v>2669</v>
      </c>
      <c r="R56" s="241">
        <v>44330</v>
      </c>
      <c r="S56" s="241">
        <v>44327</v>
      </c>
      <c r="T56" s="241">
        <v>44329</v>
      </c>
      <c r="U56" s="241">
        <v>44330</v>
      </c>
      <c r="V56" s="245">
        <v>44337</v>
      </c>
      <c r="W56" s="241"/>
      <c r="X56" s="241"/>
      <c r="Y56" s="238" t="s">
        <v>2898</v>
      </c>
      <c r="Z56" s="238" t="s">
        <v>2899</v>
      </c>
      <c r="AA56" s="238" t="s">
        <v>1533</v>
      </c>
      <c r="AB56" s="241">
        <v>44499</v>
      </c>
      <c r="AC56" s="241">
        <v>44487</v>
      </c>
      <c r="AE56" s="241">
        <f>IFERROR(VLOOKUP(報表清單[[#This Row],[功能項目/代號]],[3]報表驗證日!B:C,2,FALSE),"")</f>
        <v>44414</v>
      </c>
      <c r="AF56" s="241" t="str">
        <f>IFERROR(VLOOKUP(報表清單[[#This Row],[功能項目/代號]],[3]報表驗證日!E:F,2,FALSE),"")</f>
        <v/>
      </c>
      <c r="AG56" s="241" t="str">
        <f>IFERROR(VLOOKUP(報表清單[[#This Row],[功能項目/代號]],[3]報表驗證日!H:I,2,FALSE),"")</f>
        <v/>
      </c>
      <c r="AH56" s="241">
        <f>IFERROR(VLOOKUP(C56,[3]報表驗證日!K:L,2,FALSE),"")</f>
        <v>44525</v>
      </c>
      <c r="AI56" s="241" t="str">
        <f>IFERROR(VLOOKUP(C56,[3]報表驗證日!N:O,2,FALSE),"")</f>
        <v/>
      </c>
      <c r="AQ56" s="238"/>
      <c r="AR56" s="239"/>
    </row>
    <row r="57" spans="1:44" x14ac:dyDescent="0.4">
      <c r="A57" s="238" t="s">
        <v>2656</v>
      </c>
      <c r="B57" s="238" t="s">
        <v>2799</v>
      </c>
      <c r="C57" s="238" t="s">
        <v>2900</v>
      </c>
      <c r="D57" s="238" t="s">
        <v>2901</v>
      </c>
      <c r="E57" s="240" t="s">
        <v>2842</v>
      </c>
      <c r="F57" s="238" t="s">
        <v>735</v>
      </c>
      <c r="H57" s="238" t="s">
        <v>2708</v>
      </c>
      <c r="I57" s="241" t="s">
        <v>2902</v>
      </c>
      <c r="K57" s="242">
        <v>44294</v>
      </c>
      <c r="L57" s="242">
        <v>44287</v>
      </c>
      <c r="M57" s="242">
        <v>44299</v>
      </c>
      <c r="N57" s="238">
        <v>4</v>
      </c>
      <c r="P57" s="243" t="s">
        <v>2708</v>
      </c>
      <c r="Q57" s="244" t="s">
        <v>2669</v>
      </c>
      <c r="R57" s="241">
        <v>44330</v>
      </c>
      <c r="S57" s="241">
        <v>44328</v>
      </c>
      <c r="T57" s="241">
        <v>44329</v>
      </c>
      <c r="U57" s="241">
        <v>44330</v>
      </c>
      <c r="V57" s="245">
        <v>44337</v>
      </c>
      <c r="W57" s="241"/>
      <c r="X57" s="241"/>
      <c r="Y57" s="238" t="s">
        <v>2903</v>
      </c>
      <c r="Z57" s="238" t="s">
        <v>2904</v>
      </c>
      <c r="AA57" s="238" t="s">
        <v>1533</v>
      </c>
      <c r="AB57" s="241">
        <v>44499</v>
      </c>
      <c r="AC57" s="241">
        <v>44487</v>
      </c>
      <c r="AE57" s="241">
        <f>IFERROR(VLOOKUP(報表清單[[#This Row],[功能項目/代號]],[3]報表驗證日!B:C,2,FALSE),"")</f>
        <v>44461</v>
      </c>
      <c r="AF57" s="241" t="str">
        <f>IFERROR(VLOOKUP(報表清單[[#This Row],[功能項目/代號]],[3]報表驗證日!E:F,2,FALSE),"")</f>
        <v/>
      </c>
      <c r="AG57" s="241" t="str">
        <f>IFERROR(VLOOKUP(報表清單[[#This Row],[功能項目/代號]],[3]報表驗證日!H:I,2,FALSE),"")</f>
        <v/>
      </c>
      <c r="AH57" s="241">
        <f>IFERROR(VLOOKUP(C57,[3]報表驗證日!K:L,2,FALSE),"")</f>
        <v>44525</v>
      </c>
      <c r="AI57" s="241" t="str">
        <f>IFERROR(VLOOKUP(C57,[3]報表驗證日!N:O,2,FALSE),"")</f>
        <v/>
      </c>
      <c r="AQ57" s="238"/>
      <c r="AR57" s="239"/>
    </row>
    <row r="58" spans="1:44" x14ac:dyDescent="0.4">
      <c r="A58" s="238" t="s">
        <v>2656</v>
      </c>
      <c r="B58" s="238" t="s">
        <v>2799</v>
      </c>
      <c r="C58" s="238" t="s">
        <v>2905</v>
      </c>
      <c r="D58" s="238" t="s">
        <v>2906</v>
      </c>
      <c r="E58" s="240" t="s">
        <v>2842</v>
      </c>
      <c r="F58" s="238" t="s">
        <v>735</v>
      </c>
      <c r="H58" s="238" t="s">
        <v>2708</v>
      </c>
      <c r="I58" s="241" t="s">
        <v>2907</v>
      </c>
      <c r="K58" s="242">
        <v>44294</v>
      </c>
      <c r="L58" s="242">
        <v>44287</v>
      </c>
      <c r="M58" s="242">
        <v>44299</v>
      </c>
      <c r="N58" s="238">
        <v>4</v>
      </c>
      <c r="P58" s="243" t="s">
        <v>2708</v>
      </c>
      <c r="Q58" s="244" t="s">
        <v>2669</v>
      </c>
      <c r="R58" s="241">
        <v>44330</v>
      </c>
      <c r="S58" s="241">
        <v>44328</v>
      </c>
      <c r="T58" s="241">
        <v>44329</v>
      </c>
      <c r="U58" s="241">
        <v>44330</v>
      </c>
      <c r="V58" s="245">
        <v>44337</v>
      </c>
      <c r="W58" s="241"/>
      <c r="X58" s="241"/>
      <c r="Y58" s="238" t="s">
        <v>2908</v>
      </c>
      <c r="Z58" s="238" t="s">
        <v>2909</v>
      </c>
      <c r="AA58" s="238" t="s">
        <v>1533</v>
      </c>
      <c r="AB58" s="241">
        <v>44499</v>
      </c>
      <c r="AC58" s="241">
        <v>44487</v>
      </c>
      <c r="AE58" s="241">
        <f>IFERROR(VLOOKUP(報表清單[[#This Row],[功能項目/代號]],[3]報表驗證日!B:C,2,FALSE),"")</f>
        <v>44461</v>
      </c>
      <c r="AF58" s="241" t="str">
        <f>IFERROR(VLOOKUP(報表清單[[#This Row],[功能項目/代號]],[3]報表驗證日!E:F,2,FALSE),"")</f>
        <v/>
      </c>
      <c r="AG58" s="241" t="str">
        <f>IFERROR(VLOOKUP(報表清單[[#This Row],[功能項目/代號]],[3]報表驗證日!H:I,2,FALSE),"")</f>
        <v/>
      </c>
      <c r="AH58" s="241">
        <f>IFERROR(VLOOKUP(C58,[3]報表驗證日!K:L,2,FALSE),"")</f>
        <v>44525</v>
      </c>
      <c r="AI58" s="241" t="str">
        <f>IFERROR(VLOOKUP(C58,[3]報表驗證日!N:O,2,FALSE),"")</f>
        <v/>
      </c>
      <c r="AQ58" s="238"/>
      <c r="AR58" s="239"/>
    </row>
    <row r="59" spans="1:44" x14ac:dyDescent="0.4">
      <c r="A59" s="238" t="s">
        <v>2656</v>
      </c>
      <c r="B59" s="238" t="s">
        <v>2799</v>
      </c>
      <c r="C59" s="238" t="s">
        <v>2910</v>
      </c>
      <c r="D59" s="238" t="s">
        <v>1711</v>
      </c>
      <c r="E59" s="240" t="s">
        <v>2842</v>
      </c>
      <c r="F59" s="238" t="s">
        <v>735</v>
      </c>
      <c r="H59" s="238" t="s">
        <v>2708</v>
      </c>
      <c r="I59" s="241" t="s">
        <v>2911</v>
      </c>
      <c r="K59" s="242">
        <v>44307</v>
      </c>
      <c r="L59" s="242">
        <v>44306</v>
      </c>
      <c r="M59" s="242">
        <v>44308</v>
      </c>
      <c r="N59" s="238">
        <v>3</v>
      </c>
      <c r="P59" s="243" t="s">
        <v>2708</v>
      </c>
      <c r="Q59" s="244" t="s">
        <v>2669</v>
      </c>
      <c r="R59" s="241">
        <v>44337</v>
      </c>
      <c r="S59" s="241">
        <v>44333</v>
      </c>
      <c r="T59" s="241">
        <v>44334</v>
      </c>
      <c r="U59" s="241">
        <v>44337</v>
      </c>
      <c r="V59" s="245">
        <v>44337</v>
      </c>
      <c r="W59" s="241"/>
      <c r="X59" s="241"/>
      <c r="Y59" s="238" t="s">
        <v>2912</v>
      </c>
      <c r="Z59" s="238" t="s">
        <v>1711</v>
      </c>
      <c r="AA59" s="238" t="s">
        <v>1533</v>
      </c>
      <c r="AB59" s="241">
        <v>44499</v>
      </c>
      <c r="AC59" s="241">
        <v>44487</v>
      </c>
      <c r="AE59" s="241">
        <f>IFERROR(VLOOKUP(報表清單[[#This Row],[功能項目/代號]],[3]報表驗證日!B:C,2,FALSE),"")</f>
        <v>44406</v>
      </c>
      <c r="AF59" s="241" t="str">
        <f>IFERROR(VLOOKUP(報表清單[[#This Row],[功能項目/代號]],[3]報表驗證日!E:F,2,FALSE),"")</f>
        <v/>
      </c>
      <c r="AG59" s="241" t="str">
        <f>IFERROR(VLOOKUP(報表清單[[#This Row],[功能項目/代號]],[3]報表驗證日!H:I,2,FALSE),"")</f>
        <v/>
      </c>
      <c r="AH59" s="241" t="str">
        <f>IFERROR(VLOOKUP(C59,[3]報表驗證日!K:L,2,FALSE),"")</f>
        <v/>
      </c>
      <c r="AI59" s="241" t="str">
        <f>IFERROR(VLOOKUP(C59,[3]報表驗證日!N:O,2,FALSE),"")</f>
        <v/>
      </c>
      <c r="AQ59" s="238"/>
      <c r="AR59" s="239"/>
    </row>
    <row r="60" spans="1:44" x14ac:dyDescent="0.4">
      <c r="A60" s="238" t="s">
        <v>2656</v>
      </c>
      <c r="B60" s="238" t="s">
        <v>2799</v>
      </c>
      <c r="C60" s="238" t="s">
        <v>2913</v>
      </c>
      <c r="D60" s="238" t="s">
        <v>2914</v>
      </c>
      <c r="E60" s="240" t="s">
        <v>2842</v>
      </c>
      <c r="F60" s="238" t="s">
        <v>735</v>
      </c>
      <c r="H60" s="238" t="s">
        <v>2708</v>
      </c>
      <c r="I60" s="241" t="s">
        <v>2915</v>
      </c>
      <c r="K60" s="242">
        <v>44294</v>
      </c>
      <c r="L60" s="242">
        <v>44287</v>
      </c>
      <c r="M60" s="242">
        <v>44299</v>
      </c>
      <c r="N60" s="238">
        <v>4</v>
      </c>
      <c r="P60" s="243" t="s">
        <v>2708</v>
      </c>
      <c r="Q60" s="244" t="s">
        <v>2669</v>
      </c>
      <c r="R60" s="241">
        <v>44330</v>
      </c>
      <c r="S60" s="241">
        <v>44328</v>
      </c>
      <c r="T60" s="241">
        <v>44329</v>
      </c>
      <c r="U60" s="241">
        <v>44330</v>
      </c>
      <c r="V60" s="245">
        <v>44337</v>
      </c>
      <c r="W60" s="241"/>
      <c r="X60" s="241"/>
      <c r="Y60" s="238" t="s">
        <v>2916</v>
      </c>
      <c r="Z60" s="238" t="s">
        <v>2917</v>
      </c>
      <c r="AA60" s="238" t="s">
        <v>1533</v>
      </c>
      <c r="AB60" s="241">
        <v>44499</v>
      </c>
      <c r="AC60" s="241">
        <v>44487</v>
      </c>
      <c r="AE60" s="241">
        <f>IFERROR(VLOOKUP(報表清單[[#This Row],[功能項目/代號]],[3]報表驗證日!B:C,2,FALSE),"")</f>
        <v>44404</v>
      </c>
      <c r="AF60" s="241" t="str">
        <f>IFERROR(VLOOKUP(報表清單[[#This Row],[功能項目/代號]],[3]報表驗證日!E:F,2,FALSE),"")</f>
        <v/>
      </c>
      <c r="AG60" s="241" t="str">
        <f>IFERROR(VLOOKUP(報表清單[[#This Row],[功能項目/代號]],[3]報表驗證日!H:I,2,FALSE),"")</f>
        <v/>
      </c>
      <c r="AH60" s="241">
        <f>IFERROR(VLOOKUP(C60,[3]報表驗證日!K:L,2,FALSE),"")</f>
        <v>44526</v>
      </c>
      <c r="AI60" s="241" t="str">
        <f>IFERROR(VLOOKUP(C60,[3]報表驗證日!N:O,2,FALSE),"")</f>
        <v/>
      </c>
      <c r="AQ60" s="238"/>
      <c r="AR60" s="239"/>
    </row>
    <row r="61" spans="1:44" x14ac:dyDescent="0.4">
      <c r="A61" s="238" t="s">
        <v>2656</v>
      </c>
      <c r="B61" s="238" t="s">
        <v>2799</v>
      </c>
      <c r="C61" s="238" t="s">
        <v>2918</v>
      </c>
      <c r="D61" s="238" t="s">
        <v>2919</v>
      </c>
      <c r="E61" s="240" t="s">
        <v>2842</v>
      </c>
      <c r="F61" s="238" t="s">
        <v>735</v>
      </c>
      <c r="H61" s="238" t="s">
        <v>2708</v>
      </c>
      <c r="I61" s="241" t="s">
        <v>2920</v>
      </c>
      <c r="K61" s="242">
        <v>44307</v>
      </c>
      <c r="L61" s="242">
        <v>44306</v>
      </c>
      <c r="M61" s="242">
        <v>44308</v>
      </c>
      <c r="N61" s="238">
        <v>3</v>
      </c>
      <c r="P61" s="243" t="s">
        <v>2708</v>
      </c>
      <c r="Q61" s="244" t="s">
        <v>2661</v>
      </c>
      <c r="R61" s="241">
        <v>44337</v>
      </c>
      <c r="S61" s="241">
        <v>44334</v>
      </c>
      <c r="T61" s="241">
        <v>44335</v>
      </c>
      <c r="U61" s="241">
        <v>44337</v>
      </c>
      <c r="V61" s="245">
        <v>44337</v>
      </c>
      <c r="W61" s="241"/>
      <c r="X61" s="241"/>
      <c r="Y61" s="238" t="s">
        <v>2921</v>
      </c>
      <c r="Z61" s="238" t="s">
        <v>2922</v>
      </c>
      <c r="AA61" s="238" t="s">
        <v>1533</v>
      </c>
      <c r="AB61" s="241">
        <v>44499</v>
      </c>
      <c r="AC61" s="241">
        <v>44487</v>
      </c>
      <c r="AE61" s="241">
        <f>IFERROR(VLOOKUP(報表清單[[#This Row],[功能項目/代號]],[3]報表驗證日!B:C,2,FALSE),"")</f>
        <v>44461</v>
      </c>
      <c r="AF61" s="241" t="str">
        <f>IFERROR(VLOOKUP(報表清單[[#This Row],[功能項目/代號]],[3]報表驗證日!E:F,2,FALSE),"")</f>
        <v/>
      </c>
      <c r="AG61" s="241" t="str">
        <f>IFERROR(VLOOKUP(報表清單[[#This Row],[功能項目/代號]],[3]報表驗證日!H:I,2,FALSE),"")</f>
        <v/>
      </c>
      <c r="AH61" s="241">
        <f>IFERROR(VLOOKUP(C61,[3]報表驗證日!K:L,2,FALSE),"")</f>
        <v>44526</v>
      </c>
      <c r="AI61" s="241" t="str">
        <f>IFERROR(VLOOKUP(C61,[3]報表驗證日!N:O,2,FALSE),"")</f>
        <v/>
      </c>
      <c r="AQ61" s="238"/>
      <c r="AR61" s="239"/>
    </row>
    <row r="62" spans="1:44" x14ac:dyDescent="0.4">
      <c r="A62" s="238" t="s">
        <v>2656</v>
      </c>
      <c r="B62" s="238" t="s">
        <v>2799</v>
      </c>
      <c r="C62" s="238" t="s">
        <v>2923</v>
      </c>
      <c r="D62" s="238" t="s">
        <v>2924</v>
      </c>
      <c r="E62" s="240" t="s">
        <v>2842</v>
      </c>
      <c r="F62" s="238" t="s">
        <v>735</v>
      </c>
      <c r="H62" s="238" t="s">
        <v>2708</v>
      </c>
      <c r="I62" s="241" t="s">
        <v>2925</v>
      </c>
      <c r="K62" s="242">
        <v>44307</v>
      </c>
      <c r="L62" s="242">
        <v>44306</v>
      </c>
      <c r="M62" s="242">
        <v>44308</v>
      </c>
      <c r="N62" s="238">
        <v>3</v>
      </c>
      <c r="P62" s="243" t="s">
        <v>2708</v>
      </c>
      <c r="Q62" s="244" t="s">
        <v>2661</v>
      </c>
      <c r="R62" s="241">
        <v>44337</v>
      </c>
      <c r="S62" s="241">
        <v>44333</v>
      </c>
      <c r="T62" s="241">
        <v>44334</v>
      </c>
      <c r="U62" s="241">
        <v>44337</v>
      </c>
      <c r="V62" s="245">
        <v>44337</v>
      </c>
      <c r="W62" s="241"/>
      <c r="X62" s="241"/>
      <c r="Y62" s="238" t="s">
        <v>2926</v>
      </c>
      <c r="Z62" s="238" t="s">
        <v>2924</v>
      </c>
      <c r="AA62" s="238" t="s">
        <v>1533</v>
      </c>
      <c r="AB62" s="241">
        <v>44499</v>
      </c>
      <c r="AC62" s="241">
        <v>44487</v>
      </c>
      <c r="AE62" s="241">
        <f>IFERROR(VLOOKUP(報表清單[[#This Row],[功能項目/代號]],[3]報表驗證日!B:C,2,FALSE),"")</f>
        <v>44453</v>
      </c>
      <c r="AF62" s="241" t="str">
        <f>IFERROR(VLOOKUP(報表清單[[#This Row],[功能項目/代號]],[3]報表驗證日!E:F,2,FALSE),"")</f>
        <v/>
      </c>
      <c r="AG62" s="241" t="str">
        <f>IFERROR(VLOOKUP(報表清單[[#This Row],[功能項目/代號]],[3]報表驗證日!H:I,2,FALSE),"")</f>
        <v/>
      </c>
      <c r="AH62" s="241">
        <f>IFERROR(VLOOKUP(C62,[3]報表驗證日!K:L,2,FALSE),"")</f>
        <v>44526</v>
      </c>
      <c r="AI62" s="241" t="str">
        <f>IFERROR(VLOOKUP(C62,[3]報表驗證日!N:O,2,FALSE),"")</f>
        <v/>
      </c>
      <c r="AQ62" s="238"/>
      <c r="AR62" s="239"/>
    </row>
    <row r="63" spans="1:44" x14ac:dyDescent="0.4">
      <c r="A63" s="238" t="s">
        <v>2656</v>
      </c>
      <c r="B63" s="238" t="s">
        <v>2799</v>
      </c>
      <c r="C63" s="238" t="s">
        <v>2927</v>
      </c>
      <c r="D63" s="238" t="s">
        <v>2928</v>
      </c>
      <c r="E63" s="240" t="s">
        <v>2842</v>
      </c>
      <c r="F63" s="238" t="s">
        <v>735</v>
      </c>
      <c r="H63" s="238" t="s">
        <v>2692</v>
      </c>
      <c r="I63" s="241" t="s">
        <v>2929</v>
      </c>
      <c r="K63" s="242">
        <v>44293</v>
      </c>
      <c r="L63" s="242">
        <v>44287</v>
      </c>
      <c r="M63" s="242">
        <v>44299</v>
      </c>
      <c r="N63" s="238">
        <v>4</v>
      </c>
      <c r="P63" s="243" t="s">
        <v>2692</v>
      </c>
      <c r="Q63" s="244" t="s">
        <v>2669</v>
      </c>
      <c r="R63" s="241">
        <v>44330</v>
      </c>
      <c r="S63" s="241">
        <v>44328</v>
      </c>
      <c r="T63" s="241">
        <v>44329</v>
      </c>
      <c r="U63" s="241">
        <v>44330</v>
      </c>
      <c r="V63" s="245">
        <v>44337</v>
      </c>
      <c r="W63" s="241"/>
      <c r="X63" s="241"/>
      <c r="Y63" s="238" t="s">
        <v>2930</v>
      </c>
      <c r="Z63" s="238" t="s">
        <v>2928</v>
      </c>
      <c r="AA63" s="238" t="s">
        <v>2927</v>
      </c>
      <c r="AB63" s="241">
        <v>44530</v>
      </c>
      <c r="AC63" s="241">
        <v>44579</v>
      </c>
      <c r="AE63" s="241" t="str">
        <f>IFERROR(VLOOKUP(報表清單[[#This Row],[功能項目/代號]],[3]報表驗證日!B:C,2,FALSE),"")</f>
        <v>無5月資料</v>
      </c>
      <c r="AF63" s="241" t="str">
        <f>IFERROR(VLOOKUP(報表清單[[#This Row],[功能項目/代號]],[3]報表驗證日!E:F,2,FALSE),"")</f>
        <v>下期驗證</v>
      </c>
      <c r="AG63" s="241" t="str">
        <f>IFERROR(VLOOKUP(報表清單[[#This Row],[功能項目/代號]],[3]報表驗證日!H:I,2,FALSE),"")</f>
        <v/>
      </c>
      <c r="AH63" s="241">
        <f>IFERROR(VLOOKUP(C63,[3]報表驗證日!K:L,2,FALSE),"")</f>
        <v>44523</v>
      </c>
      <c r="AI63" s="241" t="str">
        <f>IFERROR(VLOOKUP(C63,[3]報表驗證日!N:O,2,FALSE),"")</f>
        <v/>
      </c>
      <c r="AQ63" s="238"/>
      <c r="AR63" s="239"/>
    </row>
    <row r="64" spans="1:44" x14ac:dyDescent="0.4">
      <c r="A64" s="238" t="s">
        <v>2656</v>
      </c>
      <c r="B64" s="238" t="s">
        <v>2799</v>
      </c>
      <c r="C64" s="238" t="s">
        <v>2931</v>
      </c>
      <c r="D64" s="238" t="s">
        <v>2932</v>
      </c>
      <c r="E64" s="240" t="s">
        <v>2842</v>
      </c>
      <c r="F64" s="238" t="s">
        <v>921</v>
      </c>
      <c r="H64" s="238" t="s">
        <v>2692</v>
      </c>
      <c r="I64" s="241" t="s">
        <v>2933</v>
      </c>
      <c r="K64" s="242">
        <v>44293</v>
      </c>
      <c r="L64" s="242">
        <v>44287</v>
      </c>
      <c r="M64" s="242">
        <v>44299</v>
      </c>
      <c r="N64" s="238">
        <v>4</v>
      </c>
      <c r="P64" s="243" t="s">
        <v>2692</v>
      </c>
      <c r="Q64" s="244" t="s">
        <v>2669</v>
      </c>
      <c r="R64" s="241">
        <v>44330</v>
      </c>
      <c r="S64" s="241">
        <v>44328</v>
      </c>
      <c r="T64" s="241">
        <v>44329</v>
      </c>
      <c r="U64" s="241">
        <v>44330</v>
      </c>
      <c r="V64" s="245">
        <v>44337</v>
      </c>
      <c r="W64" s="241"/>
      <c r="X64" s="241"/>
      <c r="Y64" s="238" t="s">
        <v>2934</v>
      </c>
      <c r="Z64" s="238" t="s">
        <v>2935</v>
      </c>
      <c r="AA64" s="238" t="s">
        <v>1533</v>
      </c>
      <c r="AB64" s="241">
        <v>44499</v>
      </c>
      <c r="AC64" s="241">
        <v>44487</v>
      </c>
      <c r="AE64" s="241">
        <f>IFERROR(VLOOKUP(報表清單[[#This Row],[功能項目/代號]],[3]報表驗證日!B:C,2,FALSE),"")</f>
        <v>44410</v>
      </c>
      <c r="AF64" s="241" t="str">
        <f>IFERROR(VLOOKUP(報表清單[[#This Row],[功能項目/代號]],[3]報表驗證日!E:F,2,FALSE),"")</f>
        <v/>
      </c>
      <c r="AG64" s="241" t="str">
        <f>IFERROR(VLOOKUP(報表清單[[#This Row],[功能項目/代號]],[3]報表驗證日!H:I,2,FALSE),"")</f>
        <v/>
      </c>
      <c r="AH64" s="241">
        <f>IFERROR(VLOOKUP(C64,[3]報表驗證日!K:L,2,FALSE),"")</f>
        <v>44523</v>
      </c>
      <c r="AI64" s="241" t="str">
        <f>IFERROR(VLOOKUP(C64,[3]報表驗證日!N:O,2,FALSE),"")</f>
        <v/>
      </c>
      <c r="AQ64" s="238"/>
      <c r="AR64" s="239"/>
    </row>
    <row r="65" spans="1:44" x14ac:dyDescent="0.4">
      <c r="A65" s="238" t="s">
        <v>2656</v>
      </c>
      <c r="B65" s="238" t="s">
        <v>2799</v>
      </c>
      <c r="C65" s="238" t="s">
        <v>2936</v>
      </c>
      <c r="D65" s="238" t="s">
        <v>2937</v>
      </c>
      <c r="E65" s="240" t="s">
        <v>2842</v>
      </c>
      <c r="F65" s="238" t="s">
        <v>921</v>
      </c>
      <c r="H65" s="238" t="s">
        <v>2708</v>
      </c>
      <c r="I65" s="241" t="s">
        <v>2938</v>
      </c>
      <c r="K65" s="242">
        <v>44308</v>
      </c>
      <c r="L65" s="242">
        <v>44306</v>
      </c>
      <c r="M65" s="242">
        <v>44313</v>
      </c>
      <c r="N65" s="238">
        <v>2</v>
      </c>
      <c r="P65" s="243" t="s">
        <v>2708</v>
      </c>
      <c r="Q65" s="244" t="s">
        <v>2669</v>
      </c>
      <c r="R65" s="241">
        <v>44344</v>
      </c>
      <c r="S65" s="241">
        <v>44341</v>
      </c>
      <c r="T65" s="241">
        <v>44342</v>
      </c>
      <c r="U65" s="241">
        <v>44344</v>
      </c>
      <c r="V65" s="245">
        <v>44344</v>
      </c>
      <c r="W65" s="241"/>
      <c r="X65" s="241"/>
      <c r="Y65" s="238" t="s">
        <v>2727</v>
      </c>
      <c r="Z65" s="238" t="s">
        <v>2939</v>
      </c>
      <c r="AA65" s="238" t="s">
        <v>1533</v>
      </c>
      <c r="AB65" s="241">
        <v>44499</v>
      </c>
      <c r="AC65" s="241">
        <v>44487</v>
      </c>
      <c r="AE65" s="241">
        <f>IFERROR(VLOOKUP(報表清單[[#This Row],[功能項目/代號]],[3]報表驗證日!B:C,2,FALSE),"")</f>
        <v>44461</v>
      </c>
      <c r="AF65" s="241" t="str">
        <f>IFERROR(VLOOKUP(報表清單[[#This Row],[功能項目/代號]],[3]報表驗證日!E:F,2,FALSE),"")</f>
        <v/>
      </c>
      <c r="AG65" s="241" t="str">
        <f>IFERROR(VLOOKUP(報表清單[[#This Row],[功能項目/代號]],[3]報表驗證日!H:I,2,FALSE),"")</f>
        <v/>
      </c>
      <c r="AH65" s="241">
        <f>IFERROR(VLOOKUP(C65,[3]報表驗證日!K:L,2,FALSE),"")</f>
        <v>44526</v>
      </c>
      <c r="AI65" s="241" t="str">
        <f>IFERROR(VLOOKUP(C65,[3]報表驗證日!N:O,2,FALSE),"")</f>
        <v/>
      </c>
      <c r="AQ65" s="238"/>
      <c r="AR65" s="239"/>
    </row>
    <row r="66" spans="1:44" x14ac:dyDescent="0.4">
      <c r="A66" s="238" t="s">
        <v>2656</v>
      </c>
      <c r="B66" s="238" t="s">
        <v>2799</v>
      </c>
      <c r="C66" s="238" t="s">
        <v>2940</v>
      </c>
      <c r="D66" s="238" t="s">
        <v>2941</v>
      </c>
      <c r="E66" s="240" t="s">
        <v>2842</v>
      </c>
      <c r="F66" s="238" t="s">
        <v>735</v>
      </c>
      <c r="H66" s="238" t="s">
        <v>2708</v>
      </c>
      <c r="I66" s="241" t="s">
        <v>2942</v>
      </c>
      <c r="K66" s="242">
        <v>44294</v>
      </c>
      <c r="L66" s="242">
        <v>44287</v>
      </c>
      <c r="M66" s="242">
        <v>44299</v>
      </c>
      <c r="N66" s="238">
        <v>4</v>
      </c>
      <c r="P66" s="243" t="s">
        <v>2708</v>
      </c>
      <c r="Q66" s="244" t="s">
        <v>2703</v>
      </c>
      <c r="R66" s="241">
        <v>44330</v>
      </c>
      <c r="S66" s="241">
        <v>44328</v>
      </c>
      <c r="T66" s="241">
        <v>44329</v>
      </c>
      <c r="U66" s="241">
        <v>44330</v>
      </c>
      <c r="V66" s="245">
        <v>44337</v>
      </c>
      <c r="W66" s="241"/>
      <c r="X66" s="241"/>
      <c r="Y66" s="238" t="s">
        <v>2727</v>
      </c>
      <c r="Z66" s="238" t="s">
        <v>2943</v>
      </c>
      <c r="AA66" s="238" t="s">
        <v>1533</v>
      </c>
      <c r="AB66" s="241">
        <v>44499</v>
      </c>
      <c r="AC66" s="241">
        <v>44487</v>
      </c>
      <c r="AE66" s="241">
        <f>IFERROR(VLOOKUP(報表清單[[#This Row],[功能項目/代號]],[3]報表驗證日!B:C,2,FALSE),"")</f>
        <v>44417</v>
      </c>
      <c r="AF66" s="241" t="str">
        <f>IFERROR(VLOOKUP(報表清單[[#This Row],[功能項目/代號]],[3]報表驗證日!E:F,2,FALSE),"")</f>
        <v/>
      </c>
      <c r="AG66" s="241" t="str">
        <f>IFERROR(VLOOKUP(報表清單[[#This Row],[功能項目/代號]],[3]報表驗證日!H:I,2,FALSE),"")</f>
        <v/>
      </c>
      <c r="AH66" s="241">
        <f>IFERROR(VLOOKUP(C66,[3]報表驗證日!K:L,2,FALSE),"")</f>
        <v>44529</v>
      </c>
      <c r="AI66" s="241" t="str">
        <f>IFERROR(VLOOKUP(C66,[3]報表驗證日!N:O,2,FALSE),"")</f>
        <v/>
      </c>
      <c r="AQ66" s="238"/>
      <c r="AR66" s="239"/>
    </row>
    <row r="67" spans="1:44" x14ac:dyDescent="0.4">
      <c r="A67" s="238" t="s">
        <v>2656</v>
      </c>
      <c r="B67" s="238" t="s">
        <v>2799</v>
      </c>
      <c r="C67" s="238" t="s">
        <v>2944</v>
      </c>
      <c r="D67" s="238" t="s">
        <v>2945</v>
      </c>
      <c r="E67" s="240" t="s">
        <v>2842</v>
      </c>
      <c r="F67" s="238" t="s">
        <v>921</v>
      </c>
      <c r="H67" s="238" t="s">
        <v>2692</v>
      </c>
      <c r="I67" s="241" t="s">
        <v>2946</v>
      </c>
      <c r="K67" s="242">
        <v>44293</v>
      </c>
      <c r="L67" s="242">
        <v>44287</v>
      </c>
      <c r="M67" s="242">
        <v>44299</v>
      </c>
      <c r="N67" s="238">
        <v>4</v>
      </c>
      <c r="P67" s="243" t="s">
        <v>2692</v>
      </c>
      <c r="Q67" s="244" t="s">
        <v>2669</v>
      </c>
      <c r="R67" s="241">
        <v>44330</v>
      </c>
      <c r="S67" s="241">
        <v>44328</v>
      </c>
      <c r="T67" s="241">
        <v>44329</v>
      </c>
      <c r="U67" s="241">
        <v>44330</v>
      </c>
      <c r="V67" s="245">
        <v>44337</v>
      </c>
      <c r="W67" s="241"/>
      <c r="X67" s="241"/>
      <c r="Y67" s="238" t="s">
        <v>1533</v>
      </c>
      <c r="Z67" s="238" t="s">
        <v>2753</v>
      </c>
      <c r="AA67" s="238" t="s">
        <v>1533</v>
      </c>
      <c r="AB67" s="241">
        <v>44499</v>
      </c>
      <c r="AC67" s="241">
        <v>44487</v>
      </c>
      <c r="AE67" s="241">
        <f>IFERROR(VLOOKUP(報表清單[[#This Row],[功能項目/代號]],[3]報表驗證日!B:C,2,FALSE),"")</f>
        <v>44414</v>
      </c>
      <c r="AF67" s="241" t="str">
        <f>IFERROR(VLOOKUP(報表清單[[#This Row],[功能項目/代號]],[3]報表驗證日!E:F,2,FALSE),"")</f>
        <v/>
      </c>
      <c r="AG67" s="241" t="str">
        <f>IFERROR(VLOOKUP(報表清單[[#This Row],[功能項目/代號]],[3]報表驗證日!H:I,2,FALSE),"")</f>
        <v/>
      </c>
      <c r="AH67" s="241">
        <f>IFERROR(VLOOKUP(C67,[3]報表驗證日!K:L,2,FALSE),"")</f>
        <v>44524</v>
      </c>
      <c r="AI67" s="241" t="str">
        <f>IFERROR(VLOOKUP(C67,[3]報表驗證日!N:O,2,FALSE),"")</f>
        <v/>
      </c>
      <c r="AQ67" s="238"/>
      <c r="AR67" s="239"/>
    </row>
    <row r="68" spans="1:44" x14ac:dyDescent="0.4">
      <c r="A68" s="238" t="s">
        <v>2656</v>
      </c>
      <c r="B68" s="238" t="s">
        <v>2799</v>
      </c>
      <c r="C68" s="238" t="s">
        <v>2947</v>
      </c>
      <c r="D68" s="238" t="s">
        <v>2948</v>
      </c>
      <c r="E68" s="240" t="s">
        <v>2842</v>
      </c>
      <c r="F68" s="238" t="s">
        <v>735</v>
      </c>
      <c r="H68" s="238" t="s">
        <v>2692</v>
      </c>
      <c r="I68" s="241" t="s">
        <v>2949</v>
      </c>
      <c r="K68" s="242">
        <v>44313</v>
      </c>
      <c r="L68" s="242">
        <v>44312</v>
      </c>
      <c r="M68" s="242">
        <v>44313</v>
      </c>
      <c r="N68" s="238">
        <v>2</v>
      </c>
      <c r="P68" s="243" t="s">
        <v>2692</v>
      </c>
      <c r="Q68" s="244" t="s">
        <v>2669</v>
      </c>
      <c r="R68" s="241">
        <v>44344</v>
      </c>
      <c r="S68" s="241">
        <v>44341</v>
      </c>
      <c r="T68" s="241">
        <v>44342</v>
      </c>
      <c r="U68" s="241">
        <v>44344</v>
      </c>
      <c r="V68" s="245">
        <v>44344</v>
      </c>
      <c r="W68" s="241"/>
      <c r="X68" s="241"/>
      <c r="Y68" s="238" t="s">
        <v>1533</v>
      </c>
      <c r="Z68" s="238" t="s">
        <v>2753</v>
      </c>
      <c r="AA68" s="238" t="s">
        <v>1533</v>
      </c>
      <c r="AB68" s="241">
        <v>44499</v>
      </c>
      <c r="AC68" s="241">
        <v>44487</v>
      </c>
      <c r="AE68" s="241">
        <f>IFERROR(VLOOKUP(報表清單[[#This Row],[功能項目/代號]],[3]報表驗證日!B:C,2,FALSE),"")</f>
        <v>44453</v>
      </c>
      <c r="AF68" s="241" t="str">
        <f>IFERROR(VLOOKUP(報表清單[[#This Row],[功能項目/代號]],[3]報表驗證日!E:F,2,FALSE),"")</f>
        <v/>
      </c>
      <c r="AG68" s="241" t="str">
        <f>IFERROR(VLOOKUP(報表清單[[#This Row],[功能項目/代號]],[3]報表驗證日!H:I,2,FALSE),"")</f>
        <v/>
      </c>
      <c r="AH68" s="241" t="str">
        <f>IFERROR(VLOOKUP(C68,[3]報表驗證日!K:L,2,FALSE),"")</f>
        <v/>
      </c>
      <c r="AI68" s="241" t="str">
        <f>IFERROR(VLOOKUP(C68,[3]報表驗證日!N:O,2,FALSE),"")</f>
        <v/>
      </c>
      <c r="AQ68" s="238"/>
      <c r="AR68" s="239"/>
    </row>
    <row r="69" spans="1:44" x14ac:dyDescent="0.4">
      <c r="A69" s="238" t="s">
        <v>2656</v>
      </c>
      <c r="B69" s="238" t="s">
        <v>2799</v>
      </c>
      <c r="C69" s="238" t="s">
        <v>2950</v>
      </c>
      <c r="D69" s="238" t="s">
        <v>2951</v>
      </c>
      <c r="E69" s="240" t="s">
        <v>2842</v>
      </c>
      <c r="F69" s="238" t="s">
        <v>735</v>
      </c>
      <c r="H69" s="238" t="s">
        <v>2692</v>
      </c>
      <c r="I69" s="241" t="s">
        <v>2952</v>
      </c>
      <c r="K69" s="242">
        <v>44293</v>
      </c>
      <c r="L69" s="242">
        <v>44287</v>
      </c>
      <c r="M69" s="242">
        <v>44299</v>
      </c>
      <c r="N69" s="238">
        <v>2</v>
      </c>
      <c r="P69" s="243" t="s">
        <v>2692</v>
      </c>
      <c r="Q69" s="244" t="s">
        <v>2669</v>
      </c>
      <c r="R69" s="241">
        <v>44330</v>
      </c>
      <c r="S69" s="241">
        <v>44328</v>
      </c>
      <c r="T69" s="241">
        <v>44329</v>
      </c>
      <c r="U69" s="241">
        <v>44330</v>
      </c>
      <c r="V69" s="245">
        <v>44337</v>
      </c>
      <c r="W69" s="241"/>
      <c r="X69" s="241"/>
      <c r="Y69" s="238" t="s">
        <v>1533</v>
      </c>
      <c r="Z69" s="238" t="s">
        <v>2753</v>
      </c>
      <c r="AA69" s="238" t="s">
        <v>2950</v>
      </c>
      <c r="AB69" s="241">
        <v>44530</v>
      </c>
      <c r="AC69" s="241">
        <v>44578</v>
      </c>
      <c r="AE69" s="241" t="str">
        <f>IFERROR(VLOOKUP(報表清單[[#This Row],[功能項目/代號]],[3]報表驗證日!B:C,2,FALSE),"")</f>
        <v>無5月資料</v>
      </c>
      <c r="AF69" s="241" t="str">
        <f>IFERROR(VLOOKUP(報表清單[[#This Row],[功能項目/代號]],[3]報表驗證日!E:F,2,FALSE),"")</f>
        <v/>
      </c>
      <c r="AG69" s="241" t="str">
        <f>IFERROR(VLOOKUP(報表清單[[#This Row],[功能項目/代號]],[3]報表驗證日!H:I,2,FALSE),"")</f>
        <v/>
      </c>
      <c r="AH69" s="241">
        <f>IFERROR(VLOOKUP(C69,[3]報表驗證日!K:L,2,FALSE),"")</f>
        <v>44523</v>
      </c>
      <c r="AI69" s="241" t="str">
        <f>IFERROR(VLOOKUP(C69,[3]報表驗證日!N:O,2,FALSE),"")</f>
        <v/>
      </c>
      <c r="AQ69" s="238"/>
      <c r="AR69" s="239"/>
    </row>
    <row r="70" spans="1:44" x14ac:dyDescent="0.4">
      <c r="A70" s="238" t="s">
        <v>2656</v>
      </c>
      <c r="B70" s="238" t="s">
        <v>2799</v>
      </c>
      <c r="C70" s="238" t="s">
        <v>2953</v>
      </c>
      <c r="D70" s="238" t="s">
        <v>2954</v>
      </c>
      <c r="E70" s="240" t="s">
        <v>2842</v>
      </c>
      <c r="F70" s="238" t="s">
        <v>884</v>
      </c>
      <c r="H70" s="238" t="s">
        <v>2692</v>
      </c>
      <c r="I70" s="241" t="s">
        <v>2955</v>
      </c>
      <c r="K70" s="242">
        <v>44284</v>
      </c>
      <c r="L70" s="242">
        <v>44283</v>
      </c>
      <c r="M70" s="242">
        <v>44285</v>
      </c>
      <c r="N70" s="238">
        <v>2</v>
      </c>
      <c r="P70" s="243" t="s">
        <v>2692</v>
      </c>
      <c r="Q70" s="244" t="s">
        <v>2669</v>
      </c>
      <c r="R70" s="241">
        <v>44330</v>
      </c>
      <c r="S70" s="241">
        <v>44327</v>
      </c>
      <c r="T70" s="241">
        <v>44329</v>
      </c>
      <c r="U70" s="241">
        <v>44330</v>
      </c>
      <c r="V70" s="245">
        <v>44337</v>
      </c>
      <c r="W70" s="241"/>
      <c r="X70" s="241"/>
      <c r="Y70" s="238" t="s">
        <v>1533</v>
      </c>
      <c r="Z70" s="238" t="s">
        <v>2753</v>
      </c>
      <c r="AA70" s="238" t="s">
        <v>1533</v>
      </c>
      <c r="AB70" s="241">
        <v>44499</v>
      </c>
      <c r="AC70" s="241">
        <v>44487</v>
      </c>
      <c r="AE70" s="241">
        <f>IFERROR(VLOOKUP(報表清單[[#This Row],[功能項目/代號]],[3]報表驗證日!B:C,2,FALSE),"")</f>
        <v>44425</v>
      </c>
      <c r="AF70" s="241" t="str">
        <f>IFERROR(VLOOKUP(報表清單[[#This Row],[功能項目/代號]],[3]報表驗證日!E:F,2,FALSE),"")</f>
        <v/>
      </c>
      <c r="AG70" s="241" t="str">
        <f>IFERROR(VLOOKUP(報表清單[[#This Row],[功能項目/代號]],[3]報表驗證日!H:I,2,FALSE),"")</f>
        <v/>
      </c>
      <c r="AH70" s="241">
        <f>IFERROR(VLOOKUP(C70,[3]報表驗證日!K:L,2,FALSE),"")</f>
        <v>44523</v>
      </c>
      <c r="AI70" s="241" t="str">
        <f>IFERROR(VLOOKUP(C70,[3]報表驗證日!N:O,2,FALSE),"")</f>
        <v/>
      </c>
      <c r="AQ70" s="238"/>
      <c r="AR70" s="239"/>
    </row>
    <row r="71" spans="1:44" x14ac:dyDescent="0.4">
      <c r="A71" s="238" t="s">
        <v>2656</v>
      </c>
      <c r="B71" s="238" t="s">
        <v>2799</v>
      </c>
      <c r="C71" s="238" t="s">
        <v>2956</v>
      </c>
      <c r="D71" s="238" t="s">
        <v>2957</v>
      </c>
      <c r="E71" s="240" t="s">
        <v>2842</v>
      </c>
      <c r="F71" s="238" t="s">
        <v>735</v>
      </c>
      <c r="H71" s="238" t="s">
        <v>2708</v>
      </c>
      <c r="I71" s="241" t="s">
        <v>2958</v>
      </c>
      <c r="K71" s="242">
        <v>44308</v>
      </c>
      <c r="L71" s="242">
        <v>44306</v>
      </c>
      <c r="M71" s="242">
        <v>44313</v>
      </c>
      <c r="N71" s="238">
        <v>2</v>
      </c>
      <c r="P71" s="243" t="s">
        <v>2708</v>
      </c>
      <c r="Q71" s="244" t="s">
        <v>2669</v>
      </c>
      <c r="R71" s="241">
        <v>44344</v>
      </c>
      <c r="S71" s="241">
        <v>44341</v>
      </c>
      <c r="T71" s="241">
        <v>44342</v>
      </c>
      <c r="U71" s="241">
        <v>44344</v>
      </c>
      <c r="V71" s="245">
        <v>44344</v>
      </c>
      <c r="W71" s="241"/>
      <c r="X71" s="241"/>
      <c r="Y71" s="238" t="s">
        <v>1533</v>
      </c>
      <c r="Z71" s="238" t="s">
        <v>2959</v>
      </c>
      <c r="AB71" s="241">
        <v>44530</v>
      </c>
      <c r="AC71" s="241">
        <v>44553</v>
      </c>
      <c r="AE71" s="241" t="str">
        <f>IFERROR(VLOOKUP(報表清單[[#This Row],[功能項目/代號]],[3]報表驗證日!B:C,2,FALSE),"")</f>
        <v>本次樣張與原樣張有差異</v>
      </c>
      <c r="AF71" s="241" t="str">
        <f>IFERROR(VLOOKUP(報表清單[[#This Row],[功能項目/代號]],[3]報表驗證日!E:F,2,FALSE),"")</f>
        <v/>
      </c>
      <c r="AG71" s="241" t="str">
        <f>IFERROR(VLOOKUP(報表清單[[#This Row],[功能項目/代號]],[3]報表驗證日!H:I,2,FALSE),"")</f>
        <v>改下期驗證</v>
      </c>
      <c r="AH71" s="241" t="str">
        <f>IFERROR(VLOOKUP(C71,[3]報表驗證日!K:L,2,FALSE),"")</f>
        <v>改下期驗證</v>
      </c>
      <c r="AI71" s="241" t="str">
        <f>IFERROR(VLOOKUP(C71,[3]報表驗證日!N:O,2,FALSE),"")</f>
        <v/>
      </c>
      <c r="AQ71" s="238"/>
      <c r="AR71" s="239"/>
    </row>
    <row r="72" spans="1:44" x14ac:dyDescent="0.4">
      <c r="A72" s="238" t="s">
        <v>2656</v>
      </c>
      <c r="B72" s="238" t="s">
        <v>2799</v>
      </c>
      <c r="C72" s="238" t="s">
        <v>2960</v>
      </c>
      <c r="D72" s="238" t="s">
        <v>2961</v>
      </c>
      <c r="E72" s="240" t="s">
        <v>2842</v>
      </c>
      <c r="F72" s="238" t="s">
        <v>884</v>
      </c>
      <c r="H72" s="238" t="s">
        <v>2708</v>
      </c>
      <c r="I72" s="241" t="s">
        <v>2962</v>
      </c>
      <c r="K72" s="242">
        <v>44308</v>
      </c>
      <c r="L72" s="242">
        <v>44306</v>
      </c>
      <c r="M72" s="242">
        <v>44313</v>
      </c>
      <c r="N72" s="238">
        <v>2</v>
      </c>
      <c r="P72" s="243" t="s">
        <v>2708</v>
      </c>
      <c r="Q72" s="244" t="s">
        <v>2669</v>
      </c>
      <c r="R72" s="241">
        <v>44344</v>
      </c>
      <c r="S72" s="241">
        <v>44341</v>
      </c>
      <c r="T72" s="241">
        <v>44342</v>
      </c>
      <c r="U72" s="241">
        <v>44344</v>
      </c>
      <c r="V72" s="245">
        <v>44344</v>
      </c>
      <c r="W72" s="241"/>
      <c r="X72" s="241"/>
      <c r="Y72" s="238" t="s">
        <v>2963</v>
      </c>
      <c r="Z72" s="238" t="s">
        <v>2964</v>
      </c>
      <c r="AA72" s="238" t="s">
        <v>1533</v>
      </c>
      <c r="AB72" s="241">
        <v>44499</v>
      </c>
      <c r="AC72" s="241">
        <v>44487</v>
      </c>
      <c r="AE72" s="241">
        <f>IFERROR(VLOOKUP(報表清單[[#This Row],[功能項目/代號]],[3]報表驗證日!B:C,2,FALSE),"")</f>
        <v>44427</v>
      </c>
      <c r="AF72" s="241" t="str">
        <f>IFERROR(VLOOKUP(報表清單[[#This Row],[功能項目/代號]],[3]報表驗證日!E:F,2,FALSE),"")</f>
        <v/>
      </c>
      <c r="AG72" s="241" t="str">
        <f>IFERROR(VLOOKUP(報表清單[[#This Row],[功能項目/代號]],[3]報表驗證日!H:I,2,FALSE),"")</f>
        <v/>
      </c>
      <c r="AH72" s="241">
        <f>IFERROR(VLOOKUP(C72,[3]報表驗證日!K:L,2,FALSE),"")</f>
        <v>44518</v>
      </c>
      <c r="AI72" s="241" t="str">
        <f>IFERROR(VLOOKUP(C72,[3]報表驗證日!N:O,2,FALSE),"")</f>
        <v/>
      </c>
      <c r="AQ72" s="238"/>
      <c r="AR72" s="239"/>
    </row>
    <row r="73" spans="1:44" x14ac:dyDescent="0.4">
      <c r="A73" s="238" t="s">
        <v>2656</v>
      </c>
      <c r="B73" s="238" t="s">
        <v>2799</v>
      </c>
      <c r="C73" s="238" t="s">
        <v>2965</v>
      </c>
      <c r="D73" s="238" t="s">
        <v>2966</v>
      </c>
      <c r="E73" s="240" t="s">
        <v>2967</v>
      </c>
      <c r="F73" s="238" t="s">
        <v>884</v>
      </c>
      <c r="H73" s="238" t="s">
        <v>2708</v>
      </c>
      <c r="I73" s="241" t="s">
        <v>2968</v>
      </c>
      <c r="K73" s="242">
        <v>44307</v>
      </c>
      <c r="L73" s="242">
        <v>44306</v>
      </c>
      <c r="M73" s="242">
        <v>44308</v>
      </c>
      <c r="N73" s="238">
        <v>4</v>
      </c>
      <c r="P73" s="243" t="s">
        <v>2708</v>
      </c>
      <c r="Q73" s="244" t="s">
        <v>2669</v>
      </c>
      <c r="R73" s="241">
        <v>44337</v>
      </c>
      <c r="S73" s="241">
        <v>44333</v>
      </c>
      <c r="T73" s="241">
        <v>44334</v>
      </c>
      <c r="U73" s="241">
        <v>44337</v>
      </c>
      <c r="V73" s="245">
        <v>44337</v>
      </c>
      <c r="W73" s="241"/>
      <c r="X73" s="241"/>
      <c r="Y73" s="238" t="s">
        <v>2969</v>
      </c>
      <c r="Z73" s="238" t="s">
        <v>2966</v>
      </c>
      <c r="AA73" s="238" t="s">
        <v>1533</v>
      </c>
      <c r="AB73" s="241">
        <v>44499</v>
      </c>
      <c r="AC73" s="241">
        <v>44487</v>
      </c>
      <c r="AE73" s="241">
        <f>IFERROR(VLOOKUP(報表清單[[#This Row],[功能項目/代號]],[3]報表驗證日!B:C,2,FALSE),"")</f>
        <v>44403</v>
      </c>
      <c r="AF73" s="241" t="str">
        <f>IFERROR(VLOOKUP(報表清單[[#This Row],[功能項目/代號]],[3]報表驗證日!E:F,2,FALSE),"")</f>
        <v/>
      </c>
      <c r="AG73" s="241">
        <f>IFERROR(VLOOKUP(報表清單[[#This Row],[功能項目/代號]],[3]報表驗證日!H:I,2,FALSE),"")</f>
        <v>44487</v>
      </c>
      <c r="AH73" s="241">
        <f>IFERROR(VLOOKUP(C73,[3]報表驗證日!K:L,2,FALSE),"")</f>
        <v>44517</v>
      </c>
      <c r="AI73" s="241" t="str">
        <f>IFERROR(VLOOKUP(C73,[3]報表驗證日!N:O,2,FALSE),"")</f>
        <v/>
      </c>
      <c r="AQ73" s="238"/>
      <c r="AR73" s="239"/>
    </row>
    <row r="74" spans="1:44" x14ac:dyDescent="0.4">
      <c r="A74" s="238" t="s">
        <v>2656</v>
      </c>
      <c r="B74" s="238" t="s">
        <v>2799</v>
      </c>
      <c r="C74" s="238" t="s">
        <v>2970</v>
      </c>
      <c r="D74" s="238" t="s">
        <v>2971</v>
      </c>
      <c r="E74" s="240" t="s">
        <v>2967</v>
      </c>
      <c r="F74" s="238" t="s">
        <v>884</v>
      </c>
      <c r="H74" s="238" t="s">
        <v>2708</v>
      </c>
      <c r="I74" s="241" t="s">
        <v>2972</v>
      </c>
      <c r="K74" s="242">
        <v>44294</v>
      </c>
      <c r="L74" s="242">
        <v>44287</v>
      </c>
      <c r="M74" s="242">
        <v>44299</v>
      </c>
      <c r="N74" s="238">
        <v>4</v>
      </c>
      <c r="P74" s="243" t="s">
        <v>2708</v>
      </c>
      <c r="Q74" s="244" t="s">
        <v>2669</v>
      </c>
      <c r="R74" s="241">
        <v>44330</v>
      </c>
      <c r="S74" s="241">
        <v>44328</v>
      </c>
      <c r="T74" s="241">
        <v>44329</v>
      </c>
      <c r="U74" s="241">
        <v>44330</v>
      </c>
      <c r="V74" s="245">
        <v>44337</v>
      </c>
      <c r="W74" s="241"/>
      <c r="X74" s="241"/>
      <c r="Y74" s="238" t="s">
        <v>2727</v>
      </c>
      <c r="Z74" s="238" t="s">
        <v>2973</v>
      </c>
      <c r="AA74" s="238" t="s">
        <v>1533</v>
      </c>
      <c r="AB74" s="241">
        <v>44499</v>
      </c>
      <c r="AC74" s="241">
        <v>44487</v>
      </c>
      <c r="AE74" s="241">
        <f>IFERROR(VLOOKUP(報表清單[[#This Row],[功能項目/代號]],[3]報表驗證日!B:C,2,FALSE),"")</f>
        <v>44406</v>
      </c>
      <c r="AF74" s="241" t="str">
        <f>IFERROR(VLOOKUP(報表清單[[#This Row],[功能項目/代號]],[3]報表驗證日!E:F,2,FALSE),"")</f>
        <v/>
      </c>
      <c r="AG74" s="241" t="str">
        <f>IFERROR(VLOOKUP(報表清單[[#This Row],[功能項目/代號]],[3]報表驗證日!H:I,2,FALSE),"")</f>
        <v/>
      </c>
      <c r="AH74" s="241">
        <f>IFERROR(VLOOKUP(C74,[3]報表驗證日!K:L,2,FALSE),"")</f>
        <v>44518</v>
      </c>
      <c r="AI74" s="241" t="str">
        <f>IFERROR(VLOOKUP(C74,[3]報表驗證日!N:O,2,FALSE),"")</f>
        <v/>
      </c>
      <c r="AQ74" s="238"/>
      <c r="AR74" s="239"/>
    </row>
    <row r="75" spans="1:44" x14ac:dyDescent="0.4">
      <c r="A75" s="238" t="s">
        <v>2656</v>
      </c>
      <c r="B75" s="238" t="s">
        <v>2799</v>
      </c>
      <c r="C75" s="238" t="s">
        <v>2974</v>
      </c>
      <c r="D75" s="238" t="s">
        <v>2975</v>
      </c>
      <c r="E75" s="240" t="s">
        <v>2967</v>
      </c>
      <c r="F75" s="242" t="s">
        <v>884</v>
      </c>
      <c r="G75" s="242"/>
      <c r="H75" s="238" t="s">
        <v>2708</v>
      </c>
      <c r="I75" s="241" t="s">
        <v>2976</v>
      </c>
      <c r="K75" s="242">
        <v>44294</v>
      </c>
      <c r="L75" s="242">
        <v>44287</v>
      </c>
      <c r="M75" s="242">
        <v>44299</v>
      </c>
      <c r="N75" s="238">
        <v>4</v>
      </c>
      <c r="P75" s="243" t="s">
        <v>2708</v>
      </c>
      <c r="Q75" s="244" t="s">
        <v>2736</v>
      </c>
      <c r="R75" s="241">
        <v>44330</v>
      </c>
      <c r="S75" s="241">
        <v>44328</v>
      </c>
      <c r="T75" s="241">
        <v>44329</v>
      </c>
      <c r="U75" s="241">
        <v>44330</v>
      </c>
      <c r="V75" s="245">
        <v>44337</v>
      </c>
      <c r="W75" s="241"/>
      <c r="X75" s="241"/>
      <c r="Y75" s="238" t="s">
        <v>2727</v>
      </c>
      <c r="Z75" s="238" t="s">
        <v>2977</v>
      </c>
      <c r="AA75" s="238" t="s">
        <v>1533</v>
      </c>
      <c r="AB75" s="241">
        <v>44499</v>
      </c>
      <c r="AC75" s="241">
        <v>44487</v>
      </c>
      <c r="AE75" s="241">
        <f>IFERROR(VLOOKUP(報表清單[[#This Row],[功能項目/代號]],[3]報表驗證日!B:C,2,FALSE),"")</f>
        <v>44406</v>
      </c>
      <c r="AF75" s="241" t="str">
        <f>IFERROR(VLOOKUP(報表清單[[#This Row],[功能項目/代號]],[3]報表驗證日!E:F,2,FALSE),"")</f>
        <v/>
      </c>
      <c r="AG75" s="241" t="str">
        <f>IFERROR(VLOOKUP(報表清單[[#This Row],[功能項目/代號]],[3]報表驗證日!H:I,2,FALSE),"")</f>
        <v/>
      </c>
      <c r="AH75" s="241">
        <f>IFERROR(VLOOKUP(C75,[3]報表驗證日!K:L,2,FALSE),"")</f>
        <v>44518</v>
      </c>
      <c r="AI75" s="241" t="str">
        <f>IFERROR(VLOOKUP(C75,[3]報表驗證日!N:O,2,FALSE),"")</f>
        <v/>
      </c>
      <c r="AQ75" s="238"/>
      <c r="AR75" s="239"/>
    </row>
    <row r="76" spans="1:44" x14ac:dyDescent="0.4">
      <c r="A76" s="238" t="s">
        <v>2656</v>
      </c>
      <c r="B76" s="238" t="s">
        <v>2799</v>
      </c>
      <c r="C76" s="238" t="s">
        <v>2978</v>
      </c>
      <c r="D76" s="258" t="s">
        <v>2979</v>
      </c>
      <c r="E76" s="240" t="s">
        <v>2967</v>
      </c>
      <c r="F76" s="242" t="s">
        <v>884</v>
      </c>
      <c r="G76" s="242"/>
      <c r="H76" s="238" t="s">
        <v>2708</v>
      </c>
      <c r="I76" s="241" t="s">
        <v>2980</v>
      </c>
      <c r="K76" s="242">
        <v>44307</v>
      </c>
      <c r="L76" s="242">
        <v>44306</v>
      </c>
      <c r="M76" s="242">
        <v>44313</v>
      </c>
      <c r="N76" s="238">
        <v>4</v>
      </c>
      <c r="P76" s="243" t="s">
        <v>2708</v>
      </c>
      <c r="Q76" s="244" t="s">
        <v>2669</v>
      </c>
      <c r="R76" s="241">
        <v>44337</v>
      </c>
      <c r="S76" s="241">
        <v>44333</v>
      </c>
      <c r="T76" s="241">
        <v>44334</v>
      </c>
      <c r="U76" s="241">
        <v>44337</v>
      </c>
      <c r="V76" s="245">
        <v>44337</v>
      </c>
      <c r="W76" s="241"/>
      <c r="X76" s="241"/>
      <c r="Y76" s="238" t="s">
        <v>2727</v>
      </c>
      <c r="Z76" s="238" t="s">
        <v>2981</v>
      </c>
      <c r="AA76" s="238" t="s">
        <v>1533</v>
      </c>
      <c r="AB76" s="241">
        <v>44499</v>
      </c>
      <c r="AC76" s="241">
        <v>44487</v>
      </c>
      <c r="AD76" s="241" t="s">
        <v>2694</v>
      </c>
      <c r="AE76" s="241">
        <f>IFERROR(VLOOKUP(報表清單[[#This Row],[功能項目/代號]],[3]報表驗證日!B:C,2,FALSE),"")</f>
        <v>44406</v>
      </c>
      <c r="AF76" s="241">
        <f>IFERROR(VLOOKUP(報表清單[[#This Row],[功能項目/代號]],[3]報表驗證日!E:F,2,FALSE),"")</f>
        <v>44468</v>
      </c>
      <c r="AG76" s="241">
        <f>IFERROR(VLOOKUP(報表清單[[#This Row],[功能項目/代號]],[3]報表驗證日!H:I,2,FALSE),"")</f>
        <v>44487</v>
      </c>
      <c r="AH76" s="241">
        <f>IFERROR(VLOOKUP(C76,[3]報表驗證日!K:L,2,FALSE),"")</f>
        <v>44519</v>
      </c>
      <c r="AI76" s="241" t="str">
        <f>IFERROR(VLOOKUP(C76,[3]報表驗證日!N:O,2,FALSE),"")</f>
        <v/>
      </c>
      <c r="AQ76" s="238"/>
      <c r="AR76" s="239"/>
    </row>
    <row r="77" spans="1:44" x14ac:dyDescent="0.4">
      <c r="A77" s="238" t="s">
        <v>2656</v>
      </c>
      <c r="B77" s="238" t="s">
        <v>2799</v>
      </c>
      <c r="C77" s="238" t="s">
        <v>2982</v>
      </c>
      <c r="D77" s="238" t="s">
        <v>2983</v>
      </c>
      <c r="E77" s="240" t="s">
        <v>2967</v>
      </c>
      <c r="F77" s="238" t="s">
        <v>884</v>
      </c>
      <c r="H77" s="238" t="s">
        <v>2708</v>
      </c>
      <c r="I77" s="241" t="s">
        <v>2984</v>
      </c>
      <c r="K77" s="242">
        <v>44308</v>
      </c>
      <c r="L77" s="242">
        <v>44306</v>
      </c>
      <c r="M77" s="242">
        <v>44313</v>
      </c>
      <c r="N77" s="238">
        <v>2</v>
      </c>
      <c r="P77" s="243" t="s">
        <v>2708</v>
      </c>
      <c r="Q77" s="244" t="s">
        <v>2669</v>
      </c>
      <c r="R77" s="241">
        <v>44344</v>
      </c>
      <c r="S77" s="241">
        <v>44341</v>
      </c>
      <c r="T77" s="241">
        <v>44342</v>
      </c>
      <c r="U77" s="241">
        <v>44344</v>
      </c>
      <c r="V77" s="245">
        <v>44344</v>
      </c>
      <c r="W77" s="241"/>
      <c r="X77" s="241"/>
      <c r="Y77" s="238" t="s">
        <v>2727</v>
      </c>
      <c r="Z77" s="238" t="s">
        <v>2983</v>
      </c>
      <c r="AA77" s="238" t="s">
        <v>1533</v>
      </c>
      <c r="AB77" s="241">
        <v>44499</v>
      </c>
      <c r="AC77" s="241">
        <v>44487</v>
      </c>
      <c r="AE77" s="241">
        <f>IFERROR(VLOOKUP(報表清單[[#This Row],[功能項目/代號]],[3]報表驗證日!B:C,2,FALSE),"")</f>
        <v>44425</v>
      </c>
      <c r="AF77" s="241" t="str">
        <f>IFERROR(VLOOKUP(報表清單[[#This Row],[功能項目/代號]],[3]報表驗證日!E:F,2,FALSE),"")</f>
        <v/>
      </c>
      <c r="AG77" s="241" t="str">
        <f>IFERROR(VLOOKUP(報表清單[[#This Row],[功能項目/代號]],[3]報表驗證日!H:I,2,FALSE),"")</f>
        <v/>
      </c>
      <c r="AH77" s="241">
        <f>IFERROR(VLOOKUP(C77,[3]報表驗證日!K:L,2,FALSE),"")</f>
        <v>44519</v>
      </c>
      <c r="AI77" s="241" t="str">
        <f>IFERROR(VLOOKUP(C77,[3]報表驗證日!N:O,2,FALSE),"")</f>
        <v/>
      </c>
      <c r="AQ77" s="238"/>
      <c r="AR77" s="239"/>
    </row>
    <row r="78" spans="1:44" x14ac:dyDescent="0.4">
      <c r="A78" s="238" t="s">
        <v>2656</v>
      </c>
      <c r="B78" s="238" t="s">
        <v>2799</v>
      </c>
      <c r="C78" s="238" t="s">
        <v>2985</v>
      </c>
      <c r="D78" s="238" t="s">
        <v>2986</v>
      </c>
      <c r="E78" s="240" t="s">
        <v>2967</v>
      </c>
      <c r="F78" s="238" t="s">
        <v>884</v>
      </c>
      <c r="H78" s="238" t="s">
        <v>2708</v>
      </c>
      <c r="I78" s="241" t="s">
        <v>2987</v>
      </c>
      <c r="K78" s="242">
        <v>44306</v>
      </c>
      <c r="L78" s="242">
        <v>44306</v>
      </c>
      <c r="M78" s="242">
        <v>44302</v>
      </c>
      <c r="N78" s="238">
        <v>1</v>
      </c>
      <c r="P78" s="243" t="s">
        <v>2708</v>
      </c>
      <c r="Q78" s="244" t="s">
        <v>2661</v>
      </c>
      <c r="R78" s="241">
        <v>44358</v>
      </c>
      <c r="S78" s="241">
        <v>44334</v>
      </c>
      <c r="T78" s="241">
        <v>44364</v>
      </c>
      <c r="U78" s="241">
        <v>44365</v>
      </c>
      <c r="V78" s="241">
        <v>44365</v>
      </c>
      <c r="W78" s="241"/>
      <c r="X78" s="241"/>
      <c r="Y78" s="238" t="s">
        <v>1533</v>
      </c>
      <c r="Z78" s="238" t="s">
        <v>2753</v>
      </c>
      <c r="AA78" s="238" t="s">
        <v>2985</v>
      </c>
      <c r="AB78" s="241">
        <v>44561</v>
      </c>
      <c r="AC78" s="241" t="s">
        <v>2988</v>
      </c>
      <c r="AE78" s="241" t="str">
        <f>IFERROR(VLOOKUP(報表清單[[#This Row],[功能項目/代號]],[3]報表驗證日!B:C,2,FALSE),"")</f>
        <v>缺折溢價</v>
      </c>
      <c r="AF78" s="241" t="str">
        <f>IFERROR(VLOOKUP(報表清單[[#This Row],[功能項目/代號]],[3]報表驗證日!E:F,2,FALSE),"")</f>
        <v/>
      </c>
      <c r="AG78" s="241" t="str">
        <f>IFERROR(VLOOKUP(報表清單[[#This Row],[功能項目/代號]],[3]報表驗證日!H:I,2,FALSE),"")</f>
        <v/>
      </c>
      <c r="AH78" s="241" t="str">
        <f>IFERROR(VLOOKUP(C78,[3]報表驗證日!K:L,2,FALSE),"")</f>
        <v/>
      </c>
      <c r="AI78" s="241" t="str">
        <f>IFERROR(VLOOKUP(C78,[3]報表驗證日!N:O,2,FALSE),"")</f>
        <v/>
      </c>
      <c r="AQ78" s="238"/>
      <c r="AR78" s="239"/>
    </row>
    <row r="79" spans="1:44" x14ac:dyDescent="0.4">
      <c r="A79" s="238" t="s">
        <v>2656</v>
      </c>
      <c r="B79" s="238" t="s">
        <v>2799</v>
      </c>
      <c r="C79" s="238" t="s">
        <v>2989</v>
      </c>
      <c r="D79" s="258" t="s">
        <v>2990</v>
      </c>
      <c r="E79" s="240" t="s">
        <v>2967</v>
      </c>
      <c r="F79" s="238" t="s">
        <v>884</v>
      </c>
      <c r="H79" s="238" t="s">
        <v>2708</v>
      </c>
      <c r="I79" s="241" t="s">
        <v>2991</v>
      </c>
      <c r="K79" s="242">
        <v>44294</v>
      </c>
      <c r="L79" s="242">
        <v>44287</v>
      </c>
      <c r="M79" s="242">
        <v>44299</v>
      </c>
      <c r="N79" s="238">
        <v>4</v>
      </c>
      <c r="P79" s="243" t="s">
        <v>2708</v>
      </c>
      <c r="Q79" s="244" t="s">
        <v>2669</v>
      </c>
      <c r="R79" s="241">
        <v>44330</v>
      </c>
      <c r="S79" s="241">
        <v>44329</v>
      </c>
      <c r="T79" s="241">
        <v>44329</v>
      </c>
      <c r="U79" s="241">
        <v>44330</v>
      </c>
      <c r="V79" s="245">
        <v>44337</v>
      </c>
      <c r="W79" s="241"/>
      <c r="X79" s="241"/>
      <c r="Y79" s="238" t="s">
        <v>2727</v>
      </c>
      <c r="Z79" s="238" t="s">
        <v>2992</v>
      </c>
      <c r="AA79" s="238" t="s">
        <v>1533</v>
      </c>
      <c r="AB79" s="241">
        <v>44499</v>
      </c>
      <c r="AC79" s="241">
        <v>44487</v>
      </c>
      <c r="AD79" s="241" t="s">
        <v>2694</v>
      </c>
      <c r="AE79" s="241">
        <f>IFERROR(VLOOKUP(報表清單[[#This Row],[功能項目/代號]],[3]報表驗證日!B:C,2,FALSE),"")</f>
        <v>44406</v>
      </c>
      <c r="AF79" s="241">
        <f>IFERROR(VLOOKUP(報表清單[[#This Row],[功能項目/代號]],[3]報表驗證日!E:F,2,FALSE),"")</f>
        <v>44468</v>
      </c>
      <c r="AG79" s="241">
        <f>IFERROR(VLOOKUP(報表清單[[#This Row],[功能項目/代號]],[3]報表驗證日!H:I,2,FALSE),"")</f>
        <v>44487</v>
      </c>
      <c r="AH79" s="241">
        <f>IFERROR(VLOOKUP(C79,[3]報表驗證日!K:L,2,FALSE),"")</f>
        <v>44517</v>
      </c>
      <c r="AI79" s="241" t="str">
        <f>IFERROR(VLOOKUP(C79,[3]報表驗證日!N:O,2,FALSE),"")</f>
        <v/>
      </c>
      <c r="AQ79" s="238"/>
      <c r="AR79" s="239"/>
    </row>
    <row r="80" spans="1:44" x14ac:dyDescent="0.4">
      <c r="A80" s="238" t="s">
        <v>2656</v>
      </c>
      <c r="B80" s="238" t="s">
        <v>2799</v>
      </c>
      <c r="C80" s="238" t="s">
        <v>2993</v>
      </c>
      <c r="D80" s="238" t="s">
        <v>2994</v>
      </c>
      <c r="E80" s="240" t="s">
        <v>2967</v>
      </c>
      <c r="F80" s="238" t="s">
        <v>884</v>
      </c>
      <c r="H80" s="238" t="s">
        <v>2708</v>
      </c>
      <c r="I80" s="241" t="s">
        <v>2995</v>
      </c>
      <c r="K80" s="242">
        <v>44285</v>
      </c>
      <c r="L80" s="242">
        <v>44283</v>
      </c>
      <c r="M80" s="242">
        <v>44286</v>
      </c>
      <c r="N80" s="238">
        <v>2</v>
      </c>
      <c r="P80" s="243" t="s">
        <v>2708</v>
      </c>
      <c r="Q80" s="244" t="s">
        <v>2669</v>
      </c>
      <c r="R80" s="241">
        <v>44330</v>
      </c>
      <c r="S80" s="241">
        <v>44327</v>
      </c>
      <c r="T80" s="241">
        <v>44329</v>
      </c>
      <c r="U80" s="241">
        <v>44330</v>
      </c>
      <c r="V80" s="245">
        <v>44337</v>
      </c>
      <c r="W80" s="241"/>
      <c r="X80" s="241"/>
      <c r="Y80" s="238" t="s">
        <v>2727</v>
      </c>
      <c r="Z80" s="238" t="s">
        <v>2996</v>
      </c>
      <c r="AA80" s="238" t="s">
        <v>1533</v>
      </c>
      <c r="AB80" s="241">
        <v>44499</v>
      </c>
      <c r="AC80" s="241">
        <v>44487</v>
      </c>
      <c r="AE80" s="241">
        <f>IFERROR(VLOOKUP(報表清單[[#This Row],[功能項目/代號]],[3]報表驗證日!B:C,2,FALSE),"")</f>
        <v>44454</v>
      </c>
      <c r="AF80" s="241" t="str">
        <f>IFERROR(VLOOKUP(報表清單[[#This Row],[功能項目/代號]],[3]報表驗證日!E:F,2,FALSE),"")</f>
        <v/>
      </c>
      <c r="AG80" s="241">
        <f>IFERROR(VLOOKUP(報表清單[[#This Row],[功能項目/代號]],[3]報表驗證日!H:I,2,FALSE),"")</f>
        <v>44487</v>
      </c>
      <c r="AH80" s="241">
        <f>IFERROR(VLOOKUP(C80,[3]報表驗證日!K:L,2,FALSE),"")</f>
        <v>44519</v>
      </c>
      <c r="AI80" s="241" t="str">
        <f>IFERROR(VLOOKUP(C80,[3]報表驗證日!N:O,2,FALSE),"")</f>
        <v/>
      </c>
      <c r="AQ80" s="238"/>
      <c r="AR80" s="239"/>
    </row>
    <row r="81" spans="1:44" x14ac:dyDescent="0.4">
      <c r="A81" s="238" t="s">
        <v>2656</v>
      </c>
      <c r="B81" s="238" t="s">
        <v>2799</v>
      </c>
      <c r="C81" s="238" t="s">
        <v>2997</v>
      </c>
      <c r="D81" s="238" t="s">
        <v>2998</v>
      </c>
      <c r="E81" s="240" t="s">
        <v>2967</v>
      </c>
      <c r="F81" s="238" t="s">
        <v>884</v>
      </c>
      <c r="H81" s="238" t="s">
        <v>2708</v>
      </c>
      <c r="I81" s="241" t="s">
        <v>2999</v>
      </c>
      <c r="K81" s="242">
        <v>44307</v>
      </c>
      <c r="L81" s="242">
        <v>44306</v>
      </c>
      <c r="M81" s="242">
        <v>44313</v>
      </c>
      <c r="N81" s="238">
        <v>4</v>
      </c>
      <c r="P81" s="243" t="s">
        <v>2708</v>
      </c>
      <c r="Q81" s="244" t="s">
        <v>2669</v>
      </c>
      <c r="R81" s="241">
        <v>44337</v>
      </c>
      <c r="S81" s="241">
        <v>44336</v>
      </c>
      <c r="T81" s="241">
        <v>44337</v>
      </c>
      <c r="U81" s="241">
        <v>44337</v>
      </c>
      <c r="V81" s="245">
        <v>44337</v>
      </c>
      <c r="W81" s="241"/>
      <c r="X81" s="241"/>
      <c r="Y81" s="238" t="s">
        <v>2727</v>
      </c>
      <c r="Z81" s="238" t="s">
        <v>3000</v>
      </c>
      <c r="AA81" s="238" t="s">
        <v>1533</v>
      </c>
      <c r="AB81" s="241">
        <v>44499</v>
      </c>
      <c r="AC81" s="241">
        <v>44487</v>
      </c>
      <c r="AE81" s="241">
        <f>IFERROR(VLOOKUP(報表清單[[#This Row],[功能項目/代號]],[3]報表驗證日!B:C,2,FALSE),"")</f>
        <v>44417</v>
      </c>
      <c r="AF81" s="241" t="str">
        <f>IFERROR(VLOOKUP(報表清單[[#This Row],[功能項目/代號]],[3]報表驗證日!E:F,2,FALSE),"")</f>
        <v/>
      </c>
      <c r="AG81" s="241">
        <f>IFERROR(VLOOKUP(報表清單[[#This Row],[功能項目/代號]],[3]報表驗證日!H:I,2,FALSE),"")</f>
        <v>44487</v>
      </c>
      <c r="AH81" s="241">
        <f>IFERROR(VLOOKUP(C81,[3]報表驗證日!K:L,2,FALSE),"")</f>
        <v>44522</v>
      </c>
      <c r="AI81" s="241" t="str">
        <f>IFERROR(VLOOKUP(C81,[3]報表驗證日!N:O,2,FALSE),"")</f>
        <v/>
      </c>
      <c r="AQ81" s="238"/>
      <c r="AR81" s="239"/>
    </row>
    <row r="82" spans="1:44" x14ac:dyDescent="0.4">
      <c r="A82" s="238" t="s">
        <v>2656</v>
      </c>
      <c r="B82" s="238" t="s">
        <v>2799</v>
      </c>
      <c r="C82" s="238" t="s">
        <v>3001</v>
      </c>
      <c r="D82" s="258" t="s">
        <v>3002</v>
      </c>
      <c r="E82" s="240" t="s">
        <v>2967</v>
      </c>
      <c r="F82" s="238" t="s">
        <v>884</v>
      </c>
      <c r="H82" s="238" t="s">
        <v>2708</v>
      </c>
      <c r="I82" s="241" t="s">
        <v>3003</v>
      </c>
      <c r="K82" s="242">
        <v>44307</v>
      </c>
      <c r="L82" s="242">
        <v>44306</v>
      </c>
      <c r="M82" s="242">
        <v>44308</v>
      </c>
      <c r="N82" s="238">
        <v>4</v>
      </c>
      <c r="P82" s="243" t="s">
        <v>2708</v>
      </c>
      <c r="Q82" s="244" t="s">
        <v>2669</v>
      </c>
      <c r="R82" s="241">
        <v>44337</v>
      </c>
      <c r="S82" s="241">
        <v>44336</v>
      </c>
      <c r="T82" s="241">
        <v>44337</v>
      </c>
      <c r="U82" s="241">
        <v>44337</v>
      </c>
      <c r="V82" s="245">
        <v>44337</v>
      </c>
      <c r="W82" s="241"/>
      <c r="X82" s="241"/>
      <c r="Y82" s="238" t="s">
        <v>2727</v>
      </c>
      <c r="Z82" s="238" t="s">
        <v>3004</v>
      </c>
      <c r="AA82" s="238" t="s">
        <v>1533</v>
      </c>
      <c r="AB82" s="241">
        <v>44499</v>
      </c>
      <c r="AC82" s="241">
        <v>44487</v>
      </c>
      <c r="AD82" s="241" t="s">
        <v>2694</v>
      </c>
      <c r="AE82" s="241">
        <f>IFERROR(VLOOKUP(報表清單[[#This Row],[功能項目/代號]],[3]報表驗證日!B:C,2,FALSE),"")</f>
        <v>44403</v>
      </c>
      <c r="AF82" s="241">
        <f>IFERROR(VLOOKUP(報表清單[[#This Row],[功能項目/代號]],[3]報表驗證日!E:F,2,FALSE),"")</f>
        <v>44468</v>
      </c>
      <c r="AG82" s="241">
        <f>IFERROR(VLOOKUP(報表清單[[#This Row],[功能項目/代號]],[3]報表驗證日!H:I,2,FALSE),"")</f>
        <v>44487</v>
      </c>
      <c r="AH82" s="241">
        <f>IFERROR(VLOOKUP(C82,[3]報表驗證日!K:L,2,FALSE),"")</f>
        <v>44517</v>
      </c>
      <c r="AI82" s="241" t="str">
        <f>IFERROR(VLOOKUP(C82,[3]報表驗證日!N:O,2,FALSE),"")</f>
        <v/>
      </c>
      <c r="AQ82" s="238"/>
      <c r="AR82" s="239"/>
    </row>
    <row r="83" spans="1:44" x14ac:dyDescent="0.4">
      <c r="A83" s="238" t="s">
        <v>2656</v>
      </c>
      <c r="B83" s="238" t="s">
        <v>2799</v>
      </c>
      <c r="C83" s="238" t="s">
        <v>3005</v>
      </c>
      <c r="D83" s="238" t="s">
        <v>3006</v>
      </c>
      <c r="E83" s="240" t="s">
        <v>2967</v>
      </c>
      <c r="F83" s="238" t="s">
        <v>884</v>
      </c>
      <c r="H83" s="238" t="s">
        <v>2708</v>
      </c>
      <c r="I83" s="241" t="s">
        <v>3007</v>
      </c>
      <c r="K83" s="242">
        <v>44285</v>
      </c>
      <c r="L83" s="242">
        <v>44283</v>
      </c>
      <c r="M83" s="242">
        <v>44286</v>
      </c>
      <c r="N83" s="238">
        <v>2</v>
      </c>
      <c r="P83" s="243" t="s">
        <v>2708</v>
      </c>
      <c r="Q83" s="244" t="s">
        <v>2669</v>
      </c>
      <c r="R83" s="241">
        <v>44330</v>
      </c>
      <c r="S83" s="241">
        <v>44327</v>
      </c>
      <c r="T83" s="241">
        <v>44329</v>
      </c>
      <c r="U83" s="241">
        <v>44330</v>
      </c>
      <c r="V83" s="245">
        <v>44337</v>
      </c>
      <c r="W83" s="241"/>
      <c r="X83" s="241"/>
      <c r="Y83" s="238" t="s">
        <v>2727</v>
      </c>
      <c r="Z83" s="238" t="s">
        <v>3008</v>
      </c>
      <c r="AA83" s="238" t="s">
        <v>1533</v>
      </c>
      <c r="AB83" s="241">
        <v>44499</v>
      </c>
      <c r="AC83" s="241">
        <v>44487</v>
      </c>
      <c r="AE83" s="241">
        <f>IFERROR(VLOOKUP(報表清單[[#This Row],[功能項目/代號]],[3]報表驗證日!B:C,2,FALSE),"")</f>
        <v>44427</v>
      </c>
      <c r="AF83" s="241" t="str">
        <f>IFERROR(VLOOKUP(報表清單[[#This Row],[功能項目/代號]],[3]報表驗證日!E:F,2,FALSE),"")</f>
        <v/>
      </c>
      <c r="AG83" s="241" t="str">
        <f>IFERROR(VLOOKUP(報表清單[[#This Row],[功能項目/代號]],[3]報表驗證日!H:I,2,FALSE),"")</f>
        <v/>
      </c>
      <c r="AH83" s="241">
        <f>IFERROR(VLOOKUP(C83,[3]報表驗證日!K:L,2,FALSE),"")</f>
        <v>44522</v>
      </c>
      <c r="AI83" s="241" t="str">
        <f>IFERROR(VLOOKUP(C83,[3]報表驗證日!N:O,2,FALSE),"")</f>
        <v/>
      </c>
      <c r="AQ83" s="238"/>
      <c r="AR83" s="239"/>
    </row>
    <row r="84" spans="1:44" x14ac:dyDescent="0.4">
      <c r="A84" s="238" t="s">
        <v>2656</v>
      </c>
      <c r="B84" s="238" t="s">
        <v>2799</v>
      </c>
      <c r="C84" s="238" t="s">
        <v>3009</v>
      </c>
      <c r="D84" s="238" t="s">
        <v>3010</v>
      </c>
      <c r="E84" s="240" t="s">
        <v>2967</v>
      </c>
      <c r="F84" s="238" t="s">
        <v>884</v>
      </c>
      <c r="H84" s="238" t="s">
        <v>2692</v>
      </c>
      <c r="I84" s="241" t="s">
        <v>3011</v>
      </c>
      <c r="K84" s="242">
        <v>44305</v>
      </c>
      <c r="L84" s="242">
        <v>44295</v>
      </c>
      <c r="M84" s="242">
        <v>44302</v>
      </c>
      <c r="N84" s="238">
        <v>1</v>
      </c>
      <c r="P84" s="243" t="s">
        <v>2692</v>
      </c>
      <c r="Q84" s="244" t="s">
        <v>2703</v>
      </c>
      <c r="R84" s="241">
        <v>44358</v>
      </c>
      <c r="S84" s="241">
        <v>44335</v>
      </c>
      <c r="T84" s="241">
        <v>44363</v>
      </c>
      <c r="U84" s="241">
        <v>44365</v>
      </c>
      <c r="V84" s="241">
        <v>44365</v>
      </c>
      <c r="W84" s="241"/>
      <c r="X84" s="241"/>
      <c r="Y84" s="238" t="s">
        <v>1533</v>
      </c>
      <c r="Z84" s="238" t="s">
        <v>2753</v>
      </c>
      <c r="AA84" s="238" t="s">
        <v>3009</v>
      </c>
      <c r="AB84" s="241">
        <v>44561</v>
      </c>
      <c r="AC84" s="241" t="s">
        <v>3012</v>
      </c>
      <c r="AE84" s="241" t="str">
        <f>IFERROR(VLOOKUP(報表清單[[#This Row],[功能項目/代號]],[3]報表驗證日!B:C,2,FALSE),"")</f>
        <v>缺折溢價、備抵損失</v>
      </c>
      <c r="AF84" s="241" t="str">
        <f>IFERROR(VLOOKUP(報表清單[[#This Row],[功能項目/代號]],[3]報表驗證日!E:F,2,FALSE),"")</f>
        <v/>
      </c>
      <c r="AG84" s="241" t="str">
        <f>IFERROR(VLOOKUP(報表清單[[#This Row],[功能項目/代號]],[3]報表驗證日!H:I,2,FALSE),"")</f>
        <v/>
      </c>
      <c r="AH84" s="241" t="str">
        <f>IFERROR(VLOOKUP(C84,[3]報表驗證日!K:L,2,FALSE),"")</f>
        <v/>
      </c>
      <c r="AI84" s="241" t="str">
        <f>IFERROR(VLOOKUP(C84,[3]報表驗證日!N:O,2,FALSE),"")</f>
        <v/>
      </c>
      <c r="AQ84" s="238"/>
      <c r="AR84" s="239"/>
    </row>
    <row r="85" spans="1:44" x14ac:dyDescent="0.4">
      <c r="A85" s="238" t="s">
        <v>2656</v>
      </c>
      <c r="B85" s="238" t="s">
        <v>2799</v>
      </c>
      <c r="C85" s="238" t="s">
        <v>3013</v>
      </c>
      <c r="D85" s="238" t="s">
        <v>3014</v>
      </c>
      <c r="E85" s="240" t="s">
        <v>2967</v>
      </c>
      <c r="F85" s="238" t="s">
        <v>884</v>
      </c>
      <c r="H85" s="238" t="s">
        <v>2708</v>
      </c>
      <c r="I85" s="241" t="s">
        <v>3015</v>
      </c>
      <c r="K85" s="242">
        <v>44302</v>
      </c>
      <c r="L85" s="242">
        <v>44295</v>
      </c>
      <c r="M85" s="242">
        <v>44302</v>
      </c>
      <c r="N85" s="238">
        <v>2</v>
      </c>
      <c r="P85" s="243" t="s">
        <v>2708</v>
      </c>
      <c r="Q85" s="244" t="s">
        <v>2669</v>
      </c>
      <c r="R85" s="241">
        <v>44337</v>
      </c>
      <c r="S85" s="241">
        <v>44333</v>
      </c>
      <c r="T85" s="241">
        <v>44334</v>
      </c>
      <c r="U85" s="241">
        <v>44337</v>
      </c>
      <c r="V85" s="245">
        <v>44337</v>
      </c>
      <c r="W85" s="241"/>
      <c r="X85" s="241"/>
      <c r="Y85" s="238" t="s">
        <v>1533</v>
      </c>
      <c r="Z85" s="238" t="s">
        <v>2753</v>
      </c>
      <c r="AA85" s="238" t="s">
        <v>1533</v>
      </c>
      <c r="AB85" s="241">
        <v>44499</v>
      </c>
      <c r="AC85" s="241">
        <v>44487</v>
      </c>
      <c r="AE85" s="241">
        <f>IFERROR(VLOOKUP(報表清單[[#This Row],[功能項目/代號]],[3]報表驗證日!B:C,2,FALSE),"")</f>
        <v>44414</v>
      </c>
      <c r="AF85" s="241" t="str">
        <f>IFERROR(VLOOKUP(報表清單[[#This Row],[功能項目/代號]],[3]報表驗證日!E:F,2,FALSE),"")</f>
        <v/>
      </c>
      <c r="AG85" s="241" t="str">
        <f>IFERROR(VLOOKUP(報表清單[[#This Row],[功能項目/代號]],[3]報表驗證日!H:I,2,FALSE),"")</f>
        <v/>
      </c>
      <c r="AH85" s="241">
        <f>IFERROR(VLOOKUP(C85,[3]報表驗證日!K:L,2,FALSE),"")</f>
        <v>44522</v>
      </c>
      <c r="AI85" s="241" t="str">
        <f>IFERROR(VLOOKUP(C85,[3]報表驗證日!N:O,2,FALSE),"")</f>
        <v/>
      </c>
      <c r="AQ85" s="238"/>
      <c r="AR85" s="239"/>
    </row>
    <row r="86" spans="1:44" x14ac:dyDescent="0.4">
      <c r="A86" s="238" t="s">
        <v>2656</v>
      </c>
      <c r="B86" s="238" t="s">
        <v>2799</v>
      </c>
      <c r="C86" s="238" t="s">
        <v>3016</v>
      </c>
      <c r="D86" s="238" t="s">
        <v>3017</v>
      </c>
      <c r="E86" s="240" t="s">
        <v>2967</v>
      </c>
      <c r="F86" s="238" t="s">
        <v>884</v>
      </c>
      <c r="H86" s="238" t="s">
        <v>2708</v>
      </c>
      <c r="I86" s="241" t="s">
        <v>3018</v>
      </c>
      <c r="K86" s="242">
        <v>44285</v>
      </c>
      <c r="L86" s="242">
        <v>44283</v>
      </c>
      <c r="M86" s="242">
        <v>44286</v>
      </c>
      <c r="N86" s="238">
        <v>2</v>
      </c>
      <c r="P86" s="243" t="s">
        <v>2708</v>
      </c>
      <c r="Q86" s="244" t="s">
        <v>2736</v>
      </c>
      <c r="R86" s="241">
        <v>44330</v>
      </c>
      <c r="S86" s="241">
        <v>44327</v>
      </c>
      <c r="T86" s="241">
        <v>44329</v>
      </c>
      <c r="U86" s="241">
        <v>44330</v>
      </c>
      <c r="V86" s="245">
        <v>44337</v>
      </c>
      <c r="W86" s="241"/>
      <c r="X86" s="241"/>
      <c r="Y86" s="238" t="s">
        <v>1533</v>
      </c>
      <c r="Z86" s="238" t="s">
        <v>2753</v>
      </c>
      <c r="AA86" s="238" t="s">
        <v>1533</v>
      </c>
      <c r="AB86" s="241">
        <v>44499</v>
      </c>
      <c r="AC86" s="241">
        <v>44487</v>
      </c>
      <c r="AE86" s="241">
        <f>IFERROR(VLOOKUP(報表清單[[#This Row],[功能項目/代號]],[3]報表驗證日!B:C,2,FALSE),"")</f>
        <v>44427</v>
      </c>
      <c r="AF86" s="241" t="str">
        <f>IFERROR(VLOOKUP(報表清單[[#This Row],[功能項目/代號]],[3]報表驗證日!E:F,2,FALSE),"")</f>
        <v/>
      </c>
      <c r="AG86" s="241" t="str">
        <f>IFERROR(VLOOKUP(報表清單[[#This Row],[功能項目/代號]],[3]報表驗證日!H:I,2,FALSE),"")</f>
        <v/>
      </c>
      <c r="AH86" s="241" t="str">
        <f>IFERROR(VLOOKUP(C86,[3]報表驗證日!K:L,2,FALSE),"")</f>
        <v/>
      </c>
      <c r="AI86" s="241" t="str">
        <f>IFERROR(VLOOKUP(C86,[3]報表驗證日!N:O,2,FALSE),"")</f>
        <v/>
      </c>
      <c r="AQ86" s="238"/>
      <c r="AR86" s="239"/>
    </row>
    <row r="87" spans="1:44" x14ac:dyDescent="0.4">
      <c r="A87" s="238" t="s">
        <v>2656</v>
      </c>
      <c r="B87" s="238" t="s">
        <v>2799</v>
      </c>
      <c r="C87" s="238" t="s">
        <v>3019</v>
      </c>
      <c r="D87" s="238" t="s">
        <v>3020</v>
      </c>
      <c r="E87" s="240" t="s">
        <v>2967</v>
      </c>
      <c r="F87" s="238" t="s">
        <v>884</v>
      </c>
      <c r="H87" s="238" t="s">
        <v>2708</v>
      </c>
      <c r="I87" s="241" t="s">
        <v>3021</v>
      </c>
      <c r="K87" s="242">
        <v>44287</v>
      </c>
      <c r="L87" s="242">
        <v>44283</v>
      </c>
      <c r="M87" s="242">
        <v>44287</v>
      </c>
      <c r="N87" s="238">
        <v>1</v>
      </c>
      <c r="P87" s="243" t="s">
        <v>2708</v>
      </c>
      <c r="Q87" s="244" t="s">
        <v>2669</v>
      </c>
      <c r="R87" s="241">
        <v>44330</v>
      </c>
      <c r="S87" s="241">
        <v>44328</v>
      </c>
      <c r="T87" s="241">
        <v>44329</v>
      </c>
      <c r="U87" s="241">
        <v>44330</v>
      </c>
      <c r="V87" s="245">
        <v>44337</v>
      </c>
      <c r="W87" s="241"/>
      <c r="X87" s="241"/>
      <c r="Y87" s="238" t="s">
        <v>1533</v>
      </c>
      <c r="Z87" s="238" t="s">
        <v>2753</v>
      </c>
      <c r="AA87" s="238" t="s">
        <v>1533</v>
      </c>
      <c r="AB87" s="241">
        <v>44499</v>
      </c>
      <c r="AC87" s="241">
        <v>44487</v>
      </c>
      <c r="AE87" s="241">
        <f>IFERROR(VLOOKUP(報表清單[[#This Row],[功能項目/代號]],[3]報表驗證日!B:C,2,FALSE),"")</f>
        <v>44425</v>
      </c>
      <c r="AF87" s="241" t="str">
        <f>IFERROR(VLOOKUP(報表清單[[#This Row],[功能項目/代號]],[3]報表驗證日!E:F,2,FALSE),"")</f>
        <v/>
      </c>
      <c r="AG87" s="241" t="str">
        <f>IFERROR(VLOOKUP(報表清單[[#This Row],[功能項目/代號]],[3]報表驗證日!H:I,2,FALSE),"")</f>
        <v/>
      </c>
      <c r="AH87" s="241">
        <f>IFERROR(VLOOKUP(C87,[3]報表驗證日!K:L,2,FALSE),"")</f>
        <v>44523</v>
      </c>
      <c r="AI87" s="241" t="str">
        <f>IFERROR(VLOOKUP(C87,[3]報表驗證日!N:O,2,FALSE),"")</f>
        <v/>
      </c>
      <c r="AQ87" s="238"/>
      <c r="AR87" s="239"/>
    </row>
    <row r="88" spans="1:44" x14ac:dyDescent="0.4">
      <c r="A88" s="238" t="s">
        <v>2656</v>
      </c>
      <c r="B88" s="238" t="s">
        <v>2799</v>
      </c>
      <c r="C88" s="238" t="s">
        <v>3022</v>
      </c>
      <c r="D88" s="238" t="s">
        <v>3023</v>
      </c>
      <c r="E88" s="240" t="s">
        <v>2967</v>
      </c>
      <c r="F88" s="238" t="s">
        <v>884</v>
      </c>
      <c r="H88" s="238" t="s">
        <v>2708</v>
      </c>
      <c r="I88" s="241" t="s">
        <v>3024</v>
      </c>
      <c r="K88" s="242">
        <v>44287</v>
      </c>
      <c r="L88" s="242">
        <v>44283</v>
      </c>
      <c r="M88" s="242">
        <v>44287</v>
      </c>
      <c r="N88" s="238">
        <v>2</v>
      </c>
      <c r="P88" s="243" t="s">
        <v>2708</v>
      </c>
      <c r="Q88" s="244" t="s">
        <v>2669</v>
      </c>
      <c r="R88" s="241">
        <v>44330</v>
      </c>
      <c r="S88" s="241">
        <v>44328</v>
      </c>
      <c r="T88" s="241">
        <v>44329</v>
      </c>
      <c r="U88" s="241">
        <v>44330</v>
      </c>
      <c r="V88" s="245">
        <v>44337</v>
      </c>
      <c r="W88" s="241"/>
      <c r="X88" s="241"/>
      <c r="Y88" s="238" t="s">
        <v>1533</v>
      </c>
      <c r="Z88" s="238" t="s">
        <v>2753</v>
      </c>
      <c r="AA88" s="238" t="s">
        <v>1533</v>
      </c>
      <c r="AB88" s="241">
        <v>44499</v>
      </c>
      <c r="AC88" s="241">
        <v>44487</v>
      </c>
      <c r="AE88" s="241">
        <f>IFERROR(VLOOKUP(報表清單[[#This Row],[功能項目/代號]],[3]報表驗證日!B:C,2,FALSE),"")</f>
        <v>44467</v>
      </c>
      <c r="AF88" s="241" t="str">
        <f>IFERROR(VLOOKUP(報表清單[[#This Row],[功能項目/代號]],[3]報表驗證日!E:F,2,FALSE),"")</f>
        <v/>
      </c>
      <c r="AG88" s="241" t="str">
        <f>IFERROR(VLOOKUP(報表清單[[#This Row],[功能項目/代號]],[3]報表驗證日!H:I,2,FALSE),"")</f>
        <v/>
      </c>
      <c r="AH88" s="241">
        <f>IFERROR(VLOOKUP(C88,[3]報表驗證日!K:L,2,FALSE),"")</f>
        <v>44523</v>
      </c>
      <c r="AI88" s="241" t="str">
        <f>IFERROR(VLOOKUP(C88,[3]報表驗證日!N:O,2,FALSE),"")</f>
        <v/>
      </c>
      <c r="AQ88" s="238"/>
      <c r="AR88" s="239"/>
    </row>
    <row r="89" spans="1:44" x14ac:dyDescent="0.4">
      <c r="A89" s="238" t="s">
        <v>2656</v>
      </c>
      <c r="B89" s="238" t="s">
        <v>2799</v>
      </c>
      <c r="C89" s="238" t="s">
        <v>3025</v>
      </c>
      <c r="D89" s="238" t="s">
        <v>3026</v>
      </c>
      <c r="E89" s="240" t="s">
        <v>2967</v>
      </c>
      <c r="F89" s="238" t="s">
        <v>884</v>
      </c>
      <c r="H89" s="238" t="s">
        <v>2708</v>
      </c>
      <c r="I89" s="241" t="s">
        <v>3027</v>
      </c>
      <c r="K89" s="242">
        <v>44308</v>
      </c>
      <c r="L89" s="242">
        <v>44306</v>
      </c>
      <c r="M89" s="242">
        <v>44313</v>
      </c>
      <c r="N89" s="238">
        <v>2</v>
      </c>
      <c r="P89" s="243" t="s">
        <v>2708</v>
      </c>
      <c r="Q89" s="244" t="s">
        <v>2736</v>
      </c>
      <c r="R89" s="241">
        <v>44344</v>
      </c>
      <c r="S89" s="241">
        <v>44341</v>
      </c>
      <c r="T89" s="241">
        <v>44342</v>
      </c>
      <c r="U89" s="241">
        <v>44344</v>
      </c>
      <c r="V89" s="245">
        <v>44344</v>
      </c>
      <c r="W89" s="241"/>
      <c r="X89" s="241"/>
      <c r="Y89" s="238" t="s">
        <v>1533</v>
      </c>
      <c r="Z89" s="238" t="s">
        <v>2753</v>
      </c>
      <c r="AA89" s="238" t="s">
        <v>1533</v>
      </c>
      <c r="AB89" s="241">
        <v>44499</v>
      </c>
      <c r="AC89" s="241">
        <v>44487</v>
      </c>
      <c r="AE89" s="241">
        <f>IFERROR(VLOOKUP(報表清單[[#This Row],[功能項目/代號]],[3]報表驗證日!B:C,2,FALSE),"")</f>
        <v>44427</v>
      </c>
      <c r="AF89" s="241" t="str">
        <f>IFERROR(VLOOKUP(報表清單[[#This Row],[功能項目/代號]],[3]報表驗證日!E:F,2,FALSE),"")</f>
        <v/>
      </c>
      <c r="AG89" s="241" t="str">
        <f>IFERROR(VLOOKUP(報表清單[[#This Row],[功能項目/代號]],[3]報表驗證日!H:I,2,FALSE),"")</f>
        <v/>
      </c>
      <c r="AH89" s="241">
        <f>IFERROR(VLOOKUP(C89,[3]報表驗證日!K:L,2,FALSE),"")</f>
        <v>44523</v>
      </c>
      <c r="AI89" s="241" t="str">
        <f>IFERROR(VLOOKUP(C89,[3]報表驗證日!N:O,2,FALSE),"")</f>
        <v/>
      </c>
      <c r="AQ89" s="238"/>
      <c r="AR89" s="239"/>
    </row>
    <row r="90" spans="1:44" x14ac:dyDescent="0.4">
      <c r="A90" s="238" t="s">
        <v>2656</v>
      </c>
      <c r="B90" s="238" t="s">
        <v>2799</v>
      </c>
      <c r="C90" s="238" t="s">
        <v>3028</v>
      </c>
      <c r="D90" s="238" t="s">
        <v>3029</v>
      </c>
      <c r="E90" s="240" t="s">
        <v>2967</v>
      </c>
      <c r="F90" s="238" t="s">
        <v>884</v>
      </c>
      <c r="H90" s="238" t="s">
        <v>2692</v>
      </c>
      <c r="I90" s="241" t="s">
        <v>3030</v>
      </c>
      <c r="K90" s="242">
        <v>44305</v>
      </c>
      <c r="L90" s="242">
        <v>44295</v>
      </c>
      <c r="M90" s="242">
        <v>44302</v>
      </c>
      <c r="N90" s="238">
        <v>2</v>
      </c>
      <c r="P90" s="243" t="s">
        <v>2692</v>
      </c>
      <c r="Q90" s="244" t="s">
        <v>2703</v>
      </c>
      <c r="R90" s="241">
        <v>44358</v>
      </c>
      <c r="S90" s="241">
        <v>44335</v>
      </c>
      <c r="T90" s="241">
        <v>44364</v>
      </c>
      <c r="U90" s="241">
        <v>44365</v>
      </c>
      <c r="V90" s="241">
        <v>44365</v>
      </c>
      <c r="W90" s="241"/>
      <c r="X90" s="241"/>
      <c r="Y90" s="238" t="s">
        <v>1533</v>
      </c>
      <c r="Z90" s="238" t="s">
        <v>2753</v>
      </c>
      <c r="AA90" s="238" t="s">
        <v>1533</v>
      </c>
      <c r="AB90" s="241">
        <v>44499</v>
      </c>
      <c r="AC90" s="241">
        <v>44487</v>
      </c>
      <c r="AE90" s="241">
        <f>IFERROR(VLOOKUP(報表清單[[#This Row],[功能項目/代號]],[3]報表驗證日!B:C,2,FALSE),"")</f>
        <v>44452</v>
      </c>
      <c r="AF90" s="241" t="str">
        <f>IFERROR(VLOOKUP(報表清單[[#This Row],[功能項目/代號]],[3]報表驗證日!E:F,2,FALSE),"")</f>
        <v/>
      </c>
      <c r="AG90" s="241" t="str">
        <f>IFERROR(VLOOKUP(報表清單[[#This Row],[功能項目/代號]],[3]報表驗證日!H:I,2,FALSE),"")</f>
        <v/>
      </c>
      <c r="AH90" s="241" t="str">
        <f>IFERROR(VLOOKUP(C90,[3]報表驗證日!K:L,2,FALSE),"")</f>
        <v/>
      </c>
      <c r="AI90" s="241" t="str">
        <f>IFERROR(VLOOKUP(C90,[3]報表驗證日!N:O,2,FALSE),"")</f>
        <v/>
      </c>
      <c r="AQ90" s="238"/>
      <c r="AR90" s="239"/>
    </row>
    <row r="91" spans="1:44" x14ac:dyDescent="0.4">
      <c r="A91" s="238" t="s">
        <v>2656</v>
      </c>
      <c r="B91" s="238" t="s">
        <v>2799</v>
      </c>
      <c r="C91" s="238" t="s">
        <v>3031</v>
      </c>
      <c r="D91" s="238" t="s">
        <v>3032</v>
      </c>
      <c r="E91" s="240" t="s">
        <v>2967</v>
      </c>
      <c r="F91" s="238" t="s">
        <v>884</v>
      </c>
      <c r="H91" s="238" t="s">
        <v>2708</v>
      </c>
      <c r="I91" s="241" t="s">
        <v>3033</v>
      </c>
      <c r="K91" s="242">
        <v>44308</v>
      </c>
      <c r="L91" s="242">
        <v>44306</v>
      </c>
      <c r="M91" s="242">
        <v>44313</v>
      </c>
      <c r="N91" s="238">
        <v>2</v>
      </c>
      <c r="P91" s="243" t="s">
        <v>2708</v>
      </c>
      <c r="Q91" s="244" t="s">
        <v>2736</v>
      </c>
      <c r="R91" s="241">
        <v>44358</v>
      </c>
      <c r="S91" s="241">
        <v>44336</v>
      </c>
      <c r="T91" s="241">
        <v>44364</v>
      </c>
      <c r="U91" s="241">
        <v>44365</v>
      </c>
      <c r="V91" s="241">
        <v>44365</v>
      </c>
      <c r="W91" s="241"/>
      <c r="X91" s="241"/>
      <c r="Y91" s="238" t="s">
        <v>1533</v>
      </c>
      <c r="Z91" s="238" t="s">
        <v>2753</v>
      </c>
      <c r="AA91" s="238" t="s">
        <v>1533</v>
      </c>
      <c r="AB91" s="241">
        <v>44499</v>
      </c>
      <c r="AC91" s="241">
        <v>44487</v>
      </c>
      <c r="AE91" s="241">
        <f>IFERROR(VLOOKUP(報表清單[[#This Row],[功能項目/代號]],[3]報表驗證日!B:C,2,FALSE),"")</f>
        <v>44425</v>
      </c>
      <c r="AF91" s="241" t="str">
        <f>IFERROR(VLOOKUP(報表清單[[#This Row],[功能項目/代號]],[3]報表驗證日!E:F,2,FALSE),"")</f>
        <v/>
      </c>
      <c r="AG91" s="241" t="str">
        <f>IFERROR(VLOOKUP(報表清單[[#This Row],[功能項目/代號]],[3]報表驗證日!H:I,2,FALSE),"")</f>
        <v/>
      </c>
      <c r="AH91" s="241" t="str">
        <f>IFERROR(VLOOKUP(C91,[3]報表驗證日!K:L,2,FALSE),"")</f>
        <v/>
      </c>
      <c r="AI91" s="241" t="str">
        <f>IFERROR(VLOOKUP(C91,[3]報表驗證日!N:O,2,FALSE),"")</f>
        <v/>
      </c>
      <c r="AQ91" s="238"/>
      <c r="AR91" s="239"/>
    </row>
    <row r="92" spans="1:44" x14ac:dyDescent="0.4">
      <c r="A92" s="238" t="s">
        <v>2656</v>
      </c>
      <c r="B92" s="238" t="s">
        <v>2799</v>
      </c>
      <c r="C92" s="238" t="s">
        <v>3034</v>
      </c>
      <c r="D92" s="238" t="s">
        <v>3035</v>
      </c>
      <c r="E92" s="240" t="s">
        <v>2967</v>
      </c>
      <c r="F92" s="238" t="s">
        <v>884</v>
      </c>
      <c r="H92" s="238" t="s">
        <v>2708</v>
      </c>
      <c r="I92" s="241" t="s">
        <v>3036</v>
      </c>
      <c r="K92" s="242">
        <v>44308</v>
      </c>
      <c r="L92" s="242">
        <v>44306</v>
      </c>
      <c r="M92" s="242">
        <v>44313</v>
      </c>
      <c r="N92" s="238">
        <v>2</v>
      </c>
      <c r="P92" s="243" t="s">
        <v>2708</v>
      </c>
      <c r="Q92" s="244" t="s">
        <v>2736</v>
      </c>
      <c r="R92" s="241">
        <v>44344</v>
      </c>
      <c r="S92" s="241">
        <v>44341</v>
      </c>
      <c r="T92" s="241">
        <v>44342</v>
      </c>
      <c r="U92" s="241">
        <v>44344</v>
      </c>
      <c r="V92" s="245">
        <v>44344</v>
      </c>
      <c r="W92" s="241"/>
      <c r="X92" s="241"/>
      <c r="Y92" s="238" t="s">
        <v>1533</v>
      </c>
      <c r="Z92" s="238" t="s">
        <v>2753</v>
      </c>
      <c r="AA92" s="238" t="s">
        <v>1533</v>
      </c>
      <c r="AB92" s="241">
        <v>44499</v>
      </c>
      <c r="AC92" s="241">
        <v>44487</v>
      </c>
      <c r="AE92" s="241">
        <f>IFERROR(VLOOKUP(報表清單[[#This Row],[功能項目/代號]],[3]報表驗證日!B:C,2,FALSE),"")</f>
        <v>44466</v>
      </c>
      <c r="AF92" s="241" t="str">
        <f>IFERROR(VLOOKUP(報表清單[[#This Row],[功能項目/代號]],[3]報表驗證日!E:F,2,FALSE),"")</f>
        <v/>
      </c>
      <c r="AG92" s="241" t="str">
        <f>IFERROR(VLOOKUP(報表清單[[#This Row],[功能項目/代號]],[3]報表驗證日!H:I,2,FALSE),"")</f>
        <v/>
      </c>
      <c r="AH92" s="241" t="str">
        <f>IFERROR(VLOOKUP(C92,[3]報表驗證日!K:L,2,FALSE),"")</f>
        <v/>
      </c>
      <c r="AI92" s="241" t="str">
        <f>IFERROR(VLOOKUP(C92,[3]報表驗證日!N:O,2,FALSE),"")</f>
        <v/>
      </c>
      <c r="AQ92" s="238"/>
      <c r="AR92" s="239"/>
    </row>
    <row r="93" spans="1:44" x14ac:dyDescent="0.4">
      <c r="A93" s="238" t="s">
        <v>2656</v>
      </c>
      <c r="B93" s="238" t="s">
        <v>2799</v>
      </c>
      <c r="C93" s="238" t="s">
        <v>3037</v>
      </c>
      <c r="D93" s="238" t="s">
        <v>3038</v>
      </c>
      <c r="E93" s="240" t="s">
        <v>2967</v>
      </c>
      <c r="F93" s="238" t="s">
        <v>884</v>
      </c>
      <c r="H93" s="238" t="s">
        <v>2692</v>
      </c>
      <c r="I93" s="241" t="s">
        <v>3039</v>
      </c>
      <c r="K93" s="242">
        <v>44321</v>
      </c>
      <c r="L93" s="242">
        <v>44314</v>
      </c>
      <c r="M93" s="242">
        <v>44321</v>
      </c>
      <c r="N93" s="238">
        <v>2</v>
      </c>
      <c r="P93" s="243" t="s">
        <v>2692</v>
      </c>
      <c r="Q93" s="244" t="s">
        <v>2669</v>
      </c>
      <c r="R93" s="241">
        <v>44344</v>
      </c>
      <c r="S93" s="241">
        <v>44342</v>
      </c>
      <c r="T93" s="241">
        <v>44344</v>
      </c>
      <c r="U93" s="241">
        <v>44344</v>
      </c>
      <c r="V93" s="245">
        <v>44351</v>
      </c>
      <c r="W93" s="241"/>
      <c r="X93" s="241"/>
      <c r="Y93" s="238" t="s">
        <v>1533</v>
      </c>
      <c r="Z93" s="238" t="s">
        <v>2753</v>
      </c>
      <c r="AA93" s="238" t="s">
        <v>1533</v>
      </c>
      <c r="AB93" s="241">
        <v>44499</v>
      </c>
      <c r="AC93" s="241">
        <v>44487</v>
      </c>
      <c r="AE93" s="241">
        <f>IFERROR(VLOOKUP(報表清單[[#This Row],[功能項目/代號]],[3]報表驗證日!B:C,2,FALSE),"")</f>
        <v>44453</v>
      </c>
      <c r="AF93" s="241" t="str">
        <f>IFERROR(VLOOKUP(報表清單[[#This Row],[功能項目/代號]],[3]報表驗證日!E:F,2,FALSE),"")</f>
        <v/>
      </c>
      <c r="AG93" s="241" t="str">
        <f>IFERROR(VLOOKUP(報表清單[[#This Row],[功能項目/代號]],[3]報表驗證日!H:I,2,FALSE),"")</f>
        <v/>
      </c>
      <c r="AH93" s="241">
        <f>IFERROR(VLOOKUP(C93,[3]報表驗證日!K:L,2,FALSE),"")</f>
        <v>44517</v>
      </c>
      <c r="AI93" s="241" t="str">
        <f>IFERROR(VLOOKUP(C93,[3]報表驗證日!N:O,2,FALSE),"")</f>
        <v/>
      </c>
      <c r="AQ93" s="238"/>
      <c r="AR93" s="239"/>
    </row>
    <row r="94" spans="1:44" x14ac:dyDescent="0.4">
      <c r="A94" s="238" t="s">
        <v>2656</v>
      </c>
      <c r="B94" s="238" t="s">
        <v>2799</v>
      </c>
      <c r="C94" s="238" t="s">
        <v>3040</v>
      </c>
      <c r="D94" s="238" t="s">
        <v>3041</v>
      </c>
      <c r="E94" s="240" t="s">
        <v>2967</v>
      </c>
      <c r="F94" s="238" t="s">
        <v>884</v>
      </c>
      <c r="H94" s="238" t="s">
        <v>2692</v>
      </c>
      <c r="I94" s="241" t="s">
        <v>3042</v>
      </c>
      <c r="K94" s="242">
        <v>44299</v>
      </c>
      <c r="L94" s="242">
        <v>44295</v>
      </c>
      <c r="M94" s="242">
        <v>44302</v>
      </c>
      <c r="N94" s="238">
        <v>2</v>
      </c>
      <c r="P94" s="243" t="s">
        <v>2692</v>
      </c>
      <c r="Q94" s="244" t="s">
        <v>2736</v>
      </c>
      <c r="R94" s="241">
        <v>44337</v>
      </c>
      <c r="S94" s="241">
        <v>44333</v>
      </c>
      <c r="T94" s="241">
        <v>44334</v>
      </c>
      <c r="U94" s="241">
        <v>44337</v>
      </c>
      <c r="V94" s="245">
        <v>44337</v>
      </c>
      <c r="W94" s="241"/>
      <c r="X94" s="241"/>
      <c r="Y94" s="238" t="s">
        <v>1533</v>
      </c>
      <c r="Z94" s="238" t="s">
        <v>2753</v>
      </c>
      <c r="AA94" s="238" t="s">
        <v>3040</v>
      </c>
      <c r="AB94" s="241">
        <v>44561</v>
      </c>
      <c r="AC94" s="241">
        <v>44518</v>
      </c>
      <c r="AE94" s="241" t="str">
        <f>IFERROR(VLOOKUP(報表清單[[#This Row],[功能項目/代號]],[3]報表驗證日!B:C,2,FALSE),"")</f>
        <v>程式大改，需延後</v>
      </c>
      <c r="AF94" s="241" t="str">
        <f>IFERROR(VLOOKUP(報表清單[[#This Row],[功能項目/代號]],[3]報表驗證日!E:F,2,FALSE),"")</f>
        <v/>
      </c>
      <c r="AG94" s="241" t="str">
        <f>IFERROR(VLOOKUP(報表清單[[#This Row],[功能項目/代號]],[3]報表驗證日!H:I,2,FALSE),"")</f>
        <v/>
      </c>
      <c r="AH94" s="241">
        <f>IFERROR(VLOOKUP(C94,[3]報表驗證日!K:L,2,FALSE),"")</f>
        <v>44517</v>
      </c>
      <c r="AI94" s="241" t="str">
        <f>IFERROR(VLOOKUP(C94,[3]報表驗證日!N:O,2,FALSE),"")</f>
        <v/>
      </c>
      <c r="AQ94" s="238"/>
      <c r="AR94" s="239"/>
    </row>
    <row r="95" spans="1:44" x14ac:dyDescent="0.4">
      <c r="A95" s="238" t="s">
        <v>2656</v>
      </c>
      <c r="B95" s="238" t="s">
        <v>2799</v>
      </c>
      <c r="C95" s="238" t="s">
        <v>3043</v>
      </c>
      <c r="D95" s="238" t="s">
        <v>3044</v>
      </c>
      <c r="E95" s="240" t="s">
        <v>2967</v>
      </c>
      <c r="F95" s="238" t="s">
        <v>884</v>
      </c>
      <c r="H95" s="238" t="s">
        <v>2692</v>
      </c>
      <c r="I95" s="241" t="s">
        <v>3045</v>
      </c>
      <c r="K95" s="242">
        <v>44299</v>
      </c>
      <c r="L95" s="242">
        <v>44295</v>
      </c>
      <c r="M95" s="242">
        <v>44302</v>
      </c>
      <c r="N95" s="238">
        <v>2</v>
      </c>
      <c r="P95" s="243" t="s">
        <v>2692</v>
      </c>
      <c r="Q95" s="244" t="s">
        <v>2669</v>
      </c>
      <c r="R95" s="241">
        <v>44358</v>
      </c>
      <c r="S95" s="241">
        <v>44335</v>
      </c>
      <c r="T95" s="241">
        <v>44362</v>
      </c>
      <c r="U95" s="241">
        <v>44365</v>
      </c>
      <c r="V95" s="241">
        <v>44365</v>
      </c>
      <c r="W95" s="241"/>
      <c r="X95" s="241"/>
      <c r="Y95" s="238" t="s">
        <v>1533</v>
      </c>
      <c r="Z95" s="238" t="s">
        <v>2753</v>
      </c>
      <c r="AA95" s="238" t="s">
        <v>1533</v>
      </c>
      <c r="AB95" s="241">
        <v>44499</v>
      </c>
      <c r="AC95" s="241">
        <v>44487</v>
      </c>
      <c r="AE95" s="241">
        <f>IFERROR(VLOOKUP(報表清單[[#This Row],[功能項目/代號]],[3]報表驗證日!B:C,2,FALSE),"")</f>
        <v>44454</v>
      </c>
      <c r="AF95" s="241" t="str">
        <f>IFERROR(VLOOKUP(報表清單[[#This Row],[功能項目/代號]],[3]報表驗證日!E:F,2,FALSE),"")</f>
        <v/>
      </c>
      <c r="AG95" s="241" t="str">
        <f>IFERROR(VLOOKUP(報表清單[[#This Row],[功能項目/代號]],[3]報表驗證日!H:I,2,FALSE),"")</f>
        <v/>
      </c>
      <c r="AH95" s="241">
        <f>IFERROR(VLOOKUP(C95,[3]報表驗證日!K:L,2,FALSE),"")</f>
        <v>44530</v>
      </c>
      <c r="AI95" s="241" t="str">
        <f>IFERROR(VLOOKUP(C95,[3]報表驗證日!N:O,2,FALSE),"")</f>
        <v/>
      </c>
      <c r="AQ95" s="238"/>
      <c r="AR95" s="239"/>
    </row>
    <row r="96" spans="1:44" x14ac:dyDescent="0.4">
      <c r="A96" s="238" t="s">
        <v>2656</v>
      </c>
      <c r="B96" s="238" t="s">
        <v>2799</v>
      </c>
      <c r="C96" s="238" t="s">
        <v>3046</v>
      </c>
      <c r="D96" s="238" t="s">
        <v>3047</v>
      </c>
      <c r="E96" s="240" t="s">
        <v>2967</v>
      </c>
      <c r="F96" s="238" t="s">
        <v>884</v>
      </c>
      <c r="H96" s="238" t="s">
        <v>2692</v>
      </c>
      <c r="I96" s="241" t="s">
        <v>3048</v>
      </c>
      <c r="K96" s="242">
        <v>44299</v>
      </c>
      <c r="L96" s="242">
        <v>44295</v>
      </c>
      <c r="M96" s="242">
        <v>44302</v>
      </c>
      <c r="N96" s="238">
        <v>2</v>
      </c>
      <c r="P96" s="243" t="s">
        <v>2692</v>
      </c>
      <c r="Q96" s="244" t="s">
        <v>2736</v>
      </c>
      <c r="R96" s="241">
        <v>44337</v>
      </c>
      <c r="S96" s="241">
        <v>44333</v>
      </c>
      <c r="T96" s="241">
        <v>44334</v>
      </c>
      <c r="U96" s="241">
        <v>44337</v>
      </c>
      <c r="V96" s="245">
        <v>44337</v>
      </c>
      <c r="W96" s="241"/>
      <c r="X96" s="241"/>
      <c r="Y96" s="238" t="s">
        <v>1533</v>
      </c>
      <c r="Z96" s="238" t="s">
        <v>2753</v>
      </c>
      <c r="AA96" s="238" t="s">
        <v>1533</v>
      </c>
      <c r="AB96" s="241">
        <v>44499</v>
      </c>
      <c r="AC96" s="241">
        <v>44487</v>
      </c>
      <c r="AE96" s="241">
        <f>IFERROR(VLOOKUP(報表清單[[#This Row],[功能項目/代號]],[3]報表驗證日!B:C,2,FALSE),"")</f>
        <v>44462</v>
      </c>
      <c r="AF96" s="241" t="str">
        <f>IFERROR(VLOOKUP(報表清單[[#This Row],[功能項目/代號]],[3]報表驗證日!E:F,2,FALSE),"")</f>
        <v/>
      </c>
      <c r="AG96" s="241" t="str">
        <f>IFERROR(VLOOKUP(報表清單[[#This Row],[功能項目/代號]],[3]報表驗證日!H:I,2,FALSE),"")</f>
        <v/>
      </c>
      <c r="AH96" s="241">
        <f>IFERROR(VLOOKUP(C96,[3]報表驗證日!K:L,2,FALSE),"")</f>
        <v>44517</v>
      </c>
      <c r="AI96" s="241" t="str">
        <f>IFERROR(VLOOKUP(C96,[3]報表驗證日!N:O,2,FALSE),"")</f>
        <v/>
      </c>
      <c r="AQ96" s="238"/>
      <c r="AR96" s="239"/>
    </row>
    <row r="97" spans="1:44" x14ac:dyDescent="0.4">
      <c r="A97" s="238" t="s">
        <v>2656</v>
      </c>
      <c r="B97" s="238" t="s">
        <v>2799</v>
      </c>
      <c r="C97" s="238" t="s">
        <v>3049</v>
      </c>
      <c r="D97" s="238" t="s">
        <v>3050</v>
      </c>
      <c r="E97" s="240" t="s">
        <v>2967</v>
      </c>
      <c r="F97" s="238" t="s">
        <v>884</v>
      </c>
      <c r="H97" s="238" t="s">
        <v>2692</v>
      </c>
      <c r="I97" s="241" t="s">
        <v>3051</v>
      </c>
      <c r="K97" s="242">
        <v>44299</v>
      </c>
      <c r="L97" s="242">
        <v>44295</v>
      </c>
      <c r="M97" s="242">
        <v>44302</v>
      </c>
      <c r="N97" s="238">
        <v>2</v>
      </c>
      <c r="P97" s="243" t="s">
        <v>2692</v>
      </c>
      <c r="Q97" s="244" t="s">
        <v>2736</v>
      </c>
      <c r="R97" s="241">
        <v>44337</v>
      </c>
      <c r="S97" s="241">
        <v>44333</v>
      </c>
      <c r="T97" s="241">
        <v>44334</v>
      </c>
      <c r="U97" s="241">
        <v>44337</v>
      </c>
      <c r="V97" s="245">
        <v>44337</v>
      </c>
      <c r="W97" s="241"/>
      <c r="X97" s="241"/>
      <c r="Y97" s="238" t="s">
        <v>1533</v>
      </c>
      <c r="Z97" s="238" t="s">
        <v>2753</v>
      </c>
      <c r="AA97" s="238" t="s">
        <v>1533</v>
      </c>
      <c r="AB97" s="241">
        <v>44499</v>
      </c>
      <c r="AC97" s="241">
        <v>44487</v>
      </c>
      <c r="AE97" s="241">
        <f>IFERROR(VLOOKUP(報表清單[[#This Row],[功能項目/代號]],[3]報表驗證日!B:C,2,FALSE),"")</f>
        <v>44469</v>
      </c>
      <c r="AF97" s="241" t="str">
        <f>IFERROR(VLOOKUP(報表清單[[#This Row],[功能項目/代號]],[3]報表驗證日!E:F,2,FALSE),"")</f>
        <v/>
      </c>
      <c r="AG97" s="241" t="str">
        <f>IFERROR(VLOOKUP(報表清單[[#This Row],[功能項目/代號]],[3]報表驗證日!H:I,2,FALSE),"")</f>
        <v/>
      </c>
      <c r="AH97" s="241">
        <f>IFERROR(VLOOKUP(C97,[3]報表驗證日!K:L,2,FALSE),"")</f>
        <v>44518</v>
      </c>
      <c r="AI97" s="241" t="str">
        <f>IFERROR(VLOOKUP(C97,[3]報表驗證日!N:O,2,FALSE),"")</f>
        <v/>
      </c>
      <c r="AQ97" s="238"/>
      <c r="AR97" s="239"/>
    </row>
    <row r="98" spans="1:44" x14ac:dyDescent="0.4">
      <c r="A98" s="238" t="s">
        <v>2656</v>
      </c>
      <c r="B98" s="238" t="s">
        <v>2799</v>
      </c>
      <c r="C98" s="238" t="s">
        <v>3052</v>
      </c>
      <c r="D98" s="259" t="s">
        <v>3053</v>
      </c>
      <c r="E98" s="240" t="s">
        <v>2967</v>
      </c>
      <c r="F98" s="238" t="s">
        <v>884</v>
      </c>
      <c r="H98" s="238" t="s">
        <v>2692</v>
      </c>
      <c r="I98" s="241" t="s">
        <v>3045</v>
      </c>
      <c r="K98" s="242">
        <v>44299</v>
      </c>
      <c r="L98" s="242">
        <v>44295</v>
      </c>
      <c r="M98" s="242">
        <v>44302</v>
      </c>
      <c r="N98" s="238">
        <v>2</v>
      </c>
      <c r="P98" s="243" t="s">
        <v>2692</v>
      </c>
      <c r="Q98" s="244" t="s">
        <v>2669</v>
      </c>
      <c r="R98" s="241">
        <v>44358</v>
      </c>
      <c r="S98" s="241">
        <v>44335</v>
      </c>
      <c r="T98" s="241">
        <v>44362</v>
      </c>
      <c r="U98" s="241">
        <v>44365</v>
      </c>
      <c r="V98" s="241">
        <v>44365</v>
      </c>
      <c r="W98" s="241"/>
      <c r="X98" s="241"/>
      <c r="Y98" s="238" t="s">
        <v>1533</v>
      </c>
      <c r="Z98" s="238" t="s">
        <v>2753</v>
      </c>
      <c r="AA98" s="238" t="s">
        <v>1533</v>
      </c>
      <c r="AB98" s="241">
        <v>44499</v>
      </c>
      <c r="AC98" s="241">
        <v>44487</v>
      </c>
      <c r="AD98" s="241" t="s">
        <v>2694</v>
      </c>
      <c r="AE98" s="241">
        <f>IFERROR(VLOOKUP(報表清單[[#This Row],[功能項目/代號]],[3]報表驗證日!B:C,2,FALSE),"")</f>
        <v>44469</v>
      </c>
      <c r="AF98" s="241" t="str">
        <f>IFERROR(VLOOKUP(報表清單[[#This Row],[功能項目/代號]],[3]報表驗證日!E:F,2,FALSE),"")</f>
        <v/>
      </c>
      <c r="AG98" s="241" t="str">
        <f>IFERROR(VLOOKUP(報表清單[[#This Row],[功能項目/代號]],[3]報表驗證日!H:I,2,FALSE),"")</f>
        <v/>
      </c>
      <c r="AH98" s="241">
        <f>IFERROR(VLOOKUP(C98,[3]報表驗證日!K:L,2,FALSE),"")</f>
        <v>44518</v>
      </c>
      <c r="AI98" s="241" t="str">
        <f>IFERROR(VLOOKUP(C98,[3]報表驗證日!N:O,2,FALSE),"")</f>
        <v/>
      </c>
      <c r="AQ98" s="238"/>
      <c r="AR98" s="239"/>
    </row>
    <row r="99" spans="1:44" x14ac:dyDescent="0.4">
      <c r="A99" s="238" t="s">
        <v>2656</v>
      </c>
      <c r="B99" s="238" t="s">
        <v>2799</v>
      </c>
      <c r="C99" s="238" t="s">
        <v>3054</v>
      </c>
      <c r="D99" s="259" t="s">
        <v>3055</v>
      </c>
      <c r="E99" s="240" t="s">
        <v>2967</v>
      </c>
      <c r="F99" s="238" t="s">
        <v>884</v>
      </c>
      <c r="H99" s="238" t="s">
        <v>2692</v>
      </c>
      <c r="I99" s="241" t="s">
        <v>3056</v>
      </c>
      <c r="K99" s="242">
        <v>44299</v>
      </c>
      <c r="L99" s="242">
        <v>44295</v>
      </c>
      <c r="M99" s="242">
        <v>44302</v>
      </c>
      <c r="N99" s="238">
        <v>2</v>
      </c>
      <c r="P99" s="243" t="s">
        <v>2692</v>
      </c>
      <c r="Q99" s="244" t="s">
        <v>2669</v>
      </c>
      <c r="R99" s="241">
        <v>44358</v>
      </c>
      <c r="S99" s="241">
        <v>44335</v>
      </c>
      <c r="T99" s="241">
        <v>44363</v>
      </c>
      <c r="U99" s="241">
        <v>44365</v>
      </c>
      <c r="V99" s="241">
        <v>44365</v>
      </c>
      <c r="W99" s="241"/>
      <c r="X99" s="241"/>
      <c r="Y99" s="238" t="s">
        <v>1533</v>
      </c>
      <c r="Z99" s="238" t="s">
        <v>2753</v>
      </c>
      <c r="AA99" s="238" t="s">
        <v>1533</v>
      </c>
      <c r="AB99" s="241">
        <v>44499</v>
      </c>
      <c r="AC99" s="241">
        <v>44487</v>
      </c>
      <c r="AD99" s="241" t="s">
        <v>2694</v>
      </c>
      <c r="AE99" s="241">
        <f>IFERROR(VLOOKUP(報表清單[[#This Row],[功能項目/代號]],[3]報表驗證日!B:C,2,FALSE),"")</f>
        <v>44469</v>
      </c>
      <c r="AF99" s="241" t="str">
        <f>IFERROR(VLOOKUP(報表清單[[#This Row],[功能項目/代號]],[3]報表驗證日!E:F,2,FALSE),"")</f>
        <v/>
      </c>
      <c r="AG99" s="241" t="str">
        <f>IFERROR(VLOOKUP(報表清單[[#This Row],[功能項目/代號]],[3]報表驗證日!H:I,2,FALSE),"")</f>
        <v/>
      </c>
      <c r="AH99" s="241">
        <f>IFERROR(VLOOKUP(C99,[3]報表驗證日!K:L,2,FALSE),"")</f>
        <v>44519</v>
      </c>
      <c r="AI99" s="241" t="str">
        <f>IFERROR(VLOOKUP(C99,[3]報表驗證日!N:O,2,FALSE),"")</f>
        <v/>
      </c>
      <c r="AQ99" s="238"/>
      <c r="AR99" s="239"/>
    </row>
    <row r="100" spans="1:44" x14ac:dyDescent="0.4">
      <c r="A100" s="238" t="s">
        <v>2656</v>
      </c>
      <c r="B100" s="238" t="s">
        <v>2799</v>
      </c>
      <c r="C100" s="238" t="s">
        <v>3057</v>
      </c>
      <c r="D100" s="238" t="s">
        <v>3058</v>
      </c>
      <c r="E100" s="240" t="s">
        <v>2967</v>
      </c>
      <c r="F100" s="238" t="s">
        <v>884</v>
      </c>
      <c r="H100" s="238" t="s">
        <v>2692</v>
      </c>
      <c r="I100" s="241" t="s">
        <v>3059</v>
      </c>
      <c r="K100" s="242">
        <v>44293</v>
      </c>
      <c r="L100" s="242">
        <v>44287</v>
      </c>
      <c r="M100" s="242">
        <v>44299</v>
      </c>
      <c r="N100" s="238">
        <v>4</v>
      </c>
      <c r="P100" s="243" t="s">
        <v>2692</v>
      </c>
      <c r="Q100" s="244" t="s">
        <v>2669</v>
      </c>
      <c r="R100" s="241">
        <v>44330</v>
      </c>
      <c r="S100" s="241">
        <v>44329</v>
      </c>
      <c r="T100" s="241">
        <v>44329</v>
      </c>
      <c r="U100" s="241">
        <v>44330</v>
      </c>
      <c r="V100" s="245">
        <v>44337</v>
      </c>
      <c r="W100" s="241"/>
      <c r="X100" s="241"/>
      <c r="Y100" s="238" t="s">
        <v>1533</v>
      </c>
      <c r="Z100" s="238" t="s">
        <v>2753</v>
      </c>
      <c r="AA100" s="238" t="s">
        <v>1533</v>
      </c>
      <c r="AB100" s="241">
        <v>44499</v>
      </c>
      <c r="AC100" s="241">
        <v>44487</v>
      </c>
      <c r="AE100" s="241">
        <f>IFERROR(VLOOKUP(報表清單[[#This Row],[功能項目/代號]],[3]報表驗證日!B:C,2,FALSE),"")</f>
        <v>44414</v>
      </c>
      <c r="AF100" s="241" t="str">
        <f>IFERROR(VLOOKUP(報表清單[[#This Row],[功能項目/代號]],[3]報表驗證日!E:F,2,FALSE),"")</f>
        <v/>
      </c>
      <c r="AG100" s="241" t="str">
        <f>IFERROR(VLOOKUP(報表清單[[#This Row],[功能項目/代號]],[3]報表驗證日!H:I,2,FALSE),"")</f>
        <v/>
      </c>
      <c r="AH100" s="241">
        <f>IFERROR(VLOOKUP(C100,[3]報表驗證日!K:L,2,FALSE),"")</f>
        <v>44519</v>
      </c>
      <c r="AI100" s="241" t="str">
        <f>IFERROR(VLOOKUP(C100,[3]報表驗證日!N:O,2,FALSE),"")</f>
        <v/>
      </c>
      <c r="AQ100" s="238"/>
      <c r="AR100" s="239"/>
    </row>
    <row r="101" spans="1:44" x14ac:dyDescent="0.4">
      <c r="A101" s="238" t="s">
        <v>2656</v>
      </c>
      <c r="B101" s="238" t="s">
        <v>2799</v>
      </c>
      <c r="C101" s="238" t="s">
        <v>3060</v>
      </c>
      <c r="D101" s="238" t="s">
        <v>3061</v>
      </c>
      <c r="E101" s="240" t="s">
        <v>2967</v>
      </c>
      <c r="F101" s="238" t="s">
        <v>884</v>
      </c>
      <c r="H101" s="238" t="s">
        <v>2692</v>
      </c>
      <c r="I101" s="241" t="s">
        <v>3062</v>
      </c>
      <c r="K101" s="242">
        <v>44293</v>
      </c>
      <c r="L101" s="242">
        <v>44287</v>
      </c>
      <c r="M101" s="242">
        <v>44299</v>
      </c>
      <c r="N101" s="238">
        <v>4</v>
      </c>
      <c r="P101" s="243" t="s">
        <v>2692</v>
      </c>
      <c r="Q101" s="244" t="s">
        <v>2669</v>
      </c>
      <c r="R101" s="241">
        <v>44330</v>
      </c>
      <c r="S101" s="241">
        <v>44328</v>
      </c>
      <c r="T101" s="241">
        <v>44329</v>
      </c>
      <c r="U101" s="241">
        <v>44330</v>
      </c>
      <c r="V101" s="245">
        <v>44337</v>
      </c>
      <c r="W101" s="241"/>
      <c r="X101" s="241"/>
      <c r="Y101" s="238" t="s">
        <v>1533</v>
      </c>
      <c r="Z101" s="238" t="s">
        <v>2753</v>
      </c>
      <c r="AA101" s="238" t="s">
        <v>1533</v>
      </c>
      <c r="AB101" s="241">
        <v>44499</v>
      </c>
      <c r="AC101" s="241">
        <v>44487</v>
      </c>
      <c r="AE101" s="241">
        <f>IFERROR(VLOOKUP(報表清單[[#This Row],[功能項目/代號]],[3]報表驗證日!B:C,2,FALSE),"")</f>
        <v>44425</v>
      </c>
      <c r="AF101" s="241" t="str">
        <f>IFERROR(VLOOKUP(報表清單[[#This Row],[功能項目/代號]],[3]報表驗證日!E:F,2,FALSE),"")</f>
        <v/>
      </c>
      <c r="AG101" s="241" t="str">
        <f>IFERROR(VLOOKUP(報表清單[[#This Row],[功能項目/代號]],[3]報表驗證日!H:I,2,FALSE),"")</f>
        <v/>
      </c>
      <c r="AH101" s="241">
        <f>IFERROR(VLOOKUP(C101,[3]報表驗證日!K:L,2,FALSE),"")</f>
        <v>44519</v>
      </c>
      <c r="AI101" s="241" t="str">
        <f>IFERROR(VLOOKUP(C101,[3]報表驗證日!N:O,2,FALSE),"")</f>
        <v/>
      </c>
      <c r="AQ101" s="238"/>
      <c r="AR101" s="239"/>
    </row>
    <row r="102" spans="1:44" x14ac:dyDescent="0.4">
      <c r="A102" s="238" t="s">
        <v>2656</v>
      </c>
      <c r="B102" s="238" t="s">
        <v>2799</v>
      </c>
      <c r="C102" s="238" t="s">
        <v>3063</v>
      </c>
      <c r="D102" s="238" t="s">
        <v>3064</v>
      </c>
      <c r="E102" s="240" t="s">
        <v>2967</v>
      </c>
      <c r="F102" s="238" t="s">
        <v>884</v>
      </c>
      <c r="H102" s="238" t="s">
        <v>2692</v>
      </c>
      <c r="I102" s="241" t="s">
        <v>3065</v>
      </c>
      <c r="K102" s="242">
        <v>44285</v>
      </c>
      <c r="L102" s="242">
        <v>44283</v>
      </c>
      <c r="M102" s="242">
        <v>44285</v>
      </c>
      <c r="N102" s="238">
        <v>3</v>
      </c>
      <c r="P102" s="243" t="s">
        <v>2692</v>
      </c>
      <c r="Q102" s="244" t="s">
        <v>2770</v>
      </c>
      <c r="R102" s="241">
        <v>44330</v>
      </c>
      <c r="S102" s="241">
        <v>44327</v>
      </c>
      <c r="T102" s="241">
        <v>44329</v>
      </c>
      <c r="U102" s="241">
        <v>44330</v>
      </c>
      <c r="V102" s="245">
        <v>44337</v>
      </c>
      <c r="W102" s="241"/>
      <c r="X102" s="241"/>
      <c r="Y102" s="238" t="s">
        <v>1533</v>
      </c>
      <c r="Z102" s="238" t="s">
        <v>2753</v>
      </c>
      <c r="AA102" s="238" t="s">
        <v>1533</v>
      </c>
      <c r="AB102" s="241">
        <v>44499</v>
      </c>
      <c r="AC102" s="241">
        <v>44487</v>
      </c>
      <c r="AE102" s="241">
        <f>IFERROR(VLOOKUP(報表清單[[#This Row],[功能項目/代號]],[3]報表驗證日!B:C,2,FALSE),"")</f>
        <v>44431</v>
      </c>
      <c r="AF102" s="241" t="str">
        <f>IFERROR(VLOOKUP(報表清單[[#This Row],[功能項目/代號]],[3]報表驗證日!E:F,2,FALSE),"")</f>
        <v/>
      </c>
      <c r="AG102" s="241" t="str">
        <f>IFERROR(VLOOKUP(報表清單[[#This Row],[功能項目/代號]],[3]報表驗證日!H:I,2,FALSE),"")</f>
        <v/>
      </c>
      <c r="AH102" s="241">
        <f>IFERROR(VLOOKUP(C102,[3]報表驗證日!K:L,2,FALSE),"")</f>
        <v>44526</v>
      </c>
      <c r="AI102" s="241" t="str">
        <f>IFERROR(VLOOKUP(C102,[3]報表驗證日!N:O,2,FALSE),"")</f>
        <v/>
      </c>
      <c r="AQ102" s="238"/>
      <c r="AR102" s="239"/>
    </row>
    <row r="103" spans="1:44" x14ac:dyDescent="0.4">
      <c r="A103" s="238" t="s">
        <v>2656</v>
      </c>
      <c r="B103" s="238" t="s">
        <v>2799</v>
      </c>
      <c r="C103" s="238" t="s">
        <v>3066</v>
      </c>
      <c r="D103" s="238" t="s">
        <v>3067</v>
      </c>
      <c r="E103" s="240" t="s">
        <v>2967</v>
      </c>
      <c r="F103" s="238" t="s">
        <v>884</v>
      </c>
      <c r="H103" s="238" t="s">
        <v>2692</v>
      </c>
      <c r="I103" s="241" t="s">
        <v>3068</v>
      </c>
      <c r="K103" s="242">
        <v>44293</v>
      </c>
      <c r="L103" s="242">
        <v>44287</v>
      </c>
      <c r="M103" s="242">
        <v>44299</v>
      </c>
      <c r="N103" s="238">
        <v>2</v>
      </c>
      <c r="P103" s="243" t="s">
        <v>2692</v>
      </c>
      <c r="Q103" s="244" t="s">
        <v>2669</v>
      </c>
      <c r="R103" s="241">
        <v>44330</v>
      </c>
      <c r="S103" s="241">
        <v>44328</v>
      </c>
      <c r="T103" s="241">
        <v>44329</v>
      </c>
      <c r="U103" s="241">
        <v>44330</v>
      </c>
      <c r="V103" s="245">
        <v>44337</v>
      </c>
      <c r="W103" s="241"/>
      <c r="X103" s="241"/>
      <c r="Y103" s="238" t="s">
        <v>1533</v>
      </c>
      <c r="Z103" s="238" t="s">
        <v>2753</v>
      </c>
      <c r="AA103" s="238" t="s">
        <v>1533</v>
      </c>
      <c r="AB103" s="241">
        <v>44499</v>
      </c>
      <c r="AC103" s="241">
        <v>44487</v>
      </c>
      <c r="AE103" s="241">
        <f>IFERROR(VLOOKUP(報表清單[[#This Row],[功能項目/代號]],[3]報表驗證日!B:C,2,FALSE),"")</f>
        <v>44467</v>
      </c>
      <c r="AF103" s="241" t="str">
        <f>IFERROR(VLOOKUP(報表清單[[#This Row],[功能項目/代號]],[3]報表驗證日!E:F,2,FALSE),"")</f>
        <v/>
      </c>
      <c r="AG103" s="241" t="str">
        <f>IFERROR(VLOOKUP(報表清單[[#This Row],[功能項目/代號]],[3]報表驗證日!H:I,2,FALSE),"")</f>
        <v/>
      </c>
      <c r="AH103" s="241">
        <f>IFERROR(VLOOKUP(C103,[3]報表驗證日!K:L,2,FALSE),"")</f>
        <v>44522</v>
      </c>
      <c r="AI103" s="241" t="str">
        <f>IFERROR(VLOOKUP(C103,[3]報表驗證日!N:O,2,FALSE),"")</f>
        <v/>
      </c>
      <c r="AQ103" s="238"/>
      <c r="AR103" s="239"/>
    </row>
    <row r="104" spans="1:44" x14ac:dyDescent="0.4">
      <c r="A104" s="238" t="s">
        <v>2656</v>
      </c>
      <c r="B104" s="238" t="s">
        <v>2799</v>
      </c>
      <c r="C104" s="238" t="s">
        <v>3069</v>
      </c>
      <c r="D104" s="238" t="s">
        <v>3070</v>
      </c>
      <c r="E104" s="240" t="s">
        <v>3071</v>
      </c>
      <c r="F104" s="238" t="s">
        <v>995</v>
      </c>
      <c r="H104" s="238" t="s">
        <v>2692</v>
      </c>
      <c r="I104" s="241" t="s">
        <v>3072</v>
      </c>
      <c r="K104" s="242">
        <v>44295</v>
      </c>
      <c r="L104" s="242">
        <v>44287</v>
      </c>
      <c r="M104" s="242">
        <v>44299</v>
      </c>
      <c r="N104" s="238">
        <v>4</v>
      </c>
      <c r="P104" s="243" t="s">
        <v>2692</v>
      </c>
      <c r="Q104" s="244" t="s">
        <v>2669</v>
      </c>
      <c r="R104" s="241">
        <v>44337</v>
      </c>
      <c r="S104" s="241">
        <v>44329</v>
      </c>
      <c r="T104" s="241">
        <v>44329</v>
      </c>
      <c r="U104" s="241">
        <v>44337</v>
      </c>
      <c r="V104" s="245">
        <v>44337</v>
      </c>
      <c r="W104" s="241"/>
      <c r="X104" s="241"/>
      <c r="Y104" s="238" t="s">
        <v>3073</v>
      </c>
      <c r="Z104" s="238" t="s">
        <v>3074</v>
      </c>
      <c r="AA104" s="238" t="s">
        <v>1533</v>
      </c>
      <c r="AB104" s="241">
        <v>44499</v>
      </c>
      <c r="AC104" s="241">
        <v>44487</v>
      </c>
      <c r="AE104" s="241">
        <f>IFERROR(VLOOKUP(報表清單[[#This Row],[功能項目/代號]],[3]報表驗證日!B:C,2,FALSE),"")</f>
        <v>44403</v>
      </c>
      <c r="AF104" s="241" t="str">
        <f>IFERROR(VLOOKUP(報表清單[[#This Row],[功能項目/代號]],[3]報表驗證日!E:F,2,FALSE),"")</f>
        <v/>
      </c>
      <c r="AG104" s="241" t="str">
        <f>IFERROR(VLOOKUP(報表清單[[#This Row],[功能項目/代號]],[3]報表驗證日!H:I,2,FALSE),"")</f>
        <v/>
      </c>
      <c r="AH104" s="241">
        <f>IFERROR(VLOOKUP(C104,[3]報表驗證日!K:L,2,FALSE),"")</f>
        <v>44524</v>
      </c>
      <c r="AI104" s="241" t="str">
        <f>IFERROR(VLOOKUP(C104,[3]報表驗證日!N:O,2,FALSE),"")</f>
        <v/>
      </c>
      <c r="AQ104" s="238"/>
      <c r="AR104" s="239"/>
    </row>
    <row r="105" spans="1:44" x14ac:dyDescent="0.4">
      <c r="A105" s="238" t="s">
        <v>2656</v>
      </c>
      <c r="B105" s="238" t="s">
        <v>2799</v>
      </c>
      <c r="C105" s="238" t="s">
        <v>3075</v>
      </c>
      <c r="D105" s="238" t="s">
        <v>3076</v>
      </c>
      <c r="E105" s="240" t="s">
        <v>3071</v>
      </c>
      <c r="F105" s="238" t="s">
        <v>995</v>
      </c>
      <c r="H105" s="238" t="s">
        <v>2692</v>
      </c>
      <c r="I105" s="241" t="s">
        <v>3077</v>
      </c>
      <c r="K105" s="242">
        <v>44295</v>
      </c>
      <c r="L105" s="242">
        <v>44287</v>
      </c>
      <c r="M105" s="242">
        <v>44299</v>
      </c>
      <c r="N105" s="238">
        <v>4</v>
      </c>
      <c r="P105" s="243" t="s">
        <v>2692</v>
      </c>
      <c r="Q105" s="244" t="s">
        <v>2669</v>
      </c>
      <c r="R105" s="241">
        <v>44337</v>
      </c>
      <c r="S105" s="241">
        <v>44329</v>
      </c>
      <c r="T105" s="241">
        <v>44329</v>
      </c>
      <c r="U105" s="241">
        <v>44337</v>
      </c>
      <c r="V105" s="245">
        <v>44337</v>
      </c>
      <c r="W105" s="241"/>
      <c r="X105" s="241"/>
      <c r="Y105" s="238" t="s">
        <v>3073</v>
      </c>
      <c r="Z105" s="238" t="s">
        <v>3074</v>
      </c>
      <c r="AA105" s="238" t="s">
        <v>1533</v>
      </c>
      <c r="AB105" s="241">
        <v>44499</v>
      </c>
      <c r="AC105" s="241">
        <v>44487</v>
      </c>
      <c r="AE105" s="241">
        <f>IFERROR(VLOOKUP(報表清單[[#This Row],[功能項目/代號]],[3]報表驗證日!B:C,2,FALSE),"")</f>
        <v>44403</v>
      </c>
      <c r="AF105" s="241" t="str">
        <f>IFERROR(VLOOKUP(報表清單[[#This Row],[功能項目/代號]],[3]報表驗證日!E:F,2,FALSE),"")</f>
        <v/>
      </c>
      <c r="AG105" s="241" t="str">
        <f>IFERROR(VLOOKUP(報表清單[[#This Row],[功能項目/代號]],[3]報表驗證日!H:I,2,FALSE),"")</f>
        <v/>
      </c>
      <c r="AH105" s="241">
        <f>IFERROR(VLOOKUP(C105,[3]報表驗證日!K:L,2,FALSE),"")</f>
        <v>44524</v>
      </c>
      <c r="AI105" s="241" t="str">
        <f>IFERROR(VLOOKUP(C105,[3]報表驗證日!N:O,2,FALSE),"")</f>
        <v/>
      </c>
      <c r="AQ105" s="238"/>
      <c r="AR105" s="239"/>
    </row>
    <row r="106" spans="1:44" x14ac:dyDescent="0.4">
      <c r="A106" s="238" t="s">
        <v>2656</v>
      </c>
      <c r="B106" s="238" t="s">
        <v>2799</v>
      </c>
      <c r="C106" s="238" t="s">
        <v>3078</v>
      </c>
      <c r="D106" s="238" t="s">
        <v>3079</v>
      </c>
      <c r="E106" s="240" t="s">
        <v>3071</v>
      </c>
      <c r="F106" s="238" t="s">
        <v>995</v>
      </c>
      <c r="H106" s="238" t="s">
        <v>2692</v>
      </c>
      <c r="I106" s="241" t="s">
        <v>3080</v>
      </c>
      <c r="K106" s="242">
        <v>44295</v>
      </c>
      <c r="L106" s="242">
        <v>44287</v>
      </c>
      <c r="M106" s="242">
        <v>44299</v>
      </c>
      <c r="N106" s="238">
        <v>4</v>
      </c>
      <c r="P106" s="243" t="s">
        <v>2692</v>
      </c>
      <c r="Q106" s="244" t="s">
        <v>2669</v>
      </c>
      <c r="R106" s="241">
        <v>44337</v>
      </c>
      <c r="S106" s="241">
        <v>44329</v>
      </c>
      <c r="T106" s="241">
        <v>44329</v>
      </c>
      <c r="U106" s="241">
        <v>44337</v>
      </c>
      <c r="V106" s="245">
        <v>44337</v>
      </c>
      <c r="W106" s="241"/>
      <c r="X106" s="241"/>
      <c r="Y106" s="238" t="s">
        <v>3073</v>
      </c>
      <c r="Z106" s="238" t="s">
        <v>3074</v>
      </c>
      <c r="AA106" s="238" t="s">
        <v>1533</v>
      </c>
      <c r="AB106" s="241">
        <v>44499</v>
      </c>
      <c r="AC106" s="241">
        <v>44487</v>
      </c>
      <c r="AE106" s="241">
        <f>IFERROR(VLOOKUP(報表清單[[#This Row],[功能項目/代號]],[3]報表驗證日!B:C,2,FALSE),"")</f>
        <v>44414</v>
      </c>
      <c r="AF106" s="241" t="str">
        <f>IFERROR(VLOOKUP(報表清單[[#This Row],[功能項目/代號]],[3]報表驗證日!E:F,2,FALSE),"")</f>
        <v/>
      </c>
      <c r="AG106" s="241" t="str">
        <f>IFERROR(VLOOKUP(報表清單[[#This Row],[功能項目/代號]],[3]報表驗證日!H:I,2,FALSE),"")</f>
        <v/>
      </c>
      <c r="AH106" s="241">
        <f>IFERROR(VLOOKUP(C106,[3]報表驗證日!K:L,2,FALSE),"")</f>
        <v>44525</v>
      </c>
      <c r="AI106" s="241" t="str">
        <f>IFERROR(VLOOKUP(C106,[3]報表驗證日!N:O,2,FALSE),"")</f>
        <v/>
      </c>
      <c r="AQ106" s="238"/>
      <c r="AR106" s="239"/>
    </row>
    <row r="107" spans="1:44" x14ac:dyDescent="0.4">
      <c r="A107" s="238" t="s">
        <v>2656</v>
      </c>
      <c r="B107" s="238" t="s">
        <v>2799</v>
      </c>
      <c r="C107" s="238" t="s">
        <v>3081</v>
      </c>
      <c r="D107" s="238" t="s">
        <v>3082</v>
      </c>
      <c r="E107" s="240" t="s">
        <v>3071</v>
      </c>
      <c r="F107" s="238" t="s">
        <v>995</v>
      </c>
      <c r="H107" s="238" t="s">
        <v>2692</v>
      </c>
      <c r="I107" s="241" t="s">
        <v>3083</v>
      </c>
      <c r="K107" s="242">
        <v>44295</v>
      </c>
      <c r="L107" s="242">
        <v>44287</v>
      </c>
      <c r="M107" s="242">
        <v>44299</v>
      </c>
      <c r="N107" s="238">
        <v>4</v>
      </c>
      <c r="P107" s="243" t="s">
        <v>2692</v>
      </c>
      <c r="Q107" s="244" t="s">
        <v>2669</v>
      </c>
      <c r="R107" s="241">
        <v>44337</v>
      </c>
      <c r="S107" s="241">
        <v>44329</v>
      </c>
      <c r="T107" s="241">
        <v>44329</v>
      </c>
      <c r="U107" s="241">
        <v>44337</v>
      </c>
      <c r="V107" s="245">
        <v>44337</v>
      </c>
      <c r="W107" s="241"/>
      <c r="X107" s="241"/>
      <c r="Y107" s="238" t="s">
        <v>3073</v>
      </c>
      <c r="Z107" s="238" t="s">
        <v>3074</v>
      </c>
      <c r="AA107" s="238" t="s">
        <v>1533</v>
      </c>
      <c r="AB107" s="241">
        <v>44499</v>
      </c>
      <c r="AC107" s="241">
        <v>44487</v>
      </c>
      <c r="AE107" s="241">
        <f>IFERROR(VLOOKUP(報表清單[[#This Row],[功能項目/代號]],[3]報表驗證日!B:C,2,FALSE),"")</f>
        <v>44414</v>
      </c>
      <c r="AF107" s="241" t="str">
        <f>IFERROR(VLOOKUP(報表清單[[#This Row],[功能項目/代號]],[3]報表驗證日!E:F,2,FALSE),"")</f>
        <v/>
      </c>
      <c r="AG107" s="241" t="str">
        <f>IFERROR(VLOOKUP(報表清單[[#This Row],[功能項目/代號]],[3]報表驗證日!H:I,2,FALSE),"")</f>
        <v/>
      </c>
      <c r="AH107" s="241">
        <f>IFERROR(VLOOKUP(C107,[3]報表驗證日!K:L,2,FALSE),"")</f>
        <v>44525</v>
      </c>
      <c r="AI107" s="241" t="str">
        <f>IFERROR(VLOOKUP(C107,[3]報表驗證日!N:O,2,FALSE),"")</f>
        <v/>
      </c>
      <c r="AQ107" s="238"/>
      <c r="AR107" s="239"/>
    </row>
    <row r="108" spans="1:44" x14ac:dyDescent="0.4">
      <c r="A108" s="238" t="s">
        <v>2656</v>
      </c>
      <c r="B108" s="238" t="s">
        <v>2799</v>
      </c>
      <c r="C108" s="238" t="s">
        <v>3084</v>
      </c>
      <c r="D108" s="238" t="s">
        <v>3085</v>
      </c>
      <c r="E108" s="240" t="s">
        <v>3071</v>
      </c>
      <c r="F108" s="238" t="s">
        <v>995</v>
      </c>
      <c r="H108" s="238" t="s">
        <v>2692</v>
      </c>
      <c r="I108" s="241" t="s">
        <v>3086</v>
      </c>
      <c r="K108" s="242">
        <v>44295</v>
      </c>
      <c r="L108" s="242">
        <v>44287</v>
      </c>
      <c r="M108" s="242">
        <v>44299</v>
      </c>
      <c r="N108" s="238">
        <v>4</v>
      </c>
      <c r="P108" s="243" t="s">
        <v>2692</v>
      </c>
      <c r="Q108" s="244" t="s">
        <v>2669</v>
      </c>
      <c r="R108" s="241">
        <v>44337</v>
      </c>
      <c r="S108" s="241">
        <v>44329</v>
      </c>
      <c r="T108" s="241">
        <v>44329</v>
      </c>
      <c r="U108" s="241">
        <v>44337</v>
      </c>
      <c r="V108" s="245">
        <v>44337</v>
      </c>
      <c r="W108" s="241"/>
      <c r="X108" s="241"/>
      <c r="Y108" s="238" t="s">
        <v>3073</v>
      </c>
      <c r="Z108" s="238" t="s">
        <v>3074</v>
      </c>
      <c r="AA108" s="238" t="s">
        <v>1533</v>
      </c>
      <c r="AB108" s="241">
        <v>44499</v>
      </c>
      <c r="AC108" s="241">
        <v>44487</v>
      </c>
      <c r="AE108" s="241">
        <f>IFERROR(VLOOKUP(報表清單[[#This Row],[功能項目/代號]],[3]報表驗證日!B:C,2,FALSE),"")</f>
        <v>44417</v>
      </c>
      <c r="AF108" s="241" t="str">
        <f>IFERROR(VLOOKUP(報表清單[[#This Row],[功能項目/代號]],[3]報表驗證日!E:F,2,FALSE),"")</f>
        <v/>
      </c>
      <c r="AG108" s="241" t="str">
        <f>IFERROR(VLOOKUP(報表清單[[#This Row],[功能項目/代號]],[3]報表驗證日!H:I,2,FALSE),"")</f>
        <v/>
      </c>
      <c r="AH108" s="241">
        <f>IFERROR(VLOOKUP(C108,[3]報表驗證日!K:L,2,FALSE),"")</f>
        <v>44525</v>
      </c>
      <c r="AI108" s="241" t="str">
        <f>IFERROR(VLOOKUP(C108,[3]報表驗證日!N:O,2,FALSE),"")</f>
        <v/>
      </c>
      <c r="AQ108" s="238"/>
      <c r="AR108" s="239"/>
    </row>
    <row r="109" spans="1:44" x14ac:dyDescent="0.4">
      <c r="A109" s="238" t="s">
        <v>2656</v>
      </c>
      <c r="B109" s="238" t="s">
        <v>2799</v>
      </c>
      <c r="C109" s="238" t="s">
        <v>3087</v>
      </c>
      <c r="D109" s="238" t="s">
        <v>3088</v>
      </c>
      <c r="E109" s="240" t="s">
        <v>3071</v>
      </c>
      <c r="F109" s="238" t="s">
        <v>995</v>
      </c>
      <c r="H109" s="238" t="s">
        <v>2692</v>
      </c>
      <c r="I109" s="241" t="s">
        <v>3089</v>
      </c>
      <c r="K109" s="242">
        <v>44295</v>
      </c>
      <c r="L109" s="242">
        <v>44287</v>
      </c>
      <c r="M109" s="242">
        <v>44299</v>
      </c>
      <c r="N109" s="238">
        <v>4</v>
      </c>
      <c r="P109" s="243" t="s">
        <v>2692</v>
      </c>
      <c r="Q109" s="244" t="s">
        <v>2669</v>
      </c>
      <c r="R109" s="241">
        <v>44337</v>
      </c>
      <c r="S109" s="241">
        <v>44329</v>
      </c>
      <c r="T109" s="241">
        <v>44329</v>
      </c>
      <c r="U109" s="241">
        <v>44337</v>
      </c>
      <c r="V109" s="245">
        <v>44337</v>
      </c>
      <c r="W109" s="241"/>
      <c r="X109" s="241"/>
      <c r="Y109" s="238" t="s">
        <v>3090</v>
      </c>
      <c r="Z109" s="238" t="s">
        <v>3091</v>
      </c>
      <c r="AA109" s="238" t="s">
        <v>1533</v>
      </c>
      <c r="AB109" s="241">
        <v>44499</v>
      </c>
      <c r="AC109" s="241">
        <v>44487</v>
      </c>
      <c r="AE109" s="241">
        <f>IFERROR(VLOOKUP(報表清單[[#This Row],[功能項目/代號]],[3]報表驗證日!B:C,2,FALSE),"")</f>
        <v>44419</v>
      </c>
      <c r="AF109" s="241" t="str">
        <f>IFERROR(VLOOKUP(報表清單[[#This Row],[功能項目/代號]],[3]報表驗證日!E:F,2,FALSE),"")</f>
        <v/>
      </c>
      <c r="AG109" s="241" t="str">
        <f>IFERROR(VLOOKUP(報表清單[[#This Row],[功能項目/代號]],[3]報表驗證日!H:I,2,FALSE),"")</f>
        <v/>
      </c>
      <c r="AH109" s="241">
        <f>IFERROR(VLOOKUP(C109,[3]報表驗證日!K:L,2,FALSE),"")</f>
        <v>44525</v>
      </c>
      <c r="AI109" s="241" t="str">
        <f>IFERROR(VLOOKUP(C109,[3]報表驗證日!N:O,2,FALSE),"")</f>
        <v/>
      </c>
      <c r="AQ109" s="238"/>
      <c r="AR109" s="239"/>
    </row>
    <row r="110" spans="1:44" x14ac:dyDescent="0.4">
      <c r="A110" s="238" t="s">
        <v>2656</v>
      </c>
      <c r="B110" s="238" t="s">
        <v>2799</v>
      </c>
      <c r="C110" s="238" t="s">
        <v>3092</v>
      </c>
      <c r="D110" s="238" t="s">
        <v>3093</v>
      </c>
      <c r="E110" s="240" t="s">
        <v>3071</v>
      </c>
      <c r="F110" s="238" t="s">
        <v>2760</v>
      </c>
      <c r="H110" s="238" t="s">
        <v>2692</v>
      </c>
      <c r="I110" s="241" t="s">
        <v>3094</v>
      </c>
      <c r="J110" s="238" t="s">
        <v>3095</v>
      </c>
      <c r="K110" s="242">
        <v>44309</v>
      </c>
      <c r="L110" s="242">
        <v>44306</v>
      </c>
      <c r="M110" s="242">
        <v>44313</v>
      </c>
      <c r="N110" s="260">
        <v>2</v>
      </c>
      <c r="O110" s="261"/>
      <c r="P110" s="243" t="s">
        <v>2692</v>
      </c>
      <c r="Q110" s="244" t="s">
        <v>2669</v>
      </c>
      <c r="R110" s="241">
        <v>44344</v>
      </c>
      <c r="S110" s="241">
        <v>44341</v>
      </c>
      <c r="T110" s="241">
        <v>44342</v>
      </c>
      <c r="U110" s="241">
        <v>44344</v>
      </c>
      <c r="V110" s="245">
        <v>44344</v>
      </c>
      <c r="W110" s="241"/>
      <c r="X110" s="241"/>
      <c r="Y110" s="238" t="s">
        <v>1533</v>
      </c>
      <c r="Z110" s="238" t="s">
        <v>2753</v>
      </c>
      <c r="AA110" s="248"/>
      <c r="AB110" s="241">
        <v>44498</v>
      </c>
      <c r="AC110" s="241">
        <v>44557</v>
      </c>
      <c r="AE110" s="241" t="str">
        <f>IFERROR(VLOOKUP(報表清單[[#This Row],[功能項目/代號]],[3]報表驗證日!B:C,2,FALSE),"")</f>
        <v>業績計算需列出問題
並找賴桑&amp;淑遠開會討論</v>
      </c>
      <c r="AF110" s="241" t="str">
        <f>IFERROR(VLOOKUP(報表清單[[#This Row],[功能項目/代號]],[3]報表驗證日!E:F,2,FALSE),"")</f>
        <v/>
      </c>
      <c r="AG110" s="241" t="str">
        <f>IFERROR(VLOOKUP(報表清單[[#This Row],[功能項目/代號]],[3]報表驗證日!H:I,2,FALSE),"")</f>
        <v/>
      </c>
      <c r="AH110" s="241" t="str">
        <f>IFERROR(VLOOKUP(C110,[3]報表驗證日!K:L,2,FALSE),"")</f>
        <v/>
      </c>
      <c r="AI110" s="241">
        <f>IFERROR(VLOOKUP(C110,[3]報表驗證日!N:O,2,FALSE),"")</f>
        <v>44557</v>
      </c>
      <c r="AQ110" s="238"/>
      <c r="AR110" s="239"/>
    </row>
    <row r="111" spans="1:44" x14ac:dyDescent="0.4">
      <c r="A111" s="238" t="s">
        <v>2656</v>
      </c>
      <c r="B111" s="238" t="s">
        <v>2799</v>
      </c>
      <c r="C111" s="238" t="s">
        <v>3096</v>
      </c>
      <c r="D111" s="238" t="s">
        <v>3097</v>
      </c>
      <c r="E111" s="240" t="s">
        <v>3071</v>
      </c>
      <c r="F111" s="238" t="s">
        <v>2760</v>
      </c>
      <c r="H111" s="238" t="s">
        <v>2692</v>
      </c>
      <c r="I111" s="241" t="s">
        <v>3098</v>
      </c>
      <c r="K111" s="242">
        <v>44313</v>
      </c>
      <c r="L111" s="242">
        <v>44309</v>
      </c>
      <c r="M111" s="242">
        <v>44313</v>
      </c>
      <c r="N111" s="238">
        <v>2</v>
      </c>
      <c r="P111" s="243" t="s">
        <v>2692</v>
      </c>
      <c r="Q111" s="244" t="s">
        <v>2669</v>
      </c>
      <c r="R111" s="241">
        <v>44344</v>
      </c>
      <c r="S111" s="241">
        <v>44342</v>
      </c>
      <c r="T111" s="241">
        <v>44344</v>
      </c>
      <c r="U111" s="241">
        <v>44344</v>
      </c>
      <c r="V111" s="245">
        <v>44351</v>
      </c>
      <c r="W111" s="241"/>
      <c r="X111" s="241"/>
      <c r="Y111" s="238" t="s">
        <v>1533</v>
      </c>
      <c r="Z111" s="238" t="s">
        <v>2753</v>
      </c>
      <c r="AA111" s="248"/>
      <c r="AB111" s="241">
        <v>44498</v>
      </c>
      <c r="AC111" s="241">
        <v>44559</v>
      </c>
      <c r="AE111" s="241" t="str">
        <f>IFERROR(VLOOKUP(報表清單[[#This Row],[功能項目/代號]],[3]報表驗證日!B:C,2,FALSE),"")</f>
        <v>業績計算需列出問題
並找賴桑&amp;淑遠開會討論</v>
      </c>
      <c r="AF111" s="241" t="str">
        <f>IFERROR(VLOOKUP(報表清單[[#This Row],[功能項目/代號]],[3]報表驗證日!E:F,2,FALSE),"")</f>
        <v/>
      </c>
      <c r="AG111" s="241" t="str">
        <f>IFERROR(VLOOKUP(報表清單[[#This Row],[功能項目/代號]],[3]報表驗證日!H:I,2,FALSE),"")</f>
        <v/>
      </c>
      <c r="AH111" s="241" t="str">
        <f>IFERROR(VLOOKUP(C111,[3]報表驗證日!K:L,2,FALSE),"")</f>
        <v/>
      </c>
      <c r="AI111" s="241">
        <f>IFERROR(VLOOKUP(C111,[3]報表驗證日!N:O,2,FALSE),"")</f>
        <v>44559</v>
      </c>
      <c r="AQ111" s="238"/>
      <c r="AR111" s="239"/>
    </row>
    <row r="112" spans="1:44" x14ac:dyDescent="0.4">
      <c r="A112" s="238" t="s">
        <v>2656</v>
      </c>
      <c r="B112" s="238" t="s">
        <v>2799</v>
      </c>
      <c r="C112" s="238" t="s">
        <v>3099</v>
      </c>
      <c r="D112" s="238" t="s">
        <v>3100</v>
      </c>
      <c r="E112" s="240" t="s">
        <v>3071</v>
      </c>
      <c r="F112" s="238" t="s">
        <v>2760</v>
      </c>
      <c r="H112" s="238" t="s">
        <v>2692</v>
      </c>
      <c r="I112" s="241" t="s">
        <v>3101</v>
      </c>
      <c r="K112" s="242">
        <v>44313</v>
      </c>
      <c r="L112" s="242">
        <v>44309</v>
      </c>
      <c r="M112" s="242">
        <v>44313</v>
      </c>
      <c r="N112" s="238">
        <v>2</v>
      </c>
      <c r="P112" s="243" t="s">
        <v>2692</v>
      </c>
      <c r="Q112" s="244" t="s">
        <v>2669</v>
      </c>
      <c r="R112" s="241">
        <v>44344</v>
      </c>
      <c r="S112" s="241">
        <v>44342</v>
      </c>
      <c r="T112" s="241">
        <v>44344</v>
      </c>
      <c r="U112" s="241">
        <v>44344</v>
      </c>
      <c r="V112" s="245">
        <v>44351</v>
      </c>
      <c r="W112" s="241"/>
      <c r="X112" s="241"/>
      <c r="Y112" s="238" t="s">
        <v>1533</v>
      </c>
      <c r="Z112" s="238" t="s">
        <v>2753</v>
      </c>
      <c r="AA112" s="248"/>
      <c r="AB112" s="241">
        <v>44498</v>
      </c>
      <c r="AC112" s="241">
        <v>44557</v>
      </c>
      <c r="AE112" s="241" t="str">
        <f>IFERROR(VLOOKUP(報表清單[[#This Row],[功能項目/代號]],[3]報表驗證日!B:C,2,FALSE),"")</f>
        <v>業績計算需列出問題
並找賴桑&amp;淑遠開會討論</v>
      </c>
      <c r="AF112" s="241" t="str">
        <f>IFERROR(VLOOKUP(報表清單[[#This Row],[功能項目/代號]],[3]報表驗證日!E:F,2,FALSE),"")</f>
        <v/>
      </c>
      <c r="AG112" s="241" t="str">
        <f>IFERROR(VLOOKUP(報表清單[[#This Row],[功能項目/代號]],[3]報表驗證日!H:I,2,FALSE),"")</f>
        <v/>
      </c>
      <c r="AH112" s="241" t="str">
        <f>IFERROR(VLOOKUP(C112,[3]報表驗證日!K:L,2,FALSE),"")</f>
        <v/>
      </c>
      <c r="AI112" s="241">
        <f>IFERROR(VLOOKUP(C112,[3]報表驗證日!N:O,2,FALSE),"")</f>
        <v>44557</v>
      </c>
      <c r="AQ112" s="238"/>
      <c r="AR112" s="239"/>
    </row>
    <row r="113" spans="1:44" x14ac:dyDescent="0.4">
      <c r="A113" s="238" t="s">
        <v>2656</v>
      </c>
      <c r="B113" s="238" t="s">
        <v>2799</v>
      </c>
      <c r="C113" s="238" t="s">
        <v>3102</v>
      </c>
      <c r="D113" s="238" t="s">
        <v>3103</v>
      </c>
      <c r="E113" s="240" t="s">
        <v>3071</v>
      </c>
      <c r="F113" s="238" t="s">
        <v>2760</v>
      </c>
      <c r="H113" s="238" t="s">
        <v>2692</v>
      </c>
      <c r="I113" s="241" t="s">
        <v>3104</v>
      </c>
      <c r="K113" s="242">
        <v>44321</v>
      </c>
      <c r="L113" s="242">
        <v>44314</v>
      </c>
      <c r="M113" s="242">
        <v>44321</v>
      </c>
      <c r="N113" s="238">
        <v>2</v>
      </c>
      <c r="P113" s="243" t="s">
        <v>2692</v>
      </c>
      <c r="Q113" s="244" t="s">
        <v>2703</v>
      </c>
      <c r="R113" s="241">
        <v>44344</v>
      </c>
      <c r="S113" s="241">
        <v>44342</v>
      </c>
      <c r="T113" s="241">
        <v>44344</v>
      </c>
      <c r="U113" s="241">
        <v>44344</v>
      </c>
      <c r="V113" s="245">
        <v>44351</v>
      </c>
      <c r="W113" s="241"/>
      <c r="X113" s="241"/>
      <c r="Y113" s="238" t="s">
        <v>1533</v>
      </c>
      <c r="Z113" s="238" t="s">
        <v>2753</v>
      </c>
      <c r="AA113" s="238" t="s">
        <v>3102</v>
      </c>
      <c r="AB113" s="241">
        <v>44498</v>
      </c>
      <c r="AC113" s="241">
        <v>44580</v>
      </c>
      <c r="AE113" s="241" t="str">
        <f>IFERROR(VLOOKUP(報表清單[[#This Row],[功能項目/代號]],[3]報表驗證日!B:C,2,FALSE),"")</f>
        <v>業績計算需列出問題
並找賴桑&amp;淑遠開會討論</v>
      </c>
      <c r="AF113" s="241" t="str">
        <f>IFERROR(VLOOKUP(報表清單[[#This Row],[功能項目/代號]],[3]報表驗證日!E:F,2,FALSE),"")</f>
        <v/>
      </c>
      <c r="AG113" s="241" t="str">
        <f>IFERROR(VLOOKUP(報表清單[[#This Row],[功能項目/代號]],[3]報表驗證日!H:I,2,FALSE),"")</f>
        <v/>
      </c>
      <c r="AH113" s="241" t="str">
        <f>IFERROR(VLOOKUP(C113,[3]報表驗證日!K:L,2,FALSE),"")</f>
        <v/>
      </c>
      <c r="AI113" s="241" t="str">
        <f>IFERROR(VLOOKUP(C113,[3]報表驗證日!N:O,2,FALSE),"")</f>
        <v>改下期驗證</v>
      </c>
      <c r="AQ113" s="238"/>
      <c r="AR113" s="239"/>
    </row>
    <row r="114" spans="1:44" x14ac:dyDescent="0.4">
      <c r="A114" s="238" t="s">
        <v>2656</v>
      </c>
      <c r="B114" s="238" t="s">
        <v>2799</v>
      </c>
      <c r="C114" s="238" t="s">
        <v>3105</v>
      </c>
      <c r="D114" s="238" t="s">
        <v>3106</v>
      </c>
      <c r="E114" s="240" t="s">
        <v>3107</v>
      </c>
      <c r="F114" s="238" t="s">
        <v>2760</v>
      </c>
      <c r="H114" s="238" t="s">
        <v>2692</v>
      </c>
      <c r="I114" s="241" t="s">
        <v>3108</v>
      </c>
      <c r="K114" s="242">
        <v>44309</v>
      </c>
      <c r="L114" s="242">
        <v>44306</v>
      </c>
      <c r="M114" s="242">
        <v>44313</v>
      </c>
      <c r="N114" s="238">
        <v>2</v>
      </c>
      <c r="P114" s="243" t="s">
        <v>2692</v>
      </c>
      <c r="Q114" s="244" t="s">
        <v>2669</v>
      </c>
      <c r="R114" s="241">
        <v>44344</v>
      </c>
      <c r="S114" s="241">
        <v>44341</v>
      </c>
      <c r="T114" s="241">
        <v>44350</v>
      </c>
      <c r="U114" s="241">
        <v>44344</v>
      </c>
      <c r="V114" s="245">
        <v>44351</v>
      </c>
      <c r="W114" s="241"/>
      <c r="X114" s="241"/>
      <c r="Y114" s="238" t="s">
        <v>1533</v>
      </c>
      <c r="Z114" s="238" t="s">
        <v>2753</v>
      </c>
      <c r="AA114" s="238" t="s">
        <v>1533</v>
      </c>
      <c r="AB114" s="241">
        <v>44499</v>
      </c>
      <c r="AC114" s="241">
        <v>44487</v>
      </c>
      <c r="AE114" s="241">
        <f>IFERROR(VLOOKUP(報表清單[[#This Row],[功能項目/代號]],[3]報表驗證日!B:C,2,FALSE),"")</f>
        <v>44433</v>
      </c>
      <c r="AF114" s="241" t="str">
        <f>IFERROR(VLOOKUP(報表清單[[#This Row],[功能項目/代號]],[3]報表驗證日!E:F,2,FALSE),"")</f>
        <v/>
      </c>
      <c r="AG114" s="241" t="str">
        <f>IFERROR(VLOOKUP(報表清單[[#This Row],[功能項目/代號]],[3]報表驗證日!H:I,2,FALSE),"")</f>
        <v/>
      </c>
      <c r="AH114" s="241" t="str">
        <f>IFERROR(VLOOKUP(C114,[3]報表驗證日!K:L,2,FALSE),"")</f>
        <v/>
      </c>
      <c r="AI114" s="241">
        <f>IFERROR(VLOOKUP(C114,[3]報表驗證日!N:O,2,FALSE),"")</f>
        <v>44558</v>
      </c>
      <c r="AQ114" s="238"/>
      <c r="AR114" s="239"/>
    </row>
    <row r="115" spans="1:44" x14ac:dyDescent="0.4">
      <c r="A115" s="238" t="s">
        <v>2656</v>
      </c>
      <c r="B115" s="238" t="s">
        <v>2799</v>
      </c>
      <c r="C115" s="238" t="s">
        <v>3109</v>
      </c>
      <c r="D115" s="238" t="s">
        <v>3110</v>
      </c>
      <c r="E115" s="240" t="s">
        <v>3107</v>
      </c>
      <c r="F115" s="238" t="s">
        <v>718</v>
      </c>
      <c r="H115" s="238" t="s">
        <v>2692</v>
      </c>
      <c r="I115" s="241" t="s">
        <v>3111</v>
      </c>
      <c r="K115" s="242">
        <v>44309</v>
      </c>
      <c r="L115" s="242">
        <v>44306</v>
      </c>
      <c r="M115" s="242">
        <v>44313</v>
      </c>
      <c r="N115" s="238">
        <v>2</v>
      </c>
      <c r="P115" s="243" t="s">
        <v>2692</v>
      </c>
      <c r="Q115" s="244" t="s">
        <v>2669</v>
      </c>
      <c r="R115" s="241">
        <v>44344</v>
      </c>
      <c r="S115" s="241">
        <v>44341</v>
      </c>
      <c r="T115" s="241">
        <v>44342</v>
      </c>
      <c r="U115" s="241">
        <v>44344</v>
      </c>
      <c r="V115" s="245">
        <v>44344</v>
      </c>
      <c r="W115" s="241"/>
      <c r="X115" s="241"/>
      <c r="Y115" s="238" t="s">
        <v>1533</v>
      </c>
      <c r="Z115" s="238" t="s">
        <v>2753</v>
      </c>
      <c r="AA115" s="238" t="s">
        <v>1533</v>
      </c>
      <c r="AB115" s="241">
        <v>44499</v>
      </c>
      <c r="AC115" s="241">
        <v>44487</v>
      </c>
      <c r="AE115" s="241">
        <f>IFERROR(VLOOKUP(報表清單[[#This Row],[功能項目/代號]],[3]報表驗證日!B:C,2,FALSE),"")</f>
        <v>44418</v>
      </c>
      <c r="AF115" s="241" t="str">
        <f>IFERROR(VLOOKUP(報表清單[[#This Row],[功能項目/代號]],[3]報表驗證日!E:F,2,FALSE),"")</f>
        <v/>
      </c>
      <c r="AG115" s="241" t="str">
        <f>IFERROR(VLOOKUP(報表清單[[#This Row],[功能項目/代號]],[3]報表驗證日!H:I,2,FALSE),"")</f>
        <v/>
      </c>
      <c r="AH115" s="241">
        <f>IFERROR(VLOOKUP(C115,[3]報表驗證日!K:L,2,FALSE),"")</f>
        <v>44529</v>
      </c>
      <c r="AI115" s="241" t="str">
        <f>IFERROR(VLOOKUP(C115,[3]報表驗證日!N:O,2,FALSE),"")</f>
        <v/>
      </c>
      <c r="AQ115" s="238"/>
      <c r="AR115" s="239"/>
    </row>
    <row r="116" spans="1:44" x14ac:dyDescent="0.4">
      <c r="A116" s="238" t="s">
        <v>2656</v>
      </c>
      <c r="B116" s="238" t="s">
        <v>2799</v>
      </c>
      <c r="C116" s="238" t="s">
        <v>3112</v>
      </c>
      <c r="D116" s="238" t="s">
        <v>3113</v>
      </c>
      <c r="E116" s="240" t="s">
        <v>3114</v>
      </c>
      <c r="F116" s="238" t="s">
        <v>2760</v>
      </c>
      <c r="H116" s="238" t="s">
        <v>2692</v>
      </c>
      <c r="I116" s="241" t="s">
        <v>3115</v>
      </c>
      <c r="K116" s="242">
        <v>44313</v>
      </c>
      <c r="L116" s="242">
        <v>44309</v>
      </c>
      <c r="M116" s="242">
        <v>44313</v>
      </c>
      <c r="N116" s="238">
        <v>2</v>
      </c>
      <c r="P116" s="243" t="s">
        <v>2692</v>
      </c>
      <c r="Q116" s="244" t="s">
        <v>2703</v>
      </c>
      <c r="R116" s="241">
        <v>44344</v>
      </c>
      <c r="S116" s="241">
        <v>44342</v>
      </c>
      <c r="T116" s="241">
        <v>44344</v>
      </c>
      <c r="U116" s="241">
        <v>44344</v>
      </c>
      <c r="V116" s="245">
        <v>44351</v>
      </c>
      <c r="W116" s="241"/>
      <c r="X116" s="241"/>
      <c r="Y116" s="238" t="s">
        <v>1533</v>
      </c>
      <c r="Z116" s="238" t="s">
        <v>2753</v>
      </c>
      <c r="AA116" s="238" t="s">
        <v>1533</v>
      </c>
      <c r="AB116" s="241">
        <v>44499</v>
      </c>
      <c r="AC116" s="241">
        <v>44487</v>
      </c>
      <c r="AE116" s="241">
        <f>IFERROR(VLOOKUP(報表清單[[#This Row],[功能項目/代號]],[3]報表驗證日!B:C,2,FALSE),"")</f>
        <v>44455</v>
      </c>
      <c r="AF116" s="241" t="str">
        <f>IFERROR(VLOOKUP(報表清單[[#This Row],[功能項目/代號]],[3]報表驗證日!E:F,2,FALSE),"")</f>
        <v/>
      </c>
      <c r="AG116" s="241" t="str">
        <f>IFERROR(VLOOKUP(報表清單[[#This Row],[功能項目/代號]],[3]報表驗證日!H:I,2,FALSE),"")</f>
        <v/>
      </c>
      <c r="AH116" s="241" t="str">
        <f>IFERROR(VLOOKUP(C116,[3]報表驗證日!K:L,2,FALSE),"")</f>
        <v/>
      </c>
      <c r="AI116" s="241" t="str">
        <f>IFERROR(VLOOKUP(C116,[3]報表驗證日!N:O,2,FALSE),"")</f>
        <v>季報</v>
      </c>
      <c r="AQ116" s="238"/>
      <c r="AR116" s="239"/>
    </row>
    <row r="117" spans="1:44" x14ac:dyDescent="0.4">
      <c r="A117" s="238" t="s">
        <v>2656</v>
      </c>
      <c r="B117" s="238" t="s">
        <v>2799</v>
      </c>
      <c r="C117" s="238" t="s">
        <v>3116</v>
      </c>
      <c r="D117" s="238" t="s">
        <v>3117</v>
      </c>
      <c r="E117" s="240" t="s">
        <v>3114</v>
      </c>
      <c r="F117" s="238" t="s">
        <v>884</v>
      </c>
      <c r="H117" s="238" t="s">
        <v>2692</v>
      </c>
      <c r="I117" s="241" t="s">
        <v>3118</v>
      </c>
      <c r="K117" s="242">
        <v>44309</v>
      </c>
      <c r="L117" s="242">
        <v>44306</v>
      </c>
      <c r="M117" s="242">
        <v>44313</v>
      </c>
      <c r="N117" s="238">
        <v>2</v>
      </c>
      <c r="P117" s="243" t="s">
        <v>2692</v>
      </c>
      <c r="Q117" s="244" t="s">
        <v>2669</v>
      </c>
      <c r="R117" s="241">
        <v>44344</v>
      </c>
      <c r="S117" s="241">
        <v>44342</v>
      </c>
      <c r="T117" s="241">
        <v>44343</v>
      </c>
      <c r="U117" s="241">
        <v>44344</v>
      </c>
      <c r="V117" s="245">
        <v>44344</v>
      </c>
      <c r="W117" s="241"/>
      <c r="X117" s="241"/>
      <c r="Y117" s="238" t="s">
        <v>1533</v>
      </c>
      <c r="Z117" s="238" t="s">
        <v>2753</v>
      </c>
      <c r="AA117" s="238" t="s">
        <v>1533</v>
      </c>
      <c r="AB117" s="241">
        <v>44499</v>
      </c>
      <c r="AC117" s="241">
        <v>44487</v>
      </c>
      <c r="AE117" s="241">
        <f>IFERROR(VLOOKUP(報表清單[[#This Row],[功能項目/代號]],[3]報表驗證日!B:C,2,FALSE),"")</f>
        <v>44456</v>
      </c>
      <c r="AF117" s="241" t="str">
        <f>IFERROR(VLOOKUP(報表清單[[#This Row],[功能項目/代號]],[3]報表驗證日!E:F,2,FALSE),"")</f>
        <v/>
      </c>
      <c r="AG117" s="241">
        <f>IFERROR(VLOOKUP(報表清單[[#This Row],[功能項目/代號]],[3]報表驗證日!H:I,2,FALSE),"")</f>
        <v>44487</v>
      </c>
      <c r="AH117" s="241" t="str">
        <f>IFERROR(VLOOKUP(C117,[3]報表驗證日!K:L,2,FALSE),"")</f>
        <v/>
      </c>
      <c r="AI117" s="241" t="str">
        <f>IFERROR(VLOOKUP(C117,[3]報表驗證日!N:O,2,FALSE),"")</f>
        <v/>
      </c>
      <c r="AQ117" s="238"/>
      <c r="AR117" s="239"/>
    </row>
    <row r="118" spans="1:44" x14ac:dyDescent="0.4">
      <c r="A118" s="238" t="s">
        <v>2656</v>
      </c>
      <c r="B118" s="238" t="s">
        <v>2799</v>
      </c>
      <c r="C118" s="238" t="s">
        <v>3119</v>
      </c>
      <c r="D118" s="238" t="s">
        <v>3120</v>
      </c>
      <c r="E118" s="240" t="s">
        <v>3114</v>
      </c>
      <c r="F118" s="238" t="s">
        <v>884</v>
      </c>
      <c r="H118" s="238" t="s">
        <v>2692</v>
      </c>
      <c r="I118" s="241" t="s">
        <v>3121</v>
      </c>
      <c r="K118" s="242">
        <v>44313</v>
      </c>
      <c r="L118" s="242">
        <v>44309</v>
      </c>
      <c r="M118" s="242">
        <v>44313</v>
      </c>
      <c r="N118" s="238">
        <v>2</v>
      </c>
      <c r="P118" s="243" t="s">
        <v>2692</v>
      </c>
      <c r="Q118" s="244" t="s">
        <v>2669</v>
      </c>
      <c r="R118" s="241">
        <v>44344</v>
      </c>
      <c r="S118" s="241">
        <v>44342</v>
      </c>
      <c r="T118" s="241">
        <v>44344</v>
      </c>
      <c r="U118" s="241">
        <v>44344</v>
      </c>
      <c r="V118" s="245">
        <v>44351</v>
      </c>
      <c r="W118" s="241"/>
      <c r="X118" s="241"/>
      <c r="Y118" s="238" t="s">
        <v>1533</v>
      </c>
      <c r="Z118" s="238" t="s">
        <v>2753</v>
      </c>
      <c r="AA118" s="238" t="s">
        <v>1533</v>
      </c>
      <c r="AB118" s="241">
        <v>44499</v>
      </c>
      <c r="AC118" s="241">
        <v>44487</v>
      </c>
      <c r="AE118" s="241">
        <f>IFERROR(VLOOKUP(報表清單[[#This Row],[功能項目/代號]],[3]報表驗證日!B:C,2,FALSE),"")</f>
        <v>44466</v>
      </c>
      <c r="AF118" s="241" t="str">
        <f>IFERROR(VLOOKUP(報表清單[[#This Row],[功能項目/代號]],[3]報表驗證日!E:F,2,FALSE),"")</f>
        <v/>
      </c>
      <c r="AG118" s="241" t="str">
        <f>IFERROR(VLOOKUP(報表清單[[#This Row],[功能項目/代號]],[3]報表驗證日!H:I,2,FALSE),"")</f>
        <v>改下期驗證</v>
      </c>
      <c r="AH118" s="241" t="str">
        <f>IFERROR(VLOOKUP(C118,[3]報表驗證日!K:L,2,FALSE),"")</f>
        <v/>
      </c>
      <c r="AI118" s="241" t="str">
        <f>IFERROR(VLOOKUP(C118,[3]報表驗證日!N:O,2,FALSE),"")</f>
        <v/>
      </c>
      <c r="AQ118" s="238"/>
      <c r="AR118" s="239"/>
    </row>
    <row r="119" spans="1:44" x14ac:dyDescent="0.4">
      <c r="A119" s="238" t="s">
        <v>2656</v>
      </c>
      <c r="B119" s="238" t="s">
        <v>2799</v>
      </c>
      <c r="C119" s="238" t="s">
        <v>3122</v>
      </c>
      <c r="D119" s="238" t="s">
        <v>3123</v>
      </c>
      <c r="E119" s="240" t="s">
        <v>3114</v>
      </c>
      <c r="F119" s="238" t="s">
        <v>735</v>
      </c>
      <c r="H119" s="238" t="s">
        <v>2692</v>
      </c>
      <c r="I119" s="241" t="s">
        <v>3124</v>
      </c>
      <c r="K119" s="242">
        <v>44284</v>
      </c>
      <c r="L119" s="242">
        <v>44283</v>
      </c>
      <c r="M119" s="242">
        <v>44285</v>
      </c>
      <c r="N119" s="238">
        <v>2</v>
      </c>
      <c r="P119" s="243" t="s">
        <v>2692</v>
      </c>
      <c r="Q119" s="244" t="s">
        <v>2669</v>
      </c>
      <c r="R119" s="241">
        <v>44330</v>
      </c>
      <c r="S119" s="241">
        <v>44327</v>
      </c>
      <c r="T119" s="241">
        <v>44329</v>
      </c>
      <c r="U119" s="241">
        <v>44330</v>
      </c>
      <c r="V119" s="245">
        <v>44337</v>
      </c>
      <c r="W119" s="241"/>
      <c r="X119" s="241"/>
      <c r="Y119" s="238" t="s">
        <v>1533</v>
      </c>
      <c r="Z119" s="238" t="s">
        <v>1533</v>
      </c>
      <c r="AA119" s="238" t="s">
        <v>1533</v>
      </c>
      <c r="AB119" s="241">
        <v>44499</v>
      </c>
      <c r="AC119" s="241">
        <v>44487</v>
      </c>
      <c r="AE119" s="241" t="str">
        <f>IFERROR(VLOOKUP(報表清單[[#This Row],[功能項目/代號]],[3]報表驗證日!B:C,2,FALSE),"")</f>
        <v>已確認不提供</v>
      </c>
      <c r="AF119" s="241" t="str">
        <f>IFERROR(VLOOKUP(報表清單[[#This Row],[功能項目/代號]],[3]報表驗證日!E:F,2,FALSE),"")</f>
        <v/>
      </c>
      <c r="AG119" s="241" t="str">
        <f>IFERROR(VLOOKUP(報表清單[[#This Row],[功能項目/代號]],[3]報表驗證日!H:I,2,FALSE),"")</f>
        <v/>
      </c>
      <c r="AH119" s="241" t="str">
        <f>IFERROR(VLOOKUP(C119,[3]報表驗證日!K:L,2,FALSE),"")</f>
        <v/>
      </c>
      <c r="AI119" s="241" t="str">
        <f>IFERROR(VLOOKUP(C119,[3]報表驗證日!N:O,2,FALSE),"")</f>
        <v/>
      </c>
      <c r="AQ119" s="238"/>
      <c r="AR119" s="239"/>
    </row>
    <row r="120" spans="1:44" x14ac:dyDescent="0.4">
      <c r="A120" s="238" t="s">
        <v>2656</v>
      </c>
      <c r="B120" s="238" t="s">
        <v>2799</v>
      </c>
      <c r="C120" s="238" t="s">
        <v>3125</v>
      </c>
      <c r="D120" s="238" t="s">
        <v>3126</v>
      </c>
      <c r="E120" s="240" t="s">
        <v>3127</v>
      </c>
      <c r="F120" s="238" t="s">
        <v>884</v>
      </c>
      <c r="H120" s="238" t="s">
        <v>2692</v>
      </c>
      <c r="I120" s="241" t="s">
        <v>3128</v>
      </c>
      <c r="K120" s="242">
        <v>44313</v>
      </c>
      <c r="L120" s="242">
        <v>44309</v>
      </c>
      <c r="M120" s="242">
        <v>44313</v>
      </c>
      <c r="N120" s="238">
        <v>3</v>
      </c>
      <c r="P120" s="243" t="s">
        <v>2692</v>
      </c>
      <c r="Q120" s="244" t="s">
        <v>2669</v>
      </c>
      <c r="R120" s="241">
        <v>44344</v>
      </c>
      <c r="S120" s="241">
        <v>44342</v>
      </c>
      <c r="T120" s="241">
        <v>44344</v>
      </c>
      <c r="U120" s="241">
        <v>44344</v>
      </c>
      <c r="V120" s="245">
        <v>44351</v>
      </c>
      <c r="W120" s="241"/>
      <c r="X120" s="241"/>
      <c r="Y120" s="238" t="s">
        <v>1533</v>
      </c>
      <c r="Z120" s="238" t="s">
        <v>2753</v>
      </c>
      <c r="AA120" s="238" t="s">
        <v>1533</v>
      </c>
      <c r="AB120" s="241">
        <v>44499</v>
      </c>
      <c r="AC120" s="241">
        <v>44487</v>
      </c>
      <c r="AE120" s="241">
        <f>IFERROR(VLOOKUP(報表清單[[#This Row],[功能項目/代號]],[3]報表驗證日!B:C,2,FALSE),"")</f>
        <v>44452</v>
      </c>
      <c r="AF120" s="241" t="str">
        <f>IFERROR(VLOOKUP(報表清單[[#This Row],[功能項目/代號]],[3]報表驗證日!E:F,2,FALSE),"")</f>
        <v/>
      </c>
      <c r="AG120" s="241" t="str">
        <f>IFERROR(VLOOKUP(報表清單[[#This Row],[功能項目/代號]],[3]報表驗證日!H:I,2,FALSE),"")</f>
        <v/>
      </c>
      <c r="AH120" s="241" t="str">
        <f>IFERROR(VLOOKUP(C120,[3]報表驗證日!K:L,2,FALSE),"")</f>
        <v/>
      </c>
      <c r="AI120" s="241" t="str">
        <f>IFERROR(VLOOKUP(C120,[3]報表驗證日!N:O,2,FALSE),"")</f>
        <v/>
      </c>
      <c r="AQ120" s="238"/>
      <c r="AR120" s="239"/>
    </row>
    <row r="121" spans="1:44" x14ac:dyDescent="0.4">
      <c r="A121" s="238" t="s">
        <v>2656</v>
      </c>
      <c r="B121" s="238" t="s">
        <v>2799</v>
      </c>
      <c r="C121" s="238" t="s">
        <v>3129</v>
      </c>
      <c r="D121" s="238" t="s">
        <v>3130</v>
      </c>
      <c r="E121" s="240" t="s">
        <v>3131</v>
      </c>
      <c r="F121" s="238" t="s">
        <v>884</v>
      </c>
      <c r="H121" s="238" t="s">
        <v>2692</v>
      </c>
      <c r="I121" s="241" t="s">
        <v>3132</v>
      </c>
      <c r="K121" s="242">
        <v>44313</v>
      </c>
      <c r="L121" s="242">
        <v>44309</v>
      </c>
      <c r="M121" s="242">
        <v>44313</v>
      </c>
      <c r="N121" s="238">
        <v>2</v>
      </c>
      <c r="P121" s="243" t="s">
        <v>2692</v>
      </c>
      <c r="Q121" s="244" t="s">
        <v>2703</v>
      </c>
      <c r="R121" s="241">
        <v>44351</v>
      </c>
      <c r="S121" s="241">
        <v>44344</v>
      </c>
      <c r="T121" s="241">
        <v>44350</v>
      </c>
      <c r="U121" s="241">
        <v>44351</v>
      </c>
      <c r="V121" s="245">
        <v>44351</v>
      </c>
      <c r="W121" s="241"/>
      <c r="X121" s="241"/>
      <c r="Y121" s="238" t="s">
        <v>1533</v>
      </c>
      <c r="Z121" s="238" t="s">
        <v>2753</v>
      </c>
      <c r="AA121" s="238" t="s">
        <v>3129</v>
      </c>
      <c r="AB121" s="241">
        <v>44592</v>
      </c>
      <c r="AE121" s="241" t="str">
        <f>IFERROR(VLOOKUP(報表清單[[#This Row],[功能項目/代號]],[3]報表驗證日!B:C,2,FALSE),"")</f>
        <v/>
      </c>
      <c r="AF121" s="241" t="str">
        <f>IFERROR(VLOOKUP(報表清單[[#This Row],[功能項目/代號]],[3]報表驗證日!E:F,2,FALSE),"")</f>
        <v/>
      </c>
      <c r="AG121" s="241" t="str">
        <f>IFERROR(VLOOKUP(報表清單[[#This Row],[功能項目/代號]],[3]報表驗證日!H:I,2,FALSE),"")</f>
        <v/>
      </c>
      <c r="AH121" s="241" t="str">
        <f>IFERROR(VLOOKUP(C121,[3]報表驗證日!K:L,2,FALSE),"")</f>
        <v/>
      </c>
      <c r="AI121" s="241" t="str">
        <f>IFERROR(VLOOKUP(C121,[3]報表驗證日!N:O,2,FALSE),"")</f>
        <v/>
      </c>
      <c r="AQ121" s="238"/>
      <c r="AR121" s="239"/>
    </row>
    <row r="122" spans="1:44" x14ac:dyDescent="0.4">
      <c r="A122" s="238" t="s">
        <v>2656</v>
      </c>
      <c r="B122" s="238" t="s">
        <v>2799</v>
      </c>
      <c r="C122" s="238" t="s">
        <v>3133</v>
      </c>
      <c r="D122" s="238" t="s">
        <v>3134</v>
      </c>
      <c r="E122" s="240" t="s">
        <v>3131</v>
      </c>
      <c r="F122" s="238" t="s">
        <v>884</v>
      </c>
      <c r="H122" s="238" t="s">
        <v>2692</v>
      </c>
      <c r="I122" s="241" t="s">
        <v>3135</v>
      </c>
      <c r="K122" s="242">
        <v>44313</v>
      </c>
      <c r="L122" s="242">
        <v>44309</v>
      </c>
      <c r="M122" s="242">
        <v>44313</v>
      </c>
      <c r="N122" s="238">
        <v>2</v>
      </c>
      <c r="P122" s="243" t="s">
        <v>2692</v>
      </c>
      <c r="Q122" s="244" t="s">
        <v>2736</v>
      </c>
      <c r="R122" s="241">
        <v>44351</v>
      </c>
      <c r="S122" s="241">
        <v>44344</v>
      </c>
      <c r="T122" s="241">
        <v>44350</v>
      </c>
      <c r="U122" s="241">
        <v>44351</v>
      </c>
      <c r="V122" s="245">
        <v>44351</v>
      </c>
      <c r="W122" s="241"/>
      <c r="X122" s="241"/>
      <c r="Y122" s="238" t="s">
        <v>1533</v>
      </c>
      <c r="Z122" s="238" t="s">
        <v>2753</v>
      </c>
      <c r="AA122" s="238" t="s">
        <v>3133</v>
      </c>
      <c r="AB122" s="241">
        <v>44592</v>
      </c>
      <c r="AE122" s="241" t="str">
        <f>IFERROR(VLOOKUP(報表清單[[#This Row],[功能項目/代號]],[3]報表驗證日!B:C,2,FALSE),"")</f>
        <v/>
      </c>
      <c r="AF122" s="241" t="str">
        <f>IFERROR(VLOOKUP(報表清單[[#This Row],[功能項目/代號]],[3]報表驗證日!E:F,2,FALSE),"")</f>
        <v/>
      </c>
      <c r="AG122" s="241" t="str">
        <f>IFERROR(VLOOKUP(報表清單[[#This Row],[功能項目/代號]],[3]報表驗證日!H:I,2,FALSE),"")</f>
        <v/>
      </c>
      <c r="AH122" s="241" t="str">
        <f>IFERROR(VLOOKUP(C122,[3]報表驗證日!K:L,2,FALSE),"")</f>
        <v/>
      </c>
      <c r="AI122" s="241" t="str">
        <f>IFERROR(VLOOKUP(C122,[3]報表驗證日!N:O,2,FALSE),"")</f>
        <v/>
      </c>
      <c r="AQ122" s="238"/>
      <c r="AR122" s="239"/>
    </row>
    <row r="123" spans="1:44" x14ac:dyDescent="0.4">
      <c r="A123" s="238" t="s">
        <v>2656</v>
      </c>
      <c r="B123" s="238" t="s">
        <v>2799</v>
      </c>
      <c r="C123" s="238" t="s">
        <v>3136</v>
      </c>
      <c r="D123" s="238" t="s">
        <v>3137</v>
      </c>
      <c r="E123" s="240" t="s">
        <v>3131</v>
      </c>
      <c r="F123" s="238" t="s">
        <v>884</v>
      </c>
      <c r="H123" s="238" t="s">
        <v>2692</v>
      </c>
      <c r="I123" s="241" t="s">
        <v>3138</v>
      </c>
      <c r="K123" s="242">
        <v>44313</v>
      </c>
      <c r="L123" s="242">
        <v>44309</v>
      </c>
      <c r="M123" s="242">
        <v>44313</v>
      </c>
      <c r="N123" s="238">
        <v>2</v>
      </c>
      <c r="P123" s="243" t="s">
        <v>2692</v>
      </c>
      <c r="Q123" s="244" t="s">
        <v>2669</v>
      </c>
      <c r="R123" s="241">
        <v>44351</v>
      </c>
      <c r="S123" s="241">
        <v>44344</v>
      </c>
      <c r="T123" s="241">
        <v>44350</v>
      </c>
      <c r="U123" s="241">
        <v>44351</v>
      </c>
      <c r="V123" s="245">
        <v>44351</v>
      </c>
      <c r="W123" s="241"/>
      <c r="X123" s="241"/>
      <c r="Y123" s="238" t="s">
        <v>1533</v>
      </c>
      <c r="Z123" s="238" t="s">
        <v>2753</v>
      </c>
      <c r="AA123" s="238" t="s">
        <v>3136</v>
      </c>
      <c r="AB123" s="241">
        <v>44592</v>
      </c>
      <c r="AE123" s="241" t="str">
        <f>IFERROR(VLOOKUP(報表清單[[#This Row],[功能項目/代號]],[3]報表驗證日!B:C,2,FALSE),"")</f>
        <v/>
      </c>
      <c r="AF123" s="241" t="str">
        <f>IFERROR(VLOOKUP(報表清單[[#This Row],[功能項目/代號]],[3]報表驗證日!E:F,2,FALSE),"")</f>
        <v/>
      </c>
      <c r="AG123" s="241" t="str">
        <f>IFERROR(VLOOKUP(報表清單[[#This Row],[功能項目/代號]],[3]報表驗證日!H:I,2,FALSE),"")</f>
        <v/>
      </c>
      <c r="AH123" s="241" t="str">
        <f>IFERROR(VLOOKUP(C123,[3]報表驗證日!K:L,2,FALSE),"")</f>
        <v/>
      </c>
      <c r="AI123" s="241" t="str">
        <f>IFERROR(VLOOKUP(C123,[3]報表驗證日!N:O,2,FALSE),"")</f>
        <v/>
      </c>
      <c r="AQ123" s="238"/>
      <c r="AR123" s="239"/>
    </row>
    <row r="124" spans="1:44" x14ac:dyDescent="0.4">
      <c r="A124" s="238" t="s">
        <v>2656</v>
      </c>
      <c r="B124" s="238" t="s">
        <v>2799</v>
      </c>
      <c r="C124" s="238" t="s">
        <v>3139</v>
      </c>
      <c r="D124" s="238" t="s">
        <v>3140</v>
      </c>
      <c r="E124" s="240" t="s">
        <v>3131</v>
      </c>
      <c r="F124" s="238" t="s">
        <v>884</v>
      </c>
      <c r="H124" s="238" t="s">
        <v>2692</v>
      </c>
      <c r="I124" s="241" t="s">
        <v>3141</v>
      </c>
      <c r="K124" s="242">
        <v>44313</v>
      </c>
      <c r="L124" s="242">
        <v>44309</v>
      </c>
      <c r="M124" s="242">
        <v>44313</v>
      </c>
      <c r="N124" s="238">
        <v>2</v>
      </c>
      <c r="P124" s="243" t="s">
        <v>2692</v>
      </c>
      <c r="Q124" s="244" t="s">
        <v>2669</v>
      </c>
      <c r="R124" s="241">
        <v>44351</v>
      </c>
      <c r="S124" s="241">
        <v>44344</v>
      </c>
      <c r="T124" s="241">
        <v>44350</v>
      </c>
      <c r="U124" s="241">
        <v>44351</v>
      </c>
      <c r="V124" s="245">
        <v>44351</v>
      </c>
      <c r="W124" s="241"/>
      <c r="X124" s="241"/>
      <c r="Y124" s="238" t="s">
        <v>1533</v>
      </c>
      <c r="Z124" s="238" t="s">
        <v>2753</v>
      </c>
      <c r="AA124" s="238" t="s">
        <v>3139</v>
      </c>
      <c r="AB124" s="241">
        <v>44592</v>
      </c>
      <c r="AE124" s="241" t="str">
        <f>IFERROR(VLOOKUP(報表清單[[#This Row],[功能項目/代號]],[3]報表驗證日!B:C,2,FALSE),"")</f>
        <v/>
      </c>
      <c r="AF124" s="241" t="str">
        <f>IFERROR(VLOOKUP(報表清單[[#This Row],[功能項目/代號]],[3]報表驗證日!E:F,2,FALSE),"")</f>
        <v/>
      </c>
      <c r="AG124" s="241" t="str">
        <f>IFERROR(VLOOKUP(報表清單[[#This Row],[功能項目/代號]],[3]報表驗證日!H:I,2,FALSE),"")</f>
        <v/>
      </c>
      <c r="AH124" s="241" t="str">
        <f>IFERROR(VLOOKUP(C124,[3]報表驗證日!K:L,2,FALSE),"")</f>
        <v/>
      </c>
      <c r="AI124" s="241" t="str">
        <f>IFERROR(VLOOKUP(C124,[3]報表驗證日!N:O,2,FALSE),"")</f>
        <v/>
      </c>
      <c r="AQ124" s="238"/>
      <c r="AR124" s="239"/>
    </row>
    <row r="126" spans="1:44" x14ac:dyDescent="0.4">
      <c r="C126" s="240" t="s">
        <v>3142</v>
      </c>
      <c r="D126" s="238">
        <v>2</v>
      </c>
      <c r="E126" s="240" t="s">
        <v>3143</v>
      </c>
      <c r="F126" s="238">
        <v>3</v>
      </c>
      <c r="G126" s="240" t="s">
        <v>3144</v>
      </c>
      <c r="H126" s="238">
        <v>4</v>
      </c>
      <c r="I126" s="240" t="s">
        <v>3145</v>
      </c>
      <c r="J126" s="238">
        <v>5</v>
      </c>
      <c r="K126" s="240" t="s">
        <v>3146</v>
      </c>
      <c r="L126" s="238">
        <v>6</v>
      </c>
      <c r="M126" s="240" t="s">
        <v>3147</v>
      </c>
      <c r="N126" s="238">
        <v>7</v>
      </c>
      <c r="O126" s="240" t="s">
        <v>3148</v>
      </c>
      <c r="P126" s="238">
        <v>8</v>
      </c>
      <c r="Q126" s="240" t="s">
        <v>3149</v>
      </c>
      <c r="R126" s="238">
        <v>9</v>
      </c>
      <c r="S126" s="240" t="s">
        <v>3150</v>
      </c>
      <c r="T126" s="238">
        <v>10</v>
      </c>
      <c r="U126" s="240" t="s">
        <v>3151</v>
      </c>
      <c r="V126" s="238">
        <v>11</v>
      </c>
      <c r="W126" s="240" t="s">
        <v>3152</v>
      </c>
      <c r="X126" s="238">
        <v>12</v>
      </c>
      <c r="Y126" s="240" t="s">
        <v>3153</v>
      </c>
      <c r="Z126" s="238">
        <v>13</v>
      </c>
      <c r="AA126" s="240" t="s">
        <v>3154</v>
      </c>
      <c r="AB126" s="238">
        <v>14</v>
      </c>
      <c r="AC126" s="240" t="s">
        <v>3155</v>
      </c>
      <c r="AD126" s="238">
        <v>15</v>
      </c>
    </row>
    <row r="272" spans="18:20" x14ac:dyDescent="0.4">
      <c r="R272" s="262"/>
      <c r="S272" s="263"/>
      <c r="T272" s="263"/>
    </row>
    <row r="273" spans="18:20" x14ac:dyDescent="0.4">
      <c r="R273" s="262"/>
      <c r="S273" s="263"/>
      <c r="T273" s="263"/>
    </row>
    <row r="274" spans="18:20" x14ac:dyDescent="0.4">
      <c r="R274" s="262"/>
      <c r="S274" s="263"/>
      <c r="T274" s="263"/>
    </row>
    <row r="275" spans="18:20" x14ac:dyDescent="0.4">
      <c r="R275" s="262"/>
      <c r="S275" s="263"/>
      <c r="T275" s="263"/>
    </row>
    <row r="276" spans="18:20" x14ac:dyDescent="0.4">
      <c r="R276" s="262"/>
      <c r="S276" s="263"/>
      <c r="T276" s="263"/>
    </row>
    <row r="277" spans="18:20" x14ac:dyDescent="0.4">
      <c r="R277" s="262"/>
      <c r="S277" s="263"/>
      <c r="T277" s="263"/>
    </row>
  </sheetData>
  <phoneticPr fontId="4" type="noConversion"/>
  <conditionalFormatting sqref="K41 K45">
    <cfRule type="cellIs" dxfId="148" priority="83" operator="greaterThanOrEqual">
      <formula>#REF!</formula>
    </cfRule>
  </conditionalFormatting>
  <conditionalFormatting sqref="K42:K44 K35:K38 K51:K115 K46:K49">
    <cfRule type="cellIs" dxfId="147" priority="82" operator="greaterThanOrEqual">
      <formula>#REF!</formula>
    </cfRule>
  </conditionalFormatting>
  <conditionalFormatting sqref="K122 M32:M38 L48:M115 L32:L47">
    <cfRule type="cellIs" dxfId="146" priority="81" operator="greaterThanOrEqual">
      <formula>#REF!</formula>
    </cfRule>
  </conditionalFormatting>
  <conditionalFormatting sqref="K121">
    <cfRule type="cellIs" dxfId="145" priority="80" operator="greaterThanOrEqual">
      <formula>#REF!</formula>
    </cfRule>
  </conditionalFormatting>
  <conditionalFormatting sqref="K119">
    <cfRule type="cellIs" dxfId="144" priority="79" operator="greaterThanOrEqual">
      <formula>#REF!</formula>
    </cfRule>
  </conditionalFormatting>
  <conditionalFormatting sqref="K120">
    <cfRule type="cellIs" dxfId="143" priority="78" operator="greaterThanOrEqual">
      <formula>#REF!</formula>
    </cfRule>
  </conditionalFormatting>
  <conditionalFormatting sqref="K118">
    <cfRule type="cellIs" dxfId="142" priority="77" operator="greaterThanOrEqual">
      <formula>#REF!</formula>
    </cfRule>
  </conditionalFormatting>
  <conditionalFormatting sqref="K34">
    <cfRule type="cellIs" dxfId="141" priority="76" operator="greaterThanOrEqual">
      <formula>#REF!</formula>
    </cfRule>
  </conditionalFormatting>
  <conditionalFormatting sqref="K58">
    <cfRule type="cellIs" dxfId="140" priority="75" operator="greaterThanOrEqual">
      <formula>#REF!</formula>
    </cfRule>
  </conditionalFormatting>
  <conditionalFormatting sqref="K59">
    <cfRule type="cellIs" dxfId="139" priority="74" operator="greaterThanOrEqual">
      <formula>#REF!</formula>
    </cfRule>
  </conditionalFormatting>
  <conditionalFormatting sqref="K60">
    <cfRule type="cellIs" dxfId="138" priority="73" operator="greaterThanOrEqual">
      <formula>#REF!</formula>
    </cfRule>
  </conditionalFormatting>
  <conditionalFormatting sqref="K61">
    <cfRule type="cellIs" dxfId="137" priority="72" operator="greaterThanOrEqual">
      <formula>#REF!</formula>
    </cfRule>
  </conditionalFormatting>
  <conditionalFormatting sqref="K32">
    <cfRule type="cellIs" dxfId="136" priority="71" operator="greaterThanOrEqual">
      <formula>#REF!</formula>
    </cfRule>
  </conditionalFormatting>
  <conditionalFormatting sqref="K33">
    <cfRule type="cellIs" dxfId="135" priority="70" operator="greaterThanOrEqual">
      <formula>#REF!</formula>
    </cfRule>
  </conditionalFormatting>
  <conditionalFormatting sqref="K50">
    <cfRule type="cellIs" dxfId="134" priority="69" operator="greaterThanOrEqual">
      <formula>#REF!</formula>
    </cfRule>
  </conditionalFormatting>
  <conditionalFormatting sqref="K72">
    <cfRule type="cellIs" dxfId="133" priority="68" operator="greaterThanOrEqual">
      <formula>#REF!</formula>
    </cfRule>
  </conditionalFormatting>
  <conditionalFormatting sqref="K123">
    <cfRule type="cellIs" dxfId="132" priority="67" operator="greaterThanOrEqual">
      <formula>#REF!</formula>
    </cfRule>
  </conditionalFormatting>
  <conditionalFormatting sqref="K124">
    <cfRule type="cellIs" dxfId="131" priority="66" operator="greaterThanOrEqual">
      <formula>#REF!</formula>
    </cfRule>
  </conditionalFormatting>
  <conditionalFormatting sqref="K56">
    <cfRule type="cellIs" dxfId="130" priority="65" operator="greaterThanOrEqual">
      <formula>#REF!</formula>
    </cfRule>
  </conditionalFormatting>
  <conditionalFormatting sqref="K55">
    <cfRule type="cellIs" dxfId="129" priority="64" operator="greaterThanOrEqual">
      <formula>#REF!</formula>
    </cfRule>
  </conditionalFormatting>
  <conditionalFormatting sqref="K54">
    <cfRule type="cellIs" dxfId="128" priority="63" operator="greaterThanOrEqual">
      <formula>#REF!</formula>
    </cfRule>
  </conditionalFormatting>
  <conditionalFormatting sqref="M45 M41">
    <cfRule type="cellIs" dxfId="127" priority="62" operator="greaterThanOrEqual">
      <formula>#REF!</formula>
    </cfRule>
  </conditionalFormatting>
  <conditionalFormatting sqref="L47:M47 M46 M42:M44">
    <cfRule type="cellIs" dxfId="126" priority="61" operator="greaterThanOrEqual">
      <formula>#REF!</formula>
    </cfRule>
  </conditionalFormatting>
  <conditionalFormatting sqref="L118">
    <cfRule type="cellIs" dxfId="125" priority="60" operator="greaterThanOrEqual">
      <formula>#REF!</formula>
    </cfRule>
  </conditionalFormatting>
  <conditionalFormatting sqref="L117">
    <cfRule type="cellIs" dxfId="124" priority="59" operator="greaterThanOrEqual">
      <formula>#REF!</formula>
    </cfRule>
  </conditionalFormatting>
  <conditionalFormatting sqref="M39">
    <cfRule type="cellIs" dxfId="123" priority="58" operator="greaterThanOrEqual">
      <formula>#REF!</formula>
    </cfRule>
  </conditionalFormatting>
  <conditionalFormatting sqref="M40:M115">
    <cfRule type="cellIs" dxfId="122" priority="57" operator="greaterThanOrEqual">
      <formula>#REF!</formula>
    </cfRule>
  </conditionalFormatting>
  <conditionalFormatting sqref="M116">
    <cfRule type="cellIs" dxfId="121" priority="56" operator="greaterThanOrEqual">
      <formula>#REF!</formula>
    </cfRule>
  </conditionalFormatting>
  <conditionalFormatting sqref="M68">
    <cfRule type="cellIs" dxfId="120" priority="55" operator="greaterThanOrEqual">
      <formula>#REF!</formula>
    </cfRule>
  </conditionalFormatting>
  <conditionalFormatting sqref="L62">
    <cfRule type="cellIs" dxfId="119" priority="54" operator="greaterThanOrEqual">
      <formula>#REF!</formula>
    </cfRule>
  </conditionalFormatting>
  <conditionalFormatting sqref="L53">
    <cfRule type="cellIs" dxfId="118" priority="53" operator="greaterThanOrEqual">
      <formula>#REF!</formula>
    </cfRule>
  </conditionalFormatting>
  <conditionalFormatting sqref="L52">
    <cfRule type="cellIs" dxfId="117" priority="52" operator="greaterThanOrEqual">
      <formula>#REF!</formula>
    </cfRule>
  </conditionalFormatting>
  <conditionalFormatting sqref="L119">
    <cfRule type="cellIs" dxfId="116" priority="51" operator="greaterThanOrEqual">
      <formula>#REF!</formula>
    </cfRule>
  </conditionalFormatting>
  <conditionalFormatting sqref="L120">
    <cfRule type="cellIs" dxfId="115" priority="50" operator="greaterThanOrEqual">
      <formula>#REF!</formula>
    </cfRule>
  </conditionalFormatting>
  <conditionalFormatting sqref="L121">
    <cfRule type="cellIs" dxfId="114" priority="49" operator="greaterThanOrEqual">
      <formula>#REF!</formula>
    </cfRule>
  </conditionalFormatting>
  <conditionalFormatting sqref="L122">
    <cfRule type="cellIs" dxfId="113" priority="48" operator="greaterThanOrEqual">
      <formula>#REF!</formula>
    </cfRule>
  </conditionalFormatting>
  <conditionalFormatting sqref="L55">
    <cfRule type="cellIs" dxfId="112" priority="47" operator="greaterThanOrEqual">
      <formula>#REF!</formula>
    </cfRule>
  </conditionalFormatting>
  <conditionalFormatting sqref="L56">
    <cfRule type="cellIs" dxfId="111" priority="46" operator="greaterThanOrEqual">
      <formula>#REF!</formula>
    </cfRule>
  </conditionalFormatting>
  <conditionalFormatting sqref="L54">
    <cfRule type="cellIs" dxfId="110" priority="45" operator="greaterThanOrEqual">
      <formula>#REF!</formula>
    </cfRule>
  </conditionalFormatting>
  <conditionalFormatting sqref="L57">
    <cfRule type="cellIs" dxfId="109" priority="44" operator="greaterThanOrEqual">
      <formula>#REF!</formula>
    </cfRule>
  </conditionalFormatting>
  <conditionalFormatting sqref="L59">
    <cfRule type="cellIs" dxfId="108" priority="43" operator="greaterThanOrEqual">
      <formula>#REF!</formula>
    </cfRule>
  </conditionalFormatting>
  <conditionalFormatting sqref="L61">
    <cfRule type="cellIs" dxfId="107" priority="42" operator="greaterThanOrEqual">
      <formula>#REF!</formula>
    </cfRule>
  </conditionalFormatting>
  <conditionalFormatting sqref="L63">
    <cfRule type="cellIs" dxfId="106" priority="41" operator="greaterThanOrEqual">
      <formula>#REF!</formula>
    </cfRule>
  </conditionalFormatting>
  <conditionalFormatting sqref="L58">
    <cfRule type="cellIs" dxfId="105" priority="40" operator="greaterThanOrEqual">
      <formula>#REF!</formula>
    </cfRule>
  </conditionalFormatting>
  <conditionalFormatting sqref="L67">
    <cfRule type="cellIs" dxfId="104" priority="39" operator="greaterThanOrEqual">
      <formula>#REF!</formula>
    </cfRule>
  </conditionalFormatting>
  <conditionalFormatting sqref="M120">
    <cfRule type="cellIs" dxfId="103" priority="38" operator="greaterThanOrEqual">
      <formula>#REF!</formula>
    </cfRule>
  </conditionalFormatting>
  <conditionalFormatting sqref="M119">
    <cfRule type="cellIs" dxfId="102" priority="37" operator="greaterThanOrEqual">
      <formula>#REF!</formula>
    </cfRule>
  </conditionalFormatting>
  <conditionalFormatting sqref="M121">
    <cfRule type="cellIs" dxfId="101" priority="36" operator="greaterThanOrEqual">
      <formula>#REF!</formula>
    </cfRule>
  </conditionalFormatting>
  <conditionalFormatting sqref="M117">
    <cfRule type="cellIs" dxfId="100" priority="35" operator="greaterThanOrEqual">
      <formula>#REF!</formula>
    </cfRule>
  </conditionalFormatting>
  <conditionalFormatting sqref="M52">
    <cfRule type="cellIs" dxfId="99" priority="34" operator="greaterThanOrEqual">
      <formula>#REF!</formula>
    </cfRule>
  </conditionalFormatting>
  <conditionalFormatting sqref="M122">
    <cfRule type="cellIs" dxfId="98" priority="33" operator="greaterThanOrEqual">
      <formula>#REF!</formula>
    </cfRule>
  </conditionalFormatting>
  <conditionalFormatting sqref="M123">
    <cfRule type="cellIs" dxfId="97" priority="32" operator="greaterThanOrEqual">
      <formula>#REF!</formula>
    </cfRule>
  </conditionalFormatting>
  <conditionalFormatting sqref="M118">
    <cfRule type="cellIs" dxfId="96" priority="31" operator="greaterThanOrEqual">
      <formula>#REF!</formula>
    </cfRule>
  </conditionalFormatting>
  <conditionalFormatting sqref="M124">
    <cfRule type="cellIs" dxfId="95" priority="30" operator="greaterThanOrEqual">
      <formula>#REF!</formula>
    </cfRule>
  </conditionalFormatting>
  <conditionalFormatting sqref="M61">
    <cfRule type="cellIs" dxfId="94" priority="29" operator="greaterThanOrEqual">
      <formula>#REF!</formula>
    </cfRule>
  </conditionalFormatting>
  <conditionalFormatting sqref="M62">
    <cfRule type="cellIs" dxfId="93" priority="28" operator="greaterThanOrEqual">
      <formula>#REF!</formula>
    </cfRule>
  </conditionalFormatting>
  <conditionalFormatting sqref="M63">
    <cfRule type="cellIs" dxfId="92" priority="27" operator="greaterThanOrEqual">
      <formula>#REF!</formula>
    </cfRule>
  </conditionalFormatting>
  <conditionalFormatting sqref="M65">
    <cfRule type="cellIs" dxfId="91" priority="26" operator="greaterThanOrEqual">
      <formula>#REF!</formula>
    </cfRule>
  </conditionalFormatting>
  <conditionalFormatting sqref="M64">
    <cfRule type="cellIs" dxfId="90" priority="25" operator="greaterThanOrEqual">
      <formula>#REF!</formula>
    </cfRule>
  </conditionalFormatting>
  <conditionalFormatting sqref="M53">
    <cfRule type="cellIs" dxfId="89" priority="24" operator="greaterThanOrEqual">
      <formula>#REF!</formula>
    </cfRule>
  </conditionalFormatting>
  <conditionalFormatting sqref="M54:M55">
    <cfRule type="cellIs" dxfId="88" priority="23" operator="greaterThanOrEqual">
      <formula>#REF!</formula>
    </cfRule>
  </conditionalFormatting>
  <conditionalFormatting sqref="M56">
    <cfRule type="cellIs" dxfId="87" priority="22" operator="greaterThanOrEqual">
      <formula>#REF!</formula>
    </cfRule>
  </conditionalFormatting>
  <conditionalFormatting sqref="M57">
    <cfRule type="cellIs" dxfId="86" priority="21" operator="greaterThanOrEqual">
      <formula>#REF!</formula>
    </cfRule>
  </conditionalFormatting>
  <conditionalFormatting sqref="M59">
    <cfRule type="cellIs" dxfId="85" priority="20" operator="greaterThanOrEqual">
      <formula>#REF!</formula>
    </cfRule>
  </conditionalFormatting>
  <conditionalFormatting sqref="M58">
    <cfRule type="cellIs" dxfId="84" priority="19" operator="greaterThanOrEqual">
      <formula>#REF!</formula>
    </cfRule>
  </conditionalFormatting>
  <conditionalFormatting sqref="M60">
    <cfRule type="cellIs" dxfId="83" priority="18" operator="greaterThanOrEqual">
      <formula>#REF!</formula>
    </cfRule>
  </conditionalFormatting>
  <conditionalFormatting sqref="L60">
    <cfRule type="cellIs" dxfId="82" priority="17" operator="greaterThanOrEqual">
      <formula>#REF!</formula>
    </cfRule>
  </conditionalFormatting>
  <conditionalFormatting sqref="M66">
    <cfRule type="cellIs" dxfId="81" priority="16" operator="greaterThanOrEqual">
      <formula>#REF!</formula>
    </cfRule>
  </conditionalFormatting>
  <conditionalFormatting sqref="M71">
    <cfRule type="cellIs" dxfId="80" priority="15" operator="greaterThanOrEqual">
      <formula>#REF!</formula>
    </cfRule>
  </conditionalFormatting>
  <conditionalFormatting sqref="M72">
    <cfRule type="cellIs" dxfId="79" priority="14" operator="greaterThanOrEqual">
      <formula>#REF!</formula>
    </cfRule>
  </conditionalFormatting>
  <conditionalFormatting sqref="M73">
    <cfRule type="cellIs" dxfId="78" priority="13" operator="greaterThanOrEqual">
      <formula>#REF!</formula>
    </cfRule>
  </conditionalFormatting>
  <conditionalFormatting sqref="M75">
    <cfRule type="cellIs" dxfId="77" priority="12" operator="greaterThanOrEqual">
      <formula>#REF!</formula>
    </cfRule>
  </conditionalFormatting>
  <conditionalFormatting sqref="M77">
    <cfRule type="cellIs" dxfId="76" priority="11" operator="greaterThanOrEqual">
      <formula>#REF!</formula>
    </cfRule>
  </conditionalFormatting>
  <conditionalFormatting sqref="M78">
    <cfRule type="cellIs" dxfId="75" priority="10" operator="greaterThanOrEqual">
      <formula>#REF!</formula>
    </cfRule>
  </conditionalFormatting>
  <conditionalFormatting sqref="M79">
    <cfRule type="cellIs" dxfId="74" priority="9" operator="greaterThanOrEqual">
      <formula>#REF!</formula>
    </cfRule>
  </conditionalFormatting>
  <conditionalFormatting sqref="M80">
    <cfRule type="cellIs" dxfId="73" priority="8" operator="greaterThanOrEqual">
      <formula>#REF!</formula>
    </cfRule>
  </conditionalFormatting>
  <conditionalFormatting sqref="M81">
    <cfRule type="cellIs" dxfId="72" priority="7" operator="greaterThanOrEqual">
      <formula>#REF!</formula>
    </cfRule>
  </conditionalFormatting>
  <conditionalFormatting sqref="M82">
    <cfRule type="cellIs" dxfId="71" priority="6" operator="greaterThanOrEqual">
      <formula>#REF!</formula>
    </cfRule>
  </conditionalFormatting>
  <conditionalFormatting sqref="M83">
    <cfRule type="cellIs" dxfId="70" priority="5" operator="greaterThanOrEqual">
      <formula>#REF!</formula>
    </cfRule>
  </conditionalFormatting>
  <conditionalFormatting sqref="M74">
    <cfRule type="cellIs" dxfId="69" priority="4" operator="greaterThanOrEqual">
      <formula>#REF!</formula>
    </cfRule>
  </conditionalFormatting>
  <conditionalFormatting sqref="M76">
    <cfRule type="cellIs" dxfId="68" priority="3" operator="greaterThanOrEqual">
      <formula>#REF!</formula>
    </cfRule>
  </conditionalFormatting>
  <conditionalFormatting sqref="M106">
    <cfRule type="cellIs" dxfId="67" priority="2" operator="greaterThanOrEqual">
      <formula>#REF!</formula>
    </cfRule>
  </conditionalFormatting>
  <conditionalFormatting sqref="C125:C1048576 C1 E126 G126 I126 K126 M126 O126 Q126 S126 U126 W126 Y126 AA126 AC126">
    <cfRule type="duplicateValues" dxfId="66" priority="84"/>
  </conditionalFormatting>
  <conditionalFormatting sqref="C110">
    <cfRule type="duplicateValues" dxfId="65" priority="1"/>
  </conditionalFormatting>
  <conditionalFormatting sqref="C111:C1048576 C1:C109 E126 G126 I126 K126 M126 O126 Q126 S126 U126 W126 Y126 AA126 AC126">
    <cfRule type="duplicateValues" dxfId="64" priority="85"/>
  </conditionalFormatting>
  <conditionalFormatting sqref="C2:C124">
    <cfRule type="duplicateValues" dxfId="63" priority="86"/>
  </conditionalFormatting>
  <conditionalFormatting sqref="C30:C37 C11 C39:C124">
    <cfRule type="duplicateValues" dxfId="62" priority="87"/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3606-7A37-4D01-8FC7-338722FF0292}">
  <dimension ref="A1:AC182"/>
  <sheetViews>
    <sheetView zoomScale="78" zoomScaleNormal="78" workbookViewId="0">
      <pane xSplit="4" ySplit="1" topLeftCell="E172" activePane="bottomRight" state="frozen"/>
      <selection activeCell="S179" sqref="S179"/>
      <selection pane="topRight" activeCell="S179" sqref="S179"/>
      <selection pane="bottomLeft" activeCell="S179" sqref="S179"/>
      <selection pane="bottomRight" activeCell="D187" sqref="D187"/>
    </sheetView>
  </sheetViews>
  <sheetFormatPr defaultColWidth="7.90625" defaultRowHeight="14.5" x14ac:dyDescent="0.3"/>
  <cols>
    <col min="1" max="1" width="13.08984375" style="296" customWidth="1"/>
    <col min="2" max="2" width="15.90625" style="296" customWidth="1"/>
    <col min="3" max="3" width="19.6328125" style="296" customWidth="1"/>
    <col min="4" max="4" width="34.7265625" style="309" customWidth="1"/>
    <col min="5" max="5" width="8.81640625" style="296" customWidth="1"/>
    <col min="6" max="6" width="9.6328125" style="307" customWidth="1"/>
    <col min="7" max="7" width="17.6328125" style="307" bestFit="1" customWidth="1"/>
    <col min="8" max="8" width="21.08984375" style="252" customWidth="1"/>
    <col min="9" max="9" width="14.26953125" style="280" customWidth="1"/>
    <col min="10" max="10" width="12.6328125" style="305" bestFit="1" customWidth="1"/>
    <col min="11" max="11" width="22" style="307" customWidth="1"/>
    <col min="12" max="12" width="14.26953125" style="307" bestFit="1" customWidth="1"/>
    <col min="13" max="13" width="13.1796875" style="307" bestFit="1" customWidth="1"/>
    <col min="14" max="14" width="14.26953125" style="307" bestFit="1" customWidth="1"/>
    <col min="15" max="15" width="17" style="307" bestFit="1" customWidth="1"/>
    <col min="16" max="16" width="12.26953125" style="307" bestFit="1" customWidth="1"/>
    <col min="17" max="17" width="17.7265625" style="307" customWidth="1"/>
    <col min="18" max="18" width="17.90625" style="280" customWidth="1"/>
    <col min="19" max="19" width="17.90625" style="280" bestFit="1" customWidth="1"/>
    <col min="20" max="20" width="7.90625" style="308"/>
    <col min="21" max="21" width="17.90625" style="280" customWidth="1"/>
    <col min="22" max="22" width="12.36328125" style="308" customWidth="1"/>
    <col min="23" max="23" width="12.1796875" style="306" bestFit="1" customWidth="1"/>
    <col min="24" max="24" width="27.453125" style="308" hidden="1" customWidth="1"/>
    <col min="25" max="25" width="27.7265625" style="296" hidden="1" customWidth="1"/>
    <col min="26" max="26" width="27.453125" style="300" hidden="1" customWidth="1"/>
    <col min="27" max="27" width="7.90625" style="308"/>
    <col min="28" max="39" width="7.90625" style="296"/>
    <col min="40" max="40" width="16.54296875" style="296" bestFit="1" customWidth="1"/>
    <col min="41" max="41" width="19.1796875" style="296" bestFit="1" customWidth="1"/>
    <col min="42" max="42" width="11.36328125" style="296" bestFit="1" customWidth="1"/>
    <col min="43" max="16384" width="7.90625" style="296"/>
  </cols>
  <sheetData>
    <row r="1" spans="1:29" s="238" customFormat="1" ht="44" thickBot="1" x14ac:dyDescent="0.45">
      <c r="A1" s="265" t="s">
        <v>2619</v>
      </c>
      <c r="B1" s="265" t="s">
        <v>2620</v>
      </c>
      <c r="C1" s="266" t="s">
        <v>2621</v>
      </c>
      <c r="D1" s="266" t="s">
        <v>2622</v>
      </c>
      <c r="E1" s="267" t="s">
        <v>2624</v>
      </c>
      <c r="F1" s="267" t="s">
        <v>2625</v>
      </c>
      <c r="G1" s="268" t="s">
        <v>3156</v>
      </c>
      <c r="H1" s="269" t="s">
        <v>2627</v>
      </c>
      <c r="I1" s="268" t="s">
        <v>3157</v>
      </c>
      <c r="J1" s="270" t="s">
        <v>2634</v>
      </c>
      <c r="K1" s="271" t="s">
        <v>3158</v>
      </c>
      <c r="L1" s="271" t="s">
        <v>3159</v>
      </c>
      <c r="M1" s="271" t="s">
        <v>3160</v>
      </c>
      <c r="N1" s="271" t="s">
        <v>3161</v>
      </c>
      <c r="O1" s="272" t="s">
        <v>3162</v>
      </c>
      <c r="P1" s="235" t="s">
        <v>3163</v>
      </c>
      <c r="Q1" s="235" t="s">
        <v>3164</v>
      </c>
      <c r="R1" s="273" t="s">
        <v>3165</v>
      </c>
      <c r="S1" s="273" t="s">
        <v>3166</v>
      </c>
      <c r="T1" s="274" t="s">
        <v>3167</v>
      </c>
      <c r="U1" s="235" t="s">
        <v>3168</v>
      </c>
      <c r="V1" s="235" t="s">
        <v>3169</v>
      </c>
      <c r="W1" s="238" t="s">
        <v>3170</v>
      </c>
      <c r="X1" s="250"/>
      <c r="AC1" s="275">
        <f>SUMPRODUCT(1/COUNTIF(I2:I172,I2:I172))</f>
        <v>151</v>
      </c>
    </row>
    <row r="2" spans="1:29" s="238" customFormat="1" ht="17" x14ac:dyDescent="0.4">
      <c r="A2" s="276" t="s">
        <v>3171</v>
      </c>
      <c r="B2" s="276" t="s">
        <v>3172</v>
      </c>
      <c r="C2" s="276" t="s">
        <v>2536</v>
      </c>
      <c r="D2" s="277" t="s">
        <v>2537</v>
      </c>
      <c r="E2" s="278" t="s">
        <v>2561</v>
      </c>
      <c r="F2" s="278" t="s">
        <v>3173</v>
      </c>
      <c r="G2" s="278" t="s">
        <v>1775</v>
      </c>
      <c r="H2" s="279" t="s">
        <v>3174</v>
      </c>
      <c r="I2" s="280" t="s">
        <v>2536</v>
      </c>
      <c r="J2" s="276" t="s">
        <v>1775</v>
      </c>
      <c r="K2" s="281"/>
      <c r="L2" s="281"/>
      <c r="M2" s="281"/>
      <c r="N2" s="281"/>
      <c r="O2" s="281"/>
      <c r="P2" s="281"/>
      <c r="Q2" s="281"/>
      <c r="R2" s="280"/>
      <c r="S2" s="280">
        <v>44603</v>
      </c>
      <c r="T2" s="280"/>
    </row>
    <row r="3" spans="1:29" s="238" customFormat="1" ht="25" customHeight="1" x14ac:dyDescent="0.4">
      <c r="A3" s="276" t="s">
        <v>3171</v>
      </c>
      <c r="B3" s="276" t="s">
        <v>3172</v>
      </c>
      <c r="C3" s="276" t="s">
        <v>3175</v>
      </c>
      <c r="D3" s="277" t="s">
        <v>3176</v>
      </c>
      <c r="E3" s="278" t="s">
        <v>2561</v>
      </c>
      <c r="F3" s="278" t="s">
        <v>3173</v>
      </c>
      <c r="G3" s="278" t="s">
        <v>1775</v>
      </c>
      <c r="H3" s="279" t="s">
        <v>3174</v>
      </c>
      <c r="I3" s="280" t="s">
        <v>3175</v>
      </c>
      <c r="J3" s="276" t="s">
        <v>1526</v>
      </c>
      <c r="K3" s="281"/>
      <c r="L3" s="281"/>
      <c r="M3" s="281"/>
      <c r="N3" s="281"/>
      <c r="O3" s="281"/>
      <c r="P3" s="281" t="s">
        <v>3177</v>
      </c>
      <c r="Q3" s="281"/>
      <c r="R3" s="280" t="s">
        <v>3178</v>
      </c>
      <c r="S3" s="280">
        <v>44603</v>
      </c>
      <c r="T3" s="256"/>
      <c r="V3" s="238" t="s">
        <v>3179</v>
      </c>
    </row>
    <row r="4" spans="1:29" s="238" customFormat="1" ht="17" x14ac:dyDescent="0.4">
      <c r="A4" s="276" t="s">
        <v>3171</v>
      </c>
      <c r="B4" s="276" t="s">
        <v>3172</v>
      </c>
      <c r="C4" s="276" t="s">
        <v>3180</v>
      </c>
      <c r="D4" s="277" t="s">
        <v>3181</v>
      </c>
      <c r="E4" s="278" t="s">
        <v>2561</v>
      </c>
      <c r="F4" s="278" t="s">
        <v>3173</v>
      </c>
      <c r="G4" s="278" t="s">
        <v>1775</v>
      </c>
      <c r="H4" s="279" t="s">
        <v>3174</v>
      </c>
      <c r="I4" s="280" t="s">
        <v>3180</v>
      </c>
      <c r="J4" s="276" t="s">
        <v>1526</v>
      </c>
      <c r="K4" s="281"/>
      <c r="L4" s="281"/>
      <c r="M4" s="281"/>
      <c r="N4" s="281"/>
      <c r="O4" s="281"/>
      <c r="P4" s="281"/>
      <c r="Q4" s="281"/>
      <c r="R4" s="280" t="s">
        <v>3178</v>
      </c>
      <c r="S4" s="280">
        <v>44603</v>
      </c>
      <c r="T4" s="256"/>
      <c r="V4" s="238" t="s">
        <v>3179</v>
      </c>
    </row>
    <row r="5" spans="1:29" s="238" customFormat="1" ht="17" x14ac:dyDescent="0.4">
      <c r="A5" s="276" t="s">
        <v>3171</v>
      </c>
      <c r="B5" s="276" t="s">
        <v>3172</v>
      </c>
      <c r="C5" s="276" t="s">
        <v>3182</v>
      </c>
      <c r="D5" s="277" t="s">
        <v>3183</v>
      </c>
      <c r="E5" s="278" t="s">
        <v>2561</v>
      </c>
      <c r="F5" s="278" t="s">
        <v>3173</v>
      </c>
      <c r="G5" s="278" t="s">
        <v>1775</v>
      </c>
      <c r="H5" s="279" t="s">
        <v>3174</v>
      </c>
      <c r="I5" s="280" t="s">
        <v>3182</v>
      </c>
      <c r="J5" s="276" t="s">
        <v>1526</v>
      </c>
      <c r="K5" s="281"/>
      <c r="L5" s="281"/>
      <c r="M5" s="281"/>
      <c r="N5" s="281"/>
      <c r="O5" s="281"/>
      <c r="P5" s="281"/>
      <c r="Q5" s="281"/>
      <c r="R5" s="280" t="s">
        <v>3178</v>
      </c>
      <c r="S5" s="280">
        <v>44603</v>
      </c>
      <c r="T5" s="256"/>
      <c r="V5" s="238" t="s">
        <v>3179</v>
      </c>
    </row>
    <row r="6" spans="1:29" s="238" customFormat="1" ht="17" x14ac:dyDescent="0.4">
      <c r="A6" s="276" t="s">
        <v>3171</v>
      </c>
      <c r="B6" s="276" t="s">
        <v>3172</v>
      </c>
      <c r="C6" s="276" t="s">
        <v>3184</v>
      </c>
      <c r="D6" s="277" t="s">
        <v>3185</v>
      </c>
      <c r="E6" s="278" t="s">
        <v>2561</v>
      </c>
      <c r="F6" s="278" t="s">
        <v>3173</v>
      </c>
      <c r="G6" s="278" t="s">
        <v>1775</v>
      </c>
      <c r="H6" s="279" t="s">
        <v>3174</v>
      </c>
      <c r="I6" s="280" t="s">
        <v>3184</v>
      </c>
      <c r="J6" s="276" t="s">
        <v>1526</v>
      </c>
      <c r="K6" s="281"/>
      <c r="L6" s="281"/>
      <c r="M6" s="281"/>
      <c r="N6" s="281"/>
      <c r="O6" s="281"/>
      <c r="P6" s="281"/>
      <c r="Q6" s="281"/>
      <c r="R6" s="280" t="s">
        <v>3178</v>
      </c>
      <c r="S6" s="280">
        <v>44603</v>
      </c>
      <c r="T6" s="256"/>
      <c r="V6" s="238" t="s">
        <v>3179</v>
      </c>
    </row>
    <row r="7" spans="1:29" s="238" customFormat="1" ht="17" x14ac:dyDescent="0.4">
      <c r="A7" s="276" t="s">
        <v>3171</v>
      </c>
      <c r="B7" s="276" t="s">
        <v>3172</v>
      </c>
      <c r="C7" s="276" t="s">
        <v>3186</v>
      </c>
      <c r="D7" s="277" t="s">
        <v>3187</v>
      </c>
      <c r="E7" s="278" t="s">
        <v>2561</v>
      </c>
      <c r="F7" s="278" t="s">
        <v>3173</v>
      </c>
      <c r="G7" s="278" t="s">
        <v>1775</v>
      </c>
      <c r="H7" s="279" t="s">
        <v>3174</v>
      </c>
      <c r="I7" s="280" t="s">
        <v>3186</v>
      </c>
      <c r="J7" s="276" t="s">
        <v>1526</v>
      </c>
      <c r="K7" s="281"/>
      <c r="L7" s="281"/>
      <c r="M7" s="281"/>
      <c r="N7" s="281"/>
      <c r="O7" s="281"/>
      <c r="P7" s="281"/>
      <c r="Q7" s="281"/>
      <c r="R7" s="280" t="s">
        <v>3178</v>
      </c>
      <c r="S7" s="280">
        <v>44603</v>
      </c>
      <c r="T7" s="256"/>
      <c r="V7" s="238" t="s">
        <v>3179</v>
      </c>
    </row>
    <row r="8" spans="1:29" s="238" customFormat="1" ht="17" x14ac:dyDescent="0.4">
      <c r="A8" s="276" t="s">
        <v>3171</v>
      </c>
      <c r="B8" s="276" t="s">
        <v>3172</v>
      </c>
      <c r="C8" s="276" t="s">
        <v>3188</v>
      </c>
      <c r="D8" s="277" t="s">
        <v>3189</v>
      </c>
      <c r="E8" s="278" t="s">
        <v>2561</v>
      </c>
      <c r="F8" s="278" t="s">
        <v>3173</v>
      </c>
      <c r="G8" s="278" t="s">
        <v>1775</v>
      </c>
      <c r="H8" s="279" t="s">
        <v>3174</v>
      </c>
      <c r="I8" s="280" t="s">
        <v>3188</v>
      </c>
      <c r="J8" s="276" t="s">
        <v>1526</v>
      </c>
      <c r="K8" s="281"/>
      <c r="L8" s="281"/>
      <c r="M8" s="281"/>
      <c r="N8" s="281"/>
      <c r="O8" s="281"/>
      <c r="P8" s="281"/>
      <c r="Q8" s="281"/>
      <c r="R8" s="280" t="s">
        <v>3178</v>
      </c>
      <c r="S8" s="280">
        <v>44603</v>
      </c>
      <c r="T8" s="256"/>
      <c r="V8" s="238" t="s">
        <v>3179</v>
      </c>
    </row>
    <row r="9" spans="1:29" s="238" customFormat="1" ht="17" x14ac:dyDescent="0.4">
      <c r="A9" s="276" t="s">
        <v>3171</v>
      </c>
      <c r="B9" s="276" t="s">
        <v>3172</v>
      </c>
      <c r="C9" s="276" t="s">
        <v>3190</v>
      </c>
      <c r="D9" s="277" t="s">
        <v>3191</v>
      </c>
      <c r="E9" s="282" t="s">
        <v>2008</v>
      </c>
      <c r="F9" s="278" t="s">
        <v>3173</v>
      </c>
      <c r="G9" s="278" t="s">
        <v>1775</v>
      </c>
      <c r="H9" s="279" t="s">
        <v>3174</v>
      </c>
      <c r="I9" s="280" t="s">
        <v>3190</v>
      </c>
      <c r="J9" s="276" t="s">
        <v>1526</v>
      </c>
      <c r="K9" s="283" t="s">
        <v>3192</v>
      </c>
      <c r="L9" s="284" t="s">
        <v>3193</v>
      </c>
      <c r="M9" s="284" t="s">
        <v>3194</v>
      </c>
      <c r="N9" s="284" t="s">
        <v>3195</v>
      </c>
      <c r="O9" s="281" t="s">
        <v>3196</v>
      </c>
      <c r="P9" s="281"/>
      <c r="Q9" s="281" t="s">
        <v>3197</v>
      </c>
      <c r="R9" s="280" t="s">
        <v>3178</v>
      </c>
      <c r="S9" s="280">
        <v>44603</v>
      </c>
      <c r="T9" s="256"/>
      <c r="V9" s="238" t="s">
        <v>3179</v>
      </c>
    </row>
    <row r="10" spans="1:29" s="238" customFormat="1" ht="17" x14ac:dyDescent="0.4">
      <c r="A10" s="276" t="s">
        <v>3171</v>
      </c>
      <c r="B10" s="276" t="s">
        <v>3172</v>
      </c>
      <c r="C10" s="276" t="s">
        <v>2547</v>
      </c>
      <c r="D10" s="277" t="s">
        <v>3198</v>
      </c>
      <c r="E10" s="278" t="s">
        <v>2561</v>
      </c>
      <c r="F10" s="278" t="s">
        <v>3173</v>
      </c>
      <c r="G10" s="278" t="s">
        <v>1775</v>
      </c>
      <c r="H10" s="279" t="s">
        <v>3174</v>
      </c>
      <c r="I10" s="280" t="s">
        <v>2547</v>
      </c>
      <c r="J10" s="285" t="s">
        <v>1775</v>
      </c>
      <c r="K10" s="281"/>
      <c r="L10" s="281"/>
      <c r="M10" s="281"/>
      <c r="N10" s="281"/>
      <c r="O10" s="281"/>
      <c r="P10" s="281"/>
      <c r="Q10" s="281"/>
      <c r="R10" s="280" t="s">
        <v>3178</v>
      </c>
      <c r="S10" s="280">
        <v>44603</v>
      </c>
      <c r="T10" s="256"/>
      <c r="V10" s="238" t="s">
        <v>3179</v>
      </c>
    </row>
    <row r="11" spans="1:29" s="238" customFormat="1" ht="72.5" x14ac:dyDescent="0.4">
      <c r="A11" s="276" t="s">
        <v>3171</v>
      </c>
      <c r="B11" s="276" t="s">
        <v>3172</v>
      </c>
      <c r="C11" s="277" t="s">
        <v>3199</v>
      </c>
      <c r="D11" s="277" t="s">
        <v>3200</v>
      </c>
      <c r="E11" s="278" t="s">
        <v>2561</v>
      </c>
      <c r="F11" s="278" t="s">
        <v>3173</v>
      </c>
      <c r="G11" s="278" t="s">
        <v>1775</v>
      </c>
      <c r="H11" s="279" t="s">
        <v>3201</v>
      </c>
      <c r="I11" s="280" t="s">
        <v>3199</v>
      </c>
      <c r="J11" s="276" t="s">
        <v>1526</v>
      </c>
      <c r="K11" s="281" t="s">
        <v>3202</v>
      </c>
      <c r="L11" s="281" t="s">
        <v>3203</v>
      </c>
      <c r="M11" s="281" t="s">
        <v>3204</v>
      </c>
      <c r="N11" s="281" t="s">
        <v>3205</v>
      </c>
      <c r="O11" s="281" t="s">
        <v>3196</v>
      </c>
      <c r="P11" s="281"/>
      <c r="Q11" s="281" t="s">
        <v>3197</v>
      </c>
      <c r="R11" s="280" t="s">
        <v>3178</v>
      </c>
      <c r="S11" s="280">
        <v>44603</v>
      </c>
      <c r="T11" s="280"/>
      <c r="V11" s="238" t="s">
        <v>3206</v>
      </c>
      <c r="W11" s="250" t="s">
        <v>3207</v>
      </c>
    </row>
    <row r="12" spans="1:29" s="238" customFormat="1" ht="34" x14ac:dyDescent="0.4">
      <c r="A12" s="276" t="s">
        <v>3171</v>
      </c>
      <c r="B12" s="276" t="s">
        <v>3172</v>
      </c>
      <c r="C12" s="277" t="s">
        <v>3199</v>
      </c>
      <c r="D12" s="277" t="s">
        <v>3208</v>
      </c>
      <c r="E12" s="278" t="s">
        <v>2561</v>
      </c>
      <c r="F12" s="278" t="s">
        <v>3173</v>
      </c>
      <c r="G12" s="278" t="s">
        <v>1775</v>
      </c>
      <c r="H12" s="279" t="s">
        <v>3209</v>
      </c>
      <c r="I12" s="280" t="s">
        <v>3199</v>
      </c>
      <c r="J12" s="276" t="s">
        <v>1526</v>
      </c>
      <c r="K12" s="281" t="s">
        <v>3202</v>
      </c>
      <c r="L12" s="281" t="s">
        <v>3203</v>
      </c>
      <c r="M12" s="281" t="s">
        <v>3204</v>
      </c>
      <c r="N12" s="281" t="s">
        <v>3205</v>
      </c>
      <c r="O12" s="281" t="s">
        <v>3196</v>
      </c>
      <c r="P12" s="281"/>
      <c r="Q12" s="281" t="s">
        <v>3197</v>
      </c>
      <c r="R12" s="280" t="s">
        <v>3178</v>
      </c>
      <c r="S12" s="280">
        <v>44603</v>
      </c>
      <c r="T12" s="280"/>
      <c r="V12" s="238" t="s">
        <v>3206</v>
      </c>
      <c r="W12" s="238" t="s">
        <v>3210</v>
      </c>
    </row>
    <row r="13" spans="1:29" s="238" customFormat="1" ht="34" x14ac:dyDescent="0.4">
      <c r="A13" s="276" t="s">
        <v>3171</v>
      </c>
      <c r="B13" s="276" t="s">
        <v>3172</v>
      </c>
      <c r="C13" s="277" t="s">
        <v>3199</v>
      </c>
      <c r="D13" s="277" t="s">
        <v>3211</v>
      </c>
      <c r="E13" s="278" t="s">
        <v>2561</v>
      </c>
      <c r="F13" s="278" t="s">
        <v>3173</v>
      </c>
      <c r="G13" s="278" t="s">
        <v>1775</v>
      </c>
      <c r="H13" s="279" t="s">
        <v>3212</v>
      </c>
      <c r="I13" s="280" t="s">
        <v>3199</v>
      </c>
      <c r="J13" s="276" t="s">
        <v>1526</v>
      </c>
      <c r="K13" s="281" t="s">
        <v>3202</v>
      </c>
      <c r="L13" s="281" t="s">
        <v>3203</v>
      </c>
      <c r="M13" s="281" t="s">
        <v>3204</v>
      </c>
      <c r="N13" s="281" t="s">
        <v>3205</v>
      </c>
      <c r="O13" s="281" t="s">
        <v>3196</v>
      </c>
      <c r="P13" s="281"/>
      <c r="Q13" s="281" t="s">
        <v>3197</v>
      </c>
      <c r="R13" s="280" t="s">
        <v>3178</v>
      </c>
      <c r="S13" s="280">
        <v>44603</v>
      </c>
      <c r="T13" s="256"/>
      <c r="V13" s="238" t="s">
        <v>3206</v>
      </c>
      <c r="W13" s="238" t="s">
        <v>3210</v>
      </c>
    </row>
    <row r="14" spans="1:29" s="238" customFormat="1" ht="34" x14ac:dyDescent="0.4">
      <c r="A14" s="276" t="s">
        <v>3171</v>
      </c>
      <c r="B14" s="276" t="s">
        <v>3172</v>
      </c>
      <c r="C14" s="277" t="s">
        <v>3199</v>
      </c>
      <c r="D14" s="277" t="s">
        <v>3213</v>
      </c>
      <c r="E14" s="278" t="s">
        <v>2561</v>
      </c>
      <c r="F14" s="278" t="s">
        <v>3173</v>
      </c>
      <c r="G14" s="278" t="s">
        <v>1775</v>
      </c>
      <c r="H14" s="279" t="s">
        <v>3214</v>
      </c>
      <c r="I14" s="280" t="s">
        <v>3199</v>
      </c>
      <c r="J14" s="276" t="s">
        <v>1526</v>
      </c>
      <c r="K14" s="281" t="s">
        <v>3202</v>
      </c>
      <c r="L14" s="281" t="s">
        <v>3203</v>
      </c>
      <c r="M14" s="281" t="s">
        <v>3204</v>
      </c>
      <c r="N14" s="281" t="s">
        <v>3205</v>
      </c>
      <c r="O14" s="281" t="s">
        <v>3196</v>
      </c>
      <c r="P14" s="281"/>
      <c r="Q14" s="281" t="s">
        <v>3197</v>
      </c>
      <c r="R14" s="280" t="s">
        <v>3178</v>
      </c>
      <c r="S14" s="280">
        <v>44603</v>
      </c>
      <c r="T14" s="280"/>
      <c r="V14" s="238" t="s">
        <v>3206</v>
      </c>
      <c r="W14" s="238" t="s">
        <v>3210</v>
      </c>
    </row>
    <row r="15" spans="1:29" s="238" customFormat="1" ht="72.5" x14ac:dyDescent="0.4">
      <c r="A15" s="276" t="s">
        <v>3171</v>
      </c>
      <c r="B15" s="276" t="s">
        <v>3172</v>
      </c>
      <c r="C15" s="277" t="s">
        <v>3199</v>
      </c>
      <c r="D15" s="277" t="s">
        <v>3215</v>
      </c>
      <c r="E15" s="278" t="s">
        <v>2561</v>
      </c>
      <c r="F15" s="278" t="s">
        <v>3173</v>
      </c>
      <c r="G15" s="278" t="s">
        <v>1775</v>
      </c>
      <c r="H15" s="279" t="s">
        <v>3216</v>
      </c>
      <c r="I15" s="280" t="s">
        <v>3199</v>
      </c>
      <c r="J15" s="276" t="s">
        <v>1526</v>
      </c>
      <c r="K15" s="281" t="s">
        <v>3202</v>
      </c>
      <c r="L15" s="281" t="s">
        <v>3203</v>
      </c>
      <c r="M15" s="281" t="s">
        <v>3204</v>
      </c>
      <c r="N15" s="281" t="s">
        <v>3205</v>
      </c>
      <c r="O15" s="281" t="s">
        <v>3196</v>
      </c>
      <c r="P15" s="281"/>
      <c r="Q15" s="281" t="s">
        <v>3197</v>
      </c>
      <c r="R15" s="280" t="s">
        <v>3178</v>
      </c>
      <c r="S15" s="280">
        <v>44603</v>
      </c>
      <c r="T15" s="280"/>
      <c r="V15" s="238" t="s">
        <v>3206</v>
      </c>
      <c r="W15" s="250" t="s">
        <v>3207</v>
      </c>
    </row>
    <row r="16" spans="1:29" s="238" customFormat="1" ht="34" x14ac:dyDescent="0.4">
      <c r="A16" s="276" t="s">
        <v>3171</v>
      </c>
      <c r="B16" s="276" t="s">
        <v>3172</v>
      </c>
      <c r="C16" s="277" t="s">
        <v>3199</v>
      </c>
      <c r="D16" s="277" t="s">
        <v>3217</v>
      </c>
      <c r="E16" s="278" t="s">
        <v>2561</v>
      </c>
      <c r="F16" s="278" t="s">
        <v>3173</v>
      </c>
      <c r="G16" s="278" t="s">
        <v>1775</v>
      </c>
      <c r="H16" s="279" t="s">
        <v>3218</v>
      </c>
      <c r="I16" s="280" t="s">
        <v>3199</v>
      </c>
      <c r="J16" s="276" t="s">
        <v>1526</v>
      </c>
      <c r="K16" s="281" t="s">
        <v>3202</v>
      </c>
      <c r="L16" s="281" t="s">
        <v>3203</v>
      </c>
      <c r="M16" s="281" t="s">
        <v>3204</v>
      </c>
      <c r="N16" s="281" t="s">
        <v>3205</v>
      </c>
      <c r="O16" s="281" t="s">
        <v>3196</v>
      </c>
      <c r="P16" s="281"/>
      <c r="Q16" s="281" t="s">
        <v>3197</v>
      </c>
      <c r="R16" s="280" t="s">
        <v>3178</v>
      </c>
      <c r="S16" s="280">
        <v>44603</v>
      </c>
      <c r="T16" s="280"/>
      <c r="V16" s="238" t="s">
        <v>3206</v>
      </c>
      <c r="W16" s="238" t="s">
        <v>3210</v>
      </c>
    </row>
    <row r="17" spans="1:23" s="238" customFormat="1" ht="72.5" x14ac:dyDescent="0.4">
      <c r="A17" s="276" t="s">
        <v>3171</v>
      </c>
      <c r="B17" s="276" t="s">
        <v>3172</v>
      </c>
      <c r="C17" s="277" t="s">
        <v>3219</v>
      </c>
      <c r="D17" s="277" t="s">
        <v>3220</v>
      </c>
      <c r="E17" s="282" t="s">
        <v>2008</v>
      </c>
      <c r="F17" s="278" t="s">
        <v>3173</v>
      </c>
      <c r="G17" s="278" t="s">
        <v>1775</v>
      </c>
      <c r="H17" s="279" t="s">
        <v>3221</v>
      </c>
      <c r="I17" s="280" t="s">
        <v>3219</v>
      </c>
      <c r="J17" s="276" t="s">
        <v>1526</v>
      </c>
      <c r="K17" s="281" t="s">
        <v>3222</v>
      </c>
      <c r="L17" s="281" t="s">
        <v>3223</v>
      </c>
      <c r="M17" s="281" t="s">
        <v>3204</v>
      </c>
      <c r="N17" s="286" t="s">
        <v>3224</v>
      </c>
      <c r="O17" s="287" t="s">
        <v>3196</v>
      </c>
      <c r="P17" s="288" t="s">
        <v>3225</v>
      </c>
      <c r="Q17" s="281" t="s">
        <v>3197</v>
      </c>
      <c r="R17" s="280" t="s">
        <v>3178</v>
      </c>
      <c r="S17" s="280">
        <v>44603</v>
      </c>
      <c r="T17" s="280"/>
      <c r="U17" s="250"/>
      <c r="V17" s="238" t="s">
        <v>3206</v>
      </c>
      <c r="W17" s="250" t="s">
        <v>3207</v>
      </c>
    </row>
    <row r="18" spans="1:23" s="238" customFormat="1" ht="34" x14ac:dyDescent="0.4">
      <c r="A18" s="276" t="s">
        <v>3171</v>
      </c>
      <c r="B18" s="276" t="s">
        <v>3172</v>
      </c>
      <c r="C18" s="277" t="s">
        <v>3219</v>
      </c>
      <c r="D18" s="277" t="s">
        <v>3226</v>
      </c>
      <c r="E18" s="282" t="s">
        <v>2008</v>
      </c>
      <c r="F18" s="278" t="s">
        <v>3173</v>
      </c>
      <c r="G18" s="278" t="s">
        <v>1775</v>
      </c>
      <c r="H18" s="279" t="s">
        <v>3227</v>
      </c>
      <c r="I18" s="280" t="s">
        <v>3219</v>
      </c>
      <c r="J18" s="276" t="s">
        <v>1526</v>
      </c>
      <c r="K18" s="281" t="s">
        <v>3228</v>
      </c>
      <c r="L18" s="281" t="s">
        <v>3223</v>
      </c>
      <c r="M18" s="281" t="s">
        <v>3204</v>
      </c>
      <c r="N18" s="286" t="s">
        <v>3224</v>
      </c>
      <c r="O18" s="287" t="s">
        <v>3196</v>
      </c>
      <c r="P18" s="288" t="s">
        <v>3225</v>
      </c>
      <c r="Q18" s="281" t="s">
        <v>3197</v>
      </c>
      <c r="R18" s="280" t="s">
        <v>3178</v>
      </c>
      <c r="S18" s="280">
        <v>44603</v>
      </c>
      <c r="T18" s="280"/>
      <c r="V18" s="238" t="s">
        <v>3206</v>
      </c>
      <c r="W18" s="238" t="s">
        <v>3210</v>
      </c>
    </row>
    <row r="19" spans="1:23" s="238" customFormat="1" ht="34" x14ac:dyDescent="0.4">
      <c r="A19" s="276" t="s">
        <v>3171</v>
      </c>
      <c r="B19" s="276" t="s">
        <v>3172</v>
      </c>
      <c r="C19" s="277" t="s">
        <v>3219</v>
      </c>
      <c r="D19" s="277" t="s">
        <v>3229</v>
      </c>
      <c r="E19" s="282" t="s">
        <v>2008</v>
      </c>
      <c r="F19" s="278" t="s">
        <v>3173</v>
      </c>
      <c r="G19" s="278" t="s">
        <v>1775</v>
      </c>
      <c r="H19" s="279" t="s">
        <v>3230</v>
      </c>
      <c r="I19" s="280" t="s">
        <v>3219</v>
      </c>
      <c r="J19" s="276" t="s">
        <v>1526</v>
      </c>
      <c r="K19" s="281" t="s">
        <v>3228</v>
      </c>
      <c r="L19" s="281" t="s">
        <v>3223</v>
      </c>
      <c r="M19" s="281" t="s">
        <v>3204</v>
      </c>
      <c r="N19" s="286" t="s">
        <v>3224</v>
      </c>
      <c r="O19" s="287" t="s">
        <v>3196</v>
      </c>
      <c r="P19" s="288" t="s">
        <v>3225</v>
      </c>
      <c r="Q19" s="281" t="s">
        <v>3197</v>
      </c>
      <c r="R19" s="280" t="s">
        <v>3178</v>
      </c>
      <c r="S19" s="280">
        <v>44603</v>
      </c>
      <c r="T19" s="256"/>
      <c r="V19" s="238" t="s">
        <v>3206</v>
      </c>
      <c r="W19" s="238" t="s">
        <v>3210</v>
      </c>
    </row>
    <row r="20" spans="1:23" s="238" customFormat="1" ht="34" x14ac:dyDescent="0.4">
      <c r="A20" s="276" t="s">
        <v>3171</v>
      </c>
      <c r="B20" s="276" t="s">
        <v>3172</v>
      </c>
      <c r="C20" s="277" t="s">
        <v>3219</v>
      </c>
      <c r="D20" s="277" t="s">
        <v>3231</v>
      </c>
      <c r="E20" s="282" t="s">
        <v>2008</v>
      </c>
      <c r="F20" s="278" t="s">
        <v>3173</v>
      </c>
      <c r="G20" s="278" t="s">
        <v>1775</v>
      </c>
      <c r="H20" s="279" t="s">
        <v>3232</v>
      </c>
      <c r="I20" s="280" t="s">
        <v>3219</v>
      </c>
      <c r="J20" s="276" t="s">
        <v>1526</v>
      </c>
      <c r="K20" s="281" t="s">
        <v>3228</v>
      </c>
      <c r="L20" s="281" t="s">
        <v>3223</v>
      </c>
      <c r="M20" s="281" t="s">
        <v>3204</v>
      </c>
      <c r="N20" s="286" t="s">
        <v>3224</v>
      </c>
      <c r="O20" s="287" t="s">
        <v>3196</v>
      </c>
      <c r="P20" s="288" t="s">
        <v>3225</v>
      </c>
      <c r="Q20" s="281" t="s">
        <v>3197</v>
      </c>
      <c r="R20" s="280" t="s">
        <v>3178</v>
      </c>
      <c r="S20" s="280">
        <v>44603</v>
      </c>
      <c r="T20" s="280"/>
      <c r="V20" s="238" t="s">
        <v>3206</v>
      </c>
    </row>
    <row r="21" spans="1:23" s="238" customFormat="1" ht="34" x14ac:dyDescent="0.4">
      <c r="A21" s="276" t="s">
        <v>3171</v>
      </c>
      <c r="B21" s="276" t="s">
        <v>3172</v>
      </c>
      <c r="C21" s="277" t="s">
        <v>3219</v>
      </c>
      <c r="D21" s="277" t="s">
        <v>3233</v>
      </c>
      <c r="E21" s="282" t="s">
        <v>2008</v>
      </c>
      <c r="F21" s="278" t="s">
        <v>3173</v>
      </c>
      <c r="G21" s="278" t="s">
        <v>1775</v>
      </c>
      <c r="H21" s="279" t="s">
        <v>3234</v>
      </c>
      <c r="I21" s="280" t="s">
        <v>3219</v>
      </c>
      <c r="J21" s="276" t="s">
        <v>1526</v>
      </c>
      <c r="K21" s="281" t="s">
        <v>3228</v>
      </c>
      <c r="L21" s="281" t="s">
        <v>3223</v>
      </c>
      <c r="M21" s="281" t="s">
        <v>3204</v>
      </c>
      <c r="N21" s="286" t="s">
        <v>3224</v>
      </c>
      <c r="O21" s="287" t="s">
        <v>3196</v>
      </c>
      <c r="P21" s="288" t="s">
        <v>3225</v>
      </c>
      <c r="Q21" s="281" t="s">
        <v>3197</v>
      </c>
      <c r="R21" s="280" t="s">
        <v>3178</v>
      </c>
      <c r="S21" s="280">
        <v>44603</v>
      </c>
      <c r="T21" s="280"/>
      <c r="V21" s="238" t="s">
        <v>3206</v>
      </c>
      <c r="W21" s="238" t="s">
        <v>3210</v>
      </c>
    </row>
    <row r="22" spans="1:23" s="238" customFormat="1" ht="34" x14ac:dyDescent="0.4">
      <c r="A22" s="276" t="s">
        <v>3171</v>
      </c>
      <c r="B22" s="276" t="s">
        <v>3172</v>
      </c>
      <c r="C22" s="277" t="s">
        <v>3219</v>
      </c>
      <c r="D22" s="277" t="s">
        <v>3235</v>
      </c>
      <c r="E22" s="282" t="s">
        <v>2008</v>
      </c>
      <c r="F22" s="278" t="s">
        <v>3173</v>
      </c>
      <c r="G22" s="278" t="s">
        <v>1775</v>
      </c>
      <c r="H22" s="279" t="s">
        <v>3236</v>
      </c>
      <c r="I22" s="280" t="s">
        <v>3219</v>
      </c>
      <c r="J22" s="276" t="s">
        <v>1526</v>
      </c>
      <c r="K22" s="281" t="s">
        <v>3228</v>
      </c>
      <c r="L22" s="281" t="s">
        <v>3223</v>
      </c>
      <c r="M22" s="281" t="s">
        <v>3204</v>
      </c>
      <c r="N22" s="286" t="s">
        <v>3224</v>
      </c>
      <c r="O22" s="287" t="s">
        <v>3196</v>
      </c>
      <c r="P22" s="288" t="s">
        <v>3225</v>
      </c>
      <c r="Q22" s="281" t="s">
        <v>3197</v>
      </c>
      <c r="R22" s="280" t="s">
        <v>3178</v>
      </c>
      <c r="S22" s="280">
        <v>44603</v>
      </c>
      <c r="T22" s="256"/>
      <c r="V22" s="238" t="s">
        <v>3206</v>
      </c>
      <c r="W22" s="238" t="s">
        <v>3210</v>
      </c>
    </row>
    <row r="23" spans="1:23" s="238" customFormat="1" ht="34" x14ac:dyDescent="0.4">
      <c r="A23" s="276" t="s">
        <v>3171</v>
      </c>
      <c r="B23" s="276" t="s">
        <v>3172</v>
      </c>
      <c r="C23" s="277" t="s">
        <v>3219</v>
      </c>
      <c r="D23" s="277" t="s">
        <v>3237</v>
      </c>
      <c r="E23" s="282" t="s">
        <v>2008</v>
      </c>
      <c r="F23" s="278" t="s">
        <v>3173</v>
      </c>
      <c r="G23" s="278" t="s">
        <v>1775</v>
      </c>
      <c r="H23" s="279" t="s">
        <v>3238</v>
      </c>
      <c r="I23" s="280" t="s">
        <v>3219</v>
      </c>
      <c r="J23" s="276" t="s">
        <v>1526</v>
      </c>
      <c r="K23" s="281" t="s">
        <v>3228</v>
      </c>
      <c r="L23" s="281" t="s">
        <v>3223</v>
      </c>
      <c r="M23" s="281" t="s">
        <v>3204</v>
      </c>
      <c r="N23" s="286" t="s">
        <v>3224</v>
      </c>
      <c r="O23" s="287" t="s">
        <v>3196</v>
      </c>
      <c r="P23" s="288" t="s">
        <v>3225</v>
      </c>
      <c r="Q23" s="281" t="s">
        <v>3197</v>
      </c>
      <c r="R23" s="280" t="s">
        <v>3178</v>
      </c>
      <c r="S23" s="280">
        <v>44603</v>
      </c>
      <c r="T23" s="280"/>
      <c r="V23" s="238" t="s">
        <v>3206</v>
      </c>
      <c r="W23" s="238" t="s">
        <v>3210</v>
      </c>
    </row>
    <row r="24" spans="1:23" s="238" customFormat="1" ht="51" x14ac:dyDescent="0.4">
      <c r="A24" s="276" t="s">
        <v>3171</v>
      </c>
      <c r="B24" s="276" t="s">
        <v>3172</v>
      </c>
      <c r="C24" s="277" t="s">
        <v>3219</v>
      </c>
      <c r="D24" s="277" t="s">
        <v>3239</v>
      </c>
      <c r="E24" s="282" t="s">
        <v>2008</v>
      </c>
      <c r="F24" s="278" t="s">
        <v>3173</v>
      </c>
      <c r="G24" s="278" t="s">
        <v>1775</v>
      </c>
      <c r="H24" s="279" t="s">
        <v>3240</v>
      </c>
      <c r="I24" s="280" t="s">
        <v>3219</v>
      </c>
      <c r="J24" s="276" t="s">
        <v>1526</v>
      </c>
      <c r="K24" s="281" t="s">
        <v>3228</v>
      </c>
      <c r="L24" s="281" t="s">
        <v>3223</v>
      </c>
      <c r="M24" s="281" t="s">
        <v>3204</v>
      </c>
      <c r="N24" s="286" t="s">
        <v>3224</v>
      </c>
      <c r="O24" s="287" t="s">
        <v>3196</v>
      </c>
      <c r="P24" s="288" t="s">
        <v>3225</v>
      </c>
      <c r="Q24" s="281" t="s">
        <v>3197</v>
      </c>
      <c r="R24" s="280" t="s">
        <v>3178</v>
      </c>
      <c r="S24" s="280">
        <v>44603</v>
      </c>
      <c r="T24" s="280"/>
      <c r="V24" s="238" t="s">
        <v>3206</v>
      </c>
      <c r="W24" s="238" t="s">
        <v>3210</v>
      </c>
    </row>
    <row r="25" spans="1:23" s="238" customFormat="1" ht="34" x14ac:dyDescent="0.4">
      <c r="A25" s="276" t="s">
        <v>3171</v>
      </c>
      <c r="B25" s="276" t="s">
        <v>3172</v>
      </c>
      <c r="C25" s="277" t="s">
        <v>3219</v>
      </c>
      <c r="D25" s="277" t="s">
        <v>3241</v>
      </c>
      <c r="E25" s="282" t="s">
        <v>2008</v>
      </c>
      <c r="F25" s="278" t="s">
        <v>3173</v>
      </c>
      <c r="G25" s="278" t="s">
        <v>1775</v>
      </c>
      <c r="H25" s="279" t="s">
        <v>3242</v>
      </c>
      <c r="I25" s="280" t="s">
        <v>3219</v>
      </c>
      <c r="J25" s="276" t="s">
        <v>1526</v>
      </c>
      <c r="K25" s="281" t="s">
        <v>3228</v>
      </c>
      <c r="L25" s="281" t="s">
        <v>3223</v>
      </c>
      <c r="M25" s="281" t="s">
        <v>3204</v>
      </c>
      <c r="N25" s="286" t="s">
        <v>3224</v>
      </c>
      <c r="O25" s="287" t="s">
        <v>3196</v>
      </c>
      <c r="P25" s="288" t="s">
        <v>3225</v>
      </c>
      <c r="Q25" s="281" t="s">
        <v>3197</v>
      </c>
      <c r="R25" s="280" t="s">
        <v>3178</v>
      </c>
      <c r="S25" s="280">
        <v>44603</v>
      </c>
      <c r="T25" s="280"/>
      <c r="V25" s="238" t="s">
        <v>3206</v>
      </c>
      <c r="W25" s="238" t="s">
        <v>3210</v>
      </c>
    </row>
    <row r="26" spans="1:23" s="238" customFormat="1" ht="17" x14ac:dyDescent="0.4">
      <c r="A26" s="276" t="s">
        <v>3171</v>
      </c>
      <c r="B26" s="276" t="s">
        <v>3243</v>
      </c>
      <c r="C26" s="276" t="s">
        <v>2566</v>
      </c>
      <c r="D26" s="276" t="s">
        <v>3244</v>
      </c>
      <c r="E26" s="278" t="s">
        <v>3245</v>
      </c>
      <c r="F26" s="278" t="s">
        <v>717</v>
      </c>
      <c r="G26" s="278" t="s">
        <v>3246</v>
      </c>
      <c r="H26" s="279" t="s">
        <v>3242</v>
      </c>
      <c r="I26" s="280" t="s">
        <v>3247</v>
      </c>
      <c r="J26" s="276" t="s">
        <v>1526</v>
      </c>
      <c r="K26" s="281"/>
      <c r="L26" s="281"/>
      <c r="M26" s="281" t="s">
        <v>3248</v>
      </c>
      <c r="N26" s="281"/>
      <c r="O26" s="281"/>
      <c r="P26" s="281"/>
      <c r="Q26" s="281"/>
      <c r="R26" s="280"/>
      <c r="S26" s="280">
        <v>0</v>
      </c>
      <c r="T26" s="280"/>
      <c r="V26" s="238" t="s">
        <v>3206</v>
      </c>
    </row>
    <row r="27" spans="1:23" s="238" customFormat="1" ht="17" x14ac:dyDescent="0.4">
      <c r="A27" s="276" t="s">
        <v>3171</v>
      </c>
      <c r="B27" s="276" t="s">
        <v>3243</v>
      </c>
      <c r="C27" s="276" t="s">
        <v>2573</v>
      </c>
      <c r="D27" s="277" t="s">
        <v>3249</v>
      </c>
      <c r="E27" s="278" t="s">
        <v>3245</v>
      </c>
      <c r="F27" s="278" t="s">
        <v>717</v>
      </c>
      <c r="G27" s="243" t="s">
        <v>950</v>
      </c>
      <c r="H27" s="279" t="s">
        <v>3250</v>
      </c>
      <c r="I27" s="243" t="s">
        <v>2573</v>
      </c>
      <c r="J27" s="289" t="s">
        <v>950</v>
      </c>
      <c r="K27" s="281"/>
      <c r="L27" s="281"/>
      <c r="M27" s="281" t="s">
        <v>3248</v>
      </c>
      <c r="N27" s="281"/>
      <c r="O27" s="281"/>
      <c r="P27" s="281"/>
      <c r="Q27" s="281"/>
      <c r="R27" s="280" t="s">
        <v>3178</v>
      </c>
      <c r="S27" s="280">
        <v>0</v>
      </c>
      <c r="T27" s="256"/>
      <c r="V27" s="238" t="s">
        <v>3206</v>
      </c>
    </row>
    <row r="28" spans="1:23" s="238" customFormat="1" ht="17" x14ac:dyDescent="0.4">
      <c r="A28" s="276" t="s">
        <v>3171</v>
      </c>
      <c r="B28" s="276" t="s">
        <v>3243</v>
      </c>
      <c r="C28" s="276" t="s">
        <v>2576</v>
      </c>
      <c r="D28" s="277" t="s">
        <v>3251</v>
      </c>
      <c r="E28" s="278" t="s">
        <v>3245</v>
      </c>
      <c r="F28" s="278" t="s">
        <v>717</v>
      </c>
      <c r="G28" s="243" t="s">
        <v>950</v>
      </c>
      <c r="H28" s="279" t="s">
        <v>3250</v>
      </c>
      <c r="I28" s="243" t="s">
        <v>2576</v>
      </c>
      <c r="J28" s="289" t="s">
        <v>950</v>
      </c>
      <c r="K28" s="281"/>
      <c r="L28" s="281"/>
      <c r="M28" s="281" t="s">
        <v>3248</v>
      </c>
      <c r="N28" s="281"/>
      <c r="O28" s="281"/>
      <c r="P28" s="281"/>
      <c r="Q28" s="281"/>
      <c r="R28" s="280" t="s">
        <v>3178</v>
      </c>
      <c r="S28" s="280">
        <v>0</v>
      </c>
      <c r="T28" s="256"/>
      <c r="V28" s="238" t="s">
        <v>3206</v>
      </c>
    </row>
    <row r="29" spans="1:23" s="238" customFormat="1" ht="17" x14ac:dyDescent="0.4">
      <c r="A29" s="276" t="s">
        <v>3171</v>
      </c>
      <c r="B29" s="276" t="s">
        <v>3243</v>
      </c>
      <c r="C29" s="276" t="s">
        <v>3252</v>
      </c>
      <c r="D29" s="277" t="s">
        <v>3253</v>
      </c>
      <c r="E29" s="278" t="s">
        <v>3245</v>
      </c>
      <c r="F29" s="278" t="s">
        <v>717</v>
      </c>
      <c r="G29" s="243" t="s">
        <v>950</v>
      </c>
      <c r="H29" s="279" t="s">
        <v>3250</v>
      </c>
      <c r="I29" s="243" t="s">
        <v>3252</v>
      </c>
      <c r="J29" s="289" t="s">
        <v>950</v>
      </c>
      <c r="K29" s="281"/>
      <c r="L29" s="281"/>
      <c r="M29" s="281" t="s">
        <v>3248</v>
      </c>
      <c r="N29" s="281"/>
      <c r="O29" s="281"/>
      <c r="P29" s="281"/>
      <c r="Q29" s="281"/>
      <c r="R29" s="280" t="s">
        <v>3178</v>
      </c>
      <c r="S29" s="280">
        <v>0</v>
      </c>
      <c r="T29" s="256"/>
      <c r="V29" s="238" t="s">
        <v>3206</v>
      </c>
    </row>
    <row r="30" spans="1:23" s="238" customFormat="1" ht="34" x14ac:dyDescent="0.4">
      <c r="A30" s="276" t="s">
        <v>3171</v>
      </c>
      <c r="B30" s="276" t="s">
        <v>3254</v>
      </c>
      <c r="C30" s="290" t="s">
        <v>3255</v>
      </c>
      <c r="D30" s="277" t="s">
        <v>3256</v>
      </c>
      <c r="E30" s="282" t="s">
        <v>871</v>
      </c>
      <c r="F30" s="278" t="s">
        <v>3173</v>
      </c>
      <c r="G30" s="278" t="s">
        <v>761</v>
      </c>
      <c r="H30" s="279" t="s">
        <v>3257</v>
      </c>
      <c r="I30" s="280" t="s">
        <v>114</v>
      </c>
      <c r="J30" s="276" t="s">
        <v>3258</v>
      </c>
      <c r="K30" s="281" t="s">
        <v>3255</v>
      </c>
      <c r="L30" s="281" t="s">
        <v>3259</v>
      </c>
      <c r="M30" s="281" t="s">
        <v>3260</v>
      </c>
      <c r="N30" s="281" t="s">
        <v>3261</v>
      </c>
      <c r="O30" s="281" t="s">
        <v>3262</v>
      </c>
      <c r="P30" s="281" t="s">
        <v>1533</v>
      </c>
      <c r="Q30" s="281" t="s">
        <v>3197</v>
      </c>
      <c r="R30" s="280"/>
      <c r="S30" s="280">
        <v>44561</v>
      </c>
      <c r="T30" s="280" t="s">
        <v>3263</v>
      </c>
      <c r="V30" s="238" t="s">
        <v>3206</v>
      </c>
    </row>
    <row r="31" spans="1:23" s="238" customFormat="1" ht="34" x14ac:dyDescent="0.4">
      <c r="A31" s="276" t="s">
        <v>3171</v>
      </c>
      <c r="B31" s="276" t="s">
        <v>3254</v>
      </c>
      <c r="C31" s="290" t="s">
        <v>3264</v>
      </c>
      <c r="D31" s="277" t="s">
        <v>3265</v>
      </c>
      <c r="E31" s="282" t="s">
        <v>871</v>
      </c>
      <c r="F31" s="278" t="s">
        <v>3173</v>
      </c>
      <c r="G31" s="278" t="s">
        <v>761</v>
      </c>
      <c r="H31" s="279" t="s">
        <v>3257</v>
      </c>
      <c r="I31" s="280" t="s">
        <v>115</v>
      </c>
      <c r="J31" s="276" t="s">
        <v>3258</v>
      </c>
      <c r="K31" s="281" t="s">
        <v>3264</v>
      </c>
      <c r="L31" s="281" t="s">
        <v>3266</v>
      </c>
      <c r="M31" s="281" t="s">
        <v>3260</v>
      </c>
      <c r="N31" s="281" t="s">
        <v>3261</v>
      </c>
      <c r="O31" s="281" t="s">
        <v>3267</v>
      </c>
      <c r="P31" s="281" t="s">
        <v>1533</v>
      </c>
      <c r="Q31" s="281" t="s">
        <v>3197</v>
      </c>
      <c r="R31" s="280"/>
      <c r="S31" s="280">
        <v>44561</v>
      </c>
      <c r="T31" s="280" t="s">
        <v>3263</v>
      </c>
      <c r="V31" s="238" t="s">
        <v>3206</v>
      </c>
    </row>
    <row r="32" spans="1:23" s="238" customFormat="1" ht="34" x14ac:dyDescent="0.4">
      <c r="A32" s="276" t="s">
        <v>3171</v>
      </c>
      <c r="B32" s="276" t="s">
        <v>3254</v>
      </c>
      <c r="C32" s="290" t="s">
        <v>3268</v>
      </c>
      <c r="D32" s="277" t="s">
        <v>3269</v>
      </c>
      <c r="E32" s="282" t="s">
        <v>871</v>
      </c>
      <c r="F32" s="278" t="s">
        <v>3173</v>
      </c>
      <c r="G32" s="278" t="s">
        <v>761</v>
      </c>
      <c r="H32" s="279" t="s">
        <v>3257</v>
      </c>
      <c r="I32" s="280" t="s">
        <v>134</v>
      </c>
      <c r="J32" s="276" t="s">
        <v>3258</v>
      </c>
      <c r="K32" s="281" t="s">
        <v>3268</v>
      </c>
      <c r="L32" s="281"/>
      <c r="M32" s="281" t="s">
        <v>3260</v>
      </c>
      <c r="N32" s="281" t="s">
        <v>3270</v>
      </c>
      <c r="O32" s="281" t="s">
        <v>3262</v>
      </c>
      <c r="P32" s="281" t="s">
        <v>1533</v>
      </c>
      <c r="Q32" s="281" t="s">
        <v>3197</v>
      </c>
      <c r="R32" s="280"/>
      <c r="S32" s="280">
        <v>44561</v>
      </c>
      <c r="T32" s="280" t="s">
        <v>3263</v>
      </c>
      <c r="V32" s="238" t="s">
        <v>3206</v>
      </c>
    </row>
    <row r="33" spans="1:22" s="238" customFormat="1" ht="68" x14ac:dyDescent="0.4">
      <c r="A33" s="276" t="s">
        <v>3171</v>
      </c>
      <c r="B33" s="276" t="s">
        <v>3254</v>
      </c>
      <c r="C33" s="290" t="s">
        <v>3271</v>
      </c>
      <c r="D33" s="291" t="s">
        <v>3272</v>
      </c>
      <c r="E33" s="282" t="s">
        <v>823</v>
      </c>
      <c r="F33" s="278" t="s">
        <v>3173</v>
      </c>
      <c r="G33" s="278" t="s">
        <v>761</v>
      </c>
      <c r="H33" s="279" t="s">
        <v>3257</v>
      </c>
      <c r="I33" s="280" t="s">
        <v>134</v>
      </c>
      <c r="J33" s="276" t="s">
        <v>3258</v>
      </c>
      <c r="K33" s="281" t="s">
        <v>3271</v>
      </c>
      <c r="L33" s="281"/>
      <c r="M33" s="281" t="s">
        <v>3260</v>
      </c>
      <c r="N33" s="281" t="s">
        <v>3270</v>
      </c>
      <c r="O33" s="281" t="s">
        <v>3267</v>
      </c>
      <c r="P33" s="281"/>
      <c r="Q33" s="281" t="s">
        <v>3197</v>
      </c>
      <c r="R33" s="280"/>
      <c r="S33" s="280">
        <v>44561</v>
      </c>
      <c r="T33" s="280" t="s">
        <v>3263</v>
      </c>
      <c r="V33" s="238" t="s">
        <v>3206</v>
      </c>
    </row>
    <row r="34" spans="1:22" s="238" customFormat="1" ht="101" x14ac:dyDescent="0.4">
      <c r="A34" s="276" t="s">
        <v>3171</v>
      </c>
      <c r="B34" s="276" t="s">
        <v>3254</v>
      </c>
      <c r="C34" s="277" t="s">
        <v>3273</v>
      </c>
      <c r="D34" s="277" t="s">
        <v>3274</v>
      </c>
      <c r="E34" s="282" t="s">
        <v>871</v>
      </c>
      <c r="F34" s="278" t="s">
        <v>3173</v>
      </c>
      <c r="G34" s="278" t="s">
        <v>761</v>
      </c>
      <c r="H34" s="279" t="s">
        <v>3257</v>
      </c>
      <c r="I34" s="292" t="s">
        <v>3275</v>
      </c>
      <c r="J34" s="276" t="s">
        <v>3258</v>
      </c>
      <c r="K34" s="282" t="s">
        <v>3276</v>
      </c>
      <c r="L34" s="284" t="s">
        <v>3277</v>
      </c>
      <c r="M34" s="281" t="s">
        <v>3260</v>
      </c>
      <c r="N34" s="281" t="s">
        <v>3261</v>
      </c>
      <c r="O34" s="284" t="s">
        <v>3278</v>
      </c>
      <c r="P34" s="281"/>
      <c r="Q34" s="284" t="s">
        <v>3279</v>
      </c>
      <c r="R34" s="280"/>
      <c r="S34" s="280">
        <v>44561</v>
      </c>
      <c r="T34" s="280" t="s">
        <v>3263</v>
      </c>
      <c r="V34" s="238" t="s">
        <v>3206</v>
      </c>
    </row>
    <row r="35" spans="1:22" s="238" customFormat="1" ht="17" x14ac:dyDescent="0.4">
      <c r="A35" s="276" t="s">
        <v>3171</v>
      </c>
      <c r="B35" s="276" t="s">
        <v>3254</v>
      </c>
      <c r="C35" s="276" t="s">
        <v>3280</v>
      </c>
      <c r="D35" s="277" t="s">
        <v>3281</v>
      </c>
      <c r="E35" s="282" t="s">
        <v>871</v>
      </c>
      <c r="F35" s="278" t="s">
        <v>3173</v>
      </c>
      <c r="G35" s="278" t="s">
        <v>761</v>
      </c>
      <c r="H35" s="279" t="s">
        <v>3257</v>
      </c>
      <c r="I35" s="280" t="s">
        <v>611</v>
      </c>
      <c r="J35" s="276" t="s">
        <v>3258</v>
      </c>
      <c r="K35" s="281" t="s">
        <v>3280</v>
      </c>
      <c r="L35" s="281"/>
      <c r="M35" s="281" t="s">
        <v>3260</v>
      </c>
      <c r="N35" s="281" t="s">
        <v>3270</v>
      </c>
      <c r="O35" s="281" t="s">
        <v>3282</v>
      </c>
      <c r="P35" s="281" t="s">
        <v>1533</v>
      </c>
      <c r="Q35" s="281" t="s">
        <v>3283</v>
      </c>
      <c r="R35" s="280"/>
      <c r="S35" s="280">
        <v>44561</v>
      </c>
      <c r="T35" s="280" t="s">
        <v>3263</v>
      </c>
      <c r="V35" s="238" t="s">
        <v>3206</v>
      </c>
    </row>
    <row r="36" spans="1:22" s="238" customFormat="1" ht="51" x14ac:dyDescent="0.4">
      <c r="A36" s="276" t="s">
        <v>3171</v>
      </c>
      <c r="B36" s="276" t="s">
        <v>3254</v>
      </c>
      <c r="C36" s="276" t="s">
        <v>3284</v>
      </c>
      <c r="D36" s="277" t="s">
        <v>3285</v>
      </c>
      <c r="E36" s="282" t="s">
        <v>823</v>
      </c>
      <c r="F36" s="278" t="s">
        <v>3173</v>
      </c>
      <c r="G36" s="278" t="s">
        <v>761</v>
      </c>
      <c r="H36" s="279" t="s">
        <v>3257</v>
      </c>
      <c r="I36" s="280" t="s">
        <v>611</v>
      </c>
      <c r="J36" s="276" t="s">
        <v>3258</v>
      </c>
      <c r="K36" s="281" t="s">
        <v>3284</v>
      </c>
      <c r="L36" s="281"/>
      <c r="M36" s="281" t="s">
        <v>3260</v>
      </c>
      <c r="N36" s="281" t="s">
        <v>3270</v>
      </c>
      <c r="O36" s="281" t="s">
        <v>3267</v>
      </c>
      <c r="P36" s="281" t="s">
        <v>1533</v>
      </c>
      <c r="Q36" s="281" t="s">
        <v>3197</v>
      </c>
      <c r="R36" s="280"/>
      <c r="S36" s="280">
        <v>44561</v>
      </c>
      <c r="T36" s="280" t="s">
        <v>3263</v>
      </c>
      <c r="V36" s="238" t="s">
        <v>3206</v>
      </c>
    </row>
    <row r="37" spans="1:22" s="238" customFormat="1" ht="34" x14ac:dyDescent="0.4">
      <c r="A37" s="276" t="s">
        <v>3171</v>
      </c>
      <c r="B37" s="276" t="s">
        <v>3254</v>
      </c>
      <c r="C37" s="290" t="s">
        <v>3286</v>
      </c>
      <c r="D37" s="277" t="s">
        <v>3287</v>
      </c>
      <c r="E37" s="282" t="s">
        <v>921</v>
      </c>
      <c r="F37" s="278" t="s">
        <v>3173</v>
      </c>
      <c r="G37" s="278" t="s">
        <v>761</v>
      </c>
      <c r="H37" s="279" t="s">
        <v>3257</v>
      </c>
      <c r="I37" s="280" t="s">
        <v>142</v>
      </c>
      <c r="J37" s="276" t="s">
        <v>3258</v>
      </c>
      <c r="K37" s="281" t="s">
        <v>3286</v>
      </c>
      <c r="L37" s="281" t="s">
        <v>3288</v>
      </c>
      <c r="M37" s="281" t="s">
        <v>3204</v>
      </c>
      <c r="N37" s="281" t="s">
        <v>3261</v>
      </c>
      <c r="O37" s="281" t="s">
        <v>3288</v>
      </c>
      <c r="P37" s="281" t="s">
        <v>1533</v>
      </c>
      <c r="Q37" s="281" t="s">
        <v>3197</v>
      </c>
      <c r="R37" s="280"/>
      <c r="S37" s="280">
        <v>44561</v>
      </c>
      <c r="T37" s="280" t="s">
        <v>3263</v>
      </c>
      <c r="V37" s="238" t="s">
        <v>3206</v>
      </c>
    </row>
    <row r="38" spans="1:22" s="238" customFormat="1" ht="34" x14ac:dyDescent="0.4">
      <c r="A38" s="276" t="s">
        <v>3171</v>
      </c>
      <c r="B38" s="276" t="s">
        <v>3254</v>
      </c>
      <c r="C38" s="290" t="s">
        <v>3289</v>
      </c>
      <c r="D38" s="277" t="s">
        <v>3290</v>
      </c>
      <c r="E38" s="282" t="s">
        <v>921</v>
      </c>
      <c r="F38" s="278" t="s">
        <v>3173</v>
      </c>
      <c r="G38" s="278" t="s">
        <v>761</v>
      </c>
      <c r="H38" s="279" t="s">
        <v>3257</v>
      </c>
      <c r="I38" s="280" t="s">
        <v>3291</v>
      </c>
      <c r="J38" s="276" t="s">
        <v>3258</v>
      </c>
      <c r="K38" s="281" t="s">
        <v>3289</v>
      </c>
      <c r="L38" s="281"/>
      <c r="M38" s="281" t="s">
        <v>3292</v>
      </c>
      <c r="N38" s="281" t="s">
        <v>3270</v>
      </c>
      <c r="O38" s="281" t="s">
        <v>3288</v>
      </c>
      <c r="P38" s="281" t="s">
        <v>1533</v>
      </c>
      <c r="Q38" s="281" t="s">
        <v>3197</v>
      </c>
      <c r="R38" s="280"/>
      <c r="S38" s="280">
        <v>44561</v>
      </c>
      <c r="T38" s="280" t="s">
        <v>3263</v>
      </c>
      <c r="V38" s="238" t="s">
        <v>3206</v>
      </c>
    </row>
    <row r="39" spans="1:22" s="238" customFormat="1" ht="68" x14ac:dyDescent="0.4">
      <c r="A39" s="276" t="s">
        <v>3171</v>
      </c>
      <c r="B39" s="276" t="s">
        <v>3254</v>
      </c>
      <c r="C39" s="276" t="s">
        <v>3293</v>
      </c>
      <c r="D39" s="277" t="s">
        <v>3294</v>
      </c>
      <c r="E39" s="278" t="s">
        <v>3173</v>
      </c>
      <c r="F39" s="278" t="s">
        <v>3173</v>
      </c>
      <c r="G39" s="278" t="s">
        <v>1861</v>
      </c>
      <c r="H39" s="279" t="s">
        <v>3295</v>
      </c>
      <c r="I39" s="293" t="s">
        <v>2584</v>
      </c>
      <c r="J39" s="276" t="s">
        <v>1861</v>
      </c>
      <c r="K39" s="281" t="s">
        <v>3296</v>
      </c>
      <c r="L39" s="281" t="s">
        <v>3297</v>
      </c>
      <c r="M39" s="281" t="s">
        <v>3298</v>
      </c>
      <c r="N39" s="281" t="s">
        <v>3270</v>
      </c>
      <c r="O39" s="281" t="s">
        <v>3288</v>
      </c>
      <c r="P39" s="281" t="s">
        <v>1533</v>
      </c>
      <c r="Q39" s="281" t="s">
        <v>3197</v>
      </c>
      <c r="R39" s="280" t="s">
        <v>3299</v>
      </c>
      <c r="S39" s="280">
        <v>44561</v>
      </c>
      <c r="T39" s="280" t="s">
        <v>3300</v>
      </c>
      <c r="U39" s="294" t="s">
        <v>3301</v>
      </c>
      <c r="V39" s="238" t="s">
        <v>3206</v>
      </c>
    </row>
    <row r="40" spans="1:22" s="238" customFormat="1" ht="17" x14ac:dyDescent="0.4">
      <c r="A40" s="276" t="s">
        <v>3171</v>
      </c>
      <c r="B40" s="276" t="s">
        <v>3254</v>
      </c>
      <c r="C40" s="276" t="s">
        <v>3302</v>
      </c>
      <c r="D40" s="276" t="s">
        <v>3303</v>
      </c>
      <c r="E40" s="278" t="s">
        <v>871</v>
      </c>
      <c r="F40" s="278" t="s">
        <v>3173</v>
      </c>
      <c r="G40" s="278" t="s">
        <v>761</v>
      </c>
      <c r="H40" s="279" t="s">
        <v>3257</v>
      </c>
      <c r="I40" s="280" t="s">
        <v>138</v>
      </c>
      <c r="J40" s="276" t="s">
        <v>3258</v>
      </c>
      <c r="K40" s="281" t="s">
        <v>3304</v>
      </c>
      <c r="L40" s="281" t="s">
        <v>3305</v>
      </c>
      <c r="M40" s="281" t="s">
        <v>3306</v>
      </c>
      <c r="N40" s="281" t="s">
        <v>3261</v>
      </c>
      <c r="O40" s="281" t="s">
        <v>3307</v>
      </c>
      <c r="P40" s="281" t="s">
        <v>3308</v>
      </c>
      <c r="Q40" s="281" t="s">
        <v>3309</v>
      </c>
      <c r="R40" s="280"/>
      <c r="S40" s="280">
        <v>44561</v>
      </c>
      <c r="T40" s="280" t="s">
        <v>3263</v>
      </c>
      <c r="V40" s="238" t="s">
        <v>3206</v>
      </c>
    </row>
    <row r="41" spans="1:22" s="238" customFormat="1" ht="17" x14ac:dyDescent="0.4">
      <c r="A41" s="276" t="s">
        <v>3171</v>
      </c>
      <c r="B41" s="276" t="s">
        <v>3254</v>
      </c>
      <c r="C41" s="276" t="s">
        <v>3310</v>
      </c>
      <c r="D41" s="276" t="s">
        <v>3303</v>
      </c>
      <c r="E41" s="278" t="s">
        <v>823</v>
      </c>
      <c r="F41" s="278" t="s">
        <v>3173</v>
      </c>
      <c r="G41" s="278" t="s">
        <v>761</v>
      </c>
      <c r="H41" s="279" t="s">
        <v>3257</v>
      </c>
      <c r="I41" s="280" t="s">
        <v>139</v>
      </c>
      <c r="J41" s="276" t="s">
        <v>3258</v>
      </c>
      <c r="K41" s="281" t="s">
        <v>3310</v>
      </c>
      <c r="L41" s="281"/>
      <c r="M41" s="281" t="s">
        <v>3306</v>
      </c>
      <c r="N41" s="281" t="s">
        <v>3261</v>
      </c>
      <c r="O41" s="281" t="s">
        <v>3307</v>
      </c>
      <c r="P41" s="281" t="s">
        <v>3308</v>
      </c>
      <c r="Q41" s="281" t="s">
        <v>3309</v>
      </c>
      <c r="R41" s="280"/>
      <c r="S41" s="280">
        <v>44561</v>
      </c>
      <c r="T41" s="280" t="s">
        <v>3263</v>
      </c>
      <c r="V41" s="238" t="s">
        <v>3206</v>
      </c>
    </row>
    <row r="42" spans="1:22" s="238" customFormat="1" ht="43.5" x14ac:dyDescent="0.4">
      <c r="A42" s="276" t="s">
        <v>3171</v>
      </c>
      <c r="B42" s="276" t="s">
        <v>3254</v>
      </c>
      <c r="C42" s="276" t="s">
        <v>3311</v>
      </c>
      <c r="D42" s="277" t="s">
        <v>3312</v>
      </c>
      <c r="E42" s="278" t="s">
        <v>921</v>
      </c>
      <c r="F42" s="278" t="s">
        <v>3173</v>
      </c>
      <c r="G42" s="278" t="s">
        <v>1861</v>
      </c>
      <c r="H42" s="279"/>
      <c r="I42" s="280" t="s">
        <v>3313</v>
      </c>
      <c r="J42" s="276" t="s">
        <v>1861</v>
      </c>
      <c r="K42" s="281" t="s">
        <v>3314</v>
      </c>
      <c r="L42" s="281" t="s">
        <v>3288</v>
      </c>
      <c r="M42" s="281" t="s">
        <v>3315</v>
      </c>
      <c r="N42" s="281" t="s">
        <v>3261</v>
      </c>
      <c r="O42" s="281" t="s">
        <v>3288</v>
      </c>
      <c r="P42" s="281" t="s">
        <v>3308</v>
      </c>
      <c r="Q42" s="281" t="s">
        <v>3197</v>
      </c>
      <c r="R42" s="280"/>
      <c r="S42" s="280">
        <v>44561</v>
      </c>
      <c r="T42" s="292" t="s">
        <v>3263</v>
      </c>
      <c r="V42" s="238" t="s">
        <v>3206</v>
      </c>
    </row>
    <row r="43" spans="1:22" s="238" customFormat="1" ht="17" x14ac:dyDescent="0.4">
      <c r="A43" s="276" t="s">
        <v>3171</v>
      </c>
      <c r="B43" s="276" t="s">
        <v>3254</v>
      </c>
      <c r="C43" s="276" t="s">
        <v>3316</v>
      </c>
      <c r="D43" s="276" t="s">
        <v>3312</v>
      </c>
      <c r="E43" s="278" t="s">
        <v>921</v>
      </c>
      <c r="F43" s="278" t="s">
        <v>3173</v>
      </c>
      <c r="G43" s="278" t="s">
        <v>761</v>
      </c>
      <c r="H43" s="279" t="s">
        <v>3257</v>
      </c>
      <c r="I43" s="280" t="s">
        <v>3291</v>
      </c>
      <c r="J43" s="276" t="s">
        <v>3258</v>
      </c>
      <c r="K43" s="281" t="s">
        <v>3317</v>
      </c>
      <c r="L43" s="281"/>
      <c r="M43" s="281" t="s">
        <v>3204</v>
      </c>
      <c r="N43" s="281"/>
      <c r="O43" s="281" t="s">
        <v>3318</v>
      </c>
      <c r="P43" s="281" t="s">
        <v>3308</v>
      </c>
      <c r="Q43" s="281" t="s">
        <v>3197</v>
      </c>
      <c r="R43" s="280"/>
      <c r="S43" s="280">
        <v>44561</v>
      </c>
      <c r="T43" s="280" t="s">
        <v>3263</v>
      </c>
      <c r="V43" s="238" t="s">
        <v>3206</v>
      </c>
    </row>
    <row r="44" spans="1:22" s="238" customFormat="1" ht="17" x14ac:dyDescent="0.4">
      <c r="A44" s="276" t="s">
        <v>3171</v>
      </c>
      <c r="B44" s="276" t="s">
        <v>3254</v>
      </c>
      <c r="C44" s="276" t="s">
        <v>3319</v>
      </c>
      <c r="D44" s="276" t="s">
        <v>3320</v>
      </c>
      <c r="E44" s="278" t="s">
        <v>921</v>
      </c>
      <c r="F44" s="278" t="s">
        <v>3173</v>
      </c>
      <c r="G44" s="278" t="s">
        <v>761</v>
      </c>
      <c r="H44" s="279" t="s">
        <v>3257</v>
      </c>
      <c r="I44" s="280" t="s">
        <v>3321</v>
      </c>
      <c r="J44" s="276" t="s">
        <v>3258</v>
      </c>
      <c r="K44" s="281" t="s">
        <v>3319</v>
      </c>
      <c r="L44" s="281" t="s">
        <v>3322</v>
      </c>
      <c r="M44" s="281" t="s">
        <v>3292</v>
      </c>
      <c r="N44" s="281" t="s">
        <v>3270</v>
      </c>
      <c r="O44" s="281" t="s">
        <v>3318</v>
      </c>
      <c r="P44" s="281" t="s">
        <v>3308</v>
      </c>
      <c r="Q44" s="281" t="s">
        <v>3197</v>
      </c>
      <c r="R44" s="280"/>
      <c r="S44" s="280">
        <v>44561</v>
      </c>
      <c r="T44" s="280" t="s">
        <v>3263</v>
      </c>
      <c r="V44" s="238" t="s">
        <v>3206</v>
      </c>
    </row>
    <row r="45" spans="1:22" s="238" customFormat="1" ht="43.5" x14ac:dyDescent="0.4">
      <c r="A45" s="276" t="s">
        <v>3171</v>
      </c>
      <c r="B45" s="276" t="s">
        <v>3254</v>
      </c>
      <c r="C45" s="276" t="s">
        <v>3323</v>
      </c>
      <c r="D45" s="277" t="s">
        <v>3324</v>
      </c>
      <c r="E45" s="278" t="s">
        <v>735</v>
      </c>
      <c r="F45" s="278" t="s">
        <v>3173</v>
      </c>
      <c r="G45" s="278" t="s">
        <v>1861</v>
      </c>
      <c r="H45" s="279"/>
      <c r="I45" s="280" t="s">
        <v>3313</v>
      </c>
      <c r="J45" s="276" t="s">
        <v>1861</v>
      </c>
      <c r="K45" s="281" t="s">
        <v>3325</v>
      </c>
      <c r="L45" s="281" t="s">
        <v>3288</v>
      </c>
      <c r="M45" s="281" t="s">
        <v>3315</v>
      </c>
      <c r="N45" s="281" t="s">
        <v>3261</v>
      </c>
      <c r="O45" s="281" t="s">
        <v>3318</v>
      </c>
      <c r="P45" s="281" t="s">
        <v>3308</v>
      </c>
      <c r="Q45" s="281" t="s">
        <v>3197</v>
      </c>
      <c r="R45" s="280"/>
      <c r="S45" s="280">
        <v>44561</v>
      </c>
      <c r="T45" s="292" t="s">
        <v>3263</v>
      </c>
      <c r="V45" s="238" t="s">
        <v>3206</v>
      </c>
    </row>
    <row r="46" spans="1:22" s="238" customFormat="1" ht="17" x14ac:dyDescent="0.4">
      <c r="A46" s="276" t="s">
        <v>3171</v>
      </c>
      <c r="B46" s="276" t="s">
        <v>3254</v>
      </c>
      <c r="C46" s="276" t="s">
        <v>3326</v>
      </c>
      <c r="D46" s="276" t="s">
        <v>3327</v>
      </c>
      <c r="E46" s="278" t="s">
        <v>921</v>
      </c>
      <c r="F46" s="278" t="s">
        <v>3173</v>
      </c>
      <c r="G46" s="278" t="s">
        <v>761</v>
      </c>
      <c r="H46" s="279" t="s">
        <v>3328</v>
      </c>
      <c r="I46" s="280" t="s">
        <v>145</v>
      </c>
      <c r="J46" s="276" t="s">
        <v>3258</v>
      </c>
      <c r="K46" s="281" t="s">
        <v>3326</v>
      </c>
      <c r="L46" s="281" t="s">
        <v>3329</v>
      </c>
      <c r="M46" s="281" t="s">
        <v>3204</v>
      </c>
      <c r="N46" s="281" t="s">
        <v>3261</v>
      </c>
      <c r="O46" s="281" t="s">
        <v>3330</v>
      </c>
      <c r="P46" s="281" t="s">
        <v>3308</v>
      </c>
      <c r="Q46" s="281" t="s">
        <v>3197</v>
      </c>
      <c r="R46" s="280"/>
      <c r="S46" s="280">
        <v>44561</v>
      </c>
      <c r="T46" s="280" t="s">
        <v>3263</v>
      </c>
      <c r="V46" s="238" t="s">
        <v>3206</v>
      </c>
    </row>
    <row r="47" spans="1:22" s="238" customFormat="1" ht="17" x14ac:dyDescent="0.4">
      <c r="A47" s="276" t="s">
        <v>3171</v>
      </c>
      <c r="B47" s="276" t="s">
        <v>3254</v>
      </c>
      <c r="C47" s="276" t="s">
        <v>3331</v>
      </c>
      <c r="D47" s="276" t="s">
        <v>3327</v>
      </c>
      <c r="E47" s="278" t="s">
        <v>921</v>
      </c>
      <c r="F47" s="278" t="s">
        <v>3173</v>
      </c>
      <c r="G47" s="278" t="s">
        <v>761</v>
      </c>
      <c r="H47" s="279" t="s">
        <v>3332</v>
      </c>
      <c r="I47" s="280" t="s">
        <v>146</v>
      </c>
      <c r="J47" s="276" t="s">
        <v>3258</v>
      </c>
      <c r="K47" s="281" t="s">
        <v>3331</v>
      </c>
      <c r="L47" s="281"/>
      <c r="M47" s="281" t="s">
        <v>3292</v>
      </c>
      <c r="N47" s="281" t="s">
        <v>3270</v>
      </c>
      <c r="O47" s="281"/>
      <c r="P47" s="281" t="s">
        <v>3308</v>
      </c>
      <c r="Q47" s="281" t="s">
        <v>3197</v>
      </c>
      <c r="R47" s="280"/>
      <c r="S47" s="280">
        <v>44561</v>
      </c>
      <c r="T47" s="280" t="s">
        <v>3263</v>
      </c>
      <c r="V47" s="238" t="s">
        <v>3206</v>
      </c>
    </row>
    <row r="48" spans="1:22" s="238" customFormat="1" ht="17" x14ac:dyDescent="0.4">
      <c r="A48" s="276" t="s">
        <v>3171</v>
      </c>
      <c r="B48" s="276" t="s">
        <v>3254</v>
      </c>
      <c r="C48" s="276" t="s">
        <v>968</v>
      </c>
      <c r="D48" s="276" t="s">
        <v>3333</v>
      </c>
      <c r="E48" s="278" t="s">
        <v>921</v>
      </c>
      <c r="F48" s="278" t="s">
        <v>3173</v>
      </c>
      <c r="G48" s="278" t="s">
        <v>761</v>
      </c>
      <c r="H48" s="279" t="s">
        <v>3332</v>
      </c>
      <c r="I48" s="280" t="s">
        <v>148</v>
      </c>
      <c r="J48" s="276" t="s">
        <v>3258</v>
      </c>
      <c r="K48" s="281" t="e">
        <v>#N/A</v>
      </c>
      <c r="L48" s="281" t="e">
        <v>#N/A</v>
      </c>
      <c r="M48" s="281" t="e">
        <v>#N/A</v>
      </c>
      <c r="N48" s="281" t="e">
        <v>#N/A</v>
      </c>
      <c r="O48" s="281" t="e">
        <v>#N/A</v>
      </c>
      <c r="P48" s="281" t="e">
        <v>#N/A</v>
      </c>
      <c r="Q48" s="281" t="e">
        <v>#N/A</v>
      </c>
      <c r="R48" s="280"/>
      <c r="S48" s="280">
        <v>44561</v>
      </c>
      <c r="T48" s="280" t="s">
        <v>3263</v>
      </c>
      <c r="V48" s="238" t="s">
        <v>3206</v>
      </c>
    </row>
    <row r="49" spans="1:27" s="238" customFormat="1" ht="17" x14ac:dyDescent="0.4">
      <c r="A49" s="276" t="s">
        <v>3171</v>
      </c>
      <c r="B49" s="276" t="s">
        <v>3254</v>
      </c>
      <c r="C49" s="276" t="s">
        <v>3334</v>
      </c>
      <c r="D49" s="276" t="s">
        <v>3327</v>
      </c>
      <c r="E49" s="278" t="s">
        <v>921</v>
      </c>
      <c r="F49" s="278" t="s">
        <v>3173</v>
      </c>
      <c r="G49" s="278" t="s">
        <v>761</v>
      </c>
      <c r="H49" s="279" t="s">
        <v>3332</v>
      </c>
      <c r="I49" s="280" t="s">
        <v>150</v>
      </c>
      <c r="J49" s="276" t="s">
        <v>3258</v>
      </c>
      <c r="K49" s="281" t="s">
        <v>3334</v>
      </c>
      <c r="L49" s="281"/>
      <c r="M49" s="281" t="s">
        <v>3292</v>
      </c>
      <c r="N49" s="281" t="s">
        <v>3270</v>
      </c>
      <c r="O49" s="281"/>
      <c r="P49" s="281" t="s">
        <v>3308</v>
      </c>
      <c r="Q49" s="281" t="s">
        <v>3197</v>
      </c>
      <c r="R49" s="280"/>
      <c r="S49" s="280">
        <v>44561</v>
      </c>
      <c r="T49" s="280" t="s">
        <v>3263</v>
      </c>
      <c r="V49" s="238" t="s">
        <v>3206</v>
      </c>
    </row>
    <row r="50" spans="1:27" s="238" customFormat="1" ht="17" x14ac:dyDescent="0.4">
      <c r="A50" s="276" t="s">
        <v>3171</v>
      </c>
      <c r="B50" s="276" t="s">
        <v>3254</v>
      </c>
      <c r="C50" s="276" t="s">
        <v>3335</v>
      </c>
      <c r="D50" s="276" t="s">
        <v>3327</v>
      </c>
      <c r="E50" s="278" t="s">
        <v>921</v>
      </c>
      <c r="F50" s="278" t="s">
        <v>3173</v>
      </c>
      <c r="G50" s="278" t="s">
        <v>761</v>
      </c>
      <c r="H50" s="279" t="s">
        <v>3332</v>
      </c>
      <c r="I50" s="280" t="s">
        <v>151</v>
      </c>
      <c r="J50" s="276" t="s">
        <v>3258</v>
      </c>
      <c r="K50" s="281" t="s">
        <v>3335</v>
      </c>
      <c r="L50" s="281"/>
      <c r="M50" s="281" t="s">
        <v>3292</v>
      </c>
      <c r="N50" s="281" t="s">
        <v>3270</v>
      </c>
      <c r="O50" s="281"/>
      <c r="P50" s="281" t="s">
        <v>3308</v>
      </c>
      <c r="Q50" s="281" t="s">
        <v>3197</v>
      </c>
      <c r="R50" s="280"/>
      <c r="S50" s="280">
        <v>44561</v>
      </c>
      <c r="T50" s="280" t="s">
        <v>3263</v>
      </c>
      <c r="V50" s="238" t="s">
        <v>3206</v>
      </c>
    </row>
    <row r="51" spans="1:27" s="238" customFormat="1" ht="17" x14ac:dyDescent="0.4">
      <c r="A51" s="276" t="s">
        <v>3171</v>
      </c>
      <c r="B51" s="276" t="s">
        <v>3254</v>
      </c>
      <c r="C51" s="276" t="s">
        <v>3336</v>
      </c>
      <c r="D51" s="276" t="s">
        <v>3327</v>
      </c>
      <c r="E51" s="278" t="s">
        <v>921</v>
      </c>
      <c r="F51" s="278" t="s">
        <v>3173</v>
      </c>
      <c r="G51" s="278" t="s">
        <v>761</v>
      </c>
      <c r="H51" s="279" t="s">
        <v>3332</v>
      </c>
      <c r="I51" s="280" t="s">
        <v>151</v>
      </c>
      <c r="J51" s="276" t="s">
        <v>3258</v>
      </c>
      <c r="K51" s="281" t="s">
        <v>3336</v>
      </c>
      <c r="L51" s="281" t="s">
        <v>3337</v>
      </c>
      <c r="M51" s="281" t="s">
        <v>3204</v>
      </c>
      <c r="N51" s="281" t="s">
        <v>3261</v>
      </c>
      <c r="O51" s="281" t="s">
        <v>3337</v>
      </c>
      <c r="P51" s="281" t="s">
        <v>3308</v>
      </c>
      <c r="Q51" s="281" t="s">
        <v>3197</v>
      </c>
      <c r="R51" s="280"/>
      <c r="S51" s="280">
        <v>44561</v>
      </c>
      <c r="T51" s="280" t="s">
        <v>3263</v>
      </c>
      <c r="V51" s="238" t="s">
        <v>3206</v>
      </c>
    </row>
    <row r="52" spans="1:27" ht="17" x14ac:dyDescent="0.3">
      <c r="A52" s="276" t="s">
        <v>3171</v>
      </c>
      <c r="B52" s="276" t="s">
        <v>3254</v>
      </c>
      <c r="C52" s="276" t="s">
        <v>3338</v>
      </c>
      <c r="D52" s="276" t="s">
        <v>3339</v>
      </c>
      <c r="E52" s="278" t="s">
        <v>3340</v>
      </c>
      <c r="F52" s="278" t="s">
        <v>3173</v>
      </c>
      <c r="G52" s="278" t="s">
        <v>761</v>
      </c>
      <c r="H52" s="279" t="s">
        <v>3257</v>
      </c>
      <c r="I52" s="280" t="s">
        <v>611</v>
      </c>
      <c r="J52" s="276" t="s">
        <v>3258</v>
      </c>
      <c r="K52" s="281" t="s">
        <v>3341</v>
      </c>
      <c r="L52" s="281" t="s">
        <v>3262</v>
      </c>
      <c r="M52" s="281" t="s">
        <v>3260</v>
      </c>
      <c r="N52" s="281" t="s">
        <v>3270</v>
      </c>
      <c r="O52" s="281" t="s">
        <v>3282</v>
      </c>
      <c r="P52" s="281" t="s">
        <v>1533</v>
      </c>
      <c r="Q52" s="281" t="s">
        <v>3283</v>
      </c>
      <c r="S52" s="280">
        <v>44561</v>
      </c>
      <c r="T52" s="280" t="s">
        <v>3263</v>
      </c>
      <c r="U52" s="238"/>
      <c r="V52" s="238" t="s">
        <v>3206</v>
      </c>
      <c r="W52" s="238"/>
      <c r="X52" s="295"/>
      <c r="Z52" s="296"/>
      <c r="AA52" s="296"/>
    </row>
    <row r="53" spans="1:27" ht="40.5" customHeight="1" x14ac:dyDescent="0.3">
      <c r="A53" s="276" t="s">
        <v>3171</v>
      </c>
      <c r="B53" s="276" t="s">
        <v>3254</v>
      </c>
      <c r="C53" s="276" t="s">
        <v>3342</v>
      </c>
      <c r="D53" s="277" t="s">
        <v>3343</v>
      </c>
      <c r="E53" s="278" t="s">
        <v>3173</v>
      </c>
      <c r="F53" s="278" t="s">
        <v>3173</v>
      </c>
      <c r="G53" s="278" t="s">
        <v>1861</v>
      </c>
      <c r="H53" s="279" t="s">
        <v>3344</v>
      </c>
      <c r="I53" s="293" t="s">
        <v>2588</v>
      </c>
      <c r="J53" s="276" t="s">
        <v>1861</v>
      </c>
      <c r="K53" s="281" t="s">
        <v>3345</v>
      </c>
      <c r="L53" s="281" t="s">
        <v>3345</v>
      </c>
      <c r="M53" s="281" t="s">
        <v>3298</v>
      </c>
      <c r="N53" s="281" t="s">
        <v>3261</v>
      </c>
      <c r="O53" s="281" t="s">
        <v>708</v>
      </c>
      <c r="P53" s="281" t="s">
        <v>1533</v>
      </c>
      <c r="Q53" s="281" t="s">
        <v>3346</v>
      </c>
      <c r="R53" s="280" t="s">
        <v>3299</v>
      </c>
      <c r="S53" s="280">
        <v>44561</v>
      </c>
      <c r="T53" s="280" t="s">
        <v>3300</v>
      </c>
      <c r="U53" s="297" t="s">
        <v>3347</v>
      </c>
      <c r="V53" s="238" t="s">
        <v>3206</v>
      </c>
      <c r="W53" s="238"/>
      <c r="X53" s="296"/>
      <c r="Z53" s="296"/>
      <c r="AA53" s="296"/>
    </row>
    <row r="54" spans="1:27" ht="17" x14ac:dyDescent="0.4">
      <c r="A54" s="276" t="s">
        <v>3348</v>
      </c>
      <c r="B54" s="276" t="s">
        <v>3349</v>
      </c>
      <c r="C54" s="276" t="s">
        <v>3350</v>
      </c>
      <c r="D54" s="276" t="s">
        <v>3351</v>
      </c>
      <c r="E54" s="278" t="s">
        <v>2050</v>
      </c>
      <c r="F54" s="278" t="s">
        <v>3173</v>
      </c>
      <c r="G54" s="298" t="s">
        <v>3352</v>
      </c>
      <c r="H54" s="279" t="s">
        <v>3353</v>
      </c>
      <c r="I54" s="278" t="s">
        <v>3350</v>
      </c>
      <c r="J54" s="299" t="s">
        <v>3352</v>
      </c>
      <c r="K54" s="281"/>
      <c r="L54" s="281"/>
      <c r="M54" s="281"/>
      <c r="N54" s="281"/>
      <c r="O54" s="281"/>
      <c r="P54" s="281"/>
      <c r="Q54" s="281"/>
      <c r="R54" s="280" t="s">
        <v>3178</v>
      </c>
      <c r="S54" s="280">
        <v>44582</v>
      </c>
      <c r="T54" s="280"/>
      <c r="U54" s="300" t="s">
        <v>3354</v>
      </c>
      <c r="V54" s="238" t="s">
        <v>3206</v>
      </c>
      <c r="W54" s="300"/>
      <c r="X54" s="296"/>
      <c r="Z54" s="296"/>
      <c r="AA54" s="296"/>
    </row>
    <row r="55" spans="1:27" ht="17" x14ac:dyDescent="0.4">
      <c r="A55" s="276" t="s">
        <v>647</v>
      </c>
      <c r="B55" s="276" t="s">
        <v>3349</v>
      </c>
      <c r="C55" s="276" t="s">
        <v>3355</v>
      </c>
      <c r="D55" s="276" t="s">
        <v>3356</v>
      </c>
      <c r="E55" s="278" t="s">
        <v>2050</v>
      </c>
      <c r="F55" s="278" t="s">
        <v>3173</v>
      </c>
      <c r="G55" s="298" t="s">
        <v>3352</v>
      </c>
      <c r="H55" s="279" t="s">
        <v>3357</v>
      </c>
      <c r="I55" s="278" t="s">
        <v>3355</v>
      </c>
      <c r="J55" s="299" t="s">
        <v>3352</v>
      </c>
      <c r="K55" s="281"/>
      <c r="L55" s="281"/>
      <c r="M55" s="281"/>
      <c r="N55" s="281"/>
      <c r="O55" s="281"/>
      <c r="P55" s="281"/>
      <c r="Q55" s="281"/>
      <c r="R55" s="280" t="s">
        <v>3178</v>
      </c>
      <c r="S55" s="280">
        <v>44583</v>
      </c>
      <c r="T55" s="280"/>
      <c r="U55" s="300" t="s">
        <v>3354</v>
      </c>
      <c r="V55" s="238" t="s">
        <v>3206</v>
      </c>
      <c r="W55" s="300"/>
      <c r="X55" s="296"/>
      <c r="Z55" s="296"/>
      <c r="AA55" s="296"/>
    </row>
    <row r="56" spans="1:27" ht="17" x14ac:dyDescent="0.4">
      <c r="A56" s="276" t="s">
        <v>647</v>
      </c>
      <c r="B56" s="276" t="s">
        <v>3358</v>
      </c>
      <c r="C56" s="276" t="s">
        <v>2246</v>
      </c>
      <c r="D56" s="276" t="s">
        <v>3359</v>
      </c>
      <c r="E56" s="278" t="s">
        <v>2050</v>
      </c>
      <c r="F56" s="278" t="s">
        <v>3173</v>
      </c>
      <c r="G56" s="298" t="s">
        <v>3352</v>
      </c>
      <c r="H56" s="279" t="s">
        <v>3357</v>
      </c>
      <c r="I56" s="278" t="s">
        <v>2246</v>
      </c>
      <c r="J56" s="299" t="s">
        <v>3352</v>
      </c>
      <c r="K56" s="281"/>
      <c r="L56" s="281"/>
      <c r="M56" s="281"/>
      <c r="N56" s="281"/>
      <c r="O56" s="281"/>
      <c r="P56" s="281"/>
      <c r="Q56" s="281"/>
      <c r="R56" s="280" t="s">
        <v>3178</v>
      </c>
      <c r="S56" s="280">
        <v>44583</v>
      </c>
      <c r="T56" s="280"/>
      <c r="U56" s="300" t="s">
        <v>3354</v>
      </c>
      <c r="V56" s="238" t="s">
        <v>3206</v>
      </c>
      <c r="W56" s="300"/>
      <c r="X56" s="296"/>
      <c r="Z56" s="296"/>
      <c r="AA56" s="296"/>
    </row>
    <row r="57" spans="1:27" ht="17" x14ac:dyDescent="0.4">
      <c r="A57" s="276" t="s">
        <v>647</v>
      </c>
      <c r="B57" s="276" t="s">
        <v>3358</v>
      </c>
      <c r="C57" s="276" t="s">
        <v>2248</v>
      </c>
      <c r="D57" s="276" t="s">
        <v>3360</v>
      </c>
      <c r="E57" s="278" t="s">
        <v>2050</v>
      </c>
      <c r="F57" s="278" t="s">
        <v>3173</v>
      </c>
      <c r="G57" s="298" t="s">
        <v>3352</v>
      </c>
      <c r="H57" s="279" t="s">
        <v>3357</v>
      </c>
      <c r="I57" s="278" t="s">
        <v>2248</v>
      </c>
      <c r="J57" s="299" t="s">
        <v>3352</v>
      </c>
      <c r="K57" s="281"/>
      <c r="L57" s="281"/>
      <c r="M57" s="281"/>
      <c r="N57" s="281"/>
      <c r="O57" s="281"/>
      <c r="P57" s="281"/>
      <c r="Q57" s="281"/>
      <c r="R57" s="280" t="s">
        <v>3178</v>
      </c>
      <c r="S57" s="280">
        <v>44583</v>
      </c>
      <c r="T57" s="280"/>
      <c r="U57" s="300" t="s">
        <v>3354</v>
      </c>
      <c r="V57" s="238" t="s">
        <v>3206</v>
      </c>
      <c r="W57" s="300"/>
      <c r="X57" s="296"/>
      <c r="Z57" s="296"/>
      <c r="AA57" s="296"/>
    </row>
    <row r="58" spans="1:27" ht="17" x14ac:dyDescent="0.4">
      <c r="A58" s="276" t="s">
        <v>647</v>
      </c>
      <c r="B58" s="276" t="s">
        <v>3358</v>
      </c>
      <c r="C58" s="276" t="s">
        <v>2250</v>
      </c>
      <c r="D58" s="276" t="s">
        <v>3361</v>
      </c>
      <c r="E58" s="278" t="s">
        <v>2050</v>
      </c>
      <c r="F58" s="278" t="s">
        <v>3173</v>
      </c>
      <c r="G58" s="298" t="s">
        <v>3352</v>
      </c>
      <c r="H58" s="279" t="s">
        <v>3357</v>
      </c>
      <c r="I58" s="278" t="s">
        <v>2250</v>
      </c>
      <c r="J58" s="299" t="s">
        <v>3352</v>
      </c>
      <c r="K58" s="281"/>
      <c r="L58" s="281"/>
      <c r="M58" s="281"/>
      <c r="N58" s="281"/>
      <c r="O58" s="281"/>
      <c r="P58" s="281"/>
      <c r="Q58" s="281"/>
      <c r="R58" s="280" t="s">
        <v>3178</v>
      </c>
      <c r="S58" s="280">
        <v>44583</v>
      </c>
      <c r="T58" s="280"/>
      <c r="U58" s="300" t="s">
        <v>3354</v>
      </c>
      <c r="V58" s="238" t="s">
        <v>3206</v>
      </c>
      <c r="W58" s="300"/>
      <c r="X58" s="296"/>
      <c r="Z58" s="296"/>
      <c r="AA58" s="296"/>
    </row>
    <row r="59" spans="1:27" ht="17" x14ac:dyDescent="0.4">
      <c r="A59" s="276" t="s">
        <v>647</v>
      </c>
      <c r="B59" s="276" t="s">
        <v>3358</v>
      </c>
      <c r="C59" s="276" t="s">
        <v>2252</v>
      </c>
      <c r="D59" s="276" t="s">
        <v>3362</v>
      </c>
      <c r="E59" s="278" t="s">
        <v>2050</v>
      </c>
      <c r="F59" s="278" t="s">
        <v>3173</v>
      </c>
      <c r="G59" s="298" t="s">
        <v>3352</v>
      </c>
      <c r="H59" s="279" t="s">
        <v>3357</v>
      </c>
      <c r="I59" s="278" t="s">
        <v>2252</v>
      </c>
      <c r="J59" s="299" t="s">
        <v>3352</v>
      </c>
      <c r="K59" s="281"/>
      <c r="L59" s="281"/>
      <c r="M59" s="281"/>
      <c r="N59" s="281"/>
      <c r="O59" s="281"/>
      <c r="P59" s="281"/>
      <c r="Q59" s="281"/>
      <c r="R59" s="280" t="s">
        <v>3178</v>
      </c>
      <c r="S59" s="280">
        <v>44583</v>
      </c>
      <c r="T59" s="280"/>
      <c r="U59" s="300" t="s">
        <v>3354</v>
      </c>
      <c r="V59" s="238" t="s">
        <v>3206</v>
      </c>
      <c r="W59" s="300"/>
      <c r="X59" s="296"/>
      <c r="Z59" s="296"/>
      <c r="AA59" s="296"/>
    </row>
    <row r="60" spans="1:27" ht="17" x14ac:dyDescent="0.4">
      <c r="A60" s="276" t="s">
        <v>647</v>
      </c>
      <c r="B60" s="276" t="s">
        <v>3358</v>
      </c>
      <c r="C60" s="276" t="s">
        <v>2254</v>
      </c>
      <c r="D60" s="276" t="s">
        <v>3363</v>
      </c>
      <c r="E60" s="278" t="s">
        <v>2050</v>
      </c>
      <c r="F60" s="278" t="s">
        <v>3173</v>
      </c>
      <c r="G60" s="298" t="s">
        <v>3352</v>
      </c>
      <c r="H60" s="279" t="s">
        <v>3357</v>
      </c>
      <c r="I60" s="278" t="s">
        <v>2254</v>
      </c>
      <c r="J60" s="299" t="s">
        <v>3352</v>
      </c>
      <c r="K60" s="281"/>
      <c r="L60" s="281"/>
      <c r="M60" s="281"/>
      <c r="N60" s="281"/>
      <c r="O60" s="281"/>
      <c r="P60" s="281"/>
      <c r="Q60" s="281"/>
      <c r="R60" s="280" t="s">
        <v>3178</v>
      </c>
      <c r="S60" s="280">
        <v>44583</v>
      </c>
      <c r="T60" s="280"/>
      <c r="U60" s="300" t="s">
        <v>3354</v>
      </c>
      <c r="V60" s="238" t="s">
        <v>3206</v>
      </c>
      <c r="W60" s="300"/>
      <c r="X60" s="296"/>
      <c r="Z60" s="296"/>
      <c r="AA60" s="296"/>
    </row>
    <row r="61" spans="1:27" ht="17" x14ac:dyDescent="0.4">
      <c r="A61" s="276" t="s">
        <v>647</v>
      </c>
      <c r="B61" s="276" t="s">
        <v>3358</v>
      </c>
      <c r="C61" s="276" t="s">
        <v>2256</v>
      </c>
      <c r="D61" s="276" t="s">
        <v>3364</v>
      </c>
      <c r="E61" s="278" t="s">
        <v>2050</v>
      </c>
      <c r="F61" s="278" t="s">
        <v>3173</v>
      </c>
      <c r="G61" s="298" t="s">
        <v>3352</v>
      </c>
      <c r="H61" s="279" t="s">
        <v>3357</v>
      </c>
      <c r="I61" s="278" t="s">
        <v>2256</v>
      </c>
      <c r="J61" s="299" t="s">
        <v>3352</v>
      </c>
      <c r="K61" s="281"/>
      <c r="L61" s="281"/>
      <c r="M61" s="281"/>
      <c r="N61" s="281"/>
      <c r="O61" s="281"/>
      <c r="P61" s="281"/>
      <c r="Q61" s="281"/>
      <c r="R61" s="280" t="s">
        <v>3178</v>
      </c>
      <c r="S61" s="280">
        <v>44583</v>
      </c>
      <c r="T61" s="280"/>
      <c r="U61" s="300" t="s">
        <v>3354</v>
      </c>
      <c r="V61" s="238" t="s">
        <v>3206</v>
      </c>
      <c r="W61" s="300"/>
      <c r="X61" s="296"/>
      <c r="Z61" s="296"/>
      <c r="AA61" s="296"/>
    </row>
    <row r="62" spans="1:27" ht="17" x14ac:dyDescent="0.4">
      <c r="A62" s="276" t="s">
        <v>647</v>
      </c>
      <c r="B62" s="276" t="s">
        <v>3358</v>
      </c>
      <c r="C62" s="276" t="s">
        <v>2258</v>
      </c>
      <c r="D62" s="276" t="s">
        <v>3365</v>
      </c>
      <c r="E62" s="278" t="s">
        <v>2050</v>
      </c>
      <c r="F62" s="278" t="s">
        <v>3173</v>
      </c>
      <c r="G62" s="298" t="s">
        <v>3352</v>
      </c>
      <c r="H62" s="279" t="s">
        <v>3357</v>
      </c>
      <c r="I62" s="278" t="s">
        <v>2258</v>
      </c>
      <c r="J62" s="299" t="s">
        <v>3352</v>
      </c>
      <c r="K62" s="281"/>
      <c r="L62" s="281"/>
      <c r="M62" s="281"/>
      <c r="N62" s="281"/>
      <c r="O62" s="281"/>
      <c r="P62" s="281"/>
      <c r="Q62" s="281"/>
      <c r="R62" s="280" t="s">
        <v>3178</v>
      </c>
      <c r="S62" s="280">
        <v>44583</v>
      </c>
      <c r="T62" s="280"/>
      <c r="U62" s="300" t="s">
        <v>3354</v>
      </c>
      <c r="V62" s="238" t="s">
        <v>3206</v>
      </c>
      <c r="W62" s="300"/>
      <c r="X62" s="296"/>
      <c r="Z62" s="296"/>
      <c r="AA62" s="296"/>
    </row>
    <row r="63" spans="1:27" ht="17" x14ac:dyDescent="0.4">
      <c r="A63" s="276" t="s">
        <v>647</v>
      </c>
      <c r="B63" s="276" t="s">
        <v>3358</v>
      </c>
      <c r="C63" s="276" t="s">
        <v>2260</v>
      </c>
      <c r="D63" s="276" t="s">
        <v>3366</v>
      </c>
      <c r="E63" s="278" t="s">
        <v>2050</v>
      </c>
      <c r="F63" s="278" t="s">
        <v>3173</v>
      </c>
      <c r="G63" s="298" t="s">
        <v>3352</v>
      </c>
      <c r="H63" s="279" t="s">
        <v>3357</v>
      </c>
      <c r="I63" s="278" t="s">
        <v>2260</v>
      </c>
      <c r="J63" s="299" t="s">
        <v>3352</v>
      </c>
      <c r="K63" s="281"/>
      <c r="L63" s="281"/>
      <c r="M63" s="281"/>
      <c r="N63" s="281"/>
      <c r="O63" s="281"/>
      <c r="P63" s="281"/>
      <c r="Q63" s="281"/>
      <c r="R63" s="280" t="s">
        <v>3178</v>
      </c>
      <c r="S63" s="280">
        <v>44583</v>
      </c>
      <c r="T63" s="280"/>
      <c r="U63" s="300" t="s">
        <v>3354</v>
      </c>
      <c r="V63" s="238" t="s">
        <v>3206</v>
      </c>
      <c r="W63" s="300"/>
      <c r="X63" s="296"/>
      <c r="Z63" s="296"/>
      <c r="AA63" s="296"/>
    </row>
    <row r="64" spans="1:27" ht="17" x14ac:dyDescent="0.4">
      <c r="A64" s="276" t="s">
        <v>647</v>
      </c>
      <c r="B64" s="276" t="s">
        <v>3358</v>
      </c>
      <c r="C64" s="276" t="s">
        <v>2262</v>
      </c>
      <c r="D64" s="276" t="s">
        <v>3367</v>
      </c>
      <c r="E64" s="278" t="s">
        <v>2050</v>
      </c>
      <c r="F64" s="278" t="s">
        <v>3173</v>
      </c>
      <c r="G64" s="298" t="s">
        <v>3352</v>
      </c>
      <c r="H64" s="279" t="s">
        <v>3357</v>
      </c>
      <c r="I64" s="278" t="s">
        <v>2262</v>
      </c>
      <c r="J64" s="299" t="s">
        <v>3352</v>
      </c>
      <c r="K64" s="281"/>
      <c r="L64" s="281"/>
      <c r="M64" s="281"/>
      <c r="N64" s="281"/>
      <c r="O64" s="281"/>
      <c r="P64" s="281"/>
      <c r="Q64" s="281"/>
      <c r="R64" s="280" t="s">
        <v>3178</v>
      </c>
      <c r="S64" s="280">
        <v>44583</v>
      </c>
      <c r="T64" s="280"/>
      <c r="U64" s="300" t="s">
        <v>3354</v>
      </c>
      <c r="V64" s="238" t="s">
        <v>3206</v>
      </c>
      <c r="W64" s="300"/>
      <c r="X64" s="296"/>
      <c r="Z64" s="296"/>
      <c r="AA64" s="296"/>
    </row>
    <row r="65" spans="1:27" ht="17" x14ac:dyDescent="0.4">
      <c r="A65" s="276" t="s">
        <v>647</v>
      </c>
      <c r="B65" s="276" t="s">
        <v>3358</v>
      </c>
      <c r="C65" s="276" t="s">
        <v>2264</v>
      </c>
      <c r="D65" s="276" t="s">
        <v>3368</v>
      </c>
      <c r="E65" s="278" t="s">
        <v>2050</v>
      </c>
      <c r="F65" s="278" t="s">
        <v>3173</v>
      </c>
      <c r="G65" s="298" t="s">
        <v>3352</v>
      </c>
      <c r="H65" s="279" t="s">
        <v>3357</v>
      </c>
      <c r="I65" s="278" t="s">
        <v>2264</v>
      </c>
      <c r="J65" s="299" t="s">
        <v>3352</v>
      </c>
      <c r="K65" s="281"/>
      <c r="L65" s="281"/>
      <c r="M65" s="281"/>
      <c r="N65" s="281"/>
      <c r="O65" s="281"/>
      <c r="P65" s="281"/>
      <c r="Q65" s="281"/>
      <c r="R65" s="280" t="s">
        <v>3178</v>
      </c>
      <c r="S65" s="280">
        <v>44589</v>
      </c>
      <c r="T65" s="280"/>
      <c r="U65" s="300" t="s">
        <v>3354</v>
      </c>
      <c r="V65" s="238" t="s">
        <v>3206</v>
      </c>
      <c r="W65" s="300"/>
      <c r="X65" s="296"/>
      <c r="Z65" s="296"/>
      <c r="AA65" s="296"/>
    </row>
    <row r="66" spans="1:27" ht="17" x14ac:dyDescent="0.4">
      <c r="A66" s="276" t="s">
        <v>647</v>
      </c>
      <c r="B66" s="276" t="s">
        <v>3358</v>
      </c>
      <c r="C66" s="276" t="s">
        <v>2266</v>
      </c>
      <c r="D66" s="276" t="s">
        <v>3369</v>
      </c>
      <c r="E66" s="278" t="s">
        <v>2050</v>
      </c>
      <c r="F66" s="278" t="s">
        <v>3173</v>
      </c>
      <c r="G66" s="298" t="s">
        <v>3352</v>
      </c>
      <c r="H66" s="279" t="s">
        <v>3357</v>
      </c>
      <c r="I66" s="278" t="s">
        <v>2266</v>
      </c>
      <c r="J66" s="299" t="s">
        <v>3352</v>
      </c>
      <c r="K66" s="281"/>
      <c r="L66" s="281"/>
      <c r="M66" s="281"/>
      <c r="N66" s="281"/>
      <c r="O66" s="281"/>
      <c r="P66" s="281"/>
      <c r="Q66" s="281"/>
      <c r="R66" s="280" t="s">
        <v>3178</v>
      </c>
      <c r="S66" s="280">
        <v>44589</v>
      </c>
      <c r="T66" s="280"/>
      <c r="U66" s="300" t="s">
        <v>3354</v>
      </c>
      <c r="V66" s="238" t="s">
        <v>3206</v>
      </c>
      <c r="W66" s="300"/>
      <c r="X66" s="296"/>
      <c r="Z66" s="296"/>
      <c r="AA66" s="296"/>
    </row>
    <row r="67" spans="1:27" ht="17" x14ac:dyDescent="0.4">
      <c r="A67" s="276" t="s">
        <v>647</v>
      </c>
      <c r="B67" s="276" t="s">
        <v>3358</v>
      </c>
      <c r="C67" s="276" t="s">
        <v>2268</v>
      </c>
      <c r="D67" s="276" t="s">
        <v>3370</v>
      </c>
      <c r="E67" s="278" t="s">
        <v>2050</v>
      </c>
      <c r="F67" s="278" t="s">
        <v>3173</v>
      </c>
      <c r="G67" s="298" t="s">
        <v>3352</v>
      </c>
      <c r="H67" s="279" t="s">
        <v>3357</v>
      </c>
      <c r="I67" s="278" t="s">
        <v>2268</v>
      </c>
      <c r="J67" s="299" t="s">
        <v>3352</v>
      </c>
      <c r="K67" s="281"/>
      <c r="L67" s="281"/>
      <c r="M67" s="281"/>
      <c r="N67" s="281"/>
      <c r="O67" s="281"/>
      <c r="P67" s="281"/>
      <c r="Q67" s="281"/>
      <c r="R67" s="280" t="s">
        <v>3178</v>
      </c>
      <c r="S67" s="280">
        <v>44589</v>
      </c>
      <c r="T67" s="280"/>
      <c r="U67" s="300" t="s">
        <v>3354</v>
      </c>
      <c r="V67" s="238" t="s">
        <v>3206</v>
      </c>
      <c r="W67" s="300"/>
      <c r="X67" s="296"/>
      <c r="Z67" s="296"/>
      <c r="AA67" s="296"/>
    </row>
    <row r="68" spans="1:27" ht="17" x14ac:dyDescent="0.4">
      <c r="A68" s="276" t="s">
        <v>647</v>
      </c>
      <c r="B68" s="276" t="s">
        <v>3358</v>
      </c>
      <c r="C68" s="276" t="s">
        <v>2270</v>
      </c>
      <c r="D68" s="276" t="s">
        <v>3371</v>
      </c>
      <c r="E68" s="278" t="s">
        <v>2050</v>
      </c>
      <c r="F68" s="278" t="s">
        <v>3173</v>
      </c>
      <c r="G68" s="298" t="s">
        <v>3352</v>
      </c>
      <c r="H68" s="279" t="s">
        <v>3357</v>
      </c>
      <c r="I68" s="278" t="s">
        <v>2270</v>
      </c>
      <c r="J68" s="299" t="s">
        <v>3352</v>
      </c>
      <c r="K68" s="281"/>
      <c r="L68" s="281"/>
      <c r="M68" s="281"/>
      <c r="N68" s="281"/>
      <c r="O68" s="281"/>
      <c r="P68" s="281"/>
      <c r="Q68" s="281"/>
      <c r="R68" s="280" t="s">
        <v>3178</v>
      </c>
      <c r="S68" s="280">
        <v>44589</v>
      </c>
      <c r="T68" s="280"/>
      <c r="U68" s="300" t="s">
        <v>3354</v>
      </c>
      <c r="V68" s="238" t="s">
        <v>3206</v>
      </c>
      <c r="W68" s="300"/>
      <c r="X68" s="296"/>
      <c r="Z68" s="296"/>
      <c r="AA68" s="296"/>
    </row>
    <row r="69" spans="1:27" ht="17" x14ac:dyDescent="0.4">
      <c r="A69" s="276" t="s">
        <v>647</v>
      </c>
      <c r="B69" s="276" t="s">
        <v>3358</v>
      </c>
      <c r="C69" s="276" t="s">
        <v>2272</v>
      </c>
      <c r="D69" s="276" t="s">
        <v>3372</v>
      </c>
      <c r="E69" s="278" t="s">
        <v>2050</v>
      </c>
      <c r="F69" s="278" t="s">
        <v>3173</v>
      </c>
      <c r="G69" s="298" t="s">
        <v>3352</v>
      </c>
      <c r="H69" s="279" t="s">
        <v>3357</v>
      </c>
      <c r="I69" s="278" t="s">
        <v>2272</v>
      </c>
      <c r="J69" s="299" t="s">
        <v>3352</v>
      </c>
      <c r="K69" s="281"/>
      <c r="L69" s="281"/>
      <c r="M69" s="281"/>
      <c r="N69" s="281"/>
      <c r="O69" s="281"/>
      <c r="P69" s="281"/>
      <c r="Q69" s="281"/>
      <c r="R69" s="280" t="s">
        <v>3178</v>
      </c>
      <c r="S69" s="280">
        <v>44589</v>
      </c>
      <c r="T69" s="280"/>
      <c r="U69" s="300" t="s">
        <v>3354</v>
      </c>
      <c r="V69" s="238" t="s">
        <v>3206</v>
      </c>
      <c r="W69" s="300"/>
      <c r="X69" s="296"/>
      <c r="Z69" s="296"/>
      <c r="AA69" s="296"/>
    </row>
    <row r="70" spans="1:27" ht="17" x14ac:dyDescent="0.4">
      <c r="A70" s="276" t="s">
        <v>647</v>
      </c>
      <c r="B70" s="276" t="s">
        <v>3358</v>
      </c>
      <c r="C70" s="276" t="s">
        <v>2274</v>
      </c>
      <c r="D70" s="276" t="s">
        <v>3373</v>
      </c>
      <c r="E70" s="278" t="s">
        <v>2050</v>
      </c>
      <c r="F70" s="278" t="s">
        <v>3173</v>
      </c>
      <c r="G70" s="298" t="s">
        <v>3352</v>
      </c>
      <c r="H70" s="279" t="s">
        <v>3357</v>
      </c>
      <c r="I70" s="278" t="s">
        <v>2274</v>
      </c>
      <c r="J70" s="299" t="s">
        <v>3352</v>
      </c>
      <c r="K70" s="281"/>
      <c r="L70" s="281"/>
      <c r="M70" s="281"/>
      <c r="N70" s="281"/>
      <c r="O70" s="281"/>
      <c r="P70" s="281"/>
      <c r="Q70" s="281"/>
      <c r="R70" s="280" t="s">
        <v>3178</v>
      </c>
      <c r="S70" s="280">
        <v>44589</v>
      </c>
      <c r="T70" s="280"/>
      <c r="U70" s="300" t="s">
        <v>3354</v>
      </c>
      <c r="V70" s="238" t="s">
        <v>3206</v>
      </c>
      <c r="W70" s="300"/>
      <c r="X70" s="296"/>
      <c r="Z70" s="296"/>
      <c r="AA70" s="296"/>
    </row>
    <row r="71" spans="1:27" ht="17" x14ac:dyDescent="0.4">
      <c r="A71" s="276" t="s">
        <v>647</v>
      </c>
      <c r="B71" s="276" t="s">
        <v>3358</v>
      </c>
      <c r="C71" s="276" t="s">
        <v>2277</v>
      </c>
      <c r="D71" s="276" t="s">
        <v>3374</v>
      </c>
      <c r="E71" s="278" t="s">
        <v>2050</v>
      </c>
      <c r="F71" s="278" t="s">
        <v>3173</v>
      </c>
      <c r="G71" s="298" t="s">
        <v>3352</v>
      </c>
      <c r="H71" s="279" t="s">
        <v>3357</v>
      </c>
      <c r="I71" s="278" t="s">
        <v>2277</v>
      </c>
      <c r="J71" s="299" t="s">
        <v>3352</v>
      </c>
      <c r="K71" s="281"/>
      <c r="L71" s="281"/>
      <c r="M71" s="281"/>
      <c r="N71" s="281"/>
      <c r="O71" s="281"/>
      <c r="P71" s="281"/>
      <c r="Q71" s="281"/>
      <c r="R71" s="280" t="s">
        <v>3178</v>
      </c>
      <c r="S71" s="280">
        <v>44589</v>
      </c>
      <c r="T71" s="280"/>
      <c r="U71" s="300" t="s">
        <v>3354</v>
      </c>
      <c r="V71" s="238" t="s">
        <v>3206</v>
      </c>
      <c r="W71" s="300"/>
      <c r="X71" s="296"/>
      <c r="Z71" s="296"/>
      <c r="AA71" s="296"/>
    </row>
    <row r="72" spans="1:27" ht="17" x14ac:dyDescent="0.4">
      <c r="A72" s="276" t="s">
        <v>647</v>
      </c>
      <c r="B72" s="276" t="s">
        <v>3358</v>
      </c>
      <c r="C72" s="276" t="s">
        <v>2280</v>
      </c>
      <c r="D72" s="276" t="s">
        <v>3375</v>
      </c>
      <c r="E72" s="278" t="s">
        <v>2050</v>
      </c>
      <c r="F72" s="278" t="s">
        <v>3173</v>
      </c>
      <c r="G72" s="298" t="s">
        <v>3352</v>
      </c>
      <c r="H72" s="279" t="s">
        <v>3357</v>
      </c>
      <c r="I72" s="278" t="s">
        <v>2280</v>
      </c>
      <c r="J72" s="299" t="s">
        <v>3352</v>
      </c>
      <c r="K72" s="281"/>
      <c r="L72" s="281"/>
      <c r="M72" s="281"/>
      <c r="N72" s="281"/>
      <c r="O72" s="281"/>
      <c r="P72" s="281"/>
      <c r="Q72" s="281"/>
      <c r="R72" s="280" t="s">
        <v>3178</v>
      </c>
      <c r="S72" s="280">
        <v>44589</v>
      </c>
      <c r="T72" s="280"/>
      <c r="U72" s="300" t="s">
        <v>3354</v>
      </c>
      <c r="V72" s="238" t="s">
        <v>3206</v>
      </c>
      <c r="W72" s="300"/>
      <c r="X72" s="296"/>
      <c r="Z72" s="296"/>
      <c r="AA72" s="296"/>
    </row>
    <row r="73" spans="1:27" ht="17" x14ac:dyDescent="0.4">
      <c r="A73" s="276" t="s">
        <v>647</v>
      </c>
      <c r="B73" s="276" t="s">
        <v>3358</v>
      </c>
      <c r="C73" s="276" t="s">
        <v>2282</v>
      </c>
      <c r="D73" s="276" t="s">
        <v>3376</v>
      </c>
      <c r="E73" s="278" t="s">
        <v>2050</v>
      </c>
      <c r="F73" s="278" t="s">
        <v>3173</v>
      </c>
      <c r="G73" s="298" t="s">
        <v>3352</v>
      </c>
      <c r="H73" s="279" t="s">
        <v>3357</v>
      </c>
      <c r="I73" s="278" t="s">
        <v>2282</v>
      </c>
      <c r="J73" s="299" t="s">
        <v>3352</v>
      </c>
      <c r="K73" s="281"/>
      <c r="L73" s="281"/>
      <c r="M73" s="281"/>
      <c r="N73" s="281"/>
      <c r="O73" s="281"/>
      <c r="P73" s="281"/>
      <c r="Q73" s="281"/>
      <c r="R73" s="280" t="s">
        <v>3178</v>
      </c>
      <c r="S73" s="280">
        <v>44589</v>
      </c>
      <c r="T73" s="280"/>
      <c r="U73" s="300" t="s">
        <v>3354</v>
      </c>
      <c r="V73" s="238" t="s">
        <v>3206</v>
      </c>
      <c r="W73" s="300"/>
      <c r="X73" s="296"/>
      <c r="Z73" s="296"/>
      <c r="AA73" s="296"/>
    </row>
    <row r="74" spans="1:27" ht="17" x14ac:dyDescent="0.4">
      <c r="A74" s="276" t="s">
        <v>647</v>
      </c>
      <c r="B74" s="276" t="s">
        <v>3358</v>
      </c>
      <c r="C74" s="276" t="s">
        <v>2284</v>
      </c>
      <c r="D74" s="276" t="s">
        <v>3377</v>
      </c>
      <c r="E74" s="278" t="s">
        <v>2050</v>
      </c>
      <c r="F74" s="278" t="s">
        <v>3173</v>
      </c>
      <c r="G74" s="298" t="s">
        <v>3352</v>
      </c>
      <c r="H74" s="279" t="s">
        <v>3357</v>
      </c>
      <c r="I74" s="278" t="s">
        <v>2284</v>
      </c>
      <c r="J74" s="299" t="s">
        <v>3352</v>
      </c>
      <c r="K74" s="281"/>
      <c r="L74" s="281"/>
      <c r="M74" s="281"/>
      <c r="N74" s="281"/>
      <c r="O74" s="281"/>
      <c r="P74" s="281"/>
      <c r="Q74" s="281"/>
      <c r="R74" s="280" t="s">
        <v>3178</v>
      </c>
      <c r="S74" s="280">
        <v>44589</v>
      </c>
      <c r="T74" s="280"/>
      <c r="U74" s="300" t="s">
        <v>3354</v>
      </c>
      <c r="V74" s="238" t="s">
        <v>3206</v>
      </c>
      <c r="W74" s="300"/>
      <c r="X74" s="296"/>
      <c r="Z74" s="296"/>
      <c r="AA74" s="296"/>
    </row>
    <row r="75" spans="1:27" ht="17" x14ac:dyDescent="0.4">
      <c r="A75" s="276" t="s">
        <v>647</v>
      </c>
      <c r="B75" s="276" t="s">
        <v>3358</v>
      </c>
      <c r="C75" s="276" t="s">
        <v>2286</v>
      </c>
      <c r="D75" s="276" t="s">
        <v>3378</v>
      </c>
      <c r="E75" s="278" t="s">
        <v>2050</v>
      </c>
      <c r="F75" s="278" t="s">
        <v>3173</v>
      </c>
      <c r="G75" s="298" t="s">
        <v>3352</v>
      </c>
      <c r="H75" s="279" t="s">
        <v>3357</v>
      </c>
      <c r="I75" s="278" t="s">
        <v>2286</v>
      </c>
      <c r="J75" s="299" t="s">
        <v>3352</v>
      </c>
      <c r="K75" s="281"/>
      <c r="L75" s="281"/>
      <c r="M75" s="281"/>
      <c r="N75" s="281"/>
      <c r="O75" s="281"/>
      <c r="P75" s="281"/>
      <c r="Q75" s="281"/>
      <c r="R75" s="280" t="s">
        <v>3178</v>
      </c>
      <c r="S75" s="280">
        <v>44589</v>
      </c>
      <c r="T75" s="280"/>
      <c r="U75" s="300" t="s">
        <v>3354</v>
      </c>
      <c r="V75" s="238" t="s">
        <v>3206</v>
      </c>
      <c r="W75" s="300"/>
      <c r="X75" s="296"/>
      <c r="Z75" s="296"/>
      <c r="AA75" s="296"/>
    </row>
    <row r="76" spans="1:27" ht="17" x14ac:dyDescent="0.4">
      <c r="A76" s="276" t="s">
        <v>647</v>
      </c>
      <c r="B76" s="276" t="s">
        <v>3358</v>
      </c>
      <c r="C76" s="276" t="s">
        <v>2288</v>
      </c>
      <c r="D76" s="276" t="s">
        <v>3379</v>
      </c>
      <c r="E76" s="278" t="s">
        <v>2050</v>
      </c>
      <c r="F76" s="278" t="s">
        <v>3173</v>
      </c>
      <c r="G76" s="298" t="s">
        <v>3352</v>
      </c>
      <c r="H76" s="279" t="s">
        <v>3357</v>
      </c>
      <c r="I76" s="278" t="s">
        <v>2288</v>
      </c>
      <c r="J76" s="299" t="s">
        <v>3352</v>
      </c>
      <c r="K76" s="281"/>
      <c r="L76" s="281"/>
      <c r="M76" s="281"/>
      <c r="N76" s="281"/>
      <c r="O76" s="281"/>
      <c r="P76" s="281"/>
      <c r="Q76" s="281"/>
      <c r="R76" s="280" t="s">
        <v>3178</v>
      </c>
      <c r="S76" s="280">
        <v>44603</v>
      </c>
      <c r="T76" s="280"/>
      <c r="U76" s="300" t="s">
        <v>3354</v>
      </c>
      <c r="V76" s="238" t="s">
        <v>3206</v>
      </c>
      <c r="W76" s="300"/>
      <c r="X76" s="296"/>
      <c r="Z76" s="296"/>
      <c r="AA76" s="296"/>
    </row>
    <row r="77" spans="1:27" ht="17" x14ac:dyDescent="0.4">
      <c r="A77" s="276" t="s">
        <v>647</v>
      </c>
      <c r="B77" s="276" t="s">
        <v>3358</v>
      </c>
      <c r="C77" s="276" t="s">
        <v>2291</v>
      </c>
      <c r="D77" s="276" t="s">
        <v>3380</v>
      </c>
      <c r="E77" s="278" t="s">
        <v>2050</v>
      </c>
      <c r="F77" s="278" t="s">
        <v>3173</v>
      </c>
      <c r="G77" s="298" t="s">
        <v>3352</v>
      </c>
      <c r="H77" s="279" t="s">
        <v>3357</v>
      </c>
      <c r="I77" s="278" t="s">
        <v>2291</v>
      </c>
      <c r="J77" s="299" t="s">
        <v>3352</v>
      </c>
      <c r="K77" s="281"/>
      <c r="L77" s="281"/>
      <c r="M77" s="281"/>
      <c r="N77" s="281"/>
      <c r="O77" s="281"/>
      <c r="P77" s="281"/>
      <c r="Q77" s="281"/>
      <c r="R77" s="280" t="s">
        <v>3178</v>
      </c>
      <c r="S77" s="280">
        <v>44603</v>
      </c>
      <c r="T77" s="280"/>
      <c r="U77" s="300" t="s">
        <v>3354</v>
      </c>
      <c r="V77" s="238" t="s">
        <v>3206</v>
      </c>
      <c r="W77" s="300"/>
      <c r="X77" s="296"/>
      <c r="Z77" s="296"/>
      <c r="AA77" s="296"/>
    </row>
    <row r="78" spans="1:27" ht="17" x14ac:dyDescent="0.4">
      <c r="A78" s="276" t="s">
        <v>647</v>
      </c>
      <c r="B78" s="276" t="s">
        <v>3358</v>
      </c>
      <c r="C78" s="276" t="s">
        <v>2293</v>
      </c>
      <c r="D78" s="276" t="s">
        <v>3381</v>
      </c>
      <c r="E78" s="278" t="s">
        <v>2050</v>
      </c>
      <c r="F78" s="278" t="s">
        <v>3173</v>
      </c>
      <c r="G78" s="298" t="s">
        <v>3352</v>
      </c>
      <c r="H78" s="279" t="s">
        <v>3357</v>
      </c>
      <c r="I78" s="278" t="s">
        <v>2293</v>
      </c>
      <c r="J78" s="299" t="s">
        <v>3352</v>
      </c>
      <c r="K78" s="281"/>
      <c r="L78" s="281"/>
      <c r="M78" s="281"/>
      <c r="N78" s="281"/>
      <c r="O78" s="281"/>
      <c r="P78" s="281"/>
      <c r="Q78" s="281"/>
      <c r="R78" s="280" t="s">
        <v>3178</v>
      </c>
      <c r="S78" s="280">
        <v>44603</v>
      </c>
      <c r="T78" s="280"/>
      <c r="U78" s="300" t="s">
        <v>3354</v>
      </c>
      <c r="V78" s="238" t="s">
        <v>3206</v>
      </c>
      <c r="W78" s="300"/>
      <c r="X78" s="296"/>
      <c r="Z78" s="296"/>
      <c r="AA78" s="296"/>
    </row>
    <row r="79" spans="1:27" ht="17" x14ac:dyDescent="0.4">
      <c r="A79" s="276" t="s">
        <v>647</v>
      </c>
      <c r="B79" s="276" t="s">
        <v>3358</v>
      </c>
      <c r="C79" s="276" t="s">
        <v>2295</v>
      </c>
      <c r="D79" s="276" t="s">
        <v>3382</v>
      </c>
      <c r="E79" s="278" t="s">
        <v>2050</v>
      </c>
      <c r="F79" s="278" t="s">
        <v>3173</v>
      </c>
      <c r="G79" s="298" t="s">
        <v>3352</v>
      </c>
      <c r="H79" s="279" t="s">
        <v>3357</v>
      </c>
      <c r="I79" s="278" t="s">
        <v>2295</v>
      </c>
      <c r="J79" s="299" t="s">
        <v>3352</v>
      </c>
      <c r="K79" s="281"/>
      <c r="L79" s="281"/>
      <c r="M79" s="281"/>
      <c r="N79" s="281"/>
      <c r="O79" s="281"/>
      <c r="P79" s="281"/>
      <c r="Q79" s="281"/>
      <c r="R79" s="280" t="s">
        <v>3178</v>
      </c>
      <c r="S79" s="280">
        <v>44603</v>
      </c>
      <c r="T79" s="280"/>
      <c r="U79" s="300" t="s">
        <v>3354</v>
      </c>
      <c r="V79" s="238" t="s">
        <v>3206</v>
      </c>
      <c r="W79" s="300"/>
      <c r="X79" s="296"/>
      <c r="Z79" s="296"/>
      <c r="AA79" s="296"/>
    </row>
    <row r="80" spans="1:27" ht="17" x14ac:dyDescent="0.4">
      <c r="A80" s="276" t="s">
        <v>647</v>
      </c>
      <c r="B80" s="276" t="s">
        <v>3358</v>
      </c>
      <c r="C80" s="276" t="s">
        <v>2297</v>
      </c>
      <c r="D80" s="276" t="s">
        <v>3383</v>
      </c>
      <c r="E80" s="278" t="s">
        <v>2050</v>
      </c>
      <c r="F80" s="278" t="s">
        <v>3173</v>
      </c>
      <c r="G80" s="298" t="s">
        <v>3352</v>
      </c>
      <c r="H80" s="279" t="s">
        <v>3357</v>
      </c>
      <c r="I80" s="278" t="s">
        <v>2297</v>
      </c>
      <c r="J80" s="299" t="s">
        <v>3352</v>
      </c>
      <c r="K80" s="281"/>
      <c r="L80" s="281"/>
      <c r="M80" s="281"/>
      <c r="N80" s="281"/>
      <c r="O80" s="281"/>
      <c r="P80" s="281"/>
      <c r="Q80" s="281"/>
      <c r="R80" s="280" t="s">
        <v>3178</v>
      </c>
      <c r="S80" s="280">
        <v>44603</v>
      </c>
      <c r="T80" s="280"/>
      <c r="U80" s="300" t="s">
        <v>3354</v>
      </c>
      <c r="V80" s="238" t="s">
        <v>3206</v>
      </c>
      <c r="W80" s="300"/>
      <c r="X80" s="296"/>
      <c r="Z80" s="296"/>
      <c r="AA80" s="296"/>
    </row>
    <row r="81" spans="1:27" ht="17" x14ac:dyDescent="0.4">
      <c r="A81" s="276" t="s">
        <v>647</v>
      </c>
      <c r="B81" s="276" t="s">
        <v>3358</v>
      </c>
      <c r="C81" s="276" t="s">
        <v>2299</v>
      </c>
      <c r="D81" s="276" t="s">
        <v>3384</v>
      </c>
      <c r="E81" s="278" t="s">
        <v>2050</v>
      </c>
      <c r="F81" s="278" t="s">
        <v>3173</v>
      </c>
      <c r="G81" s="298" t="s">
        <v>3352</v>
      </c>
      <c r="H81" s="279" t="s">
        <v>3357</v>
      </c>
      <c r="I81" s="278" t="s">
        <v>2299</v>
      </c>
      <c r="J81" s="299" t="s">
        <v>3352</v>
      </c>
      <c r="K81" s="281"/>
      <c r="L81" s="281"/>
      <c r="M81" s="281"/>
      <c r="N81" s="281"/>
      <c r="O81" s="281"/>
      <c r="P81" s="281"/>
      <c r="Q81" s="281"/>
      <c r="R81" s="280" t="s">
        <v>3178</v>
      </c>
      <c r="S81" s="280">
        <v>44603</v>
      </c>
      <c r="T81" s="280"/>
      <c r="U81" s="300" t="s">
        <v>3354</v>
      </c>
      <c r="V81" s="238" t="s">
        <v>3206</v>
      </c>
      <c r="W81" s="300"/>
      <c r="X81" s="296"/>
      <c r="Z81" s="296"/>
      <c r="AA81" s="296"/>
    </row>
    <row r="82" spans="1:27" ht="17" x14ac:dyDescent="0.4">
      <c r="A82" s="276" t="s">
        <v>647</v>
      </c>
      <c r="B82" s="276" t="s">
        <v>3358</v>
      </c>
      <c r="C82" s="276" t="s">
        <v>2301</v>
      </c>
      <c r="D82" s="276" t="s">
        <v>3385</v>
      </c>
      <c r="E82" s="278" t="s">
        <v>2050</v>
      </c>
      <c r="F82" s="278" t="s">
        <v>3173</v>
      </c>
      <c r="G82" s="298" t="s">
        <v>3352</v>
      </c>
      <c r="H82" s="279" t="s">
        <v>3357</v>
      </c>
      <c r="I82" s="278" t="s">
        <v>2301</v>
      </c>
      <c r="J82" s="299" t="s">
        <v>3352</v>
      </c>
      <c r="K82" s="281"/>
      <c r="L82" s="281"/>
      <c r="M82" s="281"/>
      <c r="N82" s="281"/>
      <c r="O82" s="281"/>
      <c r="P82" s="281"/>
      <c r="Q82" s="281"/>
      <c r="R82" s="280" t="s">
        <v>3178</v>
      </c>
      <c r="S82" s="280">
        <v>44603</v>
      </c>
      <c r="T82" s="280"/>
      <c r="U82" s="300" t="s">
        <v>3354</v>
      </c>
      <c r="V82" s="238" t="s">
        <v>3206</v>
      </c>
      <c r="W82" s="300"/>
      <c r="X82" s="296"/>
      <c r="Z82" s="296"/>
      <c r="AA82" s="296"/>
    </row>
    <row r="83" spans="1:27" ht="17" x14ac:dyDescent="0.4">
      <c r="A83" s="276" t="s">
        <v>647</v>
      </c>
      <c r="B83" s="276" t="s">
        <v>3358</v>
      </c>
      <c r="C83" s="276" t="s">
        <v>2303</v>
      </c>
      <c r="D83" s="276" t="s">
        <v>3386</v>
      </c>
      <c r="E83" s="278" t="s">
        <v>2050</v>
      </c>
      <c r="F83" s="278" t="s">
        <v>3173</v>
      </c>
      <c r="G83" s="298" t="s">
        <v>3352</v>
      </c>
      <c r="H83" s="279" t="s">
        <v>3357</v>
      </c>
      <c r="I83" s="278" t="s">
        <v>2303</v>
      </c>
      <c r="J83" s="299" t="s">
        <v>3352</v>
      </c>
      <c r="K83" s="281"/>
      <c r="L83" s="281"/>
      <c r="M83" s="281"/>
      <c r="N83" s="281"/>
      <c r="O83" s="281"/>
      <c r="P83" s="281"/>
      <c r="Q83" s="281"/>
      <c r="R83" s="280" t="s">
        <v>3178</v>
      </c>
      <c r="S83" s="280">
        <v>44603</v>
      </c>
      <c r="T83" s="280"/>
      <c r="U83" s="300" t="s">
        <v>3354</v>
      </c>
      <c r="V83" s="238" t="s">
        <v>3206</v>
      </c>
      <c r="W83" s="300"/>
      <c r="X83" s="296"/>
      <c r="Z83" s="296"/>
      <c r="AA83" s="296"/>
    </row>
    <row r="84" spans="1:27" ht="17" x14ac:dyDescent="0.4">
      <c r="A84" s="276" t="s">
        <v>647</v>
      </c>
      <c r="B84" s="276" t="s">
        <v>3358</v>
      </c>
      <c r="C84" s="276" t="s">
        <v>2305</v>
      </c>
      <c r="D84" s="276" t="s">
        <v>3387</v>
      </c>
      <c r="E84" s="278" t="s">
        <v>2050</v>
      </c>
      <c r="F84" s="278" t="s">
        <v>3173</v>
      </c>
      <c r="G84" s="298" t="s">
        <v>3352</v>
      </c>
      <c r="H84" s="279" t="s">
        <v>3357</v>
      </c>
      <c r="I84" s="278" t="s">
        <v>2305</v>
      </c>
      <c r="J84" s="299" t="s">
        <v>3352</v>
      </c>
      <c r="K84" s="281"/>
      <c r="L84" s="281"/>
      <c r="M84" s="281"/>
      <c r="N84" s="281"/>
      <c r="O84" s="281"/>
      <c r="P84" s="281"/>
      <c r="Q84" s="281"/>
      <c r="R84" s="280" t="s">
        <v>3178</v>
      </c>
      <c r="S84" s="280">
        <v>44603</v>
      </c>
      <c r="T84" s="280"/>
      <c r="U84" s="300" t="s">
        <v>3354</v>
      </c>
      <c r="V84" s="238" t="s">
        <v>3206</v>
      </c>
      <c r="W84" s="300"/>
      <c r="X84" s="296"/>
      <c r="Z84" s="296"/>
      <c r="AA84" s="296"/>
    </row>
    <row r="85" spans="1:27" ht="17" x14ac:dyDescent="0.4">
      <c r="A85" s="276" t="s">
        <v>647</v>
      </c>
      <c r="B85" s="276" t="s">
        <v>3358</v>
      </c>
      <c r="C85" s="276" t="s">
        <v>2307</v>
      </c>
      <c r="D85" s="276" t="s">
        <v>3388</v>
      </c>
      <c r="E85" s="278" t="s">
        <v>2050</v>
      </c>
      <c r="F85" s="278" t="s">
        <v>3173</v>
      </c>
      <c r="G85" s="298" t="s">
        <v>3352</v>
      </c>
      <c r="H85" s="279" t="s">
        <v>3357</v>
      </c>
      <c r="I85" s="278" t="s">
        <v>2307</v>
      </c>
      <c r="J85" s="299" t="s">
        <v>3352</v>
      </c>
      <c r="K85" s="281"/>
      <c r="L85" s="281"/>
      <c r="M85" s="281"/>
      <c r="N85" s="281"/>
      <c r="O85" s="281"/>
      <c r="P85" s="281"/>
      <c r="Q85" s="281"/>
      <c r="R85" s="280" t="s">
        <v>3178</v>
      </c>
      <c r="S85" s="280">
        <v>44603</v>
      </c>
      <c r="T85" s="280"/>
      <c r="U85" s="300" t="s">
        <v>3354</v>
      </c>
      <c r="V85" s="238" t="s">
        <v>3206</v>
      </c>
      <c r="W85" s="300"/>
      <c r="X85" s="296"/>
      <c r="Z85" s="296"/>
      <c r="AA85" s="296"/>
    </row>
    <row r="86" spans="1:27" ht="17" x14ac:dyDescent="0.4">
      <c r="A86" s="276" t="s">
        <v>647</v>
      </c>
      <c r="B86" s="276" t="s">
        <v>3358</v>
      </c>
      <c r="C86" s="276" t="s">
        <v>2309</v>
      </c>
      <c r="D86" s="276" t="s">
        <v>3389</v>
      </c>
      <c r="E86" s="278" t="s">
        <v>2050</v>
      </c>
      <c r="F86" s="278" t="s">
        <v>3173</v>
      </c>
      <c r="G86" s="298" t="s">
        <v>3352</v>
      </c>
      <c r="H86" s="279" t="s">
        <v>3357</v>
      </c>
      <c r="I86" s="278" t="s">
        <v>2309</v>
      </c>
      <c r="J86" s="299" t="s">
        <v>3352</v>
      </c>
      <c r="K86" s="281"/>
      <c r="L86" s="281"/>
      <c r="M86" s="281"/>
      <c r="N86" s="281"/>
      <c r="O86" s="281"/>
      <c r="P86" s="281"/>
      <c r="Q86" s="281"/>
      <c r="R86" s="280" t="s">
        <v>3178</v>
      </c>
      <c r="S86" s="280">
        <v>44603</v>
      </c>
      <c r="T86" s="280"/>
      <c r="U86" s="300" t="s">
        <v>3354</v>
      </c>
      <c r="V86" s="238" t="s">
        <v>3206</v>
      </c>
      <c r="W86" s="300"/>
      <c r="X86" s="296"/>
      <c r="Z86" s="296"/>
      <c r="AA86" s="296"/>
    </row>
    <row r="87" spans="1:27" ht="17" x14ac:dyDescent="0.4">
      <c r="A87" s="276" t="s">
        <v>647</v>
      </c>
      <c r="B87" s="276" t="s">
        <v>3358</v>
      </c>
      <c r="C87" s="276" t="s">
        <v>2311</v>
      </c>
      <c r="D87" s="276" t="s">
        <v>3390</v>
      </c>
      <c r="E87" s="278" t="s">
        <v>2050</v>
      </c>
      <c r="F87" s="278" t="s">
        <v>3173</v>
      </c>
      <c r="G87" s="298" t="s">
        <v>3352</v>
      </c>
      <c r="H87" s="279" t="s">
        <v>3357</v>
      </c>
      <c r="I87" s="278" t="s">
        <v>2311</v>
      </c>
      <c r="J87" s="299" t="s">
        <v>3352</v>
      </c>
      <c r="K87" s="281"/>
      <c r="L87" s="281"/>
      <c r="M87" s="281"/>
      <c r="N87" s="281"/>
      <c r="O87" s="281"/>
      <c r="P87" s="281"/>
      <c r="Q87" s="281"/>
      <c r="R87" s="280" t="s">
        <v>3178</v>
      </c>
      <c r="S87" s="280">
        <v>44603</v>
      </c>
      <c r="T87" s="280"/>
      <c r="U87" s="300" t="s">
        <v>3354</v>
      </c>
      <c r="V87" s="238" t="s">
        <v>3206</v>
      </c>
      <c r="W87" s="300"/>
      <c r="X87" s="296"/>
      <c r="Z87" s="296"/>
      <c r="AA87" s="296"/>
    </row>
    <row r="88" spans="1:27" ht="17" x14ac:dyDescent="0.4">
      <c r="A88" s="276" t="s">
        <v>647</v>
      </c>
      <c r="B88" s="276" t="s">
        <v>3358</v>
      </c>
      <c r="C88" s="276" t="s">
        <v>2313</v>
      </c>
      <c r="D88" s="276" t="s">
        <v>3391</v>
      </c>
      <c r="E88" s="278" t="s">
        <v>2050</v>
      </c>
      <c r="F88" s="278" t="s">
        <v>3173</v>
      </c>
      <c r="G88" s="298" t="s">
        <v>3352</v>
      </c>
      <c r="H88" s="279" t="s">
        <v>3357</v>
      </c>
      <c r="I88" s="278" t="s">
        <v>2313</v>
      </c>
      <c r="J88" s="299" t="s">
        <v>3352</v>
      </c>
      <c r="K88" s="281"/>
      <c r="L88" s="281"/>
      <c r="M88" s="281"/>
      <c r="N88" s="281"/>
      <c r="O88" s="281"/>
      <c r="P88" s="281"/>
      <c r="Q88" s="281"/>
      <c r="R88" s="280" t="s">
        <v>3178</v>
      </c>
      <c r="S88" s="280">
        <v>44603</v>
      </c>
      <c r="T88" s="280"/>
      <c r="U88" s="300" t="s">
        <v>3354</v>
      </c>
      <c r="V88" s="238" t="s">
        <v>3206</v>
      </c>
      <c r="W88" s="300"/>
      <c r="X88" s="296"/>
      <c r="Z88" s="296"/>
      <c r="AA88" s="296"/>
    </row>
    <row r="89" spans="1:27" ht="17" x14ac:dyDescent="0.4">
      <c r="A89" s="276" t="s">
        <v>647</v>
      </c>
      <c r="B89" s="276" t="s">
        <v>3358</v>
      </c>
      <c r="C89" s="276" t="s">
        <v>2315</v>
      </c>
      <c r="D89" s="276" t="s">
        <v>3392</v>
      </c>
      <c r="E89" s="278" t="s">
        <v>2050</v>
      </c>
      <c r="F89" s="278" t="s">
        <v>3173</v>
      </c>
      <c r="G89" s="298" t="s">
        <v>3352</v>
      </c>
      <c r="H89" s="279" t="s">
        <v>3357</v>
      </c>
      <c r="I89" s="278" t="s">
        <v>2315</v>
      </c>
      <c r="J89" s="299" t="s">
        <v>3352</v>
      </c>
      <c r="K89" s="281"/>
      <c r="L89" s="281"/>
      <c r="M89" s="281"/>
      <c r="N89" s="281"/>
      <c r="O89" s="281"/>
      <c r="P89" s="281"/>
      <c r="Q89" s="281"/>
      <c r="R89" s="280" t="s">
        <v>3178</v>
      </c>
      <c r="S89" s="280">
        <v>44603</v>
      </c>
      <c r="T89" s="280"/>
      <c r="U89" s="300" t="s">
        <v>3354</v>
      </c>
      <c r="V89" s="238" t="s">
        <v>3206</v>
      </c>
      <c r="W89" s="300"/>
      <c r="X89" s="296"/>
      <c r="Z89" s="296"/>
      <c r="AA89" s="296"/>
    </row>
    <row r="90" spans="1:27" ht="17" x14ac:dyDescent="0.4">
      <c r="A90" s="276" t="s">
        <v>647</v>
      </c>
      <c r="B90" s="276" t="s">
        <v>3358</v>
      </c>
      <c r="C90" s="276" t="s">
        <v>2317</v>
      </c>
      <c r="D90" s="276" t="s">
        <v>3393</v>
      </c>
      <c r="E90" s="278" t="s">
        <v>2050</v>
      </c>
      <c r="F90" s="278" t="s">
        <v>3173</v>
      </c>
      <c r="G90" s="298" t="s">
        <v>3352</v>
      </c>
      <c r="H90" s="279" t="s">
        <v>3357</v>
      </c>
      <c r="I90" s="278" t="s">
        <v>2317</v>
      </c>
      <c r="J90" s="299" t="s">
        <v>3352</v>
      </c>
      <c r="K90" s="281"/>
      <c r="L90" s="281"/>
      <c r="M90" s="281"/>
      <c r="N90" s="281"/>
      <c r="O90" s="281"/>
      <c r="P90" s="281"/>
      <c r="Q90" s="281"/>
      <c r="R90" s="280" t="s">
        <v>3178</v>
      </c>
      <c r="S90" s="280">
        <v>44603</v>
      </c>
      <c r="T90" s="280"/>
      <c r="U90" s="300" t="s">
        <v>3354</v>
      </c>
      <c r="V90" s="238" t="s">
        <v>3206</v>
      </c>
      <c r="W90" s="300"/>
      <c r="X90" s="296"/>
      <c r="Z90" s="296"/>
      <c r="AA90" s="296"/>
    </row>
    <row r="91" spans="1:27" ht="17" x14ac:dyDescent="0.4">
      <c r="A91" s="276" t="s">
        <v>647</v>
      </c>
      <c r="B91" s="276" t="s">
        <v>3358</v>
      </c>
      <c r="C91" s="276" t="s">
        <v>2319</v>
      </c>
      <c r="D91" s="276" t="s">
        <v>3394</v>
      </c>
      <c r="E91" s="278" t="s">
        <v>2050</v>
      </c>
      <c r="F91" s="278" t="s">
        <v>3173</v>
      </c>
      <c r="G91" s="298" t="s">
        <v>3352</v>
      </c>
      <c r="H91" s="279" t="s">
        <v>3357</v>
      </c>
      <c r="I91" s="278" t="s">
        <v>2319</v>
      </c>
      <c r="J91" s="299" t="s">
        <v>3352</v>
      </c>
      <c r="K91" s="281"/>
      <c r="L91" s="281"/>
      <c r="M91" s="281"/>
      <c r="N91" s="281"/>
      <c r="O91" s="281"/>
      <c r="P91" s="281"/>
      <c r="Q91" s="281"/>
      <c r="R91" s="280" t="s">
        <v>3178</v>
      </c>
      <c r="S91" s="280">
        <v>44603</v>
      </c>
      <c r="T91" s="280"/>
      <c r="U91" s="300" t="s">
        <v>3354</v>
      </c>
      <c r="V91" s="238" t="s">
        <v>3206</v>
      </c>
      <c r="W91" s="300"/>
      <c r="X91" s="296"/>
      <c r="Z91" s="296"/>
      <c r="AA91" s="296"/>
    </row>
    <row r="92" spans="1:27" ht="17" x14ac:dyDescent="0.4">
      <c r="A92" s="276" t="s">
        <v>3348</v>
      </c>
      <c r="B92" s="276" t="s">
        <v>3349</v>
      </c>
      <c r="C92" s="276" t="s">
        <v>2321</v>
      </c>
      <c r="D92" s="276" t="s">
        <v>3395</v>
      </c>
      <c r="E92" s="278" t="s">
        <v>2050</v>
      </c>
      <c r="F92" s="278" t="s">
        <v>3173</v>
      </c>
      <c r="G92" s="298" t="s">
        <v>3352</v>
      </c>
      <c r="H92" s="279" t="s">
        <v>3396</v>
      </c>
      <c r="I92" s="278" t="s">
        <v>2321</v>
      </c>
      <c r="J92" s="299" t="s">
        <v>3352</v>
      </c>
      <c r="K92" s="281"/>
      <c r="L92" s="281"/>
      <c r="M92" s="281"/>
      <c r="N92" s="281"/>
      <c r="O92" s="281"/>
      <c r="P92" s="281"/>
      <c r="Q92" s="281"/>
      <c r="R92" s="280" t="s">
        <v>3178</v>
      </c>
      <c r="S92" s="280">
        <v>44603</v>
      </c>
      <c r="T92" s="280"/>
      <c r="U92" s="300" t="s">
        <v>3354</v>
      </c>
      <c r="V92" s="238" t="s">
        <v>3206</v>
      </c>
      <c r="W92" s="300"/>
      <c r="X92" s="296"/>
      <c r="Z92" s="296"/>
      <c r="AA92" s="296"/>
    </row>
    <row r="93" spans="1:27" ht="17" x14ac:dyDescent="0.4">
      <c r="A93" s="276" t="s">
        <v>647</v>
      </c>
      <c r="B93" s="276" t="s">
        <v>3349</v>
      </c>
      <c r="C93" s="276" t="s">
        <v>2323</v>
      </c>
      <c r="D93" s="276" t="s">
        <v>2324</v>
      </c>
      <c r="E93" s="278" t="s">
        <v>2050</v>
      </c>
      <c r="F93" s="278" t="s">
        <v>3173</v>
      </c>
      <c r="G93" s="298" t="s">
        <v>3352</v>
      </c>
      <c r="H93" s="279" t="s">
        <v>3396</v>
      </c>
      <c r="I93" s="278" t="s">
        <v>2323</v>
      </c>
      <c r="J93" s="299" t="s">
        <v>3352</v>
      </c>
      <c r="K93" s="281"/>
      <c r="L93" s="281"/>
      <c r="M93" s="281"/>
      <c r="N93" s="281"/>
      <c r="O93" s="281"/>
      <c r="P93" s="281"/>
      <c r="Q93" s="281"/>
      <c r="R93" s="280" t="s">
        <v>3178</v>
      </c>
      <c r="S93" s="280">
        <v>44603</v>
      </c>
      <c r="T93" s="280"/>
      <c r="U93" s="300" t="s">
        <v>3354</v>
      </c>
      <c r="V93" s="238" t="s">
        <v>3206</v>
      </c>
      <c r="W93" s="300"/>
      <c r="X93" s="296"/>
      <c r="Z93" s="296"/>
      <c r="AA93" s="296"/>
    </row>
    <row r="94" spans="1:27" ht="17" x14ac:dyDescent="0.4">
      <c r="A94" s="276" t="s">
        <v>647</v>
      </c>
      <c r="B94" s="276" t="s">
        <v>3358</v>
      </c>
      <c r="C94" s="276" t="s">
        <v>2325</v>
      </c>
      <c r="D94" s="299" t="s">
        <v>2326</v>
      </c>
      <c r="E94" s="278" t="s">
        <v>2050</v>
      </c>
      <c r="F94" s="278" t="s">
        <v>3173</v>
      </c>
      <c r="G94" s="298" t="s">
        <v>3352</v>
      </c>
      <c r="H94" s="279" t="s">
        <v>3396</v>
      </c>
      <c r="I94" s="278" t="s">
        <v>2325</v>
      </c>
      <c r="J94" s="299" t="s">
        <v>3352</v>
      </c>
      <c r="K94" s="281"/>
      <c r="L94" s="281"/>
      <c r="M94" s="281"/>
      <c r="N94" s="281"/>
      <c r="O94" s="281"/>
      <c r="P94" s="281"/>
      <c r="Q94" s="281"/>
      <c r="R94" s="280" t="s">
        <v>3178</v>
      </c>
      <c r="S94" s="280">
        <v>44603</v>
      </c>
      <c r="T94" s="280"/>
      <c r="U94" s="300" t="s">
        <v>3354</v>
      </c>
      <c r="V94" s="238" t="s">
        <v>3206</v>
      </c>
      <c r="W94" s="300"/>
      <c r="X94" s="296"/>
      <c r="Z94" s="296"/>
      <c r="AA94" s="296"/>
    </row>
    <row r="95" spans="1:27" ht="17" x14ac:dyDescent="0.4">
      <c r="A95" s="276" t="s">
        <v>647</v>
      </c>
      <c r="B95" s="276" t="s">
        <v>3358</v>
      </c>
      <c r="C95" s="276" t="s">
        <v>2327</v>
      </c>
      <c r="D95" s="299" t="s">
        <v>2328</v>
      </c>
      <c r="E95" s="278" t="s">
        <v>2050</v>
      </c>
      <c r="F95" s="278" t="s">
        <v>3173</v>
      </c>
      <c r="G95" s="298" t="s">
        <v>3352</v>
      </c>
      <c r="H95" s="279" t="s">
        <v>3396</v>
      </c>
      <c r="I95" s="278" t="s">
        <v>2327</v>
      </c>
      <c r="J95" s="299" t="s">
        <v>3352</v>
      </c>
      <c r="K95" s="281"/>
      <c r="L95" s="281"/>
      <c r="M95" s="281"/>
      <c r="N95" s="281"/>
      <c r="O95" s="281"/>
      <c r="P95" s="281"/>
      <c r="Q95" s="281"/>
      <c r="R95" s="280" t="s">
        <v>3178</v>
      </c>
      <c r="S95" s="280">
        <v>44603</v>
      </c>
      <c r="T95" s="280"/>
      <c r="U95" s="300" t="s">
        <v>3354</v>
      </c>
      <c r="V95" s="238" t="s">
        <v>3206</v>
      </c>
      <c r="W95" s="300"/>
      <c r="X95" s="296"/>
      <c r="Z95" s="296"/>
      <c r="AA95" s="296"/>
    </row>
    <row r="96" spans="1:27" ht="17" x14ac:dyDescent="0.4">
      <c r="A96" s="276" t="s">
        <v>647</v>
      </c>
      <c r="B96" s="276" t="s">
        <v>3358</v>
      </c>
      <c r="C96" s="276" t="s">
        <v>2329</v>
      </c>
      <c r="D96" s="299" t="s">
        <v>2330</v>
      </c>
      <c r="E96" s="278" t="s">
        <v>2050</v>
      </c>
      <c r="F96" s="278" t="s">
        <v>3173</v>
      </c>
      <c r="G96" s="298" t="s">
        <v>3352</v>
      </c>
      <c r="H96" s="279" t="s">
        <v>3396</v>
      </c>
      <c r="I96" s="278" t="s">
        <v>2329</v>
      </c>
      <c r="J96" s="299" t="s">
        <v>3352</v>
      </c>
      <c r="K96" s="281"/>
      <c r="L96" s="281"/>
      <c r="M96" s="281"/>
      <c r="N96" s="281"/>
      <c r="O96" s="281"/>
      <c r="P96" s="281"/>
      <c r="Q96" s="281"/>
      <c r="R96" s="280" t="s">
        <v>3178</v>
      </c>
      <c r="S96" s="280">
        <v>44603</v>
      </c>
      <c r="T96" s="280"/>
      <c r="U96" s="300" t="s">
        <v>3354</v>
      </c>
      <c r="V96" s="238" t="s">
        <v>3206</v>
      </c>
      <c r="W96" s="300"/>
      <c r="X96" s="296"/>
      <c r="Z96" s="296"/>
      <c r="AA96" s="296"/>
    </row>
    <row r="97" spans="1:27" ht="17" x14ac:dyDescent="0.4">
      <c r="A97" s="276" t="s">
        <v>647</v>
      </c>
      <c r="B97" s="276" t="s">
        <v>3358</v>
      </c>
      <c r="C97" s="276" t="s">
        <v>2331</v>
      </c>
      <c r="D97" s="299" t="s">
        <v>3397</v>
      </c>
      <c r="E97" s="278" t="s">
        <v>2050</v>
      </c>
      <c r="F97" s="278" t="s">
        <v>3173</v>
      </c>
      <c r="G97" s="298" t="s">
        <v>3352</v>
      </c>
      <c r="H97" s="279" t="s">
        <v>3396</v>
      </c>
      <c r="I97" s="278" t="s">
        <v>2331</v>
      </c>
      <c r="J97" s="299" t="s">
        <v>3352</v>
      </c>
      <c r="K97" s="281"/>
      <c r="L97" s="281"/>
      <c r="M97" s="281"/>
      <c r="N97" s="281"/>
      <c r="O97" s="281"/>
      <c r="P97" s="281"/>
      <c r="Q97" s="281"/>
      <c r="R97" s="280" t="s">
        <v>3178</v>
      </c>
      <c r="S97" s="280">
        <v>44603</v>
      </c>
      <c r="T97" s="280"/>
      <c r="U97" s="300" t="s">
        <v>3354</v>
      </c>
      <c r="V97" s="238" t="s">
        <v>3206</v>
      </c>
      <c r="W97" s="300"/>
      <c r="X97" s="296"/>
      <c r="Z97" s="296"/>
      <c r="AA97" s="296"/>
    </row>
    <row r="98" spans="1:27" ht="17" x14ac:dyDescent="0.4">
      <c r="A98" s="276" t="s">
        <v>647</v>
      </c>
      <c r="B98" s="276" t="s">
        <v>3358</v>
      </c>
      <c r="C98" s="276" t="s">
        <v>2333</v>
      </c>
      <c r="D98" s="299" t="s">
        <v>3398</v>
      </c>
      <c r="E98" s="278" t="s">
        <v>2050</v>
      </c>
      <c r="F98" s="278" t="s">
        <v>3173</v>
      </c>
      <c r="G98" s="298" t="s">
        <v>3352</v>
      </c>
      <c r="H98" s="279" t="s">
        <v>3396</v>
      </c>
      <c r="I98" s="278" t="s">
        <v>2333</v>
      </c>
      <c r="J98" s="299" t="s">
        <v>3352</v>
      </c>
      <c r="K98" s="281"/>
      <c r="L98" s="281"/>
      <c r="M98" s="281"/>
      <c r="N98" s="281"/>
      <c r="O98" s="281"/>
      <c r="P98" s="281"/>
      <c r="Q98" s="281"/>
      <c r="R98" s="280" t="s">
        <v>3178</v>
      </c>
      <c r="S98" s="280">
        <v>44603</v>
      </c>
      <c r="T98" s="280"/>
      <c r="U98" s="300" t="s">
        <v>3354</v>
      </c>
      <c r="V98" s="238" t="s">
        <v>3206</v>
      </c>
      <c r="W98" s="300"/>
      <c r="X98" s="296"/>
      <c r="Z98" s="296"/>
      <c r="AA98" s="296"/>
    </row>
    <row r="99" spans="1:27" ht="17" x14ac:dyDescent="0.4">
      <c r="A99" s="276" t="s">
        <v>647</v>
      </c>
      <c r="B99" s="276" t="s">
        <v>3358</v>
      </c>
      <c r="C99" s="276" t="s">
        <v>2335</v>
      </c>
      <c r="D99" s="276" t="s">
        <v>3399</v>
      </c>
      <c r="E99" s="278" t="s">
        <v>2050</v>
      </c>
      <c r="F99" s="278" t="s">
        <v>3173</v>
      </c>
      <c r="G99" s="298" t="s">
        <v>3352</v>
      </c>
      <c r="H99" s="279" t="s">
        <v>3396</v>
      </c>
      <c r="I99" s="278" t="s">
        <v>2335</v>
      </c>
      <c r="J99" s="299" t="s">
        <v>3352</v>
      </c>
      <c r="K99" s="281"/>
      <c r="L99" s="281"/>
      <c r="M99" s="281"/>
      <c r="N99" s="281"/>
      <c r="O99" s="281"/>
      <c r="P99" s="281"/>
      <c r="Q99" s="281"/>
      <c r="R99" s="280" t="s">
        <v>3178</v>
      </c>
      <c r="S99" s="280">
        <v>44603</v>
      </c>
      <c r="T99" s="280"/>
      <c r="U99" s="300" t="s">
        <v>3354</v>
      </c>
      <c r="V99" s="238" t="s">
        <v>3206</v>
      </c>
      <c r="W99" s="300"/>
      <c r="X99" s="296"/>
      <c r="Z99" s="296"/>
      <c r="AA99" s="296"/>
    </row>
    <row r="100" spans="1:27" ht="17" x14ac:dyDescent="0.4">
      <c r="A100" s="276" t="s">
        <v>647</v>
      </c>
      <c r="B100" s="276" t="s">
        <v>3358</v>
      </c>
      <c r="C100" s="276" t="s">
        <v>2337</v>
      </c>
      <c r="D100" s="276" t="s">
        <v>3400</v>
      </c>
      <c r="E100" s="278" t="s">
        <v>2050</v>
      </c>
      <c r="F100" s="278" t="s">
        <v>3173</v>
      </c>
      <c r="G100" s="298" t="s">
        <v>3352</v>
      </c>
      <c r="H100" s="279" t="s">
        <v>3396</v>
      </c>
      <c r="I100" s="278" t="s">
        <v>2337</v>
      </c>
      <c r="J100" s="299" t="s">
        <v>3352</v>
      </c>
      <c r="K100" s="281"/>
      <c r="L100" s="281"/>
      <c r="M100" s="281"/>
      <c r="N100" s="281"/>
      <c r="O100" s="281"/>
      <c r="P100" s="281"/>
      <c r="Q100" s="281"/>
      <c r="R100" s="280" t="s">
        <v>3178</v>
      </c>
      <c r="S100" s="280">
        <v>44603</v>
      </c>
      <c r="T100" s="280"/>
      <c r="U100" s="300" t="s">
        <v>3354</v>
      </c>
      <c r="V100" s="238" t="s">
        <v>3206</v>
      </c>
      <c r="W100" s="300"/>
      <c r="X100" s="296"/>
      <c r="Z100" s="296"/>
      <c r="AA100" s="296"/>
    </row>
    <row r="101" spans="1:27" ht="17" x14ac:dyDescent="0.4">
      <c r="A101" s="276" t="s">
        <v>647</v>
      </c>
      <c r="B101" s="276" t="s">
        <v>3358</v>
      </c>
      <c r="C101" s="276" t="s">
        <v>2339</v>
      </c>
      <c r="D101" s="276" t="s">
        <v>3401</v>
      </c>
      <c r="E101" s="278" t="s">
        <v>2050</v>
      </c>
      <c r="F101" s="278" t="s">
        <v>3173</v>
      </c>
      <c r="G101" s="298" t="s">
        <v>3352</v>
      </c>
      <c r="H101" s="279" t="s">
        <v>3396</v>
      </c>
      <c r="I101" s="278" t="s">
        <v>2339</v>
      </c>
      <c r="J101" s="299" t="s">
        <v>3352</v>
      </c>
      <c r="K101" s="281"/>
      <c r="L101" s="281"/>
      <c r="M101" s="281"/>
      <c r="N101" s="281"/>
      <c r="O101" s="281"/>
      <c r="P101" s="281"/>
      <c r="Q101" s="281"/>
      <c r="R101" s="280" t="s">
        <v>3178</v>
      </c>
      <c r="S101" s="280">
        <v>44603</v>
      </c>
      <c r="T101" s="280"/>
      <c r="U101" s="300" t="s">
        <v>3354</v>
      </c>
      <c r="V101" s="238" t="s">
        <v>3206</v>
      </c>
      <c r="W101" s="300"/>
      <c r="X101" s="296"/>
      <c r="Z101" s="296"/>
      <c r="AA101" s="296"/>
    </row>
    <row r="102" spans="1:27" ht="17" x14ac:dyDescent="0.4">
      <c r="A102" s="276" t="s">
        <v>647</v>
      </c>
      <c r="B102" s="276" t="s">
        <v>3358</v>
      </c>
      <c r="C102" s="276" t="s">
        <v>2341</v>
      </c>
      <c r="D102" s="276" t="s">
        <v>3402</v>
      </c>
      <c r="E102" s="278" t="s">
        <v>2050</v>
      </c>
      <c r="F102" s="278" t="s">
        <v>3173</v>
      </c>
      <c r="G102" s="298" t="s">
        <v>3352</v>
      </c>
      <c r="H102" s="279" t="s">
        <v>3396</v>
      </c>
      <c r="I102" s="278" t="s">
        <v>2341</v>
      </c>
      <c r="J102" s="299" t="s">
        <v>3352</v>
      </c>
      <c r="K102" s="281"/>
      <c r="L102" s="281"/>
      <c r="M102" s="281"/>
      <c r="N102" s="281"/>
      <c r="O102" s="281"/>
      <c r="P102" s="281"/>
      <c r="Q102" s="281"/>
      <c r="R102" s="280" t="s">
        <v>3178</v>
      </c>
      <c r="S102" s="280">
        <v>44603</v>
      </c>
      <c r="T102" s="280"/>
      <c r="U102" s="300" t="s">
        <v>3354</v>
      </c>
      <c r="V102" s="238" t="s">
        <v>3206</v>
      </c>
      <c r="W102" s="300"/>
      <c r="X102" s="296"/>
      <c r="Z102" s="296"/>
      <c r="AA102" s="296"/>
    </row>
    <row r="103" spans="1:27" ht="17" x14ac:dyDescent="0.4">
      <c r="A103" s="276" t="s">
        <v>647</v>
      </c>
      <c r="B103" s="276" t="s">
        <v>3358</v>
      </c>
      <c r="C103" s="276" t="s">
        <v>2343</v>
      </c>
      <c r="D103" s="276" t="s">
        <v>3403</v>
      </c>
      <c r="E103" s="278" t="s">
        <v>2050</v>
      </c>
      <c r="F103" s="278" t="s">
        <v>3173</v>
      </c>
      <c r="G103" s="298" t="s">
        <v>3352</v>
      </c>
      <c r="H103" s="279" t="s">
        <v>3396</v>
      </c>
      <c r="I103" s="278" t="s">
        <v>2343</v>
      </c>
      <c r="J103" s="299" t="s">
        <v>3352</v>
      </c>
      <c r="K103" s="281"/>
      <c r="L103" s="281"/>
      <c r="M103" s="281"/>
      <c r="N103" s="281"/>
      <c r="O103" s="281"/>
      <c r="P103" s="281"/>
      <c r="Q103" s="281"/>
      <c r="R103" s="280" t="s">
        <v>3178</v>
      </c>
      <c r="S103" s="280">
        <v>44603</v>
      </c>
      <c r="T103" s="280"/>
      <c r="U103" s="300" t="s">
        <v>3354</v>
      </c>
      <c r="V103" s="238" t="s">
        <v>3206</v>
      </c>
      <c r="W103" s="300"/>
      <c r="X103" s="296"/>
      <c r="Z103" s="296"/>
      <c r="AA103" s="296"/>
    </row>
    <row r="104" spans="1:27" ht="17" x14ac:dyDescent="0.4">
      <c r="A104" s="276" t="s">
        <v>647</v>
      </c>
      <c r="B104" s="276" t="s">
        <v>3358</v>
      </c>
      <c r="C104" s="276" t="s">
        <v>2345</v>
      </c>
      <c r="D104" s="276" t="s">
        <v>3404</v>
      </c>
      <c r="E104" s="278" t="s">
        <v>2050</v>
      </c>
      <c r="F104" s="278" t="s">
        <v>3173</v>
      </c>
      <c r="G104" s="298" t="s">
        <v>3352</v>
      </c>
      <c r="H104" s="279" t="s">
        <v>3396</v>
      </c>
      <c r="I104" s="278" t="s">
        <v>2345</v>
      </c>
      <c r="J104" s="299" t="s">
        <v>3352</v>
      </c>
      <c r="K104" s="281"/>
      <c r="L104" s="281"/>
      <c r="M104" s="281"/>
      <c r="N104" s="281"/>
      <c r="O104" s="281"/>
      <c r="P104" s="281"/>
      <c r="Q104" s="281"/>
      <c r="R104" s="280" t="s">
        <v>3178</v>
      </c>
      <c r="S104" s="280">
        <v>44603</v>
      </c>
      <c r="T104" s="280"/>
      <c r="U104" s="300" t="s">
        <v>3354</v>
      </c>
      <c r="V104" s="238" t="s">
        <v>3206</v>
      </c>
      <c r="W104" s="300"/>
      <c r="X104" s="296"/>
      <c r="Z104" s="296"/>
      <c r="AA104" s="296"/>
    </row>
    <row r="105" spans="1:27" ht="17" x14ac:dyDescent="0.4">
      <c r="A105" s="276" t="s">
        <v>647</v>
      </c>
      <c r="B105" s="276" t="s">
        <v>3358</v>
      </c>
      <c r="C105" s="276" t="s">
        <v>2347</v>
      </c>
      <c r="D105" s="276" t="s">
        <v>3405</v>
      </c>
      <c r="E105" s="278" t="s">
        <v>2050</v>
      </c>
      <c r="F105" s="278" t="s">
        <v>3173</v>
      </c>
      <c r="G105" s="298" t="s">
        <v>3352</v>
      </c>
      <c r="H105" s="279" t="s">
        <v>3396</v>
      </c>
      <c r="I105" s="278" t="s">
        <v>2347</v>
      </c>
      <c r="J105" s="299" t="s">
        <v>3352</v>
      </c>
      <c r="K105" s="281"/>
      <c r="L105" s="281"/>
      <c r="M105" s="281"/>
      <c r="N105" s="281"/>
      <c r="O105" s="281"/>
      <c r="P105" s="281"/>
      <c r="Q105" s="281"/>
      <c r="R105" s="280" t="s">
        <v>3178</v>
      </c>
      <c r="S105" s="280">
        <v>44603</v>
      </c>
      <c r="T105" s="280"/>
      <c r="U105" s="300" t="s">
        <v>3354</v>
      </c>
      <c r="V105" s="238" t="s">
        <v>3206</v>
      </c>
      <c r="W105" s="300"/>
      <c r="X105" s="296"/>
      <c r="Z105" s="296"/>
      <c r="AA105" s="296"/>
    </row>
    <row r="106" spans="1:27" ht="17" x14ac:dyDescent="0.4">
      <c r="A106" s="276" t="s">
        <v>647</v>
      </c>
      <c r="B106" s="276" t="s">
        <v>3358</v>
      </c>
      <c r="C106" s="276" t="s">
        <v>2349</v>
      </c>
      <c r="D106" s="276" t="s">
        <v>3406</v>
      </c>
      <c r="E106" s="278" t="s">
        <v>2050</v>
      </c>
      <c r="F106" s="278" t="s">
        <v>3173</v>
      </c>
      <c r="G106" s="298" t="s">
        <v>3352</v>
      </c>
      <c r="H106" s="279" t="s">
        <v>3396</v>
      </c>
      <c r="I106" s="278" t="s">
        <v>2349</v>
      </c>
      <c r="J106" s="299" t="s">
        <v>3352</v>
      </c>
      <c r="K106" s="281"/>
      <c r="L106" s="281"/>
      <c r="M106" s="281"/>
      <c r="N106" s="281"/>
      <c r="O106" s="281"/>
      <c r="P106" s="281"/>
      <c r="Q106" s="281"/>
      <c r="R106" s="280" t="s">
        <v>3178</v>
      </c>
      <c r="S106" s="280">
        <v>44603</v>
      </c>
      <c r="T106" s="280"/>
      <c r="U106" s="300" t="s">
        <v>3354</v>
      </c>
      <c r="V106" s="238" t="s">
        <v>3206</v>
      </c>
      <c r="W106" s="300"/>
      <c r="X106" s="296"/>
      <c r="Z106" s="296"/>
      <c r="AA106" s="296"/>
    </row>
    <row r="107" spans="1:27" ht="17" x14ac:dyDescent="0.4">
      <c r="A107" s="276" t="s">
        <v>647</v>
      </c>
      <c r="B107" s="276" t="s">
        <v>3358</v>
      </c>
      <c r="C107" s="276" t="s">
        <v>2351</v>
      </c>
      <c r="D107" s="276" t="s">
        <v>3407</v>
      </c>
      <c r="E107" s="278" t="s">
        <v>2050</v>
      </c>
      <c r="F107" s="278" t="s">
        <v>3173</v>
      </c>
      <c r="G107" s="298" t="s">
        <v>3352</v>
      </c>
      <c r="H107" s="279" t="s">
        <v>3396</v>
      </c>
      <c r="I107" s="278" t="s">
        <v>2351</v>
      </c>
      <c r="J107" s="299" t="s">
        <v>3352</v>
      </c>
      <c r="K107" s="281"/>
      <c r="L107" s="281"/>
      <c r="M107" s="281"/>
      <c r="N107" s="281"/>
      <c r="O107" s="281"/>
      <c r="P107" s="281"/>
      <c r="Q107" s="281"/>
      <c r="R107" s="280" t="s">
        <v>3178</v>
      </c>
      <c r="S107" s="280">
        <v>44603</v>
      </c>
      <c r="T107" s="280"/>
      <c r="U107" s="300" t="s">
        <v>3354</v>
      </c>
      <c r="V107" s="238" t="s">
        <v>3206</v>
      </c>
      <c r="W107" s="300"/>
      <c r="X107" s="296"/>
      <c r="Z107" s="296"/>
      <c r="AA107" s="296"/>
    </row>
    <row r="108" spans="1:27" ht="17" x14ac:dyDescent="0.4">
      <c r="A108" s="276" t="s">
        <v>647</v>
      </c>
      <c r="B108" s="276" t="s">
        <v>3358</v>
      </c>
      <c r="C108" s="276" t="s">
        <v>2353</v>
      </c>
      <c r="D108" s="276" t="s">
        <v>3408</v>
      </c>
      <c r="E108" s="278" t="s">
        <v>2050</v>
      </c>
      <c r="F108" s="278" t="s">
        <v>3173</v>
      </c>
      <c r="G108" s="298" t="s">
        <v>3352</v>
      </c>
      <c r="H108" s="279" t="s">
        <v>3396</v>
      </c>
      <c r="I108" s="278" t="s">
        <v>2353</v>
      </c>
      <c r="J108" s="299" t="s">
        <v>3352</v>
      </c>
      <c r="K108" s="281"/>
      <c r="L108" s="281"/>
      <c r="M108" s="281"/>
      <c r="N108" s="281"/>
      <c r="O108" s="281"/>
      <c r="P108" s="281"/>
      <c r="Q108" s="281"/>
      <c r="R108" s="280" t="s">
        <v>3178</v>
      </c>
      <c r="S108" s="280">
        <v>44603</v>
      </c>
      <c r="T108" s="280"/>
      <c r="U108" s="300" t="s">
        <v>3354</v>
      </c>
      <c r="V108" s="238" t="s">
        <v>3206</v>
      </c>
      <c r="W108" s="300"/>
      <c r="X108" s="296"/>
      <c r="Z108" s="296"/>
      <c r="AA108" s="296"/>
    </row>
    <row r="109" spans="1:27" ht="17" x14ac:dyDescent="0.4">
      <c r="A109" s="276" t="s">
        <v>647</v>
      </c>
      <c r="B109" s="276" t="s">
        <v>3358</v>
      </c>
      <c r="C109" s="276" t="s">
        <v>2355</v>
      </c>
      <c r="D109" s="276" t="s">
        <v>3409</v>
      </c>
      <c r="E109" s="278" t="s">
        <v>2050</v>
      </c>
      <c r="F109" s="278" t="s">
        <v>3173</v>
      </c>
      <c r="G109" s="298" t="s">
        <v>3352</v>
      </c>
      <c r="H109" s="279" t="s">
        <v>3396</v>
      </c>
      <c r="I109" s="278" t="s">
        <v>2355</v>
      </c>
      <c r="J109" s="299" t="s">
        <v>3352</v>
      </c>
      <c r="K109" s="281"/>
      <c r="L109" s="281"/>
      <c r="M109" s="281"/>
      <c r="N109" s="281"/>
      <c r="O109" s="281"/>
      <c r="P109" s="281"/>
      <c r="Q109" s="281"/>
      <c r="R109" s="280" t="s">
        <v>3178</v>
      </c>
      <c r="S109" s="280">
        <v>44603</v>
      </c>
      <c r="T109" s="280"/>
      <c r="U109" s="300" t="s">
        <v>3354</v>
      </c>
      <c r="V109" s="238" t="s">
        <v>3206</v>
      </c>
      <c r="W109" s="300"/>
      <c r="X109" s="296"/>
      <c r="Z109" s="296"/>
      <c r="AA109" s="296"/>
    </row>
    <row r="110" spans="1:27" ht="17" x14ac:dyDescent="0.4">
      <c r="A110" s="276" t="s">
        <v>647</v>
      </c>
      <c r="B110" s="276" t="s">
        <v>3358</v>
      </c>
      <c r="C110" s="276" t="s">
        <v>2357</v>
      </c>
      <c r="D110" s="276" t="s">
        <v>3410</v>
      </c>
      <c r="E110" s="278" t="s">
        <v>2050</v>
      </c>
      <c r="F110" s="278" t="s">
        <v>3173</v>
      </c>
      <c r="G110" s="298" t="s">
        <v>3352</v>
      </c>
      <c r="H110" s="279" t="s">
        <v>3396</v>
      </c>
      <c r="I110" s="278" t="s">
        <v>2357</v>
      </c>
      <c r="J110" s="299" t="s">
        <v>3352</v>
      </c>
      <c r="K110" s="281"/>
      <c r="L110" s="281"/>
      <c r="M110" s="281"/>
      <c r="N110" s="281"/>
      <c r="O110" s="281"/>
      <c r="P110" s="281"/>
      <c r="Q110" s="281"/>
      <c r="R110" s="280" t="s">
        <v>3178</v>
      </c>
      <c r="S110" s="280">
        <v>44603</v>
      </c>
      <c r="T110" s="280"/>
      <c r="U110" s="300" t="s">
        <v>3354</v>
      </c>
      <c r="V110" s="238" t="s">
        <v>3206</v>
      </c>
      <c r="W110" s="300"/>
      <c r="X110" s="296"/>
      <c r="Z110" s="296"/>
      <c r="AA110" s="296"/>
    </row>
    <row r="111" spans="1:27" ht="17" x14ac:dyDescent="0.4">
      <c r="A111" s="276" t="s">
        <v>647</v>
      </c>
      <c r="B111" s="276" t="s">
        <v>3358</v>
      </c>
      <c r="C111" s="276" t="s">
        <v>2359</v>
      </c>
      <c r="D111" s="276" t="s">
        <v>2360</v>
      </c>
      <c r="E111" s="278" t="s">
        <v>2050</v>
      </c>
      <c r="F111" s="278" t="s">
        <v>3173</v>
      </c>
      <c r="G111" s="298" t="s">
        <v>3352</v>
      </c>
      <c r="H111" s="279" t="s">
        <v>3396</v>
      </c>
      <c r="I111" s="278" t="s">
        <v>2359</v>
      </c>
      <c r="J111" s="299" t="s">
        <v>3352</v>
      </c>
      <c r="K111" s="281"/>
      <c r="L111" s="281"/>
      <c r="M111" s="281"/>
      <c r="N111" s="281"/>
      <c r="O111" s="281"/>
      <c r="P111" s="281"/>
      <c r="Q111" s="281"/>
      <c r="R111" s="280" t="s">
        <v>3178</v>
      </c>
      <c r="S111" s="280">
        <v>44603</v>
      </c>
      <c r="T111" s="280"/>
      <c r="U111" s="300" t="s">
        <v>3354</v>
      </c>
      <c r="V111" s="238" t="s">
        <v>3206</v>
      </c>
      <c r="W111" s="300"/>
      <c r="X111" s="296"/>
      <c r="Z111" s="296"/>
      <c r="AA111" s="296"/>
    </row>
    <row r="112" spans="1:27" ht="17" x14ac:dyDescent="0.4">
      <c r="A112" s="276" t="s">
        <v>647</v>
      </c>
      <c r="B112" s="276" t="s">
        <v>3358</v>
      </c>
      <c r="C112" s="276" t="s">
        <v>2361</v>
      </c>
      <c r="D112" s="276" t="s">
        <v>2362</v>
      </c>
      <c r="E112" s="278" t="s">
        <v>2050</v>
      </c>
      <c r="F112" s="278" t="s">
        <v>3173</v>
      </c>
      <c r="G112" s="298" t="s">
        <v>3352</v>
      </c>
      <c r="H112" s="279" t="s">
        <v>3396</v>
      </c>
      <c r="I112" s="278" t="s">
        <v>2361</v>
      </c>
      <c r="J112" s="299" t="s">
        <v>3352</v>
      </c>
      <c r="K112" s="281"/>
      <c r="L112" s="281"/>
      <c r="M112" s="281"/>
      <c r="N112" s="281"/>
      <c r="O112" s="281"/>
      <c r="P112" s="281"/>
      <c r="Q112" s="281"/>
      <c r="R112" s="280" t="s">
        <v>3178</v>
      </c>
      <c r="S112" s="280">
        <v>44603</v>
      </c>
      <c r="T112" s="280"/>
      <c r="U112" s="300" t="s">
        <v>3354</v>
      </c>
      <c r="V112" s="238" t="s">
        <v>3206</v>
      </c>
      <c r="W112" s="300"/>
      <c r="X112" s="296"/>
      <c r="Z112" s="296"/>
      <c r="AA112" s="296"/>
    </row>
    <row r="113" spans="1:27" ht="17" x14ac:dyDescent="0.4">
      <c r="A113" s="276" t="s">
        <v>647</v>
      </c>
      <c r="B113" s="276" t="s">
        <v>3358</v>
      </c>
      <c r="C113" s="276" t="s">
        <v>2363</v>
      </c>
      <c r="D113" s="276" t="s">
        <v>2364</v>
      </c>
      <c r="E113" s="278" t="s">
        <v>2050</v>
      </c>
      <c r="F113" s="278" t="s">
        <v>3173</v>
      </c>
      <c r="G113" s="298" t="s">
        <v>3352</v>
      </c>
      <c r="H113" s="279" t="s">
        <v>3396</v>
      </c>
      <c r="I113" s="278" t="s">
        <v>2363</v>
      </c>
      <c r="J113" s="299" t="s">
        <v>3352</v>
      </c>
      <c r="K113" s="281"/>
      <c r="L113" s="281"/>
      <c r="M113" s="281"/>
      <c r="N113" s="281"/>
      <c r="O113" s="281"/>
      <c r="P113" s="281"/>
      <c r="Q113" s="281"/>
      <c r="R113" s="280" t="s">
        <v>3178</v>
      </c>
      <c r="S113" s="280">
        <v>44603</v>
      </c>
      <c r="T113" s="280"/>
      <c r="U113" s="300" t="s">
        <v>3354</v>
      </c>
      <c r="V113" s="238" t="s">
        <v>3206</v>
      </c>
      <c r="W113" s="300"/>
      <c r="X113" s="296"/>
      <c r="Z113" s="296"/>
      <c r="AA113" s="296"/>
    </row>
    <row r="114" spans="1:27" ht="17" x14ac:dyDescent="0.4">
      <c r="A114" s="276" t="s">
        <v>647</v>
      </c>
      <c r="B114" s="276" t="s">
        <v>3358</v>
      </c>
      <c r="C114" s="276" t="s">
        <v>2365</v>
      </c>
      <c r="D114" s="276" t="s">
        <v>2366</v>
      </c>
      <c r="E114" s="278" t="s">
        <v>2050</v>
      </c>
      <c r="F114" s="278" t="s">
        <v>3173</v>
      </c>
      <c r="G114" s="298" t="s">
        <v>3352</v>
      </c>
      <c r="H114" s="279" t="s">
        <v>3396</v>
      </c>
      <c r="I114" s="278" t="s">
        <v>2365</v>
      </c>
      <c r="J114" s="299" t="s">
        <v>3352</v>
      </c>
      <c r="K114" s="281"/>
      <c r="L114" s="281"/>
      <c r="M114" s="281"/>
      <c r="N114" s="281"/>
      <c r="O114" s="281"/>
      <c r="P114" s="281"/>
      <c r="Q114" s="281"/>
      <c r="R114" s="280" t="s">
        <v>3178</v>
      </c>
      <c r="S114" s="280">
        <v>44603</v>
      </c>
      <c r="T114" s="280"/>
      <c r="U114" s="300" t="s">
        <v>3354</v>
      </c>
      <c r="V114" s="238" t="s">
        <v>3206</v>
      </c>
      <c r="W114" s="300"/>
      <c r="X114" s="296"/>
      <c r="Z114" s="296"/>
      <c r="AA114" s="296"/>
    </row>
    <row r="115" spans="1:27" ht="17" x14ac:dyDescent="0.4">
      <c r="A115" s="276" t="s">
        <v>647</v>
      </c>
      <c r="B115" s="276" t="s">
        <v>3358</v>
      </c>
      <c r="C115" s="276" t="s">
        <v>2367</v>
      </c>
      <c r="D115" s="276" t="s">
        <v>2368</v>
      </c>
      <c r="E115" s="278" t="s">
        <v>2050</v>
      </c>
      <c r="F115" s="278" t="s">
        <v>3173</v>
      </c>
      <c r="G115" s="298" t="s">
        <v>3352</v>
      </c>
      <c r="H115" s="279" t="s">
        <v>3396</v>
      </c>
      <c r="I115" s="278" t="s">
        <v>2367</v>
      </c>
      <c r="J115" s="299" t="s">
        <v>3352</v>
      </c>
      <c r="K115" s="281"/>
      <c r="L115" s="281"/>
      <c r="M115" s="281"/>
      <c r="N115" s="281"/>
      <c r="O115" s="281"/>
      <c r="P115" s="281"/>
      <c r="Q115" s="281"/>
      <c r="R115" s="280" t="s">
        <v>3178</v>
      </c>
      <c r="S115" s="280">
        <v>44603</v>
      </c>
      <c r="T115" s="280"/>
      <c r="U115" s="300" t="s">
        <v>3354</v>
      </c>
      <c r="V115" s="238" t="s">
        <v>3206</v>
      </c>
      <c r="W115" s="300"/>
      <c r="X115" s="296"/>
      <c r="Z115" s="296"/>
      <c r="AA115" s="296"/>
    </row>
    <row r="116" spans="1:27" ht="17" x14ac:dyDescent="0.4">
      <c r="A116" s="276" t="s">
        <v>647</v>
      </c>
      <c r="B116" s="276" t="s">
        <v>3358</v>
      </c>
      <c r="C116" s="276" t="s">
        <v>2369</v>
      </c>
      <c r="D116" s="276" t="s">
        <v>2370</v>
      </c>
      <c r="E116" s="278" t="s">
        <v>2050</v>
      </c>
      <c r="F116" s="278" t="s">
        <v>3173</v>
      </c>
      <c r="G116" s="298" t="s">
        <v>3352</v>
      </c>
      <c r="H116" s="279" t="s">
        <v>3396</v>
      </c>
      <c r="I116" s="278" t="s">
        <v>2369</v>
      </c>
      <c r="J116" s="299" t="s">
        <v>3352</v>
      </c>
      <c r="K116" s="281"/>
      <c r="L116" s="281"/>
      <c r="M116" s="281"/>
      <c r="N116" s="281"/>
      <c r="O116" s="281"/>
      <c r="P116" s="281"/>
      <c r="Q116" s="281"/>
      <c r="R116" s="280" t="s">
        <v>3178</v>
      </c>
      <c r="S116" s="280">
        <v>44603</v>
      </c>
      <c r="T116" s="280"/>
      <c r="U116" s="300" t="s">
        <v>3354</v>
      </c>
      <c r="V116" s="238" t="s">
        <v>3206</v>
      </c>
      <c r="W116" s="300"/>
      <c r="X116" s="296"/>
      <c r="Z116" s="296"/>
      <c r="AA116" s="296"/>
    </row>
    <row r="117" spans="1:27" ht="17" x14ac:dyDescent="0.4">
      <c r="A117" s="276" t="s">
        <v>647</v>
      </c>
      <c r="B117" s="276" t="s">
        <v>3358</v>
      </c>
      <c r="C117" s="276" t="s">
        <v>2371</v>
      </c>
      <c r="D117" s="276" t="s">
        <v>2372</v>
      </c>
      <c r="E117" s="278" t="s">
        <v>2050</v>
      </c>
      <c r="F117" s="278" t="s">
        <v>3173</v>
      </c>
      <c r="G117" s="298" t="s">
        <v>3352</v>
      </c>
      <c r="H117" s="279" t="s">
        <v>3396</v>
      </c>
      <c r="I117" s="278" t="s">
        <v>2371</v>
      </c>
      <c r="J117" s="299" t="s">
        <v>3352</v>
      </c>
      <c r="K117" s="281"/>
      <c r="L117" s="281"/>
      <c r="M117" s="281"/>
      <c r="N117" s="281"/>
      <c r="O117" s="281"/>
      <c r="P117" s="281"/>
      <c r="Q117" s="281"/>
      <c r="R117" s="280" t="s">
        <v>3178</v>
      </c>
      <c r="S117" s="280">
        <v>44603</v>
      </c>
      <c r="T117" s="280"/>
      <c r="U117" s="300" t="s">
        <v>3354</v>
      </c>
      <c r="V117" s="238" t="s">
        <v>3206</v>
      </c>
      <c r="W117" s="300"/>
      <c r="X117" s="296"/>
      <c r="Z117" s="296"/>
      <c r="AA117" s="296"/>
    </row>
    <row r="118" spans="1:27" ht="17" x14ac:dyDescent="0.4">
      <c r="A118" s="276" t="s">
        <v>647</v>
      </c>
      <c r="B118" s="276" t="s">
        <v>3358</v>
      </c>
      <c r="C118" s="276" t="s">
        <v>2373</v>
      </c>
      <c r="D118" s="276" t="s">
        <v>2374</v>
      </c>
      <c r="E118" s="278" t="s">
        <v>2050</v>
      </c>
      <c r="F118" s="278" t="s">
        <v>3173</v>
      </c>
      <c r="G118" s="298" t="s">
        <v>3352</v>
      </c>
      <c r="H118" s="279" t="s">
        <v>3396</v>
      </c>
      <c r="I118" s="278" t="s">
        <v>2373</v>
      </c>
      <c r="J118" s="299" t="s">
        <v>3352</v>
      </c>
      <c r="K118" s="281"/>
      <c r="L118" s="281"/>
      <c r="M118" s="281"/>
      <c r="N118" s="281"/>
      <c r="O118" s="281"/>
      <c r="P118" s="281"/>
      <c r="Q118" s="281"/>
      <c r="R118" s="280" t="s">
        <v>3178</v>
      </c>
      <c r="S118" s="280">
        <v>44603</v>
      </c>
      <c r="T118" s="280"/>
      <c r="U118" s="300" t="s">
        <v>3354</v>
      </c>
      <c r="V118" s="238" t="s">
        <v>3206</v>
      </c>
      <c r="W118" s="300"/>
      <c r="X118" s="296"/>
      <c r="Z118" s="296"/>
      <c r="AA118" s="296"/>
    </row>
    <row r="119" spans="1:27" ht="17" x14ac:dyDescent="0.4">
      <c r="A119" s="276" t="s">
        <v>647</v>
      </c>
      <c r="B119" s="276" t="s">
        <v>3358</v>
      </c>
      <c r="C119" s="276" t="s">
        <v>2375</v>
      </c>
      <c r="D119" s="276" t="s">
        <v>3411</v>
      </c>
      <c r="E119" s="278" t="s">
        <v>2050</v>
      </c>
      <c r="F119" s="278" t="s">
        <v>3173</v>
      </c>
      <c r="G119" s="298" t="s">
        <v>3352</v>
      </c>
      <c r="H119" s="279" t="s">
        <v>3396</v>
      </c>
      <c r="I119" s="278" t="s">
        <v>2375</v>
      </c>
      <c r="J119" s="299" t="s">
        <v>3352</v>
      </c>
      <c r="K119" s="281"/>
      <c r="L119" s="281"/>
      <c r="M119" s="281"/>
      <c r="N119" s="281"/>
      <c r="O119" s="281"/>
      <c r="P119" s="281"/>
      <c r="Q119" s="281"/>
      <c r="R119" s="280" t="s">
        <v>3178</v>
      </c>
      <c r="S119" s="280">
        <v>44603</v>
      </c>
      <c r="T119" s="280"/>
      <c r="U119" s="300" t="s">
        <v>3354</v>
      </c>
      <c r="V119" s="238" t="s">
        <v>3206</v>
      </c>
      <c r="W119" s="300"/>
      <c r="X119" s="296"/>
      <c r="Z119" s="296"/>
      <c r="AA119" s="296"/>
    </row>
    <row r="120" spans="1:27" ht="17" x14ac:dyDescent="0.4">
      <c r="A120" s="276" t="s">
        <v>647</v>
      </c>
      <c r="B120" s="276" t="s">
        <v>3358</v>
      </c>
      <c r="C120" s="276" t="s">
        <v>2377</v>
      </c>
      <c r="D120" s="276" t="s">
        <v>2378</v>
      </c>
      <c r="E120" s="278" t="s">
        <v>2050</v>
      </c>
      <c r="F120" s="278" t="s">
        <v>3173</v>
      </c>
      <c r="G120" s="298" t="s">
        <v>3352</v>
      </c>
      <c r="H120" s="279" t="s">
        <v>3396</v>
      </c>
      <c r="I120" s="278" t="s">
        <v>2377</v>
      </c>
      <c r="J120" s="299" t="s">
        <v>3352</v>
      </c>
      <c r="K120" s="281"/>
      <c r="L120" s="281"/>
      <c r="M120" s="281"/>
      <c r="N120" s="281"/>
      <c r="O120" s="281"/>
      <c r="P120" s="281"/>
      <c r="Q120" s="281"/>
      <c r="R120" s="280" t="s">
        <v>3178</v>
      </c>
      <c r="S120" s="280">
        <v>44603</v>
      </c>
      <c r="T120" s="280"/>
      <c r="U120" s="300" t="s">
        <v>3354</v>
      </c>
      <c r="V120" s="238" t="s">
        <v>3206</v>
      </c>
      <c r="W120" s="300"/>
      <c r="X120" s="296"/>
      <c r="Z120" s="296"/>
      <c r="AA120" s="296"/>
    </row>
    <row r="121" spans="1:27" ht="17" x14ac:dyDescent="0.4">
      <c r="A121" s="276" t="s">
        <v>647</v>
      </c>
      <c r="B121" s="276" t="s">
        <v>3358</v>
      </c>
      <c r="C121" s="276" t="s">
        <v>2379</v>
      </c>
      <c r="D121" s="276" t="s">
        <v>2380</v>
      </c>
      <c r="E121" s="278" t="s">
        <v>2050</v>
      </c>
      <c r="F121" s="278" t="s">
        <v>3173</v>
      </c>
      <c r="G121" s="298" t="s">
        <v>3352</v>
      </c>
      <c r="H121" s="279" t="s">
        <v>3396</v>
      </c>
      <c r="I121" s="278" t="s">
        <v>2379</v>
      </c>
      <c r="J121" s="299" t="s">
        <v>3352</v>
      </c>
      <c r="K121" s="281"/>
      <c r="L121" s="281"/>
      <c r="M121" s="281"/>
      <c r="N121" s="281"/>
      <c r="O121" s="281"/>
      <c r="P121" s="281"/>
      <c r="Q121" s="281"/>
      <c r="R121" s="280" t="s">
        <v>3178</v>
      </c>
      <c r="S121" s="280">
        <v>44603</v>
      </c>
      <c r="T121" s="280"/>
      <c r="U121" s="300" t="s">
        <v>3354</v>
      </c>
      <c r="V121" s="238" t="s">
        <v>3206</v>
      </c>
      <c r="W121" s="300"/>
      <c r="X121" s="296"/>
      <c r="Z121" s="296"/>
      <c r="AA121" s="296"/>
    </row>
    <row r="122" spans="1:27" ht="17" x14ac:dyDescent="0.4">
      <c r="A122" s="276" t="s">
        <v>647</v>
      </c>
      <c r="B122" s="276" t="s">
        <v>3358</v>
      </c>
      <c r="C122" s="276" t="s">
        <v>2381</v>
      </c>
      <c r="D122" s="276" t="s">
        <v>3412</v>
      </c>
      <c r="E122" s="278" t="s">
        <v>2050</v>
      </c>
      <c r="F122" s="278" t="s">
        <v>3173</v>
      </c>
      <c r="G122" s="298" t="s">
        <v>3352</v>
      </c>
      <c r="H122" s="279" t="s">
        <v>3396</v>
      </c>
      <c r="I122" s="278" t="s">
        <v>2381</v>
      </c>
      <c r="J122" s="299" t="s">
        <v>3352</v>
      </c>
      <c r="K122" s="281"/>
      <c r="L122" s="281"/>
      <c r="M122" s="281"/>
      <c r="N122" s="281"/>
      <c r="O122" s="281"/>
      <c r="P122" s="281"/>
      <c r="Q122" s="281"/>
      <c r="R122" s="280" t="s">
        <v>3178</v>
      </c>
      <c r="S122" s="280">
        <v>44603</v>
      </c>
      <c r="T122" s="280"/>
      <c r="U122" s="300" t="s">
        <v>3354</v>
      </c>
      <c r="V122" s="238" t="s">
        <v>3206</v>
      </c>
      <c r="W122" s="300"/>
      <c r="X122" s="296"/>
      <c r="Z122" s="296"/>
      <c r="AA122" s="296"/>
    </row>
    <row r="123" spans="1:27" ht="17" x14ac:dyDescent="0.4">
      <c r="A123" s="276" t="s">
        <v>647</v>
      </c>
      <c r="B123" s="276" t="s">
        <v>3358</v>
      </c>
      <c r="C123" s="276" t="s">
        <v>2383</v>
      </c>
      <c r="D123" s="276" t="s">
        <v>3413</v>
      </c>
      <c r="E123" s="278" t="s">
        <v>2050</v>
      </c>
      <c r="F123" s="278" t="s">
        <v>3173</v>
      </c>
      <c r="G123" s="298" t="s">
        <v>3352</v>
      </c>
      <c r="H123" s="279" t="s">
        <v>3396</v>
      </c>
      <c r="I123" s="278" t="s">
        <v>2383</v>
      </c>
      <c r="J123" s="299" t="s">
        <v>3352</v>
      </c>
      <c r="K123" s="281"/>
      <c r="L123" s="281"/>
      <c r="M123" s="281"/>
      <c r="N123" s="281"/>
      <c r="O123" s="281"/>
      <c r="P123" s="281"/>
      <c r="Q123" s="281"/>
      <c r="R123" s="280" t="s">
        <v>3178</v>
      </c>
      <c r="S123" s="280">
        <v>44603</v>
      </c>
      <c r="T123" s="280"/>
      <c r="U123" s="300" t="s">
        <v>3354</v>
      </c>
      <c r="V123" s="238" t="s">
        <v>3206</v>
      </c>
      <c r="W123" s="300"/>
      <c r="X123" s="296"/>
      <c r="Z123" s="296"/>
      <c r="AA123" s="296"/>
    </row>
    <row r="124" spans="1:27" ht="17" x14ac:dyDescent="0.4">
      <c r="A124" s="276" t="s">
        <v>647</v>
      </c>
      <c r="B124" s="276" t="s">
        <v>3358</v>
      </c>
      <c r="C124" s="276" t="s">
        <v>2385</v>
      </c>
      <c r="D124" s="276" t="s">
        <v>3414</v>
      </c>
      <c r="E124" s="278" t="s">
        <v>2050</v>
      </c>
      <c r="F124" s="278" t="s">
        <v>3173</v>
      </c>
      <c r="G124" s="298" t="s">
        <v>3352</v>
      </c>
      <c r="H124" s="279" t="s">
        <v>3396</v>
      </c>
      <c r="I124" s="278" t="s">
        <v>2385</v>
      </c>
      <c r="J124" s="299" t="s">
        <v>3352</v>
      </c>
      <c r="K124" s="281"/>
      <c r="L124" s="281"/>
      <c r="M124" s="281"/>
      <c r="N124" s="281"/>
      <c r="O124" s="281"/>
      <c r="P124" s="281"/>
      <c r="Q124" s="281"/>
      <c r="R124" s="280" t="s">
        <v>3178</v>
      </c>
      <c r="S124" s="280">
        <v>44603</v>
      </c>
      <c r="T124" s="280"/>
      <c r="U124" s="300" t="s">
        <v>3354</v>
      </c>
      <c r="V124" s="238" t="s">
        <v>3206</v>
      </c>
      <c r="W124" s="300"/>
      <c r="X124" s="296"/>
      <c r="Z124" s="296"/>
      <c r="AA124" s="296"/>
    </row>
    <row r="125" spans="1:27" ht="17" x14ac:dyDescent="0.4">
      <c r="A125" s="276" t="s">
        <v>647</v>
      </c>
      <c r="B125" s="276" t="s">
        <v>3358</v>
      </c>
      <c r="C125" s="276" t="s">
        <v>2387</v>
      </c>
      <c r="D125" s="276" t="s">
        <v>3415</v>
      </c>
      <c r="E125" s="278" t="s">
        <v>2050</v>
      </c>
      <c r="F125" s="278" t="s">
        <v>3173</v>
      </c>
      <c r="G125" s="298" t="s">
        <v>3352</v>
      </c>
      <c r="H125" s="279" t="s">
        <v>3396</v>
      </c>
      <c r="I125" s="278" t="s">
        <v>2387</v>
      </c>
      <c r="J125" s="299" t="s">
        <v>3352</v>
      </c>
      <c r="K125" s="281"/>
      <c r="L125" s="281"/>
      <c r="M125" s="281"/>
      <c r="N125" s="281"/>
      <c r="O125" s="281"/>
      <c r="P125" s="281"/>
      <c r="Q125" s="281"/>
      <c r="R125" s="280" t="s">
        <v>3178</v>
      </c>
      <c r="S125" s="280">
        <v>44603</v>
      </c>
      <c r="T125" s="280"/>
      <c r="U125" s="300" t="s">
        <v>3354</v>
      </c>
      <c r="V125" s="238" t="s">
        <v>3206</v>
      </c>
      <c r="W125" s="300"/>
      <c r="X125" s="296"/>
      <c r="Z125" s="296"/>
      <c r="AA125" s="296"/>
    </row>
    <row r="126" spans="1:27" ht="17" x14ac:dyDescent="0.4">
      <c r="A126" s="276" t="s">
        <v>647</v>
      </c>
      <c r="B126" s="276" t="s">
        <v>3358</v>
      </c>
      <c r="C126" s="276" t="s">
        <v>2389</v>
      </c>
      <c r="D126" s="276" t="s">
        <v>3416</v>
      </c>
      <c r="E126" s="278" t="s">
        <v>2050</v>
      </c>
      <c r="F126" s="278" t="s">
        <v>3173</v>
      </c>
      <c r="G126" s="298" t="s">
        <v>3352</v>
      </c>
      <c r="H126" s="279" t="s">
        <v>3396</v>
      </c>
      <c r="I126" s="278" t="s">
        <v>2389</v>
      </c>
      <c r="J126" s="299" t="s">
        <v>3352</v>
      </c>
      <c r="K126" s="281"/>
      <c r="L126" s="281"/>
      <c r="M126" s="281"/>
      <c r="N126" s="281"/>
      <c r="O126" s="281"/>
      <c r="P126" s="281"/>
      <c r="Q126" s="281"/>
      <c r="R126" s="280" t="s">
        <v>3178</v>
      </c>
      <c r="S126" s="280">
        <v>44603</v>
      </c>
      <c r="T126" s="280"/>
      <c r="U126" s="300" t="s">
        <v>3354</v>
      </c>
      <c r="V126" s="238" t="s">
        <v>3206</v>
      </c>
      <c r="W126" s="300"/>
      <c r="X126" s="296"/>
      <c r="Z126" s="296"/>
      <c r="AA126" s="296"/>
    </row>
    <row r="127" spans="1:27" ht="17" x14ac:dyDescent="0.4">
      <c r="A127" s="276" t="s">
        <v>647</v>
      </c>
      <c r="B127" s="276" t="s">
        <v>3358</v>
      </c>
      <c r="C127" s="276" t="s">
        <v>2391</v>
      </c>
      <c r="D127" s="276" t="s">
        <v>3417</v>
      </c>
      <c r="E127" s="278" t="s">
        <v>2050</v>
      </c>
      <c r="F127" s="278" t="s">
        <v>3173</v>
      </c>
      <c r="G127" s="298" t="s">
        <v>3352</v>
      </c>
      <c r="H127" s="279" t="s">
        <v>3396</v>
      </c>
      <c r="I127" s="278" t="s">
        <v>2391</v>
      </c>
      <c r="J127" s="299" t="s">
        <v>3352</v>
      </c>
      <c r="K127" s="281"/>
      <c r="L127" s="281"/>
      <c r="M127" s="281"/>
      <c r="N127" s="281"/>
      <c r="O127" s="281"/>
      <c r="P127" s="281"/>
      <c r="Q127" s="281"/>
      <c r="R127" s="280" t="s">
        <v>3178</v>
      </c>
      <c r="S127" s="280">
        <v>44603</v>
      </c>
      <c r="T127" s="280"/>
      <c r="U127" s="300" t="s">
        <v>3354</v>
      </c>
      <c r="V127" s="238" t="s">
        <v>3206</v>
      </c>
      <c r="W127" s="300"/>
      <c r="X127" s="296"/>
      <c r="Z127" s="296"/>
      <c r="AA127" s="296"/>
    </row>
    <row r="128" spans="1:27" ht="17" x14ac:dyDescent="0.4">
      <c r="A128" s="276" t="s">
        <v>647</v>
      </c>
      <c r="B128" s="276" t="s">
        <v>3358</v>
      </c>
      <c r="C128" s="276" t="s">
        <v>2393</v>
      </c>
      <c r="D128" s="276" t="s">
        <v>3418</v>
      </c>
      <c r="E128" s="278" t="s">
        <v>2050</v>
      </c>
      <c r="F128" s="278" t="s">
        <v>3173</v>
      </c>
      <c r="G128" s="298" t="s">
        <v>3352</v>
      </c>
      <c r="H128" s="279" t="s">
        <v>3396</v>
      </c>
      <c r="I128" s="278" t="s">
        <v>2393</v>
      </c>
      <c r="J128" s="299" t="s">
        <v>3352</v>
      </c>
      <c r="K128" s="281"/>
      <c r="L128" s="281"/>
      <c r="M128" s="281"/>
      <c r="N128" s="281"/>
      <c r="O128" s="281"/>
      <c r="P128" s="281"/>
      <c r="Q128" s="281"/>
      <c r="R128" s="280" t="s">
        <v>3178</v>
      </c>
      <c r="S128" s="280">
        <v>44603</v>
      </c>
      <c r="T128" s="280"/>
      <c r="U128" s="300" t="s">
        <v>3354</v>
      </c>
      <c r="V128" s="238" t="s">
        <v>3206</v>
      </c>
      <c r="W128" s="300"/>
      <c r="X128" s="296"/>
      <c r="Z128" s="296"/>
      <c r="AA128" s="296"/>
    </row>
    <row r="129" spans="1:27" ht="68" x14ac:dyDescent="0.3">
      <c r="A129" s="276" t="s">
        <v>3348</v>
      </c>
      <c r="B129" s="276" t="s">
        <v>3349</v>
      </c>
      <c r="C129" s="276" t="s">
        <v>2483</v>
      </c>
      <c r="D129" s="277" t="s">
        <v>3419</v>
      </c>
      <c r="E129" s="282" t="s">
        <v>3420</v>
      </c>
      <c r="F129" s="278" t="s">
        <v>3173</v>
      </c>
      <c r="G129" s="278" t="s">
        <v>3421</v>
      </c>
      <c r="H129" s="279" t="s">
        <v>3422</v>
      </c>
      <c r="I129" s="278" t="s">
        <v>2483</v>
      </c>
      <c r="J129" s="276" t="s">
        <v>1526</v>
      </c>
      <c r="K129" s="281"/>
      <c r="L129" s="281"/>
      <c r="M129" s="281"/>
      <c r="N129" s="281"/>
      <c r="O129" s="281"/>
      <c r="P129" s="281" t="s">
        <v>3225</v>
      </c>
      <c r="Q129" s="281"/>
      <c r="R129" s="280" t="s">
        <v>3178</v>
      </c>
      <c r="S129" s="280">
        <v>44603</v>
      </c>
      <c r="T129" s="280"/>
      <c r="U129" s="238" t="s">
        <v>3354</v>
      </c>
      <c r="V129" s="238" t="s">
        <v>3206</v>
      </c>
      <c r="W129" s="238" t="s">
        <v>3210</v>
      </c>
      <c r="X129" s="296"/>
      <c r="Z129" s="296"/>
      <c r="AA129" s="296"/>
    </row>
    <row r="130" spans="1:27" ht="150" x14ac:dyDescent="0.3">
      <c r="A130" s="276" t="s">
        <v>3348</v>
      </c>
      <c r="B130" s="276" t="s">
        <v>3349</v>
      </c>
      <c r="C130" s="276" t="s">
        <v>2492</v>
      </c>
      <c r="D130" s="277" t="s">
        <v>3423</v>
      </c>
      <c r="E130" s="282" t="s">
        <v>3420</v>
      </c>
      <c r="F130" s="278" t="s">
        <v>3173</v>
      </c>
      <c r="G130" s="278" t="s">
        <v>3421</v>
      </c>
      <c r="H130" s="279" t="s">
        <v>3424</v>
      </c>
      <c r="I130" s="278" t="s">
        <v>2492</v>
      </c>
      <c r="J130" s="276" t="s">
        <v>1526</v>
      </c>
      <c r="K130" s="281"/>
      <c r="L130" s="281"/>
      <c r="M130" s="281"/>
      <c r="N130" s="281"/>
      <c r="O130" s="281"/>
      <c r="P130" s="281" t="s">
        <v>3225</v>
      </c>
      <c r="Q130" s="281"/>
      <c r="R130" s="280" t="s">
        <v>3178</v>
      </c>
      <c r="S130" s="280">
        <v>44603</v>
      </c>
      <c r="T130" s="280"/>
      <c r="U130" s="238" t="s">
        <v>3354</v>
      </c>
      <c r="V130" s="238" t="s">
        <v>3206</v>
      </c>
      <c r="W130" s="238" t="s">
        <v>3210</v>
      </c>
      <c r="X130" s="296"/>
      <c r="Z130" s="296"/>
      <c r="AA130" s="296"/>
    </row>
    <row r="131" spans="1:27" ht="17" x14ac:dyDescent="0.4">
      <c r="A131" s="276" t="s">
        <v>647</v>
      </c>
      <c r="B131" s="276" t="s">
        <v>3358</v>
      </c>
      <c r="C131" s="276" t="s">
        <v>3425</v>
      </c>
      <c r="D131" s="276" t="s">
        <v>3426</v>
      </c>
      <c r="E131" s="278" t="s">
        <v>2050</v>
      </c>
      <c r="F131" s="278" t="s">
        <v>3173</v>
      </c>
      <c r="G131" s="298" t="s">
        <v>3352</v>
      </c>
      <c r="H131" s="279" t="s">
        <v>3427</v>
      </c>
      <c r="I131" s="278" t="s">
        <v>3425</v>
      </c>
      <c r="J131" s="299" t="s">
        <v>3352</v>
      </c>
      <c r="K131" s="281"/>
      <c r="L131" s="281"/>
      <c r="M131" s="281"/>
      <c r="N131" s="281"/>
      <c r="O131" s="281"/>
      <c r="P131" s="281" t="s">
        <v>3225</v>
      </c>
      <c r="Q131" s="281"/>
      <c r="R131" s="280" t="s">
        <v>3178</v>
      </c>
      <c r="S131" s="280">
        <v>44583</v>
      </c>
      <c r="T131" s="280"/>
      <c r="U131" s="300" t="s">
        <v>3354</v>
      </c>
      <c r="V131" s="238" t="s">
        <v>3206</v>
      </c>
      <c r="W131" s="300"/>
      <c r="X131" s="296"/>
      <c r="Z131" s="296"/>
      <c r="AA131" s="296"/>
    </row>
    <row r="132" spans="1:27" ht="17" x14ac:dyDescent="0.4">
      <c r="A132" s="276" t="s">
        <v>647</v>
      </c>
      <c r="B132" s="276" t="s">
        <v>3358</v>
      </c>
      <c r="C132" s="276" t="s">
        <v>3428</v>
      </c>
      <c r="D132" s="276" t="s">
        <v>3429</v>
      </c>
      <c r="E132" s="278" t="s">
        <v>2050</v>
      </c>
      <c r="F132" s="278" t="s">
        <v>3173</v>
      </c>
      <c r="G132" s="298" t="s">
        <v>3352</v>
      </c>
      <c r="H132" s="279" t="s">
        <v>3427</v>
      </c>
      <c r="I132" s="278" t="s">
        <v>3428</v>
      </c>
      <c r="J132" s="299" t="s">
        <v>3352</v>
      </c>
      <c r="K132" s="281"/>
      <c r="L132" s="281"/>
      <c r="M132" s="281"/>
      <c r="N132" s="281"/>
      <c r="O132" s="281"/>
      <c r="P132" s="281" t="s">
        <v>3225</v>
      </c>
      <c r="Q132" s="281"/>
      <c r="R132" s="280" t="s">
        <v>3178</v>
      </c>
      <c r="S132" s="280">
        <v>44583</v>
      </c>
      <c r="T132" s="280"/>
      <c r="U132" s="300"/>
      <c r="V132" s="238" t="s">
        <v>3206</v>
      </c>
      <c r="W132" s="300"/>
      <c r="X132" s="296"/>
      <c r="Z132" s="296"/>
      <c r="AA132" s="296"/>
    </row>
    <row r="133" spans="1:27" ht="17" x14ac:dyDescent="0.4">
      <c r="A133" s="276" t="s">
        <v>3348</v>
      </c>
      <c r="B133" s="276" t="s">
        <v>3358</v>
      </c>
      <c r="C133" s="276" t="s">
        <v>3430</v>
      </c>
      <c r="D133" s="276" t="s">
        <v>3431</v>
      </c>
      <c r="E133" s="278" t="s">
        <v>2050</v>
      </c>
      <c r="F133" s="278" t="s">
        <v>3173</v>
      </c>
      <c r="G133" s="298" t="s">
        <v>3352</v>
      </c>
      <c r="H133" s="279" t="s">
        <v>3427</v>
      </c>
      <c r="I133" s="278" t="s">
        <v>3430</v>
      </c>
      <c r="J133" s="299" t="s">
        <v>3352</v>
      </c>
      <c r="K133" s="281"/>
      <c r="L133" s="281"/>
      <c r="M133" s="281"/>
      <c r="N133" s="281"/>
      <c r="O133" s="281"/>
      <c r="P133" s="281" t="s">
        <v>3225</v>
      </c>
      <c r="Q133" s="281"/>
      <c r="R133" s="280" t="s">
        <v>3178</v>
      </c>
      <c r="S133" s="280">
        <v>44583</v>
      </c>
      <c r="T133" s="280"/>
      <c r="U133" s="300"/>
      <c r="V133" s="238" t="s">
        <v>3206</v>
      </c>
      <c r="W133" s="300"/>
      <c r="X133" s="296"/>
      <c r="Z133" s="296"/>
      <c r="AA133" s="296"/>
    </row>
    <row r="134" spans="1:27" ht="17" x14ac:dyDescent="0.4">
      <c r="A134" s="276" t="s">
        <v>647</v>
      </c>
      <c r="B134" s="276" t="s">
        <v>3358</v>
      </c>
      <c r="C134" s="276" t="s">
        <v>3432</v>
      </c>
      <c r="D134" s="276" t="s">
        <v>3433</v>
      </c>
      <c r="E134" s="278" t="s">
        <v>2050</v>
      </c>
      <c r="F134" s="278" t="s">
        <v>3173</v>
      </c>
      <c r="G134" s="298" t="s">
        <v>3352</v>
      </c>
      <c r="H134" s="279" t="s">
        <v>3427</v>
      </c>
      <c r="I134" s="278" t="s">
        <v>3432</v>
      </c>
      <c r="J134" s="299" t="s">
        <v>3352</v>
      </c>
      <c r="K134" s="281"/>
      <c r="L134" s="281"/>
      <c r="M134" s="281"/>
      <c r="N134" s="281"/>
      <c r="O134" s="281"/>
      <c r="P134" s="281" t="s">
        <v>3225</v>
      </c>
      <c r="Q134" s="281"/>
      <c r="R134" s="280" t="s">
        <v>3178</v>
      </c>
      <c r="S134" s="280">
        <v>44583</v>
      </c>
      <c r="T134" s="280"/>
      <c r="U134" s="300"/>
      <c r="V134" s="238" t="s">
        <v>3206</v>
      </c>
      <c r="W134" s="300"/>
      <c r="X134" s="296"/>
      <c r="Z134" s="296"/>
      <c r="AA134" s="296"/>
    </row>
    <row r="135" spans="1:27" ht="17" x14ac:dyDescent="0.4">
      <c r="A135" s="276" t="s">
        <v>647</v>
      </c>
      <c r="B135" s="276" t="s">
        <v>3358</v>
      </c>
      <c r="C135" s="276" t="s">
        <v>3434</v>
      </c>
      <c r="D135" s="276" t="s">
        <v>3435</v>
      </c>
      <c r="E135" s="278" t="s">
        <v>2050</v>
      </c>
      <c r="F135" s="278" t="s">
        <v>3173</v>
      </c>
      <c r="G135" s="298" t="s">
        <v>3352</v>
      </c>
      <c r="H135" s="279" t="s">
        <v>3427</v>
      </c>
      <c r="I135" s="278" t="s">
        <v>3434</v>
      </c>
      <c r="J135" s="299" t="s">
        <v>3352</v>
      </c>
      <c r="K135" s="281"/>
      <c r="L135" s="281"/>
      <c r="M135" s="281"/>
      <c r="N135" s="281"/>
      <c r="O135" s="281"/>
      <c r="P135" s="281" t="s">
        <v>3225</v>
      </c>
      <c r="Q135" s="281"/>
      <c r="R135" s="280" t="s">
        <v>3178</v>
      </c>
      <c r="S135" s="280">
        <v>44583</v>
      </c>
      <c r="T135" s="280"/>
      <c r="U135" s="300"/>
      <c r="V135" s="238" t="s">
        <v>3206</v>
      </c>
      <c r="W135" s="300"/>
      <c r="X135" s="296"/>
      <c r="Z135" s="296"/>
      <c r="AA135" s="296"/>
    </row>
    <row r="136" spans="1:27" ht="17" x14ac:dyDescent="0.4">
      <c r="A136" s="276" t="s">
        <v>647</v>
      </c>
      <c r="B136" s="276" t="s">
        <v>3358</v>
      </c>
      <c r="C136" s="276" t="s">
        <v>3436</v>
      </c>
      <c r="D136" s="276" t="s">
        <v>3437</v>
      </c>
      <c r="E136" s="278" t="s">
        <v>2050</v>
      </c>
      <c r="F136" s="278" t="s">
        <v>3173</v>
      </c>
      <c r="G136" s="298" t="s">
        <v>3352</v>
      </c>
      <c r="H136" s="279" t="s">
        <v>3427</v>
      </c>
      <c r="I136" s="278" t="s">
        <v>3436</v>
      </c>
      <c r="J136" s="299" t="s">
        <v>3352</v>
      </c>
      <c r="K136" s="281"/>
      <c r="L136" s="281"/>
      <c r="M136" s="281"/>
      <c r="N136" s="281"/>
      <c r="O136" s="281"/>
      <c r="P136" s="281" t="s">
        <v>3225</v>
      </c>
      <c r="Q136" s="281"/>
      <c r="R136" s="280" t="s">
        <v>3178</v>
      </c>
      <c r="S136" s="280">
        <v>44583</v>
      </c>
      <c r="T136" s="280"/>
      <c r="U136" s="300"/>
      <c r="V136" s="238" t="s">
        <v>3206</v>
      </c>
      <c r="W136" s="300"/>
      <c r="X136" s="296"/>
      <c r="Z136" s="296"/>
      <c r="AA136" s="296"/>
    </row>
    <row r="137" spans="1:27" ht="17" x14ac:dyDescent="0.4">
      <c r="A137" s="276" t="s">
        <v>647</v>
      </c>
      <c r="B137" s="276" t="s">
        <v>3358</v>
      </c>
      <c r="C137" s="276" t="s">
        <v>3438</v>
      </c>
      <c r="D137" s="276" t="s">
        <v>3439</v>
      </c>
      <c r="E137" s="278" t="s">
        <v>2050</v>
      </c>
      <c r="F137" s="278" t="s">
        <v>3173</v>
      </c>
      <c r="G137" s="298" t="s">
        <v>3352</v>
      </c>
      <c r="H137" s="279" t="s">
        <v>3427</v>
      </c>
      <c r="I137" s="278" t="s">
        <v>3438</v>
      </c>
      <c r="J137" s="299" t="s">
        <v>3352</v>
      </c>
      <c r="K137" s="281"/>
      <c r="L137" s="281"/>
      <c r="M137" s="281"/>
      <c r="N137" s="281"/>
      <c r="O137" s="281"/>
      <c r="P137" s="281" t="s">
        <v>3225</v>
      </c>
      <c r="Q137" s="281"/>
      <c r="R137" s="280" t="s">
        <v>3178</v>
      </c>
      <c r="S137" s="280">
        <v>44583</v>
      </c>
      <c r="T137" s="280"/>
      <c r="U137" s="300"/>
      <c r="V137" s="238" t="s">
        <v>3206</v>
      </c>
      <c r="W137" s="300"/>
      <c r="X137" s="296"/>
      <c r="Z137" s="296"/>
      <c r="AA137" s="296"/>
    </row>
    <row r="138" spans="1:27" ht="17" x14ac:dyDescent="0.4">
      <c r="A138" s="276" t="s">
        <v>647</v>
      </c>
      <c r="B138" s="276" t="s">
        <v>3358</v>
      </c>
      <c r="C138" s="276" t="s">
        <v>3440</v>
      </c>
      <c r="D138" s="276" t="s">
        <v>3441</v>
      </c>
      <c r="E138" s="278" t="s">
        <v>2050</v>
      </c>
      <c r="F138" s="278" t="s">
        <v>3173</v>
      </c>
      <c r="G138" s="298" t="s">
        <v>3352</v>
      </c>
      <c r="H138" s="279" t="s">
        <v>3427</v>
      </c>
      <c r="I138" s="278" t="s">
        <v>3440</v>
      </c>
      <c r="J138" s="299" t="s">
        <v>3352</v>
      </c>
      <c r="K138" s="281"/>
      <c r="L138" s="281"/>
      <c r="M138" s="281"/>
      <c r="N138" s="281"/>
      <c r="O138" s="281"/>
      <c r="P138" s="281" t="s">
        <v>3225</v>
      </c>
      <c r="Q138" s="281"/>
      <c r="R138" s="280" t="s">
        <v>3178</v>
      </c>
      <c r="S138" s="280">
        <v>44583</v>
      </c>
      <c r="T138" s="280"/>
      <c r="U138" s="300"/>
      <c r="V138" s="238" t="s">
        <v>3206</v>
      </c>
      <c r="W138" s="300"/>
      <c r="X138" s="296"/>
      <c r="Z138" s="296"/>
      <c r="AA138" s="296"/>
    </row>
    <row r="139" spans="1:27" ht="17" x14ac:dyDescent="0.4">
      <c r="A139" s="276" t="s">
        <v>647</v>
      </c>
      <c r="B139" s="276" t="s">
        <v>3358</v>
      </c>
      <c r="C139" s="276" t="s">
        <v>3442</v>
      </c>
      <c r="D139" s="276" t="s">
        <v>3443</v>
      </c>
      <c r="E139" s="278" t="s">
        <v>2050</v>
      </c>
      <c r="F139" s="278" t="s">
        <v>3173</v>
      </c>
      <c r="G139" s="298" t="s">
        <v>3352</v>
      </c>
      <c r="H139" s="279" t="s">
        <v>3427</v>
      </c>
      <c r="I139" s="278" t="s">
        <v>3442</v>
      </c>
      <c r="J139" s="299" t="s">
        <v>3352</v>
      </c>
      <c r="K139" s="281"/>
      <c r="L139" s="281"/>
      <c r="M139" s="281"/>
      <c r="N139" s="281"/>
      <c r="O139" s="281"/>
      <c r="P139" s="281" t="s">
        <v>3225</v>
      </c>
      <c r="Q139" s="281"/>
      <c r="R139" s="280" t="s">
        <v>3178</v>
      </c>
      <c r="S139" s="280">
        <v>44583</v>
      </c>
      <c r="T139" s="280"/>
      <c r="U139" s="300"/>
      <c r="V139" s="238" t="s">
        <v>3206</v>
      </c>
      <c r="W139" s="300"/>
      <c r="X139" s="296"/>
      <c r="Z139" s="296"/>
      <c r="AA139" s="296"/>
    </row>
    <row r="140" spans="1:27" ht="17" x14ac:dyDescent="0.4">
      <c r="A140" s="276" t="s">
        <v>647</v>
      </c>
      <c r="B140" s="276" t="s">
        <v>3358</v>
      </c>
      <c r="C140" s="276" t="s">
        <v>3444</v>
      </c>
      <c r="D140" s="276" t="s">
        <v>3445</v>
      </c>
      <c r="E140" s="278" t="s">
        <v>2050</v>
      </c>
      <c r="F140" s="278" t="s">
        <v>3173</v>
      </c>
      <c r="G140" s="298" t="s">
        <v>3352</v>
      </c>
      <c r="H140" s="279" t="s">
        <v>3427</v>
      </c>
      <c r="I140" s="278" t="s">
        <v>3444</v>
      </c>
      <c r="J140" s="299" t="s">
        <v>3352</v>
      </c>
      <c r="K140" s="281"/>
      <c r="L140" s="281"/>
      <c r="M140" s="281"/>
      <c r="N140" s="281"/>
      <c r="O140" s="281"/>
      <c r="P140" s="281" t="s">
        <v>3225</v>
      </c>
      <c r="Q140" s="281"/>
      <c r="R140" s="280" t="s">
        <v>3178</v>
      </c>
      <c r="S140" s="280">
        <v>44583</v>
      </c>
      <c r="T140" s="280"/>
      <c r="U140" s="300"/>
      <c r="V140" s="238" t="s">
        <v>3206</v>
      </c>
      <c r="W140" s="300"/>
      <c r="X140" s="296"/>
      <c r="Z140" s="296"/>
      <c r="AA140" s="296"/>
    </row>
    <row r="141" spans="1:27" ht="17" x14ac:dyDescent="0.4">
      <c r="A141" s="276" t="s">
        <v>647</v>
      </c>
      <c r="B141" s="276" t="s">
        <v>3358</v>
      </c>
      <c r="C141" s="276" t="s">
        <v>3446</v>
      </c>
      <c r="D141" s="276" t="s">
        <v>3447</v>
      </c>
      <c r="E141" s="278" t="s">
        <v>2050</v>
      </c>
      <c r="F141" s="278" t="s">
        <v>3173</v>
      </c>
      <c r="G141" s="298" t="s">
        <v>3352</v>
      </c>
      <c r="H141" s="279" t="s">
        <v>3427</v>
      </c>
      <c r="I141" s="278" t="s">
        <v>3446</v>
      </c>
      <c r="J141" s="299" t="s">
        <v>3352</v>
      </c>
      <c r="K141" s="281"/>
      <c r="L141" s="281"/>
      <c r="M141" s="281"/>
      <c r="N141" s="281"/>
      <c r="O141" s="281"/>
      <c r="P141" s="281" t="s">
        <v>3225</v>
      </c>
      <c r="Q141" s="281"/>
      <c r="R141" s="280" t="s">
        <v>3178</v>
      </c>
      <c r="S141" s="280">
        <v>44589</v>
      </c>
      <c r="T141" s="280"/>
      <c r="U141" s="300"/>
      <c r="V141" s="238" t="s">
        <v>3206</v>
      </c>
      <c r="W141" s="300"/>
      <c r="X141" s="296"/>
      <c r="Z141" s="296"/>
      <c r="AA141" s="296"/>
    </row>
    <row r="142" spans="1:27" ht="17" x14ac:dyDescent="0.4">
      <c r="A142" s="276" t="s">
        <v>647</v>
      </c>
      <c r="B142" s="276" t="s">
        <v>3358</v>
      </c>
      <c r="C142" s="276" t="s">
        <v>3448</v>
      </c>
      <c r="D142" s="276" t="s">
        <v>3449</v>
      </c>
      <c r="E142" s="278" t="s">
        <v>2050</v>
      </c>
      <c r="F142" s="278" t="s">
        <v>3173</v>
      </c>
      <c r="G142" s="298" t="s">
        <v>3352</v>
      </c>
      <c r="H142" s="279" t="s">
        <v>3427</v>
      </c>
      <c r="I142" s="278" t="s">
        <v>3448</v>
      </c>
      <c r="J142" s="299" t="s">
        <v>3352</v>
      </c>
      <c r="K142" s="281"/>
      <c r="L142" s="281"/>
      <c r="M142" s="281"/>
      <c r="N142" s="281"/>
      <c r="O142" s="281"/>
      <c r="P142" s="281" t="s">
        <v>3225</v>
      </c>
      <c r="Q142" s="281"/>
      <c r="R142" s="280" t="s">
        <v>3178</v>
      </c>
      <c r="S142" s="280">
        <v>44589</v>
      </c>
      <c r="T142" s="280"/>
      <c r="U142" s="300"/>
      <c r="V142" s="238" t="s">
        <v>3206</v>
      </c>
      <c r="W142" s="300"/>
      <c r="X142" s="296"/>
      <c r="Z142" s="296"/>
      <c r="AA142" s="296"/>
    </row>
    <row r="143" spans="1:27" ht="17" x14ac:dyDescent="0.4">
      <c r="A143" s="276" t="s">
        <v>647</v>
      </c>
      <c r="B143" s="276" t="s">
        <v>3358</v>
      </c>
      <c r="C143" s="276" t="s">
        <v>3450</v>
      </c>
      <c r="D143" s="276" t="s">
        <v>3451</v>
      </c>
      <c r="E143" s="278" t="s">
        <v>2050</v>
      </c>
      <c r="F143" s="278" t="s">
        <v>3173</v>
      </c>
      <c r="G143" s="298" t="s">
        <v>3352</v>
      </c>
      <c r="H143" s="279" t="s">
        <v>3427</v>
      </c>
      <c r="I143" s="278" t="s">
        <v>3450</v>
      </c>
      <c r="J143" s="299" t="s">
        <v>3352</v>
      </c>
      <c r="K143" s="281"/>
      <c r="L143" s="281"/>
      <c r="M143" s="281"/>
      <c r="N143" s="281"/>
      <c r="O143" s="281"/>
      <c r="P143" s="281" t="s">
        <v>3225</v>
      </c>
      <c r="Q143" s="281"/>
      <c r="R143" s="280" t="s">
        <v>3178</v>
      </c>
      <c r="S143" s="280">
        <v>44589</v>
      </c>
      <c r="T143" s="280"/>
      <c r="U143" s="300"/>
      <c r="V143" s="238" t="s">
        <v>3206</v>
      </c>
      <c r="W143" s="300"/>
      <c r="X143" s="296"/>
      <c r="Z143" s="296"/>
      <c r="AA143" s="296"/>
    </row>
    <row r="144" spans="1:27" ht="17" x14ac:dyDescent="0.4">
      <c r="A144" s="276" t="s">
        <v>647</v>
      </c>
      <c r="B144" s="276" t="s">
        <v>3358</v>
      </c>
      <c r="C144" s="276" t="s">
        <v>3452</v>
      </c>
      <c r="D144" s="276" t="s">
        <v>3453</v>
      </c>
      <c r="E144" s="278" t="s">
        <v>2050</v>
      </c>
      <c r="F144" s="278" t="s">
        <v>3173</v>
      </c>
      <c r="G144" s="298" t="s">
        <v>3352</v>
      </c>
      <c r="H144" s="279" t="s">
        <v>3427</v>
      </c>
      <c r="I144" s="278" t="s">
        <v>3452</v>
      </c>
      <c r="J144" s="299" t="s">
        <v>3352</v>
      </c>
      <c r="K144" s="281"/>
      <c r="L144" s="281"/>
      <c r="M144" s="281"/>
      <c r="N144" s="281"/>
      <c r="O144" s="281"/>
      <c r="P144" s="281" t="s">
        <v>3225</v>
      </c>
      <c r="Q144" s="281"/>
      <c r="R144" s="280" t="s">
        <v>3178</v>
      </c>
      <c r="S144" s="280">
        <v>44589</v>
      </c>
      <c r="T144" s="280"/>
      <c r="U144" s="300"/>
      <c r="V144" s="238" t="s">
        <v>3206</v>
      </c>
      <c r="W144" s="300"/>
      <c r="X144" s="296"/>
      <c r="Z144" s="296"/>
      <c r="AA144" s="296"/>
    </row>
    <row r="145" spans="1:27" ht="17" x14ac:dyDescent="0.4">
      <c r="A145" s="276" t="s">
        <v>647</v>
      </c>
      <c r="B145" s="276" t="s">
        <v>3358</v>
      </c>
      <c r="C145" s="276" t="s">
        <v>3454</v>
      </c>
      <c r="D145" s="276" t="s">
        <v>3455</v>
      </c>
      <c r="E145" s="278" t="s">
        <v>2050</v>
      </c>
      <c r="F145" s="278" t="s">
        <v>3173</v>
      </c>
      <c r="G145" s="298" t="s">
        <v>3352</v>
      </c>
      <c r="H145" s="279" t="s">
        <v>3427</v>
      </c>
      <c r="I145" s="278" t="s">
        <v>3454</v>
      </c>
      <c r="J145" s="299" t="s">
        <v>3352</v>
      </c>
      <c r="K145" s="281"/>
      <c r="L145" s="281"/>
      <c r="M145" s="281"/>
      <c r="N145" s="281"/>
      <c r="O145" s="281"/>
      <c r="P145" s="281" t="s">
        <v>3225</v>
      </c>
      <c r="Q145" s="281"/>
      <c r="R145" s="280" t="s">
        <v>3178</v>
      </c>
      <c r="S145" s="280">
        <v>44589</v>
      </c>
      <c r="T145" s="280"/>
      <c r="U145" s="300"/>
      <c r="V145" s="238" t="s">
        <v>3206</v>
      </c>
      <c r="W145" s="300"/>
      <c r="X145" s="296"/>
      <c r="Z145" s="296"/>
      <c r="AA145" s="296"/>
    </row>
    <row r="146" spans="1:27" ht="17" x14ac:dyDescent="0.4">
      <c r="A146" s="276" t="s">
        <v>647</v>
      </c>
      <c r="B146" s="276" t="s">
        <v>3358</v>
      </c>
      <c r="C146" s="276" t="s">
        <v>3456</v>
      </c>
      <c r="D146" s="276" t="s">
        <v>3457</v>
      </c>
      <c r="E146" s="278" t="s">
        <v>2050</v>
      </c>
      <c r="F146" s="278" t="s">
        <v>3173</v>
      </c>
      <c r="G146" s="298" t="s">
        <v>3352</v>
      </c>
      <c r="H146" s="279" t="s">
        <v>3427</v>
      </c>
      <c r="I146" s="278" t="s">
        <v>3456</v>
      </c>
      <c r="J146" s="299" t="s">
        <v>3352</v>
      </c>
      <c r="K146" s="281"/>
      <c r="L146" s="281"/>
      <c r="M146" s="281"/>
      <c r="N146" s="281"/>
      <c r="O146" s="281"/>
      <c r="P146" s="281" t="s">
        <v>3225</v>
      </c>
      <c r="Q146" s="281"/>
      <c r="R146" s="280" t="s">
        <v>3178</v>
      </c>
      <c r="S146" s="280">
        <v>44589</v>
      </c>
      <c r="T146" s="280"/>
      <c r="U146" s="300"/>
      <c r="V146" s="238" t="s">
        <v>3206</v>
      </c>
      <c r="W146" s="300"/>
      <c r="X146" s="296"/>
      <c r="Z146" s="296"/>
      <c r="AA146" s="296"/>
    </row>
    <row r="147" spans="1:27" ht="17" x14ac:dyDescent="0.4">
      <c r="A147" s="276" t="s">
        <v>647</v>
      </c>
      <c r="B147" s="276" t="s">
        <v>3358</v>
      </c>
      <c r="C147" s="276" t="s">
        <v>3458</v>
      </c>
      <c r="D147" s="276" t="s">
        <v>3459</v>
      </c>
      <c r="E147" s="278" t="s">
        <v>2050</v>
      </c>
      <c r="F147" s="278" t="s">
        <v>3173</v>
      </c>
      <c r="G147" s="298" t="s">
        <v>3352</v>
      </c>
      <c r="H147" s="279" t="s">
        <v>3427</v>
      </c>
      <c r="I147" s="278" t="s">
        <v>3458</v>
      </c>
      <c r="J147" s="299" t="s">
        <v>3352</v>
      </c>
      <c r="K147" s="281"/>
      <c r="L147" s="281"/>
      <c r="M147" s="281"/>
      <c r="N147" s="281"/>
      <c r="O147" s="281"/>
      <c r="P147" s="281" t="s">
        <v>3225</v>
      </c>
      <c r="Q147" s="281"/>
      <c r="R147" s="280" t="s">
        <v>3178</v>
      </c>
      <c r="S147" s="280">
        <v>44589</v>
      </c>
      <c r="T147" s="280"/>
      <c r="U147" s="300"/>
      <c r="V147" s="238" t="s">
        <v>3206</v>
      </c>
      <c r="W147" s="300"/>
      <c r="X147" s="296"/>
      <c r="Z147" s="296"/>
      <c r="AA147" s="296"/>
    </row>
    <row r="148" spans="1:27" ht="17" x14ac:dyDescent="0.4">
      <c r="A148" s="276" t="s">
        <v>647</v>
      </c>
      <c r="B148" s="276" t="s">
        <v>3358</v>
      </c>
      <c r="C148" s="276" t="s">
        <v>3460</v>
      </c>
      <c r="D148" s="276" t="s">
        <v>3461</v>
      </c>
      <c r="E148" s="278" t="s">
        <v>2050</v>
      </c>
      <c r="F148" s="278" t="s">
        <v>3173</v>
      </c>
      <c r="G148" s="298" t="s">
        <v>3352</v>
      </c>
      <c r="H148" s="279" t="s">
        <v>3427</v>
      </c>
      <c r="I148" s="278" t="s">
        <v>3460</v>
      </c>
      <c r="J148" s="299" t="s">
        <v>3352</v>
      </c>
      <c r="K148" s="281"/>
      <c r="L148" s="281"/>
      <c r="M148" s="281"/>
      <c r="N148" s="281"/>
      <c r="O148" s="281"/>
      <c r="P148" s="281" t="s">
        <v>3225</v>
      </c>
      <c r="Q148" s="281"/>
      <c r="R148" s="280" t="s">
        <v>3178</v>
      </c>
      <c r="S148" s="280">
        <v>44589</v>
      </c>
      <c r="T148" s="280"/>
      <c r="U148" s="300"/>
      <c r="V148" s="238" t="s">
        <v>3206</v>
      </c>
      <c r="W148" s="300"/>
      <c r="X148" s="296"/>
      <c r="Z148" s="296"/>
      <c r="AA148" s="296"/>
    </row>
    <row r="149" spans="1:27" ht="17" x14ac:dyDescent="0.4">
      <c r="A149" s="276" t="s">
        <v>647</v>
      </c>
      <c r="B149" s="276" t="s">
        <v>3358</v>
      </c>
      <c r="C149" s="276" t="s">
        <v>3462</v>
      </c>
      <c r="D149" s="276" t="s">
        <v>3463</v>
      </c>
      <c r="E149" s="278" t="s">
        <v>2050</v>
      </c>
      <c r="F149" s="278" t="s">
        <v>3173</v>
      </c>
      <c r="G149" s="298" t="s">
        <v>3352</v>
      </c>
      <c r="H149" s="279" t="s">
        <v>3427</v>
      </c>
      <c r="I149" s="278" t="s">
        <v>3462</v>
      </c>
      <c r="J149" s="299" t="s">
        <v>3352</v>
      </c>
      <c r="K149" s="281"/>
      <c r="L149" s="281"/>
      <c r="M149" s="281"/>
      <c r="N149" s="281"/>
      <c r="O149" s="281"/>
      <c r="P149" s="281" t="s">
        <v>3225</v>
      </c>
      <c r="Q149" s="281"/>
      <c r="R149" s="280" t="s">
        <v>3178</v>
      </c>
      <c r="S149" s="280">
        <v>44589</v>
      </c>
      <c r="T149" s="280"/>
      <c r="U149" s="300"/>
      <c r="V149" s="238" t="s">
        <v>3206</v>
      </c>
      <c r="W149" s="300"/>
      <c r="X149" s="296"/>
      <c r="Z149" s="296"/>
      <c r="AA149" s="296"/>
    </row>
    <row r="150" spans="1:27" ht="17" x14ac:dyDescent="0.4">
      <c r="A150" s="276" t="s">
        <v>647</v>
      </c>
      <c r="B150" s="276" t="s">
        <v>3358</v>
      </c>
      <c r="C150" s="276" t="s">
        <v>3464</v>
      </c>
      <c r="D150" s="276" t="s">
        <v>3465</v>
      </c>
      <c r="E150" s="278" t="s">
        <v>2050</v>
      </c>
      <c r="F150" s="278" t="s">
        <v>3173</v>
      </c>
      <c r="G150" s="298" t="s">
        <v>3352</v>
      </c>
      <c r="H150" s="279" t="s">
        <v>3427</v>
      </c>
      <c r="I150" s="278" t="s">
        <v>3464</v>
      </c>
      <c r="J150" s="299" t="s">
        <v>3352</v>
      </c>
      <c r="K150" s="281"/>
      <c r="L150" s="281"/>
      <c r="M150" s="281"/>
      <c r="N150" s="281"/>
      <c r="O150" s="281"/>
      <c r="P150" s="281" t="s">
        <v>3225</v>
      </c>
      <c r="Q150" s="281"/>
      <c r="R150" s="280" t="s">
        <v>3178</v>
      </c>
      <c r="S150" s="280">
        <v>44589</v>
      </c>
      <c r="T150" s="280"/>
      <c r="U150" s="300"/>
      <c r="V150" s="238" t="s">
        <v>3206</v>
      </c>
      <c r="W150" s="300"/>
      <c r="X150" s="296"/>
      <c r="Z150" s="296"/>
      <c r="AA150" s="296"/>
    </row>
    <row r="151" spans="1:27" ht="17" x14ac:dyDescent="0.4">
      <c r="A151" s="276" t="s">
        <v>647</v>
      </c>
      <c r="B151" s="276" t="s">
        <v>3358</v>
      </c>
      <c r="C151" s="276" t="s">
        <v>3466</v>
      </c>
      <c r="D151" s="276" t="s">
        <v>3467</v>
      </c>
      <c r="E151" s="278" t="s">
        <v>2050</v>
      </c>
      <c r="F151" s="278" t="s">
        <v>3173</v>
      </c>
      <c r="G151" s="298" t="s">
        <v>3352</v>
      </c>
      <c r="H151" s="279" t="s">
        <v>3427</v>
      </c>
      <c r="I151" s="278" t="s">
        <v>3466</v>
      </c>
      <c r="J151" s="299" t="s">
        <v>3352</v>
      </c>
      <c r="K151" s="281"/>
      <c r="L151" s="281"/>
      <c r="M151" s="281"/>
      <c r="N151" s="281"/>
      <c r="O151" s="281"/>
      <c r="P151" s="281" t="s">
        <v>3225</v>
      </c>
      <c r="Q151" s="281"/>
      <c r="R151" s="280" t="s">
        <v>3178</v>
      </c>
      <c r="S151" s="280">
        <v>44589</v>
      </c>
      <c r="T151" s="280"/>
      <c r="U151" s="300"/>
      <c r="V151" s="238" t="s">
        <v>3206</v>
      </c>
      <c r="W151" s="300"/>
      <c r="X151" s="296"/>
      <c r="Z151" s="296"/>
      <c r="AA151" s="296"/>
    </row>
    <row r="152" spans="1:27" ht="17" x14ac:dyDescent="0.4">
      <c r="A152" s="276" t="s">
        <v>647</v>
      </c>
      <c r="B152" s="276" t="s">
        <v>3358</v>
      </c>
      <c r="C152" s="276" t="s">
        <v>3468</v>
      </c>
      <c r="D152" s="276" t="s">
        <v>3469</v>
      </c>
      <c r="E152" s="278" t="s">
        <v>2050</v>
      </c>
      <c r="F152" s="278" t="s">
        <v>3173</v>
      </c>
      <c r="G152" s="298" t="s">
        <v>3352</v>
      </c>
      <c r="H152" s="279" t="s">
        <v>3427</v>
      </c>
      <c r="I152" s="278" t="s">
        <v>3468</v>
      </c>
      <c r="J152" s="299" t="s">
        <v>3352</v>
      </c>
      <c r="K152" s="281"/>
      <c r="L152" s="281"/>
      <c r="M152" s="281"/>
      <c r="N152" s="281"/>
      <c r="O152" s="281"/>
      <c r="P152" s="281" t="s">
        <v>3225</v>
      </c>
      <c r="Q152" s="281"/>
      <c r="R152" s="280" t="s">
        <v>3178</v>
      </c>
      <c r="S152" s="280">
        <v>44603</v>
      </c>
      <c r="T152" s="280"/>
      <c r="U152" s="300"/>
      <c r="V152" s="238" t="s">
        <v>3206</v>
      </c>
      <c r="W152" s="300"/>
      <c r="X152" s="296"/>
      <c r="Z152" s="296"/>
      <c r="AA152" s="296"/>
    </row>
    <row r="153" spans="1:27" ht="17" x14ac:dyDescent="0.4">
      <c r="A153" s="276" t="s">
        <v>647</v>
      </c>
      <c r="B153" s="276" t="s">
        <v>3358</v>
      </c>
      <c r="C153" s="276" t="s">
        <v>3470</v>
      </c>
      <c r="D153" s="276" t="s">
        <v>3471</v>
      </c>
      <c r="E153" s="278" t="s">
        <v>2050</v>
      </c>
      <c r="F153" s="278" t="s">
        <v>3173</v>
      </c>
      <c r="G153" s="298" t="s">
        <v>3352</v>
      </c>
      <c r="H153" s="279" t="s">
        <v>3427</v>
      </c>
      <c r="I153" s="278" t="s">
        <v>3470</v>
      </c>
      <c r="J153" s="299" t="s">
        <v>3352</v>
      </c>
      <c r="K153" s="281"/>
      <c r="L153" s="281"/>
      <c r="M153" s="281"/>
      <c r="N153" s="281"/>
      <c r="O153" s="281"/>
      <c r="P153" s="281" t="s">
        <v>3225</v>
      </c>
      <c r="Q153" s="281"/>
      <c r="R153" s="280" t="s">
        <v>3178</v>
      </c>
      <c r="S153" s="280">
        <v>44603</v>
      </c>
      <c r="T153" s="280"/>
      <c r="U153" s="300"/>
      <c r="V153" s="238" t="s">
        <v>3206</v>
      </c>
      <c r="W153" s="300"/>
      <c r="X153" s="296"/>
      <c r="Z153" s="296"/>
      <c r="AA153" s="296"/>
    </row>
    <row r="154" spans="1:27" ht="17" x14ac:dyDescent="0.4">
      <c r="A154" s="276" t="s">
        <v>647</v>
      </c>
      <c r="B154" s="276" t="s">
        <v>3358</v>
      </c>
      <c r="C154" s="276" t="s">
        <v>3472</v>
      </c>
      <c r="D154" s="276" t="s">
        <v>3473</v>
      </c>
      <c r="E154" s="278" t="s">
        <v>2050</v>
      </c>
      <c r="F154" s="278" t="s">
        <v>3173</v>
      </c>
      <c r="G154" s="298" t="s">
        <v>3352</v>
      </c>
      <c r="H154" s="279" t="s">
        <v>3427</v>
      </c>
      <c r="I154" s="278" t="s">
        <v>3472</v>
      </c>
      <c r="J154" s="299" t="s">
        <v>3352</v>
      </c>
      <c r="K154" s="281"/>
      <c r="L154" s="281"/>
      <c r="M154" s="281"/>
      <c r="N154" s="281"/>
      <c r="O154" s="281"/>
      <c r="P154" s="281" t="s">
        <v>3225</v>
      </c>
      <c r="Q154" s="281"/>
      <c r="R154" s="280" t="s">
        <v>3178</v>
      </c>
      <c r="S154" s="280">
        <v>44603</v>
      </c>
      <c r="T154" s="280"/>
      <c r="U154" s="300"/>
      <c r="V154" s="238" t="s">
        <v>3206</v>
      </c>
      <c r="W154" s="300"/>
      <c r="X154" s="296"/>
      <c r="Z154" s="296"/>
      <c r="AA154" s="296"/>
    </row>
    <row r="155" spans="1:27" ht="17" x14ac:dyDescent="0.4">
      <c r="A155" s="276" t="s">
        <v>647</v>
      </c>
      <c r="B155" s="276" t="s">
        <v>3358</v>
      </c>
      <c r="C155" s="276" t="s">
        <v>3474</v>
      </c>
      <c r="D155" s="276" t="s">
        <v>3475</v>
      </c>
      <c r="E155" s="278" t="s">
        <v>2050</v>
      </c>
      <c r="F155" s="278" t="s">
        <v>3173</v>
      </c>
      <c r="G155" s="298" t="s">
        <v>3352</v>
      </c>
      <c r="H155" s="279" t="s">
        <v>3427</v>
      </c>
      <c r="I155" s="278" t="s">
        <v>3474</v>
      </c>
      <c r="J155" s="299" t="s">
        <v>3352</v>
      </c>
      <c r="K155" s="281"/>
      <c r="L155" s="281"/>
      <c r="M155" s="281"/>
      <c r="N155" s="281"/>
      <c r="O155" s="281"/>
      <c r="P155" s="281" t="s">
        <v>3225</v>
      </c>
      <c r="Q155" s="281"/>
      <c r="R155" s="280" t="s">
        <v>3178</v>
      </c>
      <c r="S155" s="280">
        <v>44603</v>
      </c>
      <c r="T155" s="280"/>
      <c r="U155" s="300"/>
      <c r="V155" s="238" t="s">
        <v>3206</v>
      </c>
      <c r="W155" s="300"/>
      <c r="X155" s="296"/>
      <c r="Z155" s="296"/>
      <c r="AA155" s="296"/>
    </row>
    <row r="156" spans="1:27" ht="17" x14ac:dyDescent="0.4">
      <c r="A156" s="276" t="s">
        <v>647</v>
      </c>
      <c r="B156" s="276" t="s">
        <v>3358</v>
      </c>
      <c r="C156" s="276" t="s">
        <v>3476</v>
      </c>
      <c r="D156" s="276" t="s">
        <v>3477</v>
      </c>
      <c r="E156" s="278" t="s">
        <v>2050</v>
      </c>
      <c r="F156" s="278" t="s">
        <v>3173</v>
      </c>
      <c r="G156" s="298" t="s">
        <v>3352</v>
      </c>
      <c r="H156" s="279" t="s">
        <v>3427</v>
      </c>
      <c r="I156" s="278" t="s">
        <v>3476</v>
      </c>
      <c r="J156" s="299" t="s">
        <v>3352</v>
      </c>
      <c r="K156" s="281"/>
      <c r="L156" s="281"/>
      <c r="M156" s="281"/>
      <c r="N156" s="281"/>
      <c r="O156" s="281"/>
      <c r="P156" s="281" t="s">
        <v>3225</v>
      </c>
      <c r="Q156" s="281"/>
      <c r="R156" s="280" t="s">
        <v>3178</v>
      </c>
      <c r="S156" s="280">
        <v>44603</v>
      </c>
      <c r="T156" s="280"/>
      <c r="U156" s="300"/>
      <c r="V156" s="238" t="s">
        <v>3206</v>
      </c>
      <c r="W156" s="300"/>
      <c r="X156" s="296"/>
      <c r="Z156" s="296"/>
      <c r="AA156" s="296"/>
    </row>
    <row r="157" spans="1:27" ht="17" x14ac:dyDescent="0.4">
      <c r="A157" s="276" t="s">
        <v>647</v>
      </c>
      <c r="B157" s="276" t="s">
        <v>3358</v>
      </c>
      <c r="C157" s="276" t="s">
        <v>3478</v>
      </c>
      <c r="D157" s="276" t="s">
        <v>3479</v>
      </c>
      <c r="E157" s="278" t="s">
        <v>2050</v>
      </c>
      <c r="F157" s="278" t="s">
        <v>3173</v>
      </c>
      <c r="G157" s="298" t="s">
        <v>3352</v>
      </c>
      <c r="H157" s="279" t="s">
        <v>3427</v>
      </c>
      <c r="I157" s="278" t="s">
        <v>3478</v>
      </c>
      <c r="J157" s="299" t="s">
        <v>3352</v>
      </c>
      <c r="K157" s="281"/>
      <c r="L157" s="281"/>
      <c r="M157" s="281"/>
      <c r="N157" s="281"/>
      <c r="O157" s="281"/>
      <c r="P157" s="281" t="s">
        <v>3225</v>
      </c>
      <c r="Q157" s="281"/>
      <c r="R157" s="280" t="s">
        <v>3178</v>
      </c>
      <c r="S157" s="280">
        <v>44603</v>
      </c>
      <c r="T157" s="280"/>
      <c r="U157" s="300"/>
      <c r="V157" s="238" t="s">
        <v>3206</v>
      </c>
      <c r="W157" s="300"/>
      <c r="X157" s="296"/>
      <c r="Z157" s="296"/>
      <c r="AA157" s="296"/>
    </row>
    <row r="158" spans="1:27" ht="17" x14ac:dyDescent="0.4">
      <c r="A158" s="276" t="s">
        <v>647</v>
      </c>
      <c r="B158" s="276" t="s">
        <v>3358</v>
      </c>
      <c r="C158" s="276" t="s">
        <v>3480</v>
      </c>
      <c r="D158" s="276" t="s">
        <v>3481</v>
      </c>
      <c r="E158" s="278" t="s">
        <v>2050</v>
      </c>
      <c r="F158" s="278" t="s">
        <v>3173</v>
      </c>
      <c r="G158" s="298" t="s">
        <v>3352</v>
      </c>
      <c r="H158" s="279" t="s">
        <v>3427</v>
      </c>
      <c r="I158" s="278" t="s">
        <v>3480</v>
      </c>
      <c r="J158" s="299" t="s">
        <v>3352</v>
      </c>
      <c r="K158" s="281"/>
      <c r="L158" s="281"/>
      <c r="M158" s="281"/>
      <c r="N158" s="281"/>
      <c r="O158" s="281"/>
      <c r="P158" s="281" t="s">
        <v>3225</v>
      </c>
      <c r="Q158" s="281"/>
      <c r="R158" s="280" t="s">
        <v>3178</v>
      </c>
      <c r="S158" s="280">
        <v>44603</v>
      </c>
      <c r="T158" s="280"/>
      <c r="U158" s="300"/>
      <c r="V158" s="238" t="s">
        <v>3206</v>
      </c>
      <c r="W158" s="300"/>
      <c r="X158" s="296"/>
      <c r="Z158" s="296"/>
      <c r="AA158" s="296"/>
    </row>
    <row r="159" spans="1:27" ht="17" x14ac:dyDescent="0.4">
      <c r="A159" s="276" t="s">
        <v>647</v>
      </c>
      <c r="B159" s="276" t="s">
        <v>3358</v>
      </c>
      <c r="C159" s="276" t="s">
        <v>3482</v>
      </c>
      <c r="D159" s="276" t="s">
        <v>3483</v>
      </c>
      <c r="E159" s="278" t="s">
        <v>2050</v>
      </c>
      <c r="F159" s="278" t="s">
        <v>3173</v>
      </c>
      <c r="G159" s="298" t="s">
        <v>3352</v>
      </c>
      <c r="H159" s="279" t="s">
        <v>3427</v>
      </c>
      <c r="I159" s="278" t="s">
        <v>3482</v>
      </c>
      <c r="J159" s="299" t="s">
        <v>3352</v>
      </c>
      <c r="K159" s="281"/>
      <c r="L159" s="281"/>
      <c r="M159" s="281"/>
      <c r="N159" s="281"/>
      <c r="O159" s="281"/>
      <c r="P159" s="281" t="s">
        <v>3225</v>
      </c>
      <c r="Q159" s="281"/>
      <c r="R159" s="280" t="s">
        <v>3178</v>
      </c>
      <c r="S159" s="280">
        <v>44603</v>
      </c>
      <c r="T159" s="280"/>
      <c r="U159" s="300"/>
      <c r="V159" s="238" t="s">
        <v>3206</v>
      </c>
      <c r="W159" s="300"/>
      <c r="X159" s="296"/>
      <c r="Z159" s="296"/>
      <c r="AA159" s="296"/>
    </row>
    <row r="160" spans="1:27" ht="17" x14ac:dyDescent="0.4">
      <c r="A160" s="276" t="s">
        <v>647</v>
      </c>
      <c r="B160" s="276" t="s">
        <v>3358</v>
      </c>
      <c r="C160" s="276" t="s">
        <v>3484</v>
      </c>
      <c r="D160" s="276" t="s">
        <v>3485</v>
      </c>
      <c r="E160" s="278" t="s">
        <v>2050</v>
      </c>
      <c r="F160" s="278" t="s">
        <v>3173</v>
      </c>
      <c r="G160" s="298" t="s">
        <v>3352</v>
      </c>
      <c r="H160" s="279" t="s">
        <v>3427</v>
      </c>
      <c r="I160" s="278" t="s">
        <v>3484</v>
      </c>
      <c r="J160" s="299" t="s">
        <v>3352</v>
      </c>
      <c r="K160" s="281"/>
      <c r="L160" s="281"/>
      <c r="M160" s="281"/>
      <c r="N160" s="281"/>
      <c r="O160" s="281"/>
      <c r="P160" s="281" t="s">
        <v>3225</v>
      </c>
      <c r="Q160" s="281"/>
      <c r="R160" s="280" t="s">
        <v>3178</v>
      </c>
      <c r="S160" s="280">
        <v>44603</v>
      </c>
      <c r="T160" s="280"/>
      <c r="U160" s="300"/>
      <c r="V160" s="238" t="s">
        <v>3206</v>
      </c>
      <c r="W160" s="300"/>
      <c r="X160" s="296"/>
      <c r="Z160" s="296"/>
      <c r="AA160" s="296"/>
    </row>
    <row r="161" spans="1:27" ht="17" x14ac:dyDescent="0.4">
      <c r="A161" s="276" t="s">
        <v>647</v>
      </c>
      <c r="B161" s="276" t="s">
        <v>3358</v>
      </c>
      <c r="C161" s="276" t="s">
        <v>3486</v>
      </c>
      <c r="D161" s="276" t="s">
        <v>3487</v>
      </c>
      <c r="E161" s="278" t="s">
        <v>2050</v>
      </c>
      <c r="F161" s="278" t="s">
        <v>3173</v>
      </c>
      <c r="G161" s="298" t="s">
        <v>3352</v>
      </c>
      <c r="H161" s="279" t="s">
        <v>3427</v>
      </c>
      <c r="I161" s="278" t="s">
        <v>3486</v>
      </c>
      <c r="J161" s="299" t="s">
        <v>3352</v>
      </c>
      <c r="K161" s="281"/>
      <c r="L161" s="281"/>
      <c r="M161" s="281"/>
      <c r="N161" s="281"/>
      <c r="O161" s="281"/>
      <c r="P161" s="281" t="s">
        <v>3225</v>
      </c>
      <c r="Q161" s="281"/>
      <c r="R161" s="280" t="s">
        <v>3178</v>
      </c>
      <c r="S161" s="280">
        <v>44603</v>
      </c>
      <c r="T161" s="280"/>
      <c r="U161" s="300"/>
      <c r="V161" s="238" t="s">
        <v>3206</v>
      </c>
      <c r="W161" s="300"/>
      <c r="X161" s="296"/>
      <c r="Z161" s="296"/>
      <c r="AA161" s="296"/>
    </row>
    <row r="162" spans="1:27" ht="17" x14ac:dyDescent="0.4">
      <c r="A162" s="276" t="s">
        <v>647</v>
      </c>
      <c r="B162" s="276" t="s">
        <v>3358</v>
      </c>
      <c r="C162" s="276" t="s">
        <v>3488</v>
      </c>
      <c r="D162" s="276" t="s">
        <v>3489</v>
      </c>
      <c r="E162" s="278" t="s">
        <v>2050</v>
      </c>
      <c r="F162" s="278" t="s">
        <v>3173</v>
      </c>
      <c r="G162" s="298" t="s">
        <v>3352</v>
      </c>
      <c r="H162" s="279" t="s">
        <v>3427</v>
      </c>
      <c r="I162" s="278" t="s">
        <v>3488</v>
      </c>
      <c r="J162" s="299" t="s">
        <v>3352</v>
      </c>
      <c r="K162" s="281"/>
      <c r="L162" s="281"/>
      <c r="M162" s="281"/>
      <c r="N162" s="281"/>
      <c r="O162" s="281"/>
      <c r="P162" s="281" t="s">
        <v>3225</v>
      </c>
      <c r="Q162" s="281"/>
      <c r="R162" s="280" t="s">
        <v>3178</v>
      </c>
      <c r="S162" s="280">
        <v>44603</v>
      </c>
      <c r="T162" s="280"/>
      <c r="U162" s="300"/>
      <c r="V162" s="238" t="s">
        <v>3206</v>
      </c>
      <c r="W162" s="300"/>
      <c r="X162" s="296"/>
      <c r="Z162" s="296"/>
      <c r="AA162" s="296"/>
    </row>
    <row r="163" spans="1:27" ht="17" x14ac:dyDescent="0.4">
      <c r="A163" s="276" t="s">
        <v>647</v>
      </c>
      <c r="B163" s="276" t="s">
        <v>3358</v>
      </c>
      <c r="C163" s="276" t="s">
        <v>3490</v>
      </c>
      <c r="D163" s="276" t="s">
        <v>3491</v>
      </c>
      <c r="E163" s="278" t="s">
        <v>2050</v>
      </c>
      <c r="F163" s="278" t="s">
        <v>3173</v>
      </c>
      <c r="G163" s="298" t="s">
        <v>3352</v>
      </c>
      <c r="H163" s="279" t="s">
        <v>3427</v>
      </c>
      <c r="I163" s="278" t="s">
        <v>3490</v>
      </c>
      <c r="J163" s="299" t="s">
        <v>3352</v>
      </c>
      <c r="K163" s="281"/>
      <c r="L163" s="281"/>
      <c r="M163" s="281"/>
      <c r="N163" s="281"/>
      <c r="O163" s="281"/>
      <c r="P163" s="281" t="s">
        <v>3225</v>
      </c>
      <c r="Q163" s="281"/>
      <c r="R163" s="280" t="s">
        <v>3178</v>
      </c>
      <c r="S163" s="280">
        <v>44603</v>
      </c>
      <c r="T163" s="280"/>
      <c r="U163" s="300"/>
      <c r="V163" s="238" t="s">
        <v>3206</v>
      </c>
      <c r="W163" s="300"/>
      <c r="X163" s="296"/>
      <c r="Z163" s="296"/>
      <c r="AA163" s="296"/>
    </row>
    <row r="164" spans="1:27" ht="17" x14ac:dyDescent="0.4">
      <c r="A164" s="276" t="s">
        <v>647</v>
      </c>
      <c r="B164" s="276" t="s">
        <v>3358</v>
      </c>
      <c r="C164" s="276" t="s">
        <v>3492</v>
      </c>
      <c r="D164" s="276" t="s">
        <v>3493</v>
      </c>
      <c r="E164" s="278" t="s">
        <v>2050</v>
      </c>
      <c r="F164" s="278" t="s">
        <v>3173</v>
      </c>
      <c r="G164" s="298" t="s">
        <v>3352</v>
      </c>
      <c r="H164" s="279" t="s">
        <v>3427</v>
      </c>
      <c r="I164" s="278" t="s">
        <v>3492</v>
      </c>
      <c r="J164" s="299" t="s">
        <v>3352</v>
      </c>
      <c r="K164" s="281"/>
      <c r="L164" s="281"/>
      <c r="M164" s="281"/>
      <c r="N164" s="281"/>
      <c r="O164" s="281"/>
      <c r="P164" s="281" t="s">
        <v>3225</v>
      </c>
      <c r="Q164" s="281"/>
      <c r="R164" s="280" t="s">
        <v>3178</v>
      </c>
      <c r="S164" s="280">
        <v>44603</v>
      </c>
      <c r="T164" s="280"/>
      <c r="U164" s="300"/>
      <c r="V164" s="238" t="s">
        <v>3206</v>
      </c>
      <c r="W164" s="300"/>
      <c r="X164" s="296"/>
      <c r="Z164" s="296"/>
      <c r="AA164" s="296"/>
    </row>
    <row r="165" spans="1:27" ht="17" x14ac:dyDescent="0.4">
      <c r="A165" s="276" t="s">
        <v>647</v>
      </c>
      <c r="B165" s="276" t="s">
        <v>3358</v>
      </c>
      <c r="C165" s="276" t="s">
        <v>3494</v>
      </c>
      <c r="D165" s="276" t="s">
        <v>3495</v>
      </c>
      <c r="E165" s="278" t="s">
        <v>2050</v>
      </c>
      <c r="F165" s="278" t="s">
        <v>3173</v>
      </c>
      <c r="G165" s="298" t="s">
        <v>3352</v>
      </c>
      <c r="H165" s="279" t="s">
        <v>3427</v>
      </c>
      <c r="I165" s="278" t="s">
        <v>3494</v>
      </c>
      <c r="J165" s="299" t="s">
        <v>3352</v>
      </c>
      <c r="K165" s="281"/>
      <c r="L165" s="281"/>
      <c r="M165" s="281"/>
      <c r="N165" s="281"/>
      <c r="O165" s="281"/>
      <c r="P165" s="281" t="s">
        <v>3225</v>
      </c>
      <c r="Q165" s="281"/>
      <c r="R165" s="280" t="s">
        <v>3178</v>
      </c>
      <c r="S165" s="280">
        <v>44603</v>
      </c>
      <c r="T165" s="280"/>
      <c r="U165" s="300"/>
      <c r="V165" s="238" t="s">
        <v>3206</v>
      </c>
      <c r="W165" s="300"/>
      <c r="X165" s="296"/>
      <c r="Z165" s="296"/>
      <c r="AA165" s="296"/>
    </row>
    <row r="166" spans="1:27" ht="17" x14ac:dyDescent="0.4">
      <c r="A166" s="276" t="s">
        <v>647</v>
      </c>
      <c r="B166" s="276" t="s">
        <v>3358</v>
      </c>
      <c r="C166" s="276" t="s">
        <v>3496</v>
      </c>
      <c r="D166" s="276" t="s">
        <v>3497</v>
      </c>
      <c r="E166" s="278" t="s">
        <v>2050</v>
      </c>
      <c r="F166" s="278" t="s">
        <v>3173</v>
      </c>
      <c r="G166" s="298" t="s">
        <v>3352</v>
      </c>
      <c r="H166" s="279" t="s">
        <v>3427</v>
      </c>
      <c r="I166" s="278" t="s">
        <v>3496</v>
      </c>
      <c r="J166" s="299" t="s">
        <v>3352</v>
      </c>
      <c r="K166" s="281"/>
      <c r="L166" s="281"/>
      <c r="M166" s="281"/>
      <c r="N166" s="281"/>
      <c r="O166" s="281"/>
      <c r="P166" s="281" t="s">
        <v>3225</v>
      </c>
      <c r="Q166" s="281"/>
      <c r="R166" s="280" t="s">
        <v>3178</v>
      </c>
      <c r="S166" s="280">
        <v>44603</v>
      </c>
      <c r="T166" s="280"/>
      <c r="U166" s="300"/>
      <c r="V166" s="238" t="s">
        <v>3206</v>
      </c>
      <c r="W166" s="300"/>
      <c r="X166" s="296"/>
      <c r="Z166" s="296"/>
      <c r="AA166" s="296"/>
    </row>
    <row r="167" spans="1:27" ht="17" x14ac:dyDescent="0.4">
      <c r="A167" s="276" t="s">
        <v>647</v>
      </c>
      <c r="B167" s="276" t="s">
        <v>3358</v>
      </c>
      <c r="C167" s="276" t="s">
        <v>3498</v>
      </c>
      <c r="D167" s="276" t="s">
        <v>3499</v>
      </c>
      <c r="E167" s="278" t="s">
        <v>2050</v>
      </c>
      <c r="F167" s="278" t="s">
        <v>3173</v>
      </c>
      <c r="G167" s="298" t="s">
        <v>3352</v>
      </c>
      <c r="H167" s="279" t="s">
        <v>3427</v>
      </c>
      <c r="I167" s="278" t="s">
        <v>3498</v>
      </c>
      <c r="J167" s="299" t="s">
        <v>3352</v>
      </c>
      <c r="K167" s="281"/>
      <c r="L167" s="281"/>
      <c r="M167" s="281"/>
      <c r="N167" s="281"/>
      <c r="O167" s="281"/>
      <c r="P167" s="281" t="s">
        <v>3225</v>
      </c>
      <c r="Q167" s="281"/>
      <c r="R167" s="280" t="s">
        <v>3178</v>
      </c>
      <c r="S167" s="280">
        <v>44603</v>
      </c>
      <c r="T167" s="280"/>
      <c r="U167" s="300"/>
      <c r="V167" s="238" t="s">
        <v>3206</v>
      </c>
      <c r="W167" s="300"/>
      <c r="X167" s="296"/>
      <c r="Z167" s="296"/>
      <c r="AA167" s="296"/>
    </row>
    <row r="168" spans="1:27" ht="17" x14ac:dyDescent="0.4">
      <c r="A168" s="276" t="s">
        <v>647</v>
      </c>
      <c r="B168" s="276" t="s">
        <v>3500</v>
      </c>
      <c r="C168" s="276" t="s">
        <v>3501</v>
      </c>
      <c r="D168" s="276" t="s">
        <v>3502</v>
      </c>
      <c r="E168" s="301" t="s">
        <v>1553</v>
      </c>
      <c r="F168" s="278" t="s">
        <v>3173</v>
      </c>
      <c r="G168" s="298" t="s">
        <v>3352</v>
      </c>
      <c r="H168" s="279" t="s">
        <v>3503</v>
      </c>
      <c r="I168" s="278" t="s">
        <v>3501</v>
      </c>
      <c r="J168" s="299" t="s">
        <v>3352</v>
      </c>
      <c r="K168" s="281"/>
      <c r="L168" s="281"/>
      <c r="M168" s="281"/>
      <c r="N168" s="281"/>
      <c r="O168" s="281"/>
      <c r="P168" s="281"/>
      <c r="Q168" s="281"/>
      <c r="R168" s="280" t="s">
        <v>3178</v>
      </c>
      <c r="S168" s="280">
        <v>44582</v>
      </c>
      <c r="T168" s="280"/>
      <c r="U168" s="300" t="s">
        <v>3354</v>
      </c>
      <c r="V168" s="238" t="s">
        <v>3206</v>
      </c>
      <c r="W168" s="300"/>
      <c r="X168" s="296"/>
      <c r="Z168" s="296"/>
      <c r="AA168" s="296"/>
    </row>
    <row r="169" spans="1:27" ht="17" x14ac:dyDescent="0.4">
      <c r="A169" s="276" t="s">
        <v>647</v>
      </c>
      <c r="B169" s="276" t="s">
        <v>3500</v>
      </c>
      <c r="C169" s="276" t="s">
        <v>328</v>
      </c>
      <c r="D169" s="276" t="s">
        <v>3504</v>
      </c>
      <c r="E169" s="278" t="s">
        <v>3420</v>
      </c>
      <c r="F169" s="278" t="s">
        <v>3173</v>
      </c>
      <c r="G169" s="298" t="s">
        <v>3352</v>
      </c>
      <c r="H169" s="279" t="s">
        <v>3503</v>
      </c>
      <c r="I169" s="278" t="s">
        <v>328</v>
      </c>
      <c r="J169" s="299" t="s">
        <v>3352</v>
      </c>
      <c r="K169" s="281"/>
      <c r="L169" s="281"/>
      <c r="M169" s="281"/>
      <c r="N169" s="281"/>
      <c r="O169" s="281"/>
      <c r="P169" s="281"/>
      <c r="Q169" s="281"/>
      <c r="R169" s="280" t="s">
        <v>3178</v>
      </c>
      <c r="S169" s="280">
        <v>44582</v>
      </c>
      <c r="T169" s="280"/>
      <c r="U169" s="300" t="s">
        <v>3354</v>
      </c>
      <c r="V169" s="238" t="s">
        <v>3206</v>
      </c>
      <c r="W169" s="300"/>
      <c r="X169" s="296"/>
      <c r="Z169" s="296"/>
      <c r="AA169" s="296"/>
    </row>
    <row r="170" spans="1:27" ht="17" x14ac:dyDescent="0.4">
      <c r="A170" s="276" t="s">
        <v>647</v>
      </c>
      <c r="B170" s="276" t="s">
        <v>3500</v>
      </c>
      <c r="C170" s="276" t="s">
        <v>3505</v>
      </c>
      <c r="D170" s="276" t="s">
        <v>3506</v>
      </c>
      <c r="E170" s="278" t="s">
        <v>2050</v>
      </c>
      <c r="F170" s="278" t="s">
        <v>3173</v>
      </c>
      <c r="G170" s="298" t="s">
        <v>3352</v>
      </c>
      <c r="H170" s="279" t="s">
        <v>3503</v>
      </c>
      <c r="I170" s="278" t="s">
        <v>3505</v>
      </c>
      <c r="J170" s="299" t="s">
        <v>3352</v>
      </c>
      <c r="K170" s="281"/>
      <c r="L170" s="281"/>
      <c r="M170" s="281"/>
      <c r="N170" s="281"/>
      <c r="O170" s="281"/>
      <c r="P170" s="281" t="s">
        <v>3225</v>
      </c>
      <c r="Q170" s="281"/>
      <c r="R170" s="280" t="s">
        <v>3178</v>
      </c>
      <c r="S170" s="280">
        <v>44582</v>
      </c>
      <c r="T170" s="280"/>
      <c r="U170" s="300" t="s">
        <v>3354</v>
      </c>
      <c r="V170" s="238" t="s">
        <v>3206</v>
      </c>
      <c r="W170" s="300"/>
      <c r="X170" s="296"/>
      <c r="Z170" s="296"/>
      <c r="AA170" s="296"/>
    </row>
    <row r="171" spans="1:27" s="238" customFormat="1" ht="289" x14ac:dyDescent="0.4">
      <c r="A171" s="276" t="s">
        <v>3171</v>
      </c>
      <c r="B171" s="276" t="s">
        <v>3254</v>
      </c>
      <c r="C171" s="277" t="s">
        <v>3507</v>
      </c>
      <c r="D171" s="277" t="s">
        <v>3508</v>
      </c>
      <c r="E171" s="278" t="s">
        <v>2561</v>
      </c>
      <c r="F171" s="278" t="s">
        <v>3173</v>
      </c>
      <c r="G171" s="278" t="s">
        <v>1861</v>
      </c>
      <c r="H171" s="279" t="s">
        <v>3509</v>
      </c>
      <c r="I171" s="293" t="s">
        <v>2591</v>
      </c>
      <c r="J171" s="276" t="s">
        <v>1861</v>
      </c>
      <c r="K171" s="284" t="s">
        <v>3510</v>
      </c>
      <c r="L171" s="281" t="s">
        <v>3511</v>
      </c>
      <c r="M171" s="281" t="s">
        <v>3298</v>
      </c>
      <c r="N171" s="281" t="s">
        <v>3270</v>
      </c>
      <c r="O171" s="281"/>
      <c r="P171" s="281" t="s">
        <v>3225</v>
      </c>
      <c r="Q171" s="284" t="s">
        <v>3512</v>
      </c>
      <c r="R171" s="280" t="s">
        <v>3299</v>
      </c>
      <c r="S171" s="280">
        <v>44589</v>
      </c>
      <c r="T171" s="280" t="s">
        <v>3300</v>
      </c>
      <c r="U171" s="250" t="s">
        <v>3513</v>
      </c>
      <c r="V171" s="238" t="s">
        <v>3206</v>
      </c>
    </row>
    <row r="172" spans="1:27" s="276" customFormat="1" ht="17" x14ac:dyDescent="0.4">
      <c r="A172" s="276" t="s">
        <v>644</v>
      </c>
      <c r="B172" s="276" t="s">
        <v>3514</v>
      </c>
      <c r="C172" s="276" t="s">
        <v>3515</v>
      </c>
      <c r="D172" s="276" t="s">
        <v>3516</v>
      </c>
      <c r="E172" s="302" t="s">
        <v>3517</v>
      </c>
      <c r="F172" s="302" t="s">
        <v>723</v>
      </c>
      <c r="G172" s="302" t="s">
        <v>769</v>
      </c>
      <c r="H172" s="279" t="s">
        <v>3518</v>
      </c>
      <c r="I172" s="280" t="s">
        <v>3519</v>
      </c>
      <c r="J172" s="302" t="s">
        <v>769</v>
      </c>
      <c r="K172" s="281" t="s">
        <v>1941</v>
      </c>
      <c r="L172" s="281" t="s">
        <v>3520</v>
      </c>
      <c r="M172" s="281" t="s">
        <v>3521</v>
      </c>
      <c r="N172" s="281" t="s">
        <v>3522</v>
      </c>
      <c r="O172" s="281" t="s">
        <v>3523</v>
      </c>
      <c r="P172" s="281"/>
      <c r="Q172" s="281"/>
      <c r="R172" s="280"/>
      <c r="S172" s="303"/>
      <c r="T172" s="280"/>
      <c r="U172" s="280"/>
      <c r="W172" s="245"/>
      <c r="X172" s="288"/>
      <c r="AA172" s="288"/>
    </row>
    <row r="173" spans="1:27" s="238" customFormat="1" ht="17" x14ac:dyDescent="0.3">
      <c r="A173" s="276"/>
      <c r="B173" s="276"/>
      <c r="C173" s="276" t="s">
        <v>2566</v>
      </c>
      <c r="D173" s="276" t="s">
        <v>3524</v>
      </c>
      <c r="E173" s="276" t="s">
        <v>3525</v>
      </c>
      <c r="F173" s="278"/>
      <c r="G173" s="278"/>
      <c r="H173" s="252"/>
      <c r="I173" s="304" t="s">
        <v>3247</v>
      </c>
      <c r="J173" s="305"/>
      <c r="K173" s="243"/>
      <c r="L173" s="243"/>
      <c r="M173" s="243" t="s">
        <v>3526</v>
      </c>
      <c r="N173" s="243"/>
      <c r="O173" s="243"/>
      <c r="P173" s="243"/>
      <c r="Q173" s="243"/>
      <c r="R173" s="280"/>
      <c r="S173" s="280"/>
      <c r="U173" s="280"/>
      <c r="W173" s="306"/>
      <c r="Y173" s="296"/>
      <c r="Z173" s="300"/>
    </row>
    <row r="174" spans="1:27" ht="17" x14ac:dyDescent="0.3">
      <c r="A174" s="276"/>
      <c r="B174" s="276"/>
      <c r="C174" s="276" t="s">
        <v>2566</v>
      </c>
      <c r="D174" s="276" t="s">
        <v>3527</v>
      </c>
      <c r="E174" s="276" t="s">
        <v>3525</v>
      </c>
      <c r="F174" s="278"/>
      <c r="G174" s="278"/>
      <c r="I174" s="304" t="s">
        <v>3528</v>
      </c>
      <c r="M174" s="276" t="s">
        <v>3529</v>
      </c>
    </row>
    <row r="175" spans="1:27" ht="17" x14ac:dyDescent="0.3">
      <c r="A175" s="276"/>
      <c r="B175" s="276"/>
      <c r="C175" s="276" t="s">
        <v>2566</v>
      </c>
      <c r="D175" s="276" t="s">
        <v>3530</v>
      </c>
      <c r="E175" s="276" t="s">
        <v>3531</v>
      </c>
      <c r="F175" s="278"/>
      <c r="G175" s="278"/>
      <c r="I175" s="304" t="s">
        <v>3528</v>
      </c>
      <c r="M175" s="276" t="s">
        <v>3529</v>
      </c>
    </row>
    <row r="176" spans="1:27" ht="17" x14ac:dyDescent="0.3">
      <c r="A176" s="276"/>
      <c r="B176" s="276"/>
      <c r="C176" s="276" t="s">
        <v>3529</v>
      </c>
      <c r="D176" s="276" t="s">
        <v>3532</v>
      </c>
      <c r="E176" s="276" t="s">
        <v>3533</v>
      </c>
      <c r="F176" s="278"/>
      <c r="G176" s="278"/>
      <c r="I176" s="304" t="s">
        <v>3534</v>
      </c>
      <c r="M176" s="276" t="s">
        <v>3529</v>
      </c>
    </row>
    <row r="177" spans="1:13" ht="17" x14ac:dyDescent="0.3">
      <c r="A177" s="276"/>
      <c r="B177" s="276"/>
      <c r="C177" s="276" t="s">
        <v>3529</v>
      </c>
      <c r="D177" s="276" t="s">
        <v>3535</v>
      </c>
      <c r="E177" s="276" t="s">
        <v>3536</v>
      </c>
      <c r="F177" s="278"/>
      <c r="G177" s="278"/>
      <c r="I177" s="304"/>
      <c r="M177" s="276" t="s">
        <v>3529</v>
      </c>
    </row>
    <row r="178" spans="1:13" ht="17" x14ac:dyDescent="0.3">
      <c r="A178" s="276"/>
      <c r="B178" s="276"/>
      <c r="C178" s="276" t="s">
        <v>2102</v>
      </c>
      <c r="D178" s="276" t="s">
        <v>3537</v>
      </c>
      <c r="E178" s="276" t="s">
        <v>3538</v>
      </c>
      <c r="F178" s="278"/>
      <c r="G178" s="278"/>
      <c r="I178" s="304" t="s">
        <v>3539</v>
      </c>
      <c r="M178" s="276" t="s">
        <v>3529</v>
      </c>
    </row>
    <row r="179" spans="1:13" ht="17" x14ac:dyDescent="0.3">
      <c r="A179" s="276"/>
      <c r="B179" s="276"/>
      <c r="C179" s="276" t="s">
        <v>3529</v>
      </c>
      <c r="D179" s="276" t="s">
        <v>3540</v>
      </c>
      <c r="E179" s="276"/>
      <c r="F179" s="278"/>
      <c r="G179" s="278"/>
      <c r="I179" s="304" t="s">
        <v>3541</v>
      </c>
      <c r="M179" s="276" t="s">
        <v>3529</v>
      </c>
    </row>
    <row r="180" spans="1:13" ht="17" x14ac:dyDescent="0.3">
      <c r="A180" s="276"/>
      <c r="B180" s="276"/>
      <c r="C180" s="250"/>
      <c r="D180" s="250"/>
      <c r="E180" s="276"/>
      <c r="F180" s="278"/>
      <c r="G180" s="278"/>
    </row>
    <row r="181" spans="1:13" ht="17" x14ac:dyDescent="0.3">
      <c r="A181" s="276"/>
      <c r="B181" s="276"/>
      <c r="C181" s="250"/>
      <c r="D181" s="250"/>
      <c r="E181" s="276"/>
      <c r="F181" s="278"/>
      <c r="G181" s="278"/>
    </row>
    <row r="182" spans="1:13" ht="17" x14ac:dyDescent="0.3">
      <c r="A182" s="276"/>
      <c r="B182" s="276"/>
      <c r="C182" s="250"/>
      <c r="D182" s="250"/>
      <c r="E182" s="276"/>
      <c r="F182" s="278"/>
      <c r="G182" s="278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01AA-2DFF-4C26-B43B-86DC86DD4D31}">
  <dimension ref="A1:R322"/>
  <sheetViews>
    <sheetView topLeftCell="I1" zoomScale="85" zoomScaleNormal="85" workbookViewId="0">
      <selection activeCell="R5" sqref="R5"/>
    </sheetView>
  </sheetViews>
  <sheetFormatPr defaultColWidth="18.36328125" defaultRowHeight="13.5" x14ac:dyDescent="0.4"/>
  <cols>
    <col min="1" max="1" width="14.36328125" style="117" bestFit="1" customWidth="1"/>
    <col min="2" max="2" width="20.7265625" style="117" customWidth="1"/>
    <col min="3" max="3" width="10.54296875" style="117" bestFit="1" customWidth="1"/>
    <col min="4" max="4" width="47.7265625" style="117" bestFit="1" customWidth="1"/>
    <col min="5" max="5" width="20.08984375" style="117" customWidth="1"/>
    <col min="6" max="6" width="6.7265625" style="117" bestFit="1" customWidth="1"/>
    <col min="7" max="7" width="10.54296875" style="117" bestFit="1" customWidth="1"/>
    <col min="8" max="8" width="39.81640625" style="117" bestFit="1" customWidth="1"/>
    <col min="9" max="9" width="6.7265625" style="117" bestFit="1" customWidth="1"/>
    <col min="10" max="10" width="14.36328125" style="117" bestFit="1" customWidth="1"/>
    <col min="11" max="11" width="30" style="117" bestFit="1" customWidth="1"/>
    <col min="12" max="12" width="12.36328125" style="117" bestFit="1" customWidth="1"/>
    <col min="13" max="13" width="37.6328125" style="117" customWidth="1"/>
    <col min="14" max="15" width="10" style="117" customWidth="1"/>
    <col min="16" max="17" width="24.453125" style="118" customWidth="1"/>
    <col min="18" max="18" width="21.90625" style="121" customWidth="1"/>
    <col min="19" max="16384" width="18.36328125" style="117"/>
  </cols>
  <sheetData>
    <row r="1" spans="1:18" ht="14" thickBot="1" x14ac:dyDescent="0.45">
      <c r="A1" s="111" t="s">
        <v>700</v>
      </c>
      <c r="B1" s="111" t="s">
        <v>701</v>
      </c>
      <c r="C1" s="111" t="s">
        <v>702</v>
      </c>
      <c r="D1" s="111" t="s">
        <v>703</v>
      </c>
      <c r="E1" s="111" t="s">
        <v>704</v>
      </c>
      <c r="F1" s="111" t="s">
        <v>705</v>
      </c>
      <c r="G1" s="112" t="s">
        <v>706</v>
      </c>
      <c r="H1" s="113" t="s">
        <v>707</v>
      </c>
      <c r="I1" s="114" t="s">
        <v>708</v>
      </c>
      <c r="J1" s="114" t="s">
        <v>709</v>
      </c>
      <c r="K1" s="115" t="s">
        <v>710</v>
      </c>
      <c r="L1" s="114" t="s">
        <v>711</v>
      </c>
      <c r="M1" s="116" t="s">
        <v>712</v>
      </c>
      <c r="N1" s="116" t="s">
        <v>1348</v>
      </c>
      <c r="O1" s="116" t="s">
        <v>1351</v>
      </c>
      <c r="P1" s="113" t="s">
        <v>1347</v>
      </c>
      <c r="Q1" s="113" t="s">
        <v>1346</v>
      </c>
      <c r="R1" s="114" t="s">
        <v>1345</v>
      </c>
    </row>
    <row r="2" spans="1:18" x14ac:dyDescent="0.4">
      <c r="A2" s="92" t="s">
        <v>630</v>
      </c>
      <c r="B2" s="92" t="s">
        <v>631</v>
      </c>
      <c r="C2" s="91" t="s">
        <v>15</v>
      </c>
      <c r="D2" s="92" t="s">
        <v>760</v>
      </c>
      <c r="E2" s="92"/>
      <c r="F2" s="91" t="s">
        <v>761</v>
      </c>
      <c r="G2" s="91" t="s">
        <v>762</v>
      </c>
      <c r="H2" s="96" t="s">
        <v>763</v>
      </c>
      <c r="I2" s="91" t="s">
        <v>717</v>
      </c>
      <c r="J2" s="91" t="s">
        <v>735</v>
      </c>
      <c r="K2" s="97"/>
      <c r="L2" s="91" t="s">
        <v>764</v>
      </c>
      <c r="M2" s="92" t="s">
        <v>765</v>
      </c>
      <c r="N2" s="92" t="s">
        <v>1350</v>
      </c>
      <c r="O2" s="92" t="s">
        <v>1376</v>
      </c>
      <c r="P2" s="118">
        <v>44484</v>
      </c>
      <c r="Q2" s="118">
        <v>44505</v>
      </c>
      <c r="R2" s="121" t="s">
        <v>1353</v>
      </c>
    </row>
    <row r="3" spans="1:18" x14ac:dyDescent="0.4">
      <c r="A3" s="92" t="s">
        <v>630</v>
      </c>
      <c r="B3" s="92" t="s">
        <v>631</v>
      </c>
      <c r="C3" s="91" t="s">
        <v>32</v>
      </c>
      <c r="D3" s="92" t="s">
        <v>766</v>
      </c>
      <c r="E3" s="92"/>
      <c r="F3" s="91" t="s">
        <v>761</v>
      </c>
      <c r="G3" s="91" t="s">
        <v>762</v>
      </c>
      <c r="H3" s="96" t="s">
        <v>763</v>
      </c>
      <c r="I3" s="91" t="s">
        <v>717</v>
      </c>
      <c r="J3" s="91" t="s">
        <v>735</v>
      </c>
      <c r="K3" s="97"/>
      <c r="L3" s="91" t="s">
        <v>764</v>
      </c>
      <c r="M3" s="92" t="s">
        <v>766</v>
      </c>
      <c r="N3" s="92" t="s">
        <v>1350</v>
      </c>
      <c r="O3" s="92" t="s">
        <v>1376</v>
      </c>
      <c r="P3" s="118">
        <v>44484</v>
      </c>
      <c r="Q3" s="118">
        <v>44505</v>
      </c>
      <c r="R3" s="121" t="s">
        <v>1353</v>
      </c>
    </row>
    <row r="4" spans="1:18" x14ac:dyDescent="0.4">
      <c r="A4" s="92" t="s">
        <v>646</v>
      </c>
      <c r="B4" s="92" t="s">
        <v>1015</v>
      </c>
      <c r="C4" s="91" t="s">
        <v>241</v>
      </c>
      <c r="D4" s="92" t="s">
        <v>1018</v>
      </c>
      <c r="E4" s="92"/>
      <c r="F4" s="91" t="s">
        <v>761</v>
      </c>
      <c r="G4" s="91" t="s">
        <v>853</v>
      </c>
      <c r="H4" s="96" t="s">
        <v>1002</v>
      </c>
      <c r="I4" s="91" t="s">
        <v>723</v>
      </c>
      <c r="J4" s="91" t="s">
        <v>745</v>
      </c>
      <c r="K4" s="97"/>
      <c r="L4" s="91" t="s">
        <v>759</v>
      </c>
      <c r="M4" s="92"/>
      <c r="N4" s="95" t="s">
        <v>1350</v>
      </c>
      <c r="O4" s="92" t="s">
        <v>1375</v>
      </c>
      <c r="P4" s="118">
        <v>44484</v>
      </c>
      <c r="Q4" s="118">
        <v>44505</v>
      </c>
      <c r="R4" s="121" t="s">
        <v>1353</v>
      </c>
    </row>
    <row r="5" spans="1:18" x14ac:dyDescent="0.4">
      <c r="A5" s="92" t="s">
        <v>646</v>
      </c>
      <c r="B5" s="92" t="s">
        <v>1015</v>
      </c>
      <c r="C5" s="91" t="s">
        <v>593</v>
      </c>
      <c r="D5" s="92" t="s">
        <v>1019</v>
      </c>
      <c r="E5" s="92"/>
      <c r="F5" s="91" t="s">
        <v>761</v>
      </c>
      <c r="G5" s="91" t="s">
        <v>853</v>
      </c>
      <c r="H5" s="96" t="s">
        <v>1002</v>
      </c>
      <c r="I5" s="91" t="s">
        <v>723</v>
      </c>
      <c r="J5" s="91" t="s">
        <v>745</v>
      </c>
      <c r="K5" s="97"/>
      <c r="L5" s="91" t="s">
        <v>759</v>
      </c>
      <c r="M5" s="92"/>
      <c r="N5" s="95" t="s">
        <v>1350</v>
      </c>
      <c r="O5" s="92" t="s">
        <v>1375</v>
      </c>
      <c r="P5" s="118">
        <v>44484</v>
      </c>
      <c r="Q5" s="118">
        <v>44505</v>
      </c>
      <c r="R5" s="121" t="s">
        <v>1353</v>
      </c>
    </row>
    <row r="6" spans="1:18" x14ac:dyDescent="0.4">
      <c r="A6" s="92" t="s">
        <v>646</v>
      </c>
      <c r="B6" s="92" t="s">
        <v>1015</v>
      </c>
      <c r="C6" s="91" t="s">
        <v>273</v>
      </c>
      <c r="D6" s="92" t="s">
        <v>1020</v>
      </c>
      <c r="E6" s="92"/>
      <c r="F6" s="91" t="s">
        <v>761</v>
      </c>
      <c r="G6" s="91" t="s">
        <v>853</v>
      </c>
      <c r="H6" s="96" t="s">
        <v>1002</v>
      </c>
      <c r="I6" s="91" t="s">
        <v>723</v>
      </c>
      <c r="J6" s="91" t="s">
        <v>745</v>
      </c>
      <c r="K6" s="97"/>
      <c r="L6" s="91" t="s">
        <v>759</v>
      </c>
      <c r="M6" s="92"/>
      <c r="N6" s="95" t="s">
        <v>1350</v>
      </c>
      <c r="O6" s="92" t="s">
        <v>1375</v>
      </c>
      <c r="P6" s="118">
        <v>44484</v>
      </c>
      <c r="Q6" s="118">
        <v>44505</v>
      </c>
      <c r="R6" s="121" t="s">
        <v>1353</v>
      </c>
    </row>
    <row r="7" spans="1:18" x14ac:dyDescent="0.4">
      <c r="A7" s="92" t="s">
        <v>646</v>
      </c>
      <c r="B7" s="92" t="s">
        <v>1015</v>
      </c>
      <c r="C7" s="91" t="s">
        <v>274</v>
      </c>
      <c r="D7" s="92" t="s">
        <v>1021</v>
      </c>
      <c r="E7" s="92"/>
      <c r="F7" s="91" t="s">
        <v>761</v>
      </c>
      <c r="G7" s="91" t="s">
        <v>853</v>
      </c>
      <c r="H7" s="96" t="s">
        <v>1002</v>
      </c>
      <c r="I7" s="91" t="s">
        <v>723</v>
      </c>
      <c r="J7" s="91" t="s">
        <v>745</v>
      </c>
      <c r="K7" s="97"/>
      <c r="L7" s="91" t="s">
        <v>759</v>
      </c>
      <c r="M7" s="92"/>
      <c r="N7" s="95" t="s">
        <v>1350</v>
      </c>
      <c r="O7" s="92" t="s">
        <v>1375</v>
      </c>
      <c r="P7" s="118">
        <v>44484</v>
      </c>
      <c r="Q7" s="118">
        <v>44505</v>
      </c>
      <c r="R7" s="121" t="s">
        <v>1353</v>
      </c>
    </row>
    <row r="8" spans="1:18" x14ac:dyDescent="0.4">
      <c r="A8" s="92" t="s">
        <v>646</v>
      </c>
      <c r="B8" s="92" t="s">
        <v>791</v>
      </c>
      <c r="C8" s="91" t="s">
        <v>250</v>
      </c>
      <c r="D8" s="92" t="s">
        <v>1176</v>
      </c>
      <c r="E8" s="92"/>
      <c r="F8" s="91" t="s">
        <v>761</v>
      </c>
      <c r="G8" s="91" t="s">
        <v>853</v>
      </c>
      <c r="H8" s="96" t="s">
        <v>793</v>
      </c>
      <c r="I8" s="91" t="s">
        <v>719</v>
      </c>
      <c r="J8" s="91" t="s">
        <v>745</v>
      </c>
      <c r="K8" s="97"/>
      <c r="L8" s="91" t="s">
        <v>759</v>
      </c>
      <c r="M8" s="92"/>
      <c r="N8" s="95" t="s">
        <v>1350</v>
      </c>
      <c r="O8" s="92" t="s">
        <v>1383</v>
      </c>
      <c r="P8" s="118">
        <v>44484</v>
      </c>
      <c r="Q8" s="118">
        <v>44505</v>
      </c>
      <c r="R8" s="121" t="s">
        <v>1353</v>
      </c>
    </row>
    <row r="9" spans="1:18" x14ac:dyDescent="0.4">
      <c r="A9" s="92" t="s">
        <v>646</v>
      </c>
      <c r="B9" s="92" t="s">
        <v>791</v>
      </c>
      <c r="C9" s="91" t="s">
        <v>284</v>
      </c>
      <c r="D9" s="92" t="s">
        <v>1236</v>
      </c>
      <c r="E9" s="92"/>
      <c r="F9" s="91" t="s">
        <v>761</v>
      </c>
      <c r="G9" s="91" t="s">
        <v>853</v>
      </c>
      <c r="H9" s="96" t="s">
        <v>793</v>
      </c>
      <c r="I9" s="91" t="s">
        <v>719</v>
      </c>
      <c r="J9" s="91" t="s">
        <v>745</v>
      </c>
      <c r="K9" s="97"/>
      <c r="L9" s="91" t="s">
        <v>759</v>
      </c>
      <c r="M9" s="92"/>
      <c r="N9" s="95" t="s">
        <v>1350</v>
      </c>
      <c r="O9" s="92" t="s">
        <v>1383</v>
      </c>
      <c r="P9" s="118">
        <v>44484</v>
      </c>
      <c r="Q9" s="118">
        <v>44505</v>
      </c>
      <c r="R9" s="121" t="s">
        <v>1353</v>
      </c>
    </row>
    <row r="10" spans="1:18" x14ac:dyDescent="0.4">
      <c r="A10" s="92" t="s">
        <v>646</v>
      </c>
      <c r="B10" s="92" t="s">
        <v>791</v>
      </c>
      <c r="C10" s="91" t="s">
        <v>248</v>
      </c>
      <c r="D10" s="92" t="s">
        <v>1169</v>
      </c>
      <c r="E10" s="92"/>
      <c r="F10" s="91" t="s">
        <v>761</v>
      </c>
      <c r="G10" s="91" t="s">
        <v>853</v>
      </c>
      <c r="H10" s="96" t="s">
        <v>793</v>
      </c>
      <c r="I10" s="91" t="s">
        <v>723</v>
      </c>
      <c r="J10" s="91" t="s">
        <v>1170</v>
      </c>
      <c r="K10" s="97"/>
      <c r="L10" s="104" t="s">
        <v>1171</v>
      </c>
      <c r="M10" s="105" t="s">
        <v>1172</v>
      </c>
      <c r="N10" s="95" t="s">
        <v>1350</v>
      </c>
      <c r="O10" s="92" t="s">
        <v>1384</v>
      </c>
      <c r="P10" s="118">
        <v>44484</v>
      </c>
      <c r="Q10" s="118">
        <v>44505</v>
      </c>
      <c r="R10" s="121" t="s">
        <v>1353</v>
      </c>
    </row>
    <row r="11" spans="1:18" x14ac:dyDescent="0.4">
      <c r="A11" s="92" t="s">
        <v>646</v>
      </c>
      <c r="B11" s="92" t="s">
        <v>791</v>
      </c>
      <c r="C11" s="91" t="s">
        <v>282</v>
      </c>
      <c r="D11" s="92" t="s">
        <v>1172</v>
      </c>
      <c r="E11" s="92"/>
      <c r="F11" s="91" t="s">
        <v>761</v>
      </c>
      <c r="G11" s="91" t="s">
        <v>853</v>
      </c>
      <c r="H11" s="96" t="s">
        <v>793</v>
      </c>
      <c r="I11" s="91" t="s">
        <v>723</v>
      </c>
      <c r="J11" s="91" t="s">
        <v>1170</v>
      </c>
      <c r="K11" s="97"/>
      <c r="L11" s="104" t="s">
        <v>1171</v>
      </c>
      <c r="M11" s="105" t="s">
        <v>1172</v>
      </c>
      <c r="N11" s="95" t="s">
        <v>1350</v>
      </c>
      <c r="O11" s="92" t="s">
        <v>1384</v>
      </c>
      <c r="P11" s="118">
        <v>44484</v>
      </c>
      <c r="Q11" s="118">
        <v>44505</v>
      </c>
      <c r="R11" s="121" t="s">
        <v>1353</v>
      </c>
    </row>
    <row r="12" spans="1:18" x14ac:dyDescent="0.4">
      <c r="A12" s="92" t="s">
        <v>646</v>
      </c>
      <c r="B12" s="92" t="s">
        <v>791</v>
      </c>
      <c r="C12" s="91" t="s">
        <v>251</v>
      </c>
      <c r="D12" s="92" t="s">
        <v>1177</v>
      </c>
      <c r="E12" s="92"/>
      <c r="F12" s="91" t="s">
        <v>761</v>
      </c>
      <c r="G12" s="91" t="s">
        <v>853</v>
      </c>
      <c r="H12" s="96" t="s">
        <v>793</v>
      </c>
      <c r="I12" s="91" t="s">
        <v>719</v>
      </c>
      <c r="J12" s="91" t="s">
        <v>884</v>
      </c>
      <c r="K12" s="97"/>
      <c r="L12" s="104" t="s">
        <v>1178</v>
      </c>
      <c r="M12" s="105" t="s">
        <v>1179</v>
      </c>
      <c r="N12" s="95" t="s">
        <v>1350</v>
      </c>
      <c r="O12" s="92" t="s">
        <v>1385</v>
      </c>
      <c r="P12" s="118">
        <v>44484</v>
      </c>
      <c r="Q12" s="118">
        <v>44505</v>
      </c>
      <c r="R12" s="121" t="s">
        <v>1353</v>
      </c>
    </row>
    <row r="13" spans="1:18" x14ac:dyDescent="0.4">
      <c r="A13" s="92" t="s">
        <v>646</v>
      </c>
      <c r="B13" s="92" t="s">
        <v>791</v>
      </c>
      <c r="C13" s="91" t="s">
        <v>285</v>
      </c>
      <c r="D13" s="92" t="s">
        <v>1179</v>
      </c>
      <c r="E13" s="92"/>
      <c r="F13" s="91" t="s">
        <v>761</v>
      </c>
      <c r="G13" s="91" t="s">
        <v>853</v>
      </c>
      <c r="H13" s="96" t="s">
        <v>793</v>
      </c>
      <c r="I13" s="91" t="s">
        <v>719</v>
      </c>
      <c r="J13" s="91" t="s">
        <v>884</v>
      </c>
      <c r="K13" s="97"/>
      <c r="L13" s="104" t="s">
        <v>1178</v>
      </c>
      <c r="M13" s="105" t="s">
        <v>1179</v>
      </c>
      <c r="N13" s="95" t="s">
        <v>1350</v>
      </c>
      <c r="O13" s="92" t="s">
        <v>1385</v>
      </c>
      <c r="P13" s="118">
        <v>44484</v>
      </c>
      <c r="Q13" s="118">
        <v>44505</v>
      </c>
      <c r="R13" s="121" t="s">
        <v>1353</v>
      </c>
    </row>
    <row r="14" spans="1:18" x14ac:dyDescent="0.4">
      <c r="A14" s="92" t="s">
        <v>646</v>
      </c>
      <c r="B14" s="92" t="s">
        <v>791</v>
      </c>
      <c r="C14" s="91" t="s">
        <v>252</v>
      </c>
      <c r="D14" s="92" t="s">
        <v>1197</v>
      </c>
      <c r="E14" s="92"/>
      <c r="F14" s="91" t="s">
        <v>761</v>
      </c>
      <c r="G14" s="91" t="s">
        <v>853</v>
      </c>
      <c r="H14" s="96" t="s">
        <v>793</v>
      </c>
      <c r="I14" s="91" t="s">
        <v>719</v>
      </c>
      <c r="J14" s="91" t="s">
        <v>745</v>
      </c>
      <c r="K14" s="97"/>
      <c r="L14" s="104" t="s">
        <v>1198</v>
      </c>
      <c r="M14" s="105" t="s">
        <v>1199</v>
      </c>
      <c r="N14" s="95" t="s">
        <v>1350</v>
      </c>
      <c r="O14" s="92" t="s">
        <v>1386</v>
      </c>
      <c r="P14" s="118">
        <v>44484</v>
      </c>
      <c r="Q14" s="118">
        <v>44505</v>
      </c>
      <c r="R14" s="121" t="s">
        <v>1353</v>
      </c>
    </row>
    <row r="15" spans="1:18" x14ac:dyDescent="0.4">
      <c r="A15" s="92" t="s">
        <v>646</v>
      </c>
      <c r="B15" s="92" t="s">
        <v>791</v>
      </c>
      <c r="C15" s="91" t="s">
        <v>286</v>
      </c>
      <c r="D15" s="92" t="s">
        <v>1237</v>
      </c>
      <c r="E15" s="92"/>
      <c r="F15" s="91" t="s">
        <v>761</v>
      </c>
      <c r="G15" s="91" t="s">
        <v>853</v>
      </c>
      <c r="H15" s="96" t="s">
        <v>793</v>
      </c>
      <c r="I15" s="91" t="s">
        <v>719</v>
      </c>
      <c r="J15" s="91" t="s">
        <v>745</v>
      </c>
      <c r="K15" s="97"/>
      <c r="L15" s="104" t="s">
        <v>1198</v>
      </c>
      <c r="M15" s="105" t="s">
        <v>1199</v>
      </c>
      <c r="N15" s="95" t="s">
        <v>1350</v>
      </c>
      <c r="O15" s="92" t="s">
        <v>1386</v>
      </c>
      <c r="P15" s="118">
        <v>44484</v>
      </c>
      <c r="Q15" s="118">
        <v>44505</v>
      </c>
      <c r="R15" s="121" t="s">
        <v>1353</v>
      </c>
    </row>
    <row r="16" spans="1:18" x14ac:dyDescent="0.4">
      <c r="A16" s="92" t="s">
        <v>646</v>
      </c>
      <c r="B16" s="92" t="s">
        <v>1035</v>
      </c>
      <c r="C16" s="91" t="s">
        <v>255</v>
      </c>
      <c r="D16" s="92" t="s">
        <v>1240</v>
      </c>
      <c r="E16" s="92"/>
      <c r="F16" s="91" t="s">
        <v>761</v>
      </c>
      <c r="G16" s="91" t="s">
        <v>853</v>
      </c>
      <c r="H16" s="96" t="s">
        <v>793</v>
      </c>
      <c r="I16" s="91" t="s">
        <v>719</v>
      </c>
      <c r="J16" s="91" t="s">
        <v>745</v>
      </c>
      <c r="K16" s="97"/>
      <c r="L16" s="104" t="s">
        <v>1241</v>
      </c>
      <c r="M16" s="105" t="s">
        <v>1242</v>
      </c>
      <c r="N16" s="95" t="s">
        <v>1350</v>
      </c>
      <c r="O16" s="92" t="s">
        <v>1387</v>
      </c>
      <c r="P16" s="118">
        <v>44484</v>
      </c>
      <c r="Q16" s="118">
        <v>44505</v>
      </c>
      <c r="R16" s="121" t="s">
        <v>1353</v>
      </c>
    </row>
    <row r="17" spans="1:18" x14ac:dyDescent="0.4">
      <c r="A17" s="92" t="s">
        <v>646</v>
      </c>
      <c r="B17" s="92" t="s">
        <v>1035</v>
      </c>
      <c r="C17" s="91" t="s">
        <v>289</v>
      </c>
      <c r="D17" s="92" t="s">
        <v>1242</v>
      </c>
      <c r="E17" s="92"/>
      <c r="F17" s="91" t="s">
        <v>761</v>
      </c>
      <c r="G17" s="91" t="s">
        <v>853</v>
      </c>
      <c r="H17" s="96" t="s">
        <v>793</v>
      </c>
      <c r="I17" s="91" t="s">
        <v>723</v>
      </c>
      <c r="J17" s="91" t="s">
        <v>745</v>
      </c>
      <c r="K17" s="97"/>
      <c r="L17" s="104" t="s">
        <v>1241</v>
      </c>
      <c r="M17" s="105" t="s">
        <v>1242</v>
      </c>
      <c r="N17" s="95" t="s">
        <v>1350</v>
      </c>
      <c r="O17" s="92" t="s">
        <v>1387</v>
      </c>
      <c r="P17" s="118">
        <v>44484</v>
      </c>
      <c r="Q17" s="118">
        <v>44505</v>
      </c>
      <c r="R17" s="121" t="s">
        <v>1353</v>
      </c>
    </row>
    <row r="18" spans="1:18" x14ac:dyDescent="0.4">
      <c r="A18" s="92" t="s">
        <v>646</v>
      </c>
      <c r="B18" s="92" t="s">
        <v>1035</v>
      </c>
      <c r="C18" s="91" t="s">
        <v>257</v>
      </c>
      <c r="D18" s="92" t="s">
        <v>1246</v>
      </c>
      <c r="E18" s="92"/>
      <c r="F18" s="91" t="s">
        <v>761</v>
      </c>
      <c r="G18" s="91" t="s">
        <v>853</v>
      </c>
      <c r="H18" s="96" t="s">
        <v>793</v>
      </c>
      <c r="I18" s="91" t="s">
        <v>723</v>
      </c>
      <c r="J18" s="91" t="s">
        <v>745</v>
      </c>
      <c r="K18" s="97"/>
      <c r="L18" s="104" t="s">
        <v>1247</v>
      </c>
      <c r="M18" s="105" t="s">
        <v>1248</v>
      </c>
      <c r="N18" s="95" t="s">
        <v>1350</v>
      </c>
      <c r="O18" s="92" t="s">
        <v>1388</v>
      </c>
      <c r="P18" s="118">
        <v>44484</v>
      </c>
      <c r="Q18" s="118">
        <v>44505</v>
      </c>
      <c r="R18" s="121" t="s">
        <v>1353</v>
      </c>
    </row>
    <row r="19" spans="1:18" x14ac:dyDescent="0.4">
      <c r="A19" s="92" t="s">
        <v>646</v>
      </c>
      <c r="B19" s="92" t="s">
        <v>1035</v>
      </c>
      <c r="C19" s="91" t="s">
        <v>291</v>
      </c>
      <c r="D19" s="92" t="s">
        <v>1279</v>
      </c>
      <c r="E19" s="92"/>
      <c r="F19" s="91" t="s">
        <v>761</v>
      </c>
      <c r="G19" s="91" t="s">
        <v>853</v>
      </c>
      <c r="H19" s="96" t="s">
        <v>793</v>
      </c>
      <c r="I19" s="91" t="s">
        <v>723</v>
      </c>
      <c r="J19" s="91" t="s">
        <v>745</v>
      </c>
      <c r="K19" s="97"/>
      <c r="L19" s="104" t="s">
        <v>1247</v>
      </c>
      <c r="M19" s="105" t="s">
        <v>1248</v>
      </c>
      <c r="N19" s="95" t="s">
        <v>1350</v>
      </c>
      <c r="O19" s="92" t="s">
        <v>1388</v>
      </c>
      <c r="P19" s="118">
        <v>44484</v>
      </c>
      <c r="Q19" s="118">
        <v>44505</v>
      </c>
      <c r="R19" s="121" t="s">
        <v>1353</v>
      </c>
    </row>
    <row r="20" spans="1:18" x14ac:dyDescent="0.4">
      <c r="A20" s="92" t="s">
        <v>646</v>
      </c>
      <c r="B20" s="92" t="s">
        <v>1035</v>
      </c>
      <c r="C20" s="91" t="s">
        <v>258</v>
      </c>
      <c r="D20" s="92" t="s">
        <v>1249</v>
      </c>
      <c r="E20" s="92"/>
      <c r="F20" s="91" t="s">
        <v>761</v>
      </c>
      <c r="G20" s="91" t="s">
        <v>853</v>
      </c>
      <c r="H20" s="96" t="s">
        <v>793</v>
      </c>
      <c r="I20" s="91" t="s">
        <v>723</v>
      </c>
      <c r="J20" s="91" t="s">
        <v>1170</v>
      </c>
      <c r="K20" s="97"/>
      <c r="L20" s="104" t="s">
        <v>1250</v>
      </c>
      <c r="M20" s="105" t="s">
        <v>1251</v>
      </c>
      <c r="N20" s="95" t="s">
        <v>1350</v>
      </c>
      <c r="O20" s="92" t="s">
        <v>1389</v>
      </c>
      <c r="P20" s="118">
        <v>44484</v>
      </c>
      <c r="Q20" s="118">
        <v>44505</v>
      </c>
      <c r="R20" s="121" t="s">
        <v>1353</v>
      </c>
    </row>
    <row r="21" spans="1:18" x14ac:dyDescent="0.4">
      <c r="A21" s="92" t="s">
        <v>646</v>
      </c>
      <c r="B21" s="92" t="s">
        <v>1035</v>
      </c>
      <c r="C21" s="91" t="s">
        <v>259</v>
      </c>
      <c r="D21" s="92" t="s">
        <v>1252</v>
      </c>
      <c r="E21" s="92"/>
      <c r="F21" s="91" t="s">
        <v>761</v>
      </c>
      <c r="G21" s="91" t="s">
        <v>853</v>
      </c>
      <c r="H21" s="96" t="s">
        <v>793</v>
      </c>
      <c r="I21" s="91" t="s">
        <v>723</v>
      </c>
      <c r="J21" s="91" t="s">
        <v>1170</v>
      </c>
      <c r="K21" s="97"/>
      <c r="L21" s="104" t="s">
        <v>1250</v>
      </c>
      <c r="M21" s="105" t="s">
        <v>1251</v>
      </c>
      <c r="N21" s="95" t="s">
        <v>1350</v>
      </c>
      <c r="O21" s="92" t="s">
        <v>1389</v>
      </c>
      <c r="P21" s="118">
        <v>44484</v>
      </c>
      <c r="Q21" s="118">
        <v>44505</v>
      </c>
      <c r="R21" s="121" t="s">
        <v>1353</v>
      </c>
    </row>
    <row r="22" spans="1:18" x14ac:dyDescent="0.4">
      <c r="A22" s="92" t="s">
        <v>646</v>
      </c>
      <c r="B22" s="92" t="s">
        <v>1035</v>
      </c>
      <c r="C22" s="91" t="s">
        <v>292</v>
      </c>
      <c r="D22" s="92" t="s">
        <v>1294</v>
      </c>
      <c r="E22" s="92"/>
      <c r="F22" s="91" t="s">
        <v>761</v>
      </c>
      <c r="G22" s="91" t="s">
        <v>853</v>
      </c>
      <c r="H22" s="96" t="s">
        <v>793</v>
      </c>
      <c r="I22" s="91" t="s">
        <v>723</v>
      </c>
      <c r="J22" s="91" t="s">
        <v>1170</v>
      </c>
      <c r="K22" s="97"/>
      <c r="L22" s="104" t="s">
        <v>1250</v>
      </c>
      <c r="M22" s="105" t="s">
        <v>1251</v>
      </c>
      <c r="N22" s="95" t="s">
        <v>1350</v>
      </c>
      <c r="O22" s="92" t="s">
        <v>1389</v>
      </c>
      <c r="P22" s="118">
        <v>44484</v>
      </c>
      <c r="Q22" s="118">
        <v>44505</v>
      </c>
      <c r="R22" s="121" t="s">
        <v>1353</v>
      </c>
    </row>
    <row r="23" spans="1:18" x14ac:dyDescent="0.4">
      <c r="A23" s="92" t="s">
        <v>646</v>
      </c>
      <c r="B23" s="92" t="s">
        <v>1035</v>
      </c>
      <c r="C23" s="91" t="s">
        <v>293</v>
      </c>
      <c r="D23" s="92" t="s">
        <v>1251</v>
      </c>
      <c r="E23" s="92"/>
      <c r="F23" s="91" t="s">
        <v>761</v>
      </c>
      <c r="G23" s="91" t="s">
        <v>853</v>
      </c>
      <c r="H23" s="96" t="s">
        <v>793</v>
      </c>
      <c r="I23" s="91" t="s">
        <v>723</v>
      </c>
      <c r="J23" s="91" t="s">
        <v>1170</v>
      </c>
      <c r="K23" s="97"/>
      <c r="L23" s="104" t="s">
        <v>1250</v>
      </c>
      <c r="M23" s="105" t="s">
        <v>1251</v>
      </c>
      <c r="N23" s="95" t="s">
        <v>1350</v>
      </c>
      <c r="O23" s="92" t="s">
        <v>1389</v>
      </c>
      <c r="P23" s="118">
        <v>44484</v>
      </c>
      <c r="Q23" s="118">
        <v>44505</v>
      </c>
      <c r="R23" s="121" t="s">
        <v>1353</v>
      </c>
    </row>
    <row r="24" spans="1:18" x14ac:dyDescent="0.4">
      <c r="A24" s="92" t="s">
        <v>644</v>
      </c>
      <c r="B24" s="92" t="s">
        <v>851</v>
      </c>
      <c r="C24" s="91" t="s">
        <v>218</v>
      </c>
      <c r="D24" s="92" t="s">
        <v>852</v>
      </c>
      <c r="E24" s="92"/>
      <c r="F24" s="91" t="s">
        <v>761</v>
      </c>
      <c r="G24" s="91" t="s">
        <v>853</v>
      </c>
      <c r="H24" s="103" t="s">
        <v>854</v>
      </c>
      <c r="I24" s="91" t="s">
        <v>719</v>
      </c>
      <c r="J24" s="91" t="s">
        <v>735</v>
      </c>
      <c r="K24" s="97"/>
      <c r="L24" s="104" t="s">
        <v>855</v>
      </c>
      <c r="M24" s="105" t="s">
        <v>856</v>
      </c>
      <c r="N24" s="92" t="s">
        <v>1350</v>
      </c>
      <c r="O24" s="92" t="s">
        <v>1391</v>
      </c>
      <c r="P24" s="118">
        <v>44484</v>
      </c>
      <c r="Q24" s="118">
        <v>44505</v>
      </c>
      <c r="R24" s="121" t="s">
        <v>1353</v>
      </c>
    </row>
    <row r="25" spans="1:18" x14ac:dyDescent="0.4">
      <c r="A25" s="92" t="s">
        <v>644</v>
      </c>
      <c r="B25" s="92" t="s">
        <v>851</v>
      </c>
      <c r="C25" s="91" t="s">
        <v>186</v>
      </c>
      <c r="D25" s="92" t="s">
        <v>931</v>
      </c>
      <c r="E25" s="92"/>
      <c r="F25" s="91" t="s">
        <v>761</v>
      </c>
      <c r="G25" s="91" t="s">
        <v>853</v>
      </c>
      <c r="H25" s="103" t="s">
        <v>854</v>
      </c>
      <c r="I25" s="91" t="s">
        <v>719</v>
      </c>
      <c r="J25" s="91" t="s">
        <v>735</v>
      </c>
      <c r="K25" s="97"/>
      <c r="L25" s="104" t="s">
        <v>855</v>
      </c>
      <c r="M25" s="105" t="s">
        <v>932</v>
      </c>
      <c r="N25" s="95" t="s">
        <v>1350</v>
      </c>
      <c r="O25" s="92" t="s">
        <v>1391</v>
      </c>
      <c r="P25" s="118">
        <v>44484</v>
      </c>
      <c r="Q25" s="118">
        <v>44505</v>
      </c>
      <c r="R25" s="121" t="s">
        <v>1353</v>
      </c>
    </row>
    <row r="26" spans="1:18" x14ac:dyDescent="0.4">
      <c r="A26" s="92" t="s">
        <v>646</v>
      </c>
      <c r="B26" s="92" t="s">
        <v>791</v>
      </c>
      <c r="C26" s="91" t="s">
        <v>281</v>
      </c>
      <c r="D26" s="92" t="s">
        <v>1204</v>
      </c>
      <c r="E26" s="92"/>
      <c r="F26" s="91" t="s">
        <v>761</v>
      </c>
      <c r="G26" s="91" t="s">
        <v>853</v>
      </c>
      <c r="H26" s="96" t="s">
        <v>793</v>
      </c>
      <c r="I26" s="91" t="s">
        <v>723</v>
      </c>
      <c r="J26" s="91" t="s">
        <v>735</v>
      </c>
      <c r="K26" s="97"/>
      <c r="L26" s="104" t="s">
        <v>1167</v>
      </c>
      <c r="M26" s="105" t="s">
        <v>1168</v>
      </c>
      <c r="N26" s="95" t="s">
        <v>1350</v>
      </c>
      <c r="O26" s="92" t="s">
        <v>1391</v>
      </c>
      <c r="P26" s="118">
        <v>44484</v>
      </c>
      <c r="Q26" s="118">
        <v>44505</v>
      </c>
      <c r="R26" s="121" t="s">
        <v>1353</v>
      </c>
    </row>
    <row r="27" spans="1:18" x14ac:dyDescent="0.4">
      <c r="A27" s="92" t="s">
        <v>646</v>
      </c>
      <c r="B27" s="92" t="s">
        <v>1035</v>
      </c>
      <c r="C27" s="91" t="s">
        <v>260</v>
      </c>
      <c r="D27" s="92" t="s">
        <v>1253</v>
      </c>
      <c r="E27" s="92"/>
      <c r="F27" s="91" t="s">
        <v>761</v>
      </c>
      <c r="G27" s="91" t="s">
        <v>853</v>
      </c>
      <c r="H27" s="96" t="s">
        <v>793</v>
      </c>
      <c r="I27" s="91" t="s">
        <v>723</v>
      </c>
      <c r="J27" s="91" t="s">
        <v>735</v>
      </c>
      <c r="K27" s="97"/>
      <c r="L27" s="104" t="s">
        <v>1254</v>
      </c>
      <c r="M27" s="105" t="s">
        <v>1255</v>
      </c>
      <c r="N27" s="95" t="s">
        <v>1350</v>
      </c>
      <c r="O27" s="92" t="s">
        <v>1391</v>
      </c>
      <c r="P27" s="118">
        <v>44484</v>
      </c>
      <c r="Q27" s="118">
        <v>44505</v>
      </c>
      <c r="R27" s="121" t="s">
        <v>1353</v>
      </c>
    </row>
    <row r="28" spans="1:18" x14ac:dyDescent="0.4">
      <c r="A28" s="92" t="s">
        <v>646</v>
      </c>
      <c r="B28" s="92" t="s">
        <v>1035</v>
      </c>
      <c r="C28" s="91" t="s">
        <v>261</v>
      </c>
      <c r="D28" s="92" t="s">
        <v>1256</v>
      </c>
      <c r="E28" s="92"/>
      <c r="F28" s="91" t="s">
        <v>761</v>
      </c>
      <c r="G28" s="91" t="s">
        <v>853</v>
      </c>
      <c r="H28" s="96" t="s">
        <v>793</v>
      </c>
      <c r="I28" s="91" t="s">
        <v>728</v>
      </c>
      <c r="J28" s="91" t="s">
        <v>735</v>
      </c>
      <c r="K28" s="97"/>
      <c r="L28" s="91" t="s">
        <v>759</v>
      </c>
      <c r="M28" s="92"/>
      <c r="N28" s="95" t="s">
        <v>1350</v>
      </c>
      <c r="O28" s="92" t="s">
        <v>1391</v>
      </c>
      <c r="P28" s="118">
        <v>44484</v>
      </c>
      <c r="Q28" s="118">
        <v>44505</v>
      </c>
      <c r="R28" s="121" t="s">
        <v>1353</v>
      </c>
    </row>
    <row r="29" spans="1:18" x14ac:dyDescent="0.4">
      <c r="A29" s="92" t="s">
        <v>646</v>
      </c>
      <c r="B29" s="92" t="s">
        <v>1035</v>
      </c>
      <c r="C29" s="91" t="s">
        <v>294</v>
      </c>
      <c r="D29" s="92" t="s">
        <v>1255</v>
      </c>
      <c r="E29" s="92"/>
      <c r="F29" s="91" t="s">
        <v>761</v>
      </c>
      <c r="G29" s="91" t="s">
        <v>853</v>
      </c>
      <c r="H29" s="96" t="s">
        <v>793</v>
      </c>
      <c r="I29" s="91" t="s">
        <v>723</v>
      </c>
      <c r="J29" s="91" t="s">
        <v>735</v>
      </c>
      <c r="K29" s="97"/>
      <c r="L29" s="104" t="s">
        <v>1254</v>
      </c>
      <c r="M29" s="105" t="s">
        <v>1255</v>
      </c>
      <c r="N29" s="95" t="s">
        <v>1350</v>
      </c>
      <c r="O29" s="92" t="s">
        <v>1391</v>
      </c>
      <c r="P29" s="118">
        <v>44484</v>
      </c>
      <c r="Q29" s="118">
        <v>44505</v>
      </c>
      <c r="R29" s="121" t="s">
        <v>1353</v>
      </c>
    </row>
    <row r="30" spans="1:18" x14ac:dyDescent="0.4">
      <c r="A30" s="92" t="s">
        <v>646</v>
      </c>
      <c r="B30" s="92" t="s">
        <v>1035</v>
      </c>
      <c r="C30" s="91" t="s">
        <v>295</v>
      </c>
      <c r="D30" s="92" t="s">
        <v>1297</v>
      </c>
      <c r="E30" s="92"/>
      <c r="F30" s="91" t="s">
        <v>761</v>
      </c>
      <c r="G30" s="91" t="s">
        <v>853</v>
      </c>
      <c r="H30" s="96" t="s">
        <v>793</v>
      </c>
      <c r="I30" s="91" t="s">
        <v>728</v>
      </c>
      <c r="J30" s="91" t="s">
        <v>735</v>
      </c>
      <c r="K30" s="97"/>
      <c r="L30" s="91" t="s">
        <v>759</v>
      </c>
      <c r="M30" s="92"/>
      <c r="N30" s="95" t="s">
        <v>1350</v>
      </c>
      <c r="O30" s="92" t="s">
        <v>1391</v>
      </c>
      <c r="P30" s="118">
        <v>44484</v>
      </c>
      <c r="Q30" s="118">
        <v>44505</v>
      </c>
      <c r="R30" s="121" t="s">
        <v>1353</v>
      </c>
    </row>
    <row r="31" spans="1:18" x14ac:dyDescent="0.4">
      <c r="A31" s="92" t="s">
        <v>646</v>
      </c>
      <c r="B31" s="92" t="s">
        <v>1035</v>
      </c>
      <c r="C31" s="91" t="s">
        <v>256</v>
      </c>
      <c r="D31" s="92" t="s">
        <v>1243</v>
      </c>
      <c r="E31" s="92"/>
      <c r="F31" s="91" t="s">
        <v>761</v>
      </c>
      <c r="G31" s="91" t="s">
        <v>853</v>
      </c>
      <c r="H31" s="96" t="s">
        <v>793</v>
      </c>
      <c r="I31" s="91" t="s">
        <v>723</v>
      </c>
      <c r="J31" s="91" t="s">
        <v>735</v>
      </c>
      <c r="K31" s="97"/>
      <c r="L31" s="104" t="s">
        <v>1244</v>
      </c>
      <c r="M31" s="105" t="s">
        <v>1245</v>
      </c>
      <c r="N31" s="95" t="s">
        <v>1350</v>
      </c>
      <c r="O31" s="92" t="s">
        <v>1355</v>
      </c>
      <c r="P31" s="118">
        <v>44484</v>
      </c>
      <c r="Q31" s="118">
        <v>44505</v>
      </c>
      <c r="R31" s="121" t="s">
        <v>1353</v>
      </c>
    </row>
    <row r="32" spans="1:18" x14ac:dyDescent="0.4">
      <c r="A32" s="92" t="s">
        <v>646</v>
      </c>
      <c r="B32" s="92" t="s">
        <v>1035</v>
      </c>
      <c r="C32" s="91" t="s">
        <v>290</v>
      </c>
      <c r="D32" s="92" t="s">
        <v>1245</v>
      </c>
      <c r="E32" s="92"/>
      <c r="F32" s="91" t="s">
        <v>761</v>
      </c>
      <c r="G32" s="91" t="s">
        <v>853</v>
      </c>
      <c r="H32" s="96" t="s">
        <v>793</v>
      </c>
      <c r="I32" s="91" t="s">
        <v>723</v>
      </c>
      <c r="J32" s="91" t="s">
        <v>735</v>
      </c>
      <c r="K32" s="97"/>
      <c r="L32" s="104" t="s">
        <v>1244</v>
      </c>
      <c r="M32" s="105" t="s">
        <v>1245</v>
      </c>
      <c r="N32" s="95" t="s">
        <v>1350</v>
      </c>
      <c r="O32" s="92" t="s">
        <v>1355</v>
      </c>
      <c r="P32" s="118">
        <v>44484</v>
      </c>
      <c r="Q32" s="118">
        <v>44505</v>
      </c>
      <c r="R32" s="121" t="s">
        <v>1353</v>
      </c>
    </row>
    <row r="33" spans="1:18" x14ac:dyDescent="0.4">
      <c r="A33" s="92" t="s">
        <v>646</v>
      </c>
      <c r="B33" s="92" t="s">
        <v>1022</v>
      </c>
      <c r="C33" s="91" t="s">
        <v>243</v>
      </c>
      <c r="D33" s="97" t="s">
        <v>1023</v>
      </c>
      <c r="E33" s="92"/>
      <c r="F33" s="91" t="s">
        <v>714</v>
      </c>
      <c r="G33" s="91" t="s">
        <v>853</v>
      </c>
      <c r="H33" s="96" t="s">
        <v>1002</v>
      </c>
      <c r="I33" s="91" t="s">
        <v>723</v>
      </c>
      <c r="J33" s="91" t="s">
        <v>735</v>
      </c>
      <c r="K33" s="97"/>
      <c r="L33" s="91" t="s">
        <v>759</v>
      </c>
      <c r="M33" s="92"/>
      <c r="N33" s="95" t="s">
        <v>1350</v>
      </c>
      <c r="O33" s="92" t="s">
        <v>1356</v>
      </c>
      <c r="P33" s="118">
        <v>44484</v>
      </c>
      <c r="Q33" s="118">
        <v>44505</v>
      </c>
      <c r="R33" s="121" t="s">
        <v>1353</v>
      </c>
    </row>
    <row r="34" spans="1:18" x14ac:dyDescent="0.4">
      <c r="A34" s="92" t="s">
        <v>646</v>
      </c>
      <c r="B34" s="92" t="s">
        <v>1022</v>
      </c>
      <c r="C34" s="91" t="s">
        <v>277</v>
      </c>
      <c r="D34" s="97" t="s">
        <v>1024</v>
      </c>
      <c r="E34" s="92"/>
      <c r="F34" s="91" t="s">
        <v>714</v>
      </c>
      <c r="G34" s="91" t="s">
        <v>853</v>
      </c>
      <c r="H34" s="96" t="s">
        <v>1002</v>
      </c>
      <c r="I34" s="91" t="s">
        <v>723</v>
      </c>
      <c r="J34" s="91" t="s">
        <v>735</v>
      </c>
      <c r="K34" s="97"/>
      <c r="L34" s="91" t="s">
        <v>759</v>
      </c>
      <c r="M34" s="92"/>
      <c r="N34" s="95" t="s">
        <v>1350</v>
      </c>
      <c r="O34" s="92" t="s">
        <v>1356</v>
      </c>
      <c r="P34" s="118">
        <v>44484</v>
      </c>
      <c r="Q34" s="118">
        <v>44505</v>
      </c>
      <c r="R34" s="121" t="s">
        <v>1353</v>
      </c>
    </row>
    <row r="35" spans="1:18" x14ac:dyDescent="0.4">
      <c r="A35" s="92" t="s">
        <v>646</v>
      </c>
      <c r="B35" s="92" t="s">
        <v>1022</v>
      </c>
      <c r="C35" s="91" t="s">
        <v>244</v>
      </c>
      <c r="D35" s="97" t="s">
        <v>1025</v>
      </c>
      <c r="E35" s="92"/>
      <c r="F35" s="91" t="s">
        <v>714</v>
      </c>
      <c r="G35" s="91" t="s">
        <v>853</v>
      </c>
      <c r="H35" s="96" t="s">
        <v>1002</v>
      </c>
      <c r="I35" s="91" t="s">
        <v>723</v>
      </c>
      <c r="J35" s="91" t="s">
        <v>735</v>
      </c>
      <c r="K35" s="97"/>
      <c r="L35" s="91" t="s">
        <v>759</v>
      </c>
      <c r="M35" s="92"/>
      <c r="N35" s="95" t="s">
        <v>1350</v>
      </c>
      <c r="O35" s="92" t="s">
        <v>1357</v>
      </c>
      <c r="P35" s="118">
        <v>44484</v>
      </c>
      <c r="Q35" s="118">
        <v>44505</v>
      </c>
      <c r="R35" s="121" t="s">
        <v>1353</v>
      </c>
    </row>
    <row r="36" spans="1:18" x14ac:dyDescent="0.4">
      <c r="A36" s="92" t="s">
        <v>646</v>
      </c>
      <c r="B36" s="92" t="s">
        <v>1022</v>
      </c>
      <c r="C36" s="91" t="s">
        <v>278</v>
      </c>
      <c r="D36" s="92" t="s">
        <v>1026</v>
      </c>
      <c r="E36" s="92"/>
      <c r="F36" s="91" t="s">
        <v>714</v>
      </c>
      <c r="G36" s="91" t="s">
        <v>853</v>
      </c>
      <c r="H36" s="96" t="s">
        <v>1002</v>
      </c>
      <c r="I36" s="91" t="s">
        <v>723</v>
      </c>
      <c r="J36" s="91" t="s">
        <v>735</v>
      </c>
      <c r="K36" s="97"/>
      <c r="L36" s="91" t="s">
        <v>759</v>
      </c>
      <c r="M36" s="92"/>
      <c r="N36" s="95" t="s">
        <v>1350</v>
      </c>
      <c r="O36" s="92" t="s">
        <v>1357</v>
      </c>
      <c r="P36" s="118">
        <v>44484</v>
      </c>
      <c r="Q36" s="118">
        <v>44505</v>
      </c>
      <c r="R36" s="121" t="s">
        <v>1353</v>
      </c>
    </row>
    <row r="37" spans="1:18" x14ac:dyDescent="0.4">
      <c r="A37" s="92" t="s">
        <v>646</v>
      </c>
      <c r="B37" s="92" t="s">
        <v>1022</v>
      </c>
      <c r="C37" s="91" t="s">
        <v>1030</v>
      </c>
      <c r="D37" s="92" t="s">
        <v>1031</v>
      </c>
      <c r="E37" s="106" t="s">
        <v>1032</v>
      </c>
      <c r="F37" s="91" t="s">
        <v>714</v>
      </c>
      <c r="G37" s="91" t="s">
        <v>853</v>
      </c>
      <c r="H37" s="96" t="s">
        <v>793</v>
      </c>
      <c r="I37" s="91" t="s">
        <v>723</v>
      </c>
      <c r="J37" s="91" t="s">
        <v>745</v>
      </c>
      <c r="K37" s="97"/>
      <c r="L37" s="91" t="s">
        <v>759</v>
      </c>
      <c r="M37" s="92" t="e">
        <v>#N/A</v>
      </c>
      <c r="N37" s="95" t="s">
        <v>1350</v>
      </c>
      <c r="O37" s="92" t="s">
        <v>1357</v>
      </c>
      <c r="P37" s="118">
        <v>44484</v>
      </c>
      <c r="Q37" s="118">
        <v>44505</v>
      </c>
      <c r="R37" s="121" t="s">
        <v>1353</v>
      </c>
    </row>
    <row r="38" spans="1:18" x14ac:dyDescent="0.4">
      <c r="A38" s="92" t="s">
        <v>646</v>
      </c>
      <c r="B38" s="92" t="s">
        <v>1015</v>
      </c>
      <c r="C38" s="91" t="s">
        <v>592</v>
      </c>
      <c r="D38" s="92" t="s">
        <v>1016</v>
      </c>
      <c r="E38" s="92"/>
      <c r="F38" s="91" t="s">
        <v>761</v>
      </c>
      <c r="G38" s="91" t="s">
        <v>853</v>
      </c>
      <c r="H38" s="96" t="s">
        <v>1002</v>
      </c>
      <c r="I38" s="91" t="s">
        <v>723</v>
      </c>
      <c r="J38" s="91" t="s">
        <v>921</v>
      </c>
      <c r="K38" s="97"/>
      <c r="L38" s="91" t="s">
        <v>759</v>
      </c>
      <c r="M38" s="92"/>
      <c r="N38" s="95" t="s">
        <v>1350</v>
      </c>
      <c r="O38" s="92" t="s">
        <v>1360</v>
      </c>
      <c r="P38" s="118">
        <v>44484</v>
      </c>
      <c r="Q38" s="118">
        <v>44505</v>
      </c>
      <c r="R38" s="121" t="s">
        <v>1353</v>
      </c>
    </row>
    <row r="39" spans="1:18" x14ac:dyDescent="0.4">
      <c r="A39" s="92" t="s">
        <v>646</v>
      </c>
      <c r="B39" s="92" t="s">
        <v>1015</v>
      </c>
      <c r="C39" s="91" t="s">
        <v>275</v>
      </c>
      <c r="D39" s="92" t="s">
        <v>1017</v>
      </c>
      <c r="E39" s="92"/>
      <c r="F39" s="91" t="s">
        <v>761</v>
      </c>
      <c r="G39" s="91" t="s">
        <v>853</v>
      </c>
      <c r="H39" s="96" t="s">
        <v>1002</v>
      </c>
      <c r="I39" s="91" t="s">
        <v>723</v>
      </c>
      <c r="J39" s="91" t="s">
        <v>921</v>
      </c>
      <c r="K39" s="97"/>
      <c r="L39" s="91" t="s">
        <v>759</v>
      </c>
      <c r="M39" s="92"/>
      <c r="N39" s="95" t="s">
        <v>1350</v>
      </c>
      <c r="O39" s="92" t="s">
        <v>1360</v>
      </c>
      <c r="P39" s="118">
        <v>44484</v>
      </c>
      <c r="Q39" s="118">
        <v>44505</v>
      </c>
      <c r="R39" s="121" t="s">
        <v>1353</v>
      </c>
    </row>
    <row r="40" spans="1:18" x14ac:dyDescent="0.4">
      <c r="A40" s="92" t="s">
        <v>646</v>
      </c>
      <c r="B40" s="92" t="s">
        <v>1035</v>
      </c>
      <c r="C40" s="91" t="s">
        <v>1036</v>
      </c>
      <c r="D40" s="106" t="s">
        <v>1037</v>
      </c>
      <c r="E40" s="106" t="s">
        <v>1038</v>
      </c>
      <c r="F40" s="91" t="s">
        <v>714</v>
      </c>
      <c r="G40" s="91" t="s">
        <v>715</v>
      </c>
      <c r="H40" s="96" t="s">
        <v>793</v>
      </c>
      <c r="I40" s="91" t="s">
        <v>717</v>
      </c>
      <c r="J40" s="91" t="s">
        <v>735</v>
      </c>
      <c r="K40" s="97"/>
      <c r="L40" s="91" t="s">
        <v>1039</v>
      </c>
      <c r="M40" s="92" t="s">
        <v>1040</v>
      </c>
      <c r="N40" s="95" t="s">
        <v>1350</v>
      </c>
      <c r="O40" s="92" t="s">
        <v>1360</v>
      </c>
      <c r="P40" s="118">
        <v>44484</v>
      </c>
      <c r="Q40" s="118">
        <v>44505</v>
      </c>
      <c r="R40" s="121" t="s">
        <v>1353</v>
      </c>
    </row>
    <row r="41" spans="1:18" x14ac:dyDescent="0.4">
      <c r="A41" s="92" t="s">
        <v>646</v>
      </c>
      <c r="B41" s="92" t="s">
        <v>1035</v>
      </c>
      <c r="C41" s="91" t="s">
        <v>266</v>
      </c>
      <c r="D41" s="92" t="s">
        <v>1271</v>
      </c>
      <c r="E41" s="92"/>
      <c r="F41" s="91" t="s">
        <v>761</v>
      </c>
      <c r="G41" s="91" t="s">
        <v>853</v>
      </c>
      <c r="H41" s="96" t="s">
        <v>793</v>
      </c>
      <c r="I41" s="91" t="s">
        <v>723</v>
      </c>
      <c r="J41" s="91" t="s">
        <v>718</v>
      </c>
      <c r="K41" s="97"/>
      <c r="L41" s="104" t="s">
        <v>1272</v>
      </c>
      <c r="M41" s="105" t="s">
        <v>1273</v>
      </c>
      <c r="N41" s="95" t="s">
        <v>1350</v>
      </c>
      <c r="O41" s="92" t="s">
        <v>1360</v>
      </c>
      <c r="P41" s="118">
        <v>44484</v>
      </c>
      <c r="Q41" s="118">
        <v>44505</v>
      </c>
      <c r="R41" s="121" t="s">
        <v>1353</v>
      </c>
    </row>
    <row r="42" spans="1:18" x14ac:dyDescent="0.4">
      <c r="A42" s="92" t="s">
        <v>646</v>
      </c>
      <c r="B42" s="92" t="s">
        <v>1035</v>
      </c>
      <c r="C42" s="91" t="s">
        <v>267</v>
      </c>
      <c r="D42" s="92" t="s">
        <v>1274</v>
      </c>
      <c r="E42" s="92"/>
      <c r="F42" s="91" t="s">
        <v>761</v>
      </c>
      <c r="G42" s="91" t="s">
        <v>853</v>
      </c>
      <c r="H42" s="96" t="s">
        <v>793</v>
      </c>
      <c r="I42" s="91" t="s">
        <v>723</v>
      </c>
      <c r="J42" s="91" t="s">
        <v>718</v>
      </c>
      <c r="K42" s="97"/>
      <c r="L42" s="91" t="s">
        <v>759</v>
      </c>
      <c r="M42" s="92"/>
      <c r="N42" s="95" t="s">
        <v>1350</v>
      </c>
      <c r="O42" s="92" t="s">
        <v>1360</v>
      </c>
      <c r="P42" s="118">
        <v>44484</v>
      </c>
      <c r="Q42" s="118">
        <v>44505</v>
      </c>
      <c r="R42" s="121" t="s">
        <v>1353</v>
      </c>
    </row>
    <row r="43" spans="1:18" x14ac:dyDescent="0.4">
      <c r="A43" s="92" t="s">
        <v>646</v>
      </c>
      <c r="B43" s="92" t="s">
        <v>1035</v>
      </c>
      <c r="C43" s="91" t="s">
        <v>300</v>
      </c>
      <c r="D43" s="92" t="s">
        <v>1315</v>
      </c>
      <c r="E43" s="92"/>
      <c r="F43" s="91" t="s">
        <v>761</v>
      </c>
      <c r="G43" s="91" t="s">
        <v>853</v>
      </c>
      <c r="H43" s="96" t="s">
        <v>793</v>
      </c>
      <c r="I43" s="91" t="s">
        <v>723</v>
      </c>
      <c r="J43" s="91" t="s">
        <v>718</v>
      </c>
      <c r="K43" s="97"/>
      <c r="L43" s="104" t="s">
        <v>1272</v>
      </c>
      <c r="M43" s="105" t="s">
        <v>1273</v>
      </c>
      <c r="N43" s="95" t="s">
        <v>1350</v>
      </c>
      <c r="O43" s="92" t="s">
        <v>1360</v>
      </c>
      <c r="P43" s="118">
        <v>44484</v>
      </c>
      <c r="Q43" s="118">
        <v>44505</v>
      </c>
      <c r="R43" s="121" t="s">
        <v>1353</v>
      </c>
    </row>
    <row r="44" spans="1:18" x14ac:dyDescent="0.4">
      <c r="A44" s="92" t="s">
        <v>646</v>
      </c>
      <c r="B44" s="92" t="s">
        <v>1022</v>
      </c>
      <c r="C44" s="91" t="s">
        <v>311</v>
      </c>
      <c r="D44" s="92" t="s">
        <v>1034</v>
      </c>
      <c r="E44" s="92"/>
      <c r="F44" s="91" t="s">
        <v>761</v>
      </c>
      <c r="G44" s="91" t="s">
        <v>853</v>
      </c>
      <c r="H44" s="96" t="s">
        <v>1002</v>
      </c>
      <c r="I44" s="91" t="s">
        <v>723</v>
      </c>
      <c r="J44" s="91" t="s">
        <v>745</v>
      </c>
      <c r="K44" s="97"/>
      <c r="L44" s="91" t="s">
        <v>759</v>
      </c>
      <c r="M44" s="92"/>
      <c r="N44" s="95" t="s">
        <v>1350</v>
      </c>
      <c r="O44" s="92" t="s">
        <v>1394</v>
      </c>
      <c r="P44" s="118">
        <v>44484</v>
      </c>
      <c r="Q44" s="118">
        <v>44505</v>
      </c>
      <c r="R44" s="121" t="s">
        <v>1353</v>
      </c>
    </row>
    <row r="45" spans="1:18" x14ac:dyDescent="0.4">
      <c r="A45" s="92" t="s">
        <v>646</v>
      </c>
      <c r="B45" s="92" t="s">
        <v>1022</v>
      </c>
      <c r="C45" s="91" t="s">
        <v>1157</v>
      </c>
      <c r="D45" s="92" t="s">
        <v>1158</v>
      </c>
      <c r="E45" s="92" t="s">
        <v>1159</v>
      </c>
      <c r="F45" s="91" t="s">
        <v>761</v>
      </c>
      <c r="G45" s="91" t="s">
        <v>853</v>
      </c>
      <c r="H45" s="96" t="s">
        <v>1002</v>
      </c>
      <c r="I45" s="91" t="s">
        <v>723</v>
      </c>
      <c r="J45" s="91" t="s">
        <v>745</v>
      </c>
      <c r="K45" s="97"/>
      <c r="L45" s="91" t="s">
        <v>759</v>
      </c>
      <c r="M45" s="92"/>
      <c r="N45" s="95" t="s">
        <v>1350</v>
      </c>
      <c r="O45" s="92" t="s">
        <v>1394</v>
      </c>
      <c r="P45" s="118">
        <v>44484</v>
      </c>
      <c r="Q45" s="118">
        <v>44505</v>
      </c>
      <c r="R45" s="121" t="s">
        <v>1353</v>
      </c>
    </row>
    <row r="46" spans="1:18" x14ac:dyDescent="0.4">
      <c r="A46" s="92" t="s">
        <v>646</v>
      </c>
      <c r="B46" s="92" t="s">
        <v>1022</v>
      </c>
      <c r="C46" s="91" t="s">
        <v>1160</v>
      </c>
      <c r="D46" s="92" t="s">
        <v>1161</v>
      </c>
      <c r="E46" s="92" t="s">
        <v>1159</v>
      </c>
      <c r="F46" s="91" t="s">
        <v>761</v>
      </c>
      <c r="G46" s="91" t="s">
        <v>853</v>
      </c>
      <c r="H46" s="96" t="s">
        <v>1028</v>
      </c>
      <c r="I46" s="91" t="s">
        <v>723</v>
      </c>
      <c r="J46" s="91" t="s">
        <v>745</v>
      </c>
      <c r="K46" s="97"/>
      <c r="L46" s="91" t="s">
        <v>759</v>
      </c>
      <c r="M46" s="92"/>
      <c r="N46" s="95" t="s">
        <v>1350</v>
      </c>
      <c r="O46" s="92" t="s">
        <v>1394</v>
      </c>
      <c r="P46" s="118">
        <v>44484</v>
      </c>
      <c r="Q46" s="118">
        <v>44505</v>
      </c>
      <c r="R46" s="121" t="s">
        <v>1353</v>
      </c>
    </row>
    <row r="47" spans="1:18" x14ac:dyDescent="0.4">
      <c r="A47" s="92" t="s">
        <v>644</v>
      </c>
      <c r="B47" s="92" t="s">
        <v>1280</v>
      </c>
      <c r="C47" s="91" t="s">
        <v>174</v>
      </c>
      <c r="D47" s="92" t="s">
        <v>1291</v>
      </c>
      <c r="E47" s="92"/>
      <c r="F47" s="91" t="s">
        <v>714</v>
      </c>
      <c r="G47" s="91" t="s">
        <v>715</v>
      </c>
      <c r="H47" s="103" t="s">
        <v>1282</v>
      </c>
      <c r="I47" s="91" t="s">
        <v>723</v>
      </c>
      <c r="J47" s="97" t="s">
        <v>1263</v>
      </c>
      <c r="K47" s="97"/>
      <c r="L47" s="119" t="s">
        <v>1283</v>
      </c>
      <c r="M47" s="120" t="s">
        <v>1284</v>
      </c>
      <c r="N47" s="95" t="s">
        <v>1350</v>
      </c>
      <c r="O47" s="92" t="s">
        <v>1394</v>
      </c>
      <c r="P47" s="118">
        <v>44484</v>
      </c>
      <c r="Q47" s="118">
        <v>44505</v>
      </c>
      <c r="R47" s="121" t="s">
        <v>1353</v>
      </c>
    </row>
    <row r="48" spans="1:18" x14ac:dyDescent="0.4">
      <c r="A48" s="92" t="s">
        <v>644</v>
      </c>
      <c r="B48" s="92" t="s">
        <v>1280</v>
      </c>
      <c r="C48" s="91" t="s">
        <v>196</v>
      </c>
      <c r="D48" s="92" t="s">
        <v>1293</v>
      </c>
      <c r="E48" s="92"/>
      <c r="F48" s="91" t="s">
        <v>714</v>
      </c>
      <c r="G48" s="91" t="s">
        <v>715</v>
      </c>
      <c r="H48" s="103" t="s">
        <v>1282</v>
      </c>
      <c r="I48" s="91" t="s">
        <v>723</v>
      </c>
      <c r="J48" s="97" t="s">
        <v>1263</v>
      </c>
      <c r="K48" s="97"/>
      <c r="L48" s="119" t="s">
        <v>1283</v>
      </c>
      <c r="M48" s="120" t="s">
        <v>1284</v>
      </c>
      <c r="N48" s="95" t="s">
        <v>1350</v>
      </c>
      <c r="O48" s="92" t="s">
        <v>1394</v>
      </c>
      <c r="P48" s="118">
        <v>44484</v>
      </c>
      <c r="Q48" s="118">
        <v>44505</v>
      </c>
      <c r="R48" s="121" t="s">
        <v>1353</v>
      </c>
    </row>
    <row r="49" spans="1:18" x14ac:dyDescent="0.4">
      <c r="A49" s="92" t="s">
        <v>644</v>
      </c>
      <c r="B49" s="92" t="s">
        <v>645</v>
      </c>
      <c r="C49" s="91" t="s">
        <v>178</v>
      </c>
      <c r="D49" s="97" t="s">
        <v>1307</v>
      </c>
      <c r="E49" s="92"/>
      <c r="F49" s="91" t="s">
        <v>714</v>
      </c>
      <c r="G49" s="91" t="s">
        <v>714</v>
      </c>
      <c r="H49" s="103" t="s">
        <v>1231</v>
      </c>
      <c r="I49" s="91" t="s">
        <v>723</v>
      </c>
      <c r="J49" s="91" t="s">
        <v>718</v>
      </c>
      <c r="K49" s="97"/>
      <c r="L49" s="91" t="s">
        <v>897</v>
      </c>
      <c r="M49" s="92"/>
      <c r="N49" s="95" t="s">
        <v>1350</v>
      </c>
      <c r="O49" s="92" t="s">
        <v>1394</v>
      </c>
      <c r="P49" s="118">
        <v>44484</v>
      </c>
      <c r="Q49" s="118">
        <v>44505</v>
      </c>
      <c r="R49" s="121" t="s">
        <v>1353</v>
      </c>
    </row>
    <row r="50" spans="1:18" x14ac:dyDescent="0.4">
      <c r="A50" s="92" t="s">
        <v>644</v>
      </c>
      <c r="B50" s="92" t="s">
        <v>645</v>
      </c>
      <c r="C50" s="91" t="s">
        <v>199</v>
      </c>
      <c r="D50" s="97" t="s">
        <v>1308</v>
      </c>
      <c r="E50" s="92"/>
      <c r="F50" s="91" t="s">
        <v>714</v>
      </c>
      <c r="G50" s="91" t="s">
        <v>714</v>
      </c>
      <c r="H50" s="103" t="s">
        <v>1282</v>
      </c>
      <c r="I50" s="91" t="s">
        <v>723</v>
      </c>
      <c r="J50" s="91" t="s">
        <v>718</v>
      </c>
      <c r="K50" s="97"/>
      <c r="L50" s="91" t="s">
        <v>1309</v>
      </c>
      <c r="M50" s="97" t="s">
        <v>1308</v>
      </c>
      <c r="N50" s="95" t="s">
        <v>1350</v>
      </c>
      <c r="O50" s="92" t="s">
        <v>1394</v>
      </c>
      <c r="P50" s="118">
        <v>44484</v>
      </c>
      <c r="Q50" s="118">
        <v>44505</v>
      </c>
      <c r="R50" s="121" t="s">
        <v>1353</v>
      </c>
    </row>
    <row r="51" spans="1:18" x14ac:dyDescent="0.4">
      <c r="A51" s="92" t="s">
        <v>646</v>
      </c>
      <c r="B51" s="92" t="s">
        <v>1162</v>
      </c>
      <c r="C51" s="91" t="s">
        <v>246</v>
      </c>
      <c r="D51" s="92" t="s">
        <v>1163</v>
      </c>
      <c r="E51" s="92"/>
      <c r="F51" s="91" t="s">
        <v>761</v>
      </c>
      <c r="G51" s="91" t="s">
        <v>853</v>
      </c>
      <c r="H51" s="96" t="s">
        <v>1002</v>
      </c>
      <c r="I51" s="91" t="s">
        <v>723</v>
      </c>
      <c r="J51" s="91" t="s">
        <v>745</v>
      </c>
      <c r="K51" s="97"/>
      <c r="L51" s="91" t="s">
        <v>759</v>
      </c>
      <c r="M51" s="105"/>
      <c r="N51" s="95" t="s">
        <v>1350</v>
      </c>
      <c r="O51" s="92" t="s">
        <v>1392</v>
      </c>
      <c r="P51" s="118">
        <v>44484</v>
      </c>
      <c r="Q51" s="118">
        <v>44505</v>
      </c>
      <c r="R51" s="121" t="s">
        <v>1353</v>
      </c>
    </row>
    <row r="52" spans="1:18" x14ac:dyDescent="0.4">
      <c r="A52" s="92" t="s">
        <v>646</v>
      </c>
      <c r="B52" s="92" t="s">
        <v>1162</v>
      </c>
      <c r="C52" s="91" t="s">
        <v>280</v>
      </c>
      <c r="D52" s="92" t="s">
        <v>1164</v>
      </c>
      <c r="E52" s="92"/>
      <c r="F52" s="91" t="s">
        <v>761</v>
      </c>
      <c r="G52" s="91" t="s">
        <v>853</v>
      </c>
      <c r="H52" s="96" t="s">
        <v>1002</v>
      </c>
      <c r="I52" s="91" t="s">
        <v>723</v>
      </c>
      <c r="J52" s="91" t="s">
        <v>745</v>
      </c>
      <c r="K52" s="97"/>
      <c r="L52" s="91" t="s">
        <v>759</v>
      </c>
      <c r="M52" s="92"/>
      <c r="N52" s="95" t="s">
        <v>1350</v>
      </c>
      <c r="O52" s="92" t="s">
        <v>1392</v>
      </c>
      <c r="P52" s="118">
        <v>44484</v>
      </c>
      <c r="Q52" s="118">
        <v>44505</v>
      </c>
      <c r="R52" s="121" t="s">
        <v>1353</v>
      </c>
    </row>
    <row r="53" spans="1:18" x14ac:dyDescent="0.4">
      <c r="A53" s="92" t="s">
        <v>646</v>
      </c>
      <c r="B53" s="92" t="s">
        <v>1162</v>
      </c>
      <c r="C53" s="91" t="s">
        <v>279</v>
      </c>
      <c r="D53" s="92" t="s">
        <v>1165</v>
      </c>
      <c r="E53" s="92"/>
      <c r="F53" s="91" t="s">
        <v>761</v>
      </c>
      <c r="G53" s="91" t="s">
        <v>853</v>
      </c>
      <c r="H53" s="96" t="s">
        <v>1002</v>
      </c>
      <c r="I53" s="91" t="s">
        <v>723</v>
      </c>
      <c r="J53" s="91" t="s">
        <v>745</v>
      </c>
      <c r="K53" s="97"/>
      <c r="L53" s="91" t="s">
        <v>759</v>
      </c>
      <c r="M53" s="92"/>
      <c r="N53" s="95" t="s">
        <v>1350</v>
      </c>
      <c r="O53" s="92" t="s">
        <v>1392</v>
      </c>
      <c r="P53" s="118">
        <v>44484</v>
      </c>
      <c r="Q53" s="118">
        <v>44505</v>
      </c>
      <c r="R53" s="121" t="s">
        <v>1353</v>
      </c>
    </row>
    <row r="54" spans="1:18" x14ac:dyDescent="0.4">
      <c r="A54" s="92" t="s">
        <v>646</v>
      </c>
      <c r="B54" s="92" t="s">
        <v>791</v>
      </c>
      <c r="C54" s="91" t="s">
        <v>254</v>
      </c>
      <c r="D54" s="97" t="s">
        <v>1203</v>
      </c>
      <c r="E54" s="92"/>
      <c r="F54" s="91" t="s">
        <v>761</v>
      </c>
      <c r="G54" s="91" t="s">
        <v>853</v>
      </c>
      <c r="H54" s="96" t="s">
        <v>793</v>
      </c>
      <c r="I54" s="91" t="s">
        <v>723</v>
      </c>
      <c r="J54" s="91" t="s">
        <v>735</v>
      </c>
      <c r="K54" s="97"/>
      <c r="L54" s="91" t="s">
        <v>759</v>
      </c>
      <c r="M54" s="92"/>
      <c r="N54" s="95" t="s">
        <v>1350</v>
      </c>
      <c r="O54" s="92" t="s">
        <v>1392</v>
      </c>
      <c r="P54" s="118">
        <v>44484</v>
      </c>
      <c r="Q54" s="118">
        <v>44505</v>
      </c>
      <c r="R54" s="121" t="s">
        <v>1353</v>
      </c>
    </row>
    <row r="55" spans="1:18" x14ac:dyDescent="0.4">
      <c r="A55" s="92" t="s">
        <v>646</v>
      </c>
      <c r="B55" s="92" t="s">
        <v>791</v>
      </c>
      <c r="C55" s="91" t="s">
        <v>288</v>
      </c>
      <c r="D55" s="97" t="s">
        <v>1239</v>
      </c>
      <c r="E55" s="92"/>
      <c r="F55" s="91" t="s">
        <v>761</v>
      </c>
      <c r="G55" s="91" t="s">
        <v>853</v>
      </c>
      <c r="H55" s="96" t="s">
        <v>793</v>
      </c>
      <c r="I55" s="91" t="s">
        <v>723</v>
      </c>
      <c r="J55" s="91" t="s">
        <v>735</v>
      </c>
      <c r="K55" s="97"/>
      <c r="L55" s="91" t="s">
        <v>759</v>
      </c>
      <c r="M55" s="92"/>
      <c r="N55" s="95" t="s">
        <v>1350</v>
      </c>
      <c r="O55" s="92" t="s">
        <v>1392</v>
      </c>
      <c r="P55" s="118">
        <v>44484</v>
      </c>
      <c r="Q55" s="118">
        <v>44505</v>
      </c>
      <c r="R55" s="121" t="s">
        <v>1353</v>
      </c>
    </row>
    <row r="56" spans="1:18" x14ac:dyDescent="0.4">
      <c r="A56" s="92" t="s">
        <v>646</v>
      </c>
      <c r="B56" s="92" t="s">
        <v>1035</v>
      </c>
      <c r="C56" s="91" t="s">
        <v>264</v>
      </c>
      <c r="D56" s="92" t="s">
        <v>1262</v>
      </c>
      <c r="E56" s="92"/>
      <c r="F56" s="91" t="s">
        <v>761</v>
      </c>
      <c r="G56" s="91" t="s">
        <v>853</v>
      </c>
      <c r="H56" s="96" t="s">
        <v>793</v>
      </c>
      <c r="I56" s="91" t="s">
        <v>723</v>
      </c>
      <c r="J56" s="97" t="s">
        <v>1263</v>
      </c>
      <c r="K56" s="97"/>
      <c r="L56" s="104" t="s">
        <v>1264</v>
      </c>
      <c r="M56" s="105" t="s">
        <v>1265</v>
      </c>
      <c r="N56" s="95" t="s">
        <v>1350</v>
      </c>
      <c r="O56" s="92" t="s">
        <v>1377</v>
      </c>
      <c r="P56" s="118">
        <v>44498</v>
      </c>
      <c r="Q56" s="118">
        <v>44512</v>
      </c>
      <c r="R56" s="121" t="s">
        <v>1353</v>
      </c>
    </row>
    <row r="57" spans="1:18" x14ac:dyDescent="0.4">
      <c r="A57" s="92" t="s">
        <v>646</v>
      </c>
      <c r="B57" s="92" t="s">
        <v>1035</v>
      </c>
      <c r="C57" s="91" t="s">
        <v>298</v>
      </c>
      <c r="D57" s="92" t="s">
        <v>1313</v>
      </c>
      <c r="E57" s="92"/>
      <c r="F57" s="91" t="s">
        <v>761</v>
      </c>
      <c r="G57" s="91" t="s">
        <v>853</v>
      </c>
      <c r="H57" s="96" t="s">
        <v>793</v>
      </c>
      <c r="I57" s="91" t="s">
        <v>723</v>
      </c>
      <c r="J57" s="97" t="s">
        <v>1263</v>
      </c>
      <c r="K57" s="97"/>
      <c r="L57" s="104" t="s">
        <v>1264</v>
      </c>
      <c r="M57" s="105" t="s">
        <v>1265</v>
      </c>
      <c r="N57" s="95" t="s">
        <v>1350</v>
      </c>
      <c r="O57" s="92" t="s">
        <v>1377</v>
      </c>
      <c r="P57" s="118">
        <v>44498</v>
      </c>
      <c r="Q57" s="118">
        <v>44512</v>
      </c>
      <c r="R57" s="121" t="s">
        <v>1353</v>
      </c>
    </row>
    <row r="58" spans="1:18" x14ac:dyDescent="0.4">
      <c r="A58" s="92" t="s">
        <v>644</v>
      </c>
      <c r="B58" s="92" t="s">
        <v>1280</v>
      </c>
      <c r="C58" s="91" t="s">
        <v>193</v>
      </c>
      <c r="D58" s="92" t="s">
        <v>1281</v>
      </c>
      <c r="E58" s="92"/>
      <c r="F58" s="91" t="s">
        <v>714</v>
      </c>
      <c r="G58" s="91" t="s">
        <v>715</v>
      </c>
      <c r="H58" s="103" t="s">
        <v>1282</v>
      </c>
      <c r="I58" s="91" t="s">
        <v>723</v>
      </c>
      <c r="J58" s="97" t="s">
        <v>1263</v>
      </c>
      <c r="K58" s="97"/>
      <c r="L58" s="119" t="s">
        <v>1283</v>
      </c>
      <c r="M58" s="120" t="s">
        <v>1284</v>
      </c>
      <c r="N58" s="95" t="s">
        <v>1350</v>
      </c>
      <c r="O58" s="92" t="s">
        <v>1378</v>
      </c>
      <c r="P58" s="118">
        <v>44498</v>
      </c>
      <c r="Q58" s="118">
        <v>44512</v>
      </c>
      <c r="R58" s="121" t="s">
        <v>1353</v>
      </c>
    </row>
    <row r="59" spans="1:18" x14ac:dyDescent="0.4">
      <c r="A59" s="92" t="s">
        <v>644</v>
      </c>
      <c r="B59" s="92" t="s">
        <v>1280</v>
      </c>
      <c r="C59" s="91" t="s">
        <v>173</v>
      </c>
      <c r="D59" s="92" t="s">
        <v>1285</v>
      </c>
      <c r="E59" s="92"/>
      <c r="F59" s="91" t="s">
        <v>714</v>
      </c>
      <c r="G59" s="91" t="s">
        <v>715</v>
      </c>
      <c r="H59" s="103" t="s">
        <v>1282</v>
      </c>
      <c r="I59" s="91" t="s">
        <v>723</v>
      </c>
      <c r="J59" s="97" t="s">
        <v>1263</v>
      </c>
      <c r="K59" s="97"/>
      <c r="L59" s="119" t="s">
        <v>1283</v>
      </c>
      <c r="M59" s="120" t="s">
        <v>1284</v>
      </c>
      <c r="N59" s="95" t="s">
        <v>1350</v>
      </c>
      <c r="O59" s="92" t="s">
        <v>1378</v>
      </c>
      <c r="P59" s="118">
        <v>44498</v>
      </c>
      <c r="Q59" s="118">
        <v>44512</v>
      </c>
      <c r="R59" s="121" t="s">
        <v>1353</v>
      </c>
    </row>
    <row r="60" spans="1:18" x14ac:dyDescent="0.4">
      <c r="A60" s="92" t="s">
        <v>644</v>
      </c>
      <c r="B60" s="92" t="s">
        <v>1280</v>
      </c>
      <c r="C60" s="91" t="s">
        <v>192</v>
      </c>
      <c r="D60" s="92" t="s">
        <v>1286</v>
      </c>
      <c r="E60" s="92"/>
      <c r="F60" s="91" t="s">
        <v>714</v>
      </c>
      <c r="G60" s="91" t="s">
        <v>715</v>
      </c>
      <c r="H60" s="103" t="s">
        <v>1282</v>
      </c>
      <c r="I60" s="91" t="s">
        <v>723</v>
      </c>
      <c r="J60" s="97" t="s">
        <v>1263</v>
      </c>
      <c r="K60" s="97"/>
      <c r="L60" s="119" t="s">
        <v>1283</v>
      </c>
      <c r="M60" s="120" t="s">
        <v>1284</v>
      </c>
      <c r="N60" s="95" t="s">
        <v>1350</v>
      </c>
      <c r="O60" s="92" t="s">
        <v>1378</v>
      </c>
      <c r="P60" s="118">
        <v>44498</v>
      </c>
      <c r="Q60" s="118">
        <v>44512</v>
      </c>
      <c r="R60" s="121" t="s">
        <v>1353</v>
      </c>
    </row>
    <row r="61" spans="1:18" x14ac:dyDescent="0.4">
      <c r="A61" s="92" t="s">
        <v>644</v>
      </c>
      <c r="B61" s="92" t="s">
        <v>1280</v>
      </c>
      <c r="C61" s="91" t="s">
        <v>175</v>
      </c>
      <c r="D61" s="92" t="s">
        <v>1287</v>
      </c>
      <c r="E61" s="92"/>
      <c r="F61" s="91" t="s">
        <v>714</v>
      </c>
      <c r="G61" s="91" t="s">
        <v>715</v>
      </c>
      <c r="H61" s="103" t="s">
        <v>1282</v>
      </c>
      <c r="I61" s="91" t="s">
        <v>723</v>
      </c>
      <c r="J61" s="91" t="s">
        <v>718</v>
      </c>
      <c r="K61" s="97"/>
      <c r="L61" s="119" t="s">
        <v>1283</v>
      </c>
      <c r="M61" s="120" t="s">
        <v>1284</v>
      </c>
      <c r="N61" s="95" t="s">
        <v>1350</v>
      </c>
      <c r="O61" s="92" t="s">
        <v>1379</v>
      </c>
      <c r="P61" s="118">
        <v>44498</v>
      </c>
      <c r="Q61" s="118">
        <v>44512</v>
      </c>
      <c r="R61" s="121" t="s">
        <v>1353</v>
      </c>
    </row>
    <row r="62" spans="1:18" x14ac:dyDescent="0.4">
      <c r="A62" s="92" t="s">
        <v>644</v>
      </c>
      <c r="B62" s="92" t="s">
        <v>1280</v>
      </c>
      <c r="C62" s="91" t="s">
        <v>195</v>
      </c>
      <c r="D62" s="92" t="s">
        <v>1288</v>
      </c>
      <c r="E62" s="92"/>
      <c r="F62" s="91" t="s">
        <v>714</v>
      </c>
      <c r="G62" s="91" t="s">
        <v>715</v>
      </c>
      <c r="H62" s="103" t="s">
        <v>1231</v>
      </c>
      <c r="I62" s="91" t="s">
        <v>723</v>
      </c>
      <c r="J62" s="91" t="s">
        <v>718</v>
      </c>
      <c r="K62" s="97"/>
      <c r="L62" s="119" t="s">
        <v>1283</v>
      </c>
      <c r="M62" s="120" t="s">
        <v>1284</v>
      </c>
      <c r="N62" s="95" t="s">
        <v>1350</v>
      </c>
      <c r="O62" s="92" t="s">
        <v>1379</v>
      </c>
      <c r="P62" s="118">
        <v>44498</v>
      </c>
      <c r="Q62" s="118">
        <v>44512</v>
      </c>
      <c r="R62" s="121" t="s">
        <v>1353</v>
      </c>
    </row>
    <row r="63" spans="1:18" x14ac:dyDescent="0.4">
      <c r="A63" s="92" t="s">
        <v>644</v>
      </c>
      <c r="B63" s="92" t="s">
        <v>1280</v>
      </c>
      <c r="C63" s="91" t="s">
        <v>176</v>
      </c>
      <c r="D63" s="92" t="s">
        <v>1289</v>
      </c>
      <c r="E63" s="92"/>
      <c r="F63" s="91" t="s">
        <v>714</v>
      </c>
      <c r="G63" s="91" t="s">
        <v>715</v>
      </c>
      <c r="H63" s="103" t="s">
        <v>1282</v>
      </c>
      <c r="I63" s="91" t="s">
        <v>723</v>
      </c>
      <c r="J63" s="91" t="s">
        <v>1263</v>
      </c>
      <c r="K63" s="97"/>
      <c r="L63" s="119" t="s">
        <v>1283</v>
      </c>
      <c r="M63" s="120" t="s">
        <v>1284</v>
      </c>
      <c r="N63" s="95" t="s">
        <v>1350</v>
      </c>
      <c r="O63" s="92" t="s">
        <v>1380</v>
      </c>
      <c r="P63" s="118">
        <v>44498</v>
      </c>
      <c r="Q63" s="118">
        <v>44512</v>
      </c>
      <c r="R63" s="121" t="s">
        <v>1353</v>
      </c>
    </row>
    <row r="64" spans="1:18" x14ac:dyDescent="0.4">
      <c r="A64" s="92" t="s">
        <v>644</v>
      </c>
      <c r="B64" s="92" t="s">
        <v>1280</v>
      </c>
      <c r="C64" s="91" t="s">
        <v>194</v>
      </c>
      <c r="D64" s="92" t="s">
        <v>1290</v>
      </c>
      <c r="E64" s="92"/>
      <c r="F64" s="91" t="s">
        <v>714</v>
      </c>
      <c r="G64" s="91" t="s">
        <v>715</v>
      </c>
      <c r="H64" s="103" t="s">
        <v>1231</v>
      </c>
      <c r="I64" s="91" t="s">
        <v>723</v>
      </c>
      <c r="J64" s="97" t="s">
        <v>1263</v>
      </c>
      <c r="K64" s="97"/>
      <c r="L64" s="119" t="s">
        <v>1283</v>
      </c>
      <c r="M64" s="120" t="s">
        <v>1284</v>
      </c>
      <c r="N64" s="95" t="s">
        <v>1350</v>
      </c>
      <c r="O64" s="92" t="s">
        <v>1380</v>
      </c>
      <c r="P64" s="118">
        <v>44498</v>
      </c>
      <c r="Q64" s="118">
        <v>44512</v>
      </c>
      <c r="R64" s="121" t="s">
        <v>1353</v>
      </c>
    </row>
    <row r="65" spans="1:18" x14ac:dyDescent="0.4">
      <c r="A65" s="92" t="s">
        <v>644</v>
      </c>
      <c r="B65" s="92" t="s">
        <v>1280</v>
      </c>
      <c r="C65" s="91" t="s">
        <v>447</v>
      </c>
      <c r="D65" s="92" t="s">
        <v>1292</v>
      </c>
      <c r="E65" s="92" t="s">
        <v>927</v>
      </c>
      <c r="F65" s="91" t="s">
        <v>714</v>
      </c>
      <c r="G65" s="91" t="s">
        <v>715</v>
      </c>
      <c r="H65" s="103" t="s">
        <v>1282</v>
      </c>
      <c r="I65" s="91" t="s">
        <v>723</v>
      </c>
      <c r="J65" s="91" t="s">
        <v>1263</v>
      </c>
      <c r="K65" s="97"/>
      <c r="L65" s="91" t="s">
        <v>897</v>
      </c>
      <c r="M65" s="92"/>
      <c r="N65" s="95" t="s">
        <v>1350</v>
      </c>
      <c r="O65" s="92" t="s">
        <v>1381</v>
      </c>
      <c r="P65" s="118">
        <v>44498</v>
      </c>
      <c r="Q65" s="118">
        <v>44512</v>
      </c>
      <c r="R65" s="121" t="s">
        <v>1353</v>
      </c>
    </row>
    <row r="66" spans="1:18" x14ac:dyDescent="0.4">
      <c r="A66" s="92" t="s">
        <v>646</v>
      </c>
      <c r="B66" s="92" t="s">
        <v>1035</v>
      </c>
      <c r="C66" s="91" t="s">
        <v>263</v>
      </c>
      <c r="D66" s="92" t="s">
        <v>1260</v>
      </c>
      <c r="E66" s="92"/>
      <c r="F66" s="91" t="s">
        <v>761</v>
      </c>
      <c r="G66" s="91" t="s">
        <v>853</v>
      </c>
      <c r="H66" s="96" t="s">
        <v>793</v>
      </c>
      <c r="I66" s="91" t="s">
        <v>719</v>
      </c>
      <c r="J66" s="91" t="s">
        <v>1261</v>
      </c>
      <c r="K66" s="97"/>
      <c r="L66" s="91" t="s">
        <v>759</v>
      </c>
      <c r="M66" s="92"/>
      <c r="N66" s="95" t="s">
        <v>1350</v>
      </c>
      <c r="O66" s="92" t="s">
        <v>1382</v>
      </c>
      <c r="P66" s="118">
        <v>44498</v>
      </c>
      <c r="Q66" s="118">
        <v>44512</v>
      </c>
      <c r="R66" s="121" t="s">
        <v>1354</v>
      </c>
    </row>
    <row r="67" spans="1:18" x14ac:dyDescent="0.4">
      <c r="A67" s="92" t="s">
        <v>646</v>
      </c>
      <c r="B67" s="92" t="s">
        <v>1035</v>
      </c>
      <c r="C67" s="91" t="s">
        <v>265</v>
      </c>
      <c r="D67" s="92" t="s">
        <v>1266</v>
      </c>
      <c r="E67" s="92"/>
      <c r="F67" s="91" t="s">
        <v>761</v>
      </c>
      <c r="G67" s="91" t="s">
        <v>853</v>
      </c>
      <c r="H67" s="96" t="s">
        <v>793</v>
      </c>
      <c r="I67" s="91" t="s">
        <v>723</v>
      </c>
      <c r="J67" s="91" t="s">
        <v>1261</v>
      </c>
      <c r="K67" s="97"/>
      <c r="L67" s="91" t="s">
        <v>759</v>
      </c>
      <c r="M67" s="92"/>
      <c r="N67" s="95" t="s">
        <v>1350</v>
      </c>
      <c r="O67" s="92" t="s">
        <v>1382</v>
      </c>
      <c r="P67" s="118">
        <v>44498</v>
      </c>
      <c r="Q67" s="118">
        <v>44512</v>
      </c>
      <c r="R67" s="121" t="s">
        <v>1354</v>
      </c>
    </row>
    <row r="68" spans="1:18" x14ac:dyDescent="0.4">
      <c r="A68" s="92" t="s">
        <v>646</v>
      </c>
      <c r="B68" s="92" t="s">
        <v>1035</v>
      </c>
      <c r="C68" s="91" t="s">
        <v>317</v>
      </c>
      <c r="D68" s="92" t="s">
        <v>1295</v>
      </c>
      <c r="E68" s="92"/>
      <c r="F68" s="91" t="s">
        <v>714</v>
      </c>
      <c r="G68" s="91" t="s">
        <v>715</v>
      </c>
      <c r="H68" s="96" t="s">
        <v>793</v>
      </c>
      <c r="I68" s="91" t="s">
        <v>723</v>
      </c>
      <c r="J68" s="97" t="s">
        <v>1263</v>
      </c>
      <c r="K68" s="97"/>
      <c r="L68" s="91" t="s">
        <v>897</v>
      </c>
      <c r="M68" s="92"/>
      <c r="N68" s="95" t="s">
        <v>1350</v>
      </c>
      <c r="O68" s="92" t="s">
        <v>1382</v>
      </c>
      <c r="P68" s="118">
        <v>44498</v>
      </c>
      <c r="Q68" s="118">
        <v>44512</v>
      </c>
      <c r="R68" s="121" t="s">
        <v>1354</v>
      </c>
    </row>
    <row r="69" spans="1:18" x14ac:dyDescent="0.4">
      <c r="A69" s="92" t="s">
        <v>646</v>
      </c>
      <c r="B69" s="92" t="s">
        <v>1035</v>
      </c>
      <c r="C69" s="91" t="s">
        <v>301</v>
      </c>
      <c r="D69" s="92" t="s">
        <v>1296</v>
      </c>
      <c r="E69" s="92"/>
      <c r="F69" s="91" t="s">
        <v>714</v>
      </c>
      <c r="G69" s="91" t="s">
        <v>715</v>
      </c>
      <c r="H69" s="96" t="s">
        <v>793</v>
      </c>
      <c r="I69" s="91" t="s">
        <v>723</v>
      </c>
      <c r="J69" s="97" t="s">
        <v>1263</v>
      </c>
      <c r="K69" s="97"/>
      <c r="L69" s="91" t="s">
        <v>897</v>
      </c>
      <c r="M69" s="92"/>
      <c r="N69" s="95" t="s">
        <v>1350</v>
      </c>
      <c r="O69" s="92" t="s">
        <v>1382</v>
      </c>
      <c r="P69" s="118">
        <v>44498</v>
      </c>
      <c r="Q69" s="118">
        <v>44512</v>
      </c>
      <c r="R69" s="121" t="s">
        <v>1354</v>
      </c>
    </row>
    <row r="70" spans="1:18" x14ac:dyDescent="0.4">
      <c r="A70" s="92" t="s">
        <v>646</v>
      </c>
      <c r="B70" s="92" t="s">
        <v>1035</v>
      </c>
      <c r="C70" s="91" t="s">
        <v>268</v>
      </c>
      <c r="D70" s="92" t="s">
        <v>1298</v>
      </c>
      <c r="E70" s="92"/>
      <c r="F70" s="91" t="s">
        <v>714</v>
      </c>
      <c r="G70" s="91" t="s">
        <v>715</v>
      </c>
      <c r="H70" s="96" t="s">
        <v>793</v>
      </c>
      <c r="I70" s="91" t="s">
        <v>723</v>
      </c>
      <c r="J70" s="91" t="s">
        <v>1263</v>
      </c>
      <c r="K70" s="97"/>
      <c r="L70" s="91" t="s">
        <v>897</v>
      </c>
      <c r="M70" s="92"/>
      <c r="N70" s="95" t="s">
        <v>1350</v>
      </c>
      <c r="O70" s="92" t="s">
        <v>1382</v>
      </c>
      <c r="P70" s="118">
        <v>44498</v>
      </c>
      <c r="Q70" s="118">
        <v>44512</v>
      </c>
      <c r="R70" s="121" t="s">
        <v>1354</v>
      </c>
    </row>
    <row r="71" spans="1:18" x14ac:dyDescent="0.4">
      <c r="A71" s="92" t="s">
        <v>646</v>
      </c>
      <c r="B71" s="92" t="s">
        <v>1035</v>
      </c>
      <c r="C71" s="91" t="s">
        <v>302</v>
      </c>
      <c r="D71" s="92" t="s">
        <v>1299</v>
      </c>
      <c r="E71" s="92"/>
      <c r="F71" s="91" t="s">
        <v>714</v>
      </c>
      <c r="G71" s="91" t="s">
        <v>715</v>
      </c>
      <c r="H71" s="96" t="s">
        <v>793</v>
      </c>
      <c r="I71" s="91" t="s">
        <v>723</v>
      </c>
      <c r="J71" s="97" t="s">
        <v>1263</v>
      </c>
      <c r="K71" s="97"/>
      <c r="L71" s="91" t="s">
        <v>897</v>
      </c>
      <c r="M71" s="92"/>
      <c r="N71" s="95" t="s">
        <v>1350</v>
      </c>
      <c r="O71" s="92" t="s">
        <v>1382</v>
      </c>
      <c r="P71" s="118">
        <v>44498</v>
      </c>
      <c r="Q71" s="118">
        <v>44512</v>
      </c>
      <c r="R71" s="121" t="s">
        <v>1354</v>
      </c>
    </row>
    <row r="72" spans="1:18" x14ac:dyDescent="0.4">
      <c r="A72" s="92" t="s">
        <v>646</v>
      </c>
      <c r="B72" s="92" t="s">
        <v>1162</v>
      </c>
      <c r="C72" s="91" t="s">
        <v>600</v>
      </c>
      <c r="D72" s="97" t="s">
        <v>1301</v>
      </c>
      <c r="E72" s="97" t="s">
        <v>1302</v>
      </c>
      <c r="F72" s="91" t="s">
        <v>761</v>
      </c>
      <c r="G72" s="91" t="s">
        <v>715</v>
      </c>
      <c r="H72" s="96" t="s">
        <v>1002</v>
      </c>
      <c r="I72" s="91" t="s">
        <v>723</v>
      </c>
      <c r="J72" s="91" t="s">
        <v>1263</v>
      </c>
      <c r="K72" s="97"/>
      <c r="L72" s="91" t="s">
        <v>897</v>
      </c>
      <c r="M72" s="92"/>
      <c r="N72" s="95" t="s">
        <v>1350</v>
      </c>
      <c r="O72" s="92" t="s">
        <v>1382</v>
      </c>
      <c r="P72" s="118">
        <v>44498</v>
      </c>
      <c r="Q72" s="118">
        <v>44512</v>
      </c>
      <c r="R72" s="121" t="s">
        <v>1354</v>
      </c>
    </row>
    <row r="73" spans="1:18" x14ac:dyDescent="0.4">
      <c r="A73" s="92" t="s">
        <v>646</v>
      </c>
      <c r="B73" s="92" t="s">
        <v>1162</v>
      </c>
      <c r="C73" s="91" t="s">
        <v>595</v>
      </c>
      <c r="D73" s="97" t="s">
        <v>1303</v>
      </c>
      <c r="E73" s="97" t="s">
        <v>1304</v>
      </c>
      <c r="F73" s="91" t="s">
        <v>761</v>
      </c>
      <c r="G73" s="91" t="s">
        <v>715</v>
      </c>
      <c r="H73" s="96" t="s">
        <v>1002</v>
      </c>
      <c r="I73" s="91" t="s">
        <v>723</v>
      </c>
      <c r="J73" s="91" t="s">
        <v>1263</v>
      </c>
      <c r="K73" s="97"/>
      <c r="L73" s="91" t="s">
        <v>897</v>
      </c>
      <c r="M73" s="92"/>
      <c r="N73" s="95" t="s">
        <v>1350</v>
      </c>
      <c r="O73" s="92" t="s">
        <v>1382</v>
      </c>
      <c r="P73" s="118">
        <v>44498</v>
      </c>
      <c r="Q73" s="118">
        <v>44512</v>
      </c>
      <c r="R73" s="121" t="s">
        <v>1354</v>
      </c>
    </row>
    <row r="74" spans="1:18" x14ac:dyDescent="0.4">
      <c r="A74" s="92" t="s">
        <v>646</v>
      </c>
      <c r="B74" s="92" t="s">
        <v>1162</v>
      </c>
      <c r="C74" s="91" t="s">
        <v>596</v>
      </c>
      <c r="D74" s="97" t="s">
        <v>1305</v>
      </c>
      <c r="E74" s="97" t="s">
        <v>1304</v>
      </c>
      <c r="F74" s="91" t="s">
        <v>761</v>
      </c>
      <c r="G74" s="91" t="s">
        <v>715</v>
      </c>
      <c r="H74" s="96" t="s">
        <v>1002</v>
      </c>
      <c r="I74" s="91" t="s">
        <v>723</v>
      </c>
      <c r="J74" s="91" t="s">
        <v>1263</v>
      </c>
      <c r="K74" s="97"/>
      <c r="L74" s="91" t="s">
        <v>897</v>
      </c>
      <c r="M74" s="92"/>
      <c r="N74" s="95" t="s">
        <v>1350</v>
      </c>
      <c r="O74" s="92" t="s">
        <v>1382</v>
      </c>
      <c r="P74" s="118">
        <v>44498</v>
      </c>
      <c r="Q74" s="118">
        <v>44512</v>
      </c>
      <c r="R74" s="121" t="s">
        <v>1354</v>
      </c>
    </row>
    <row r="75" spans="1:18" x14ac:dyDescent="0.4">
      <c r="A75" s="92" t="s">
        <v>646</v>
      </c>
      <c r="B75" s="92" t="s">
        <v>1162</v>
      </c>
      <c r="C75" s="91" t="s">
        <v>597</v>
      </c>
      <c r="D75" s="97" t="s">
        <v>1306</v>
      </c>
      <c r="E75" s="97" t="s">
        <v>1304</v>
      </c>
      <c r="F75" s="91" t="s">
        <v>761</v>
      </c>
      <c r="G75" s="91" t="s">
        <v>715</v>
      </c>
      <c r="H75" s="96" t="s">
        <v>1002</v>
      </c>
      <c r="I75" s="91" t="s">
        <v>723</v>
      </c>
      <c r="J75" s="91" t="s">
        <v>1263</v>
      </c>
      <c r="K75" s="97"/>
      <c r="L75" s="91" t="s">
        <v>897</v>
      </c>
      <c r="M75" s="92"/>
      <c r="N75" s="95" t="s">
        <v>1350</v>
      </c>
      <c r="O75" s="92" t="s">
        <v>1382</v>
      </c>
      <c r="P75" s="118">
        <v>44498</v>
      </c>
      <c r="Q75" s="118">
        <v>44512</v>
      </c>
      <c r="R75" s="121" t="s">
        <v>1354</v>
      </c>
    </row>
    <row r="76" spans="1:18" x14ac:dyDescent="0.4">
      <c r="A76" s="92" t="s">
        <v>646</v>
      </c>
      <c r="B76" s="92" t="s">
        <v>1035</v>
      </c>
      <c r="C76" s="91" t="s">
        <v>297</v>
      </c>
      <c r="D76" s="92" t="s">
        <v>1312</v>
      </c>
      <c r="E76" s="92"/>
      <c r="F76" s="91" t="s">
        <v>761</v>
      </c>
      <c r="G76" s="91" t="s">
        <v>853</v>
      </c>
      <c r="H76" s="96" t="s">
        <v>793</v>
      </c>
      <c r="I76" s="91" t="s">
        <v>719</v>
      </c>
      <c r="J76" s="97" t="s">
        <v>1263</v>
      </c>
      <c r="K76" s="97"/>
      <c r="L76" s="91" t="s">
        <v>759</v>
      </c>
      <c r="M76" s="92"/>
      <c r="N76" s="95" t="s">
        <v>1350</v>
      </c>
      <c r="O76" s="92" t="s">
        <v>1382</v>
      </c>
      <c r="P76" s="118">
        <v>44498</v>
      </c>
      <c r="Q76" s="118">
        <v>44512</v>
      </c>
      <c r="R76" s="121" t="s">
        <v>1354</v>
      </c>
    </row>
    <row r="77" spans="1:18" x14ac:dyDescent="0.4">
      <c r="A77" s="92" t="s">
        <v>646</v>
      </c>
      <c r="B77" s="92" t="s">
        <v>1035</v>
      </c>
      <c r="C77" s="91" t="s">
        <v>299</v>
      </c>
      <c r="D77" s="92" t="s">
        <v>1314</v>
      </c>
      <c r="E77" s="92"/>
      <c r="F77" s="91" t="s">
        <v>761</v>
      </c>
      <c r="G77" s="91" t="s">
        <v>853</v>
      </c>
      <c r="H77" s="96" t="s">
        <v>793</v>
      </c>
      <c r="I77" s="91" t="s">
        <v>723</v>
      </c>
      <c r="J77" s="91" t="s">
        <v>745</v>
      </c>
      <c r="K77" s="97"/>
      <c r="L77" s="91" t="s">
        <v>759</v>
      </c>
      <c r="M77" s="92"/>
      <c r="N77" s="95" t="s">
        <v>1350</v>
      </c>
      <c r="O77" s="92" t="s">
        <v>1382</v>
      </c>
      <c r="P77" s="118">
        <v>44498</v>
      </c>
      <c r="Q77" s="118">
        <v>44512</v>
      </c>
      <c r="R77" s="121" t="s">
        <v>1354</v>
      </c>
    </row>
    <row r="78" spans="1:18" x14ac:dyDescent="0.4">
      <c r="A78" s="92" t="s">
        <v>626</v>
      </c>
      <c r="B78" s="92" t="s">
        <v>627</v>
      </c>
      <c r="C78" s="91" t="s">
        <v>2</v>
      </c>
      <c r="D78" s="92" t="s">
        <v>713</v>
      </c>
      <c r="E78" s="92"/>
      <c r="F78" s="91" t="s">
        <v>714</v>
      </c>
      <c r="G78" s="91" t="s">
        <v>715</v>
      </c>
      <c r="H78" s="96" t="s">
        <v>716</v>
      </c>
      <c r="I78" s="91" t="s">
        <v>717</v>
      </c>
      <c r="J78" s="91" t="s">
        <v>718</v>
      </c>
      <c r="K78" s="97"/>
      <c r="L78" s="91">
        <v>1</v>
      </c>
      <c r="M78" s="92" t="s">
        <v>720</v>
      </c>
      <c r="N78" s="92" t="s">
        <v>1350</v>
      </c>
      <c r="O78" s="92" t="s">
        <v>1395</v>
      </c>
      <c r="P78" s="118">
        <v>44491</v>
      </c>
      <c r="Q78" s="118">
        <v>44519</v>
      </c>
      <c r="R78" s="121" t="s">
        <v>1361</v>
      </c>
    </row>
    <row r="79" spans="1:18" x14ac:dyDescent="0.4">
      <c r="A79" s="92" t="s">
        <v>626</v>
      </c>
      <c r="B79" s="92" t="s">
        <v>627</v>
      </c>
      <c r="C79" s="91" t="s">
        <v>3</v>
      </c>
      <c r="D79" s="92" t="s">
        <v>721</v>
      </c>
      <c r="E79" s="92"/>
      <c r="F79" s="91" t="s">
        <v>714</v>
      </c>
      <c r="G79" s="91" t="s">
        <v>715</v>
      </c>
      <c r="H79" s="96" t="s">
        <v>722</v>
      </c>
      <c r="I79" s="91" t="s">
        <v>717</v>
      </c>
      <c r="J79" s="91" t="s">
        <v>718</v>
      </c>
      <c r="K79" s="97"/>
      <c r="L79" s="91" t="s">
        <v>724</v>
      </c>
      <c r="M79" s="92" t="s">
        <v>725</v>
      </c>
      <c r="N79" s="92" t="s">
        <v>1350</v>
      </c>
      <c r="O79" s="92" t="s">
        <v>1395</v>
      </c>
      <c r="P79" s="118">
        <v>44491</v>
      </c>
      <c r="Q79" s="118">
        <v>44519</v>
      </c>
      <c r="R79" s="121" t="s">
        <v>1361</v>
      </c>
    </row>
    <row r="80" spans="1:18" x14ac:dyDescent="0.4">
      <c r="A80" s="92" t="s">
        <v>626</v>
      </c>
      <c r="B80" s="92" t="s">
        <v>627</v>
      </c>
      <c r="C80" s="91" t="s">
        <v>4</v>
      </c>
      <c r="D80" s="92" t="s">
        <v>726</v>
      </c>
      <c r="E80" s="92"/>
      <c r="F80" s="91" t="s">
        <v>714</v>
      </c>
      <c r="G80" s="91" t="s">
        <v>715</v>
      </c>
      <c r="H80" s="96" t="s">
        <v>716</v>
      </c>
      <c r="I80" s="91" t="s">
        <v>717</v>
      </c>
      <c r="J80" s="91" t="s">
        <v>727</v>
      </c>
      <c r="K80" s="97"/>
      <c r="L80" s="91" t="s">
        <v>724</v>
      </c>
      <c r="M80" s="92" t="s">
        <v>725</v>
      </c>
      <c r="N80" s="92" t="s">
        <v>1350</v>
      </c>
      <c r="O80" s="92" t="s">
        <v>1395</v>
      </c>
      <c r="P80" s="118">
        <v>44491</v>
      </c>
      <c r="Q80" s="118">
        <v>44519</v>
      </c>
      <c r="R80" s="121" t="s">
        <v>1361</v>
      </c>
    </row>
    <row r="81" spans="1:18" x14ac:dyDescent="0.4">
      <c r="A81" s="92" t="s">
        <v>626</v>
      </c>
      <c r="B81" s="92" t="s">
        <v>627</v>
      </c>
      <c r="C81" s="91" t="s">
        <v>5</v>
      </c>
      <c r="D81" s="92" t="s">
        <v>729</v>
      </c>
      <c r="E81" s="92"/>
      <c r="F81" s="91" t="s">
        <v>714</v>
      </c>
      <c r="G81" s="91" t="s">
        <v>715</v>
      </c>
      <c r="H81" s="96" t="s">
        <v>722</v>
      </c>
      <c r="I81" s="91" t="s">
        <v>717</v>
      </c>
      <c r="J81" s="91" t="s">
        <v>718</v>
      </c>
      <c r="K81" s="97"/>
      <c r="L81" s="91" t="s">
        <v>730</v>
      </c>
      <c r="M81" s="92" t="s">
        <v>731</v>
      </c>
      <c r="N81" s="92" t="s">
        <v>1350</v>
      </c>
      <c r="O81" s="92" t="s">
        <v>1395</v>
      </c>
      <c r="P81" s="118">
        <v>44491</v>
      </c>
      <c r="Q81" s="118">
        <v>44519</v>
      </c>
      <c r="R81" s="121" t="s">
        <v>1361</v>
      </c>
    </row>
    <row r="82" spans="1:18" x14ac:dyDescent="0.4">
      <c r="A82" s="92" t="s">
        <v>626</v>
      </c>
      <c r="B82" s="92" t="s">
        <v>627</v>
      </c>
      <c r="C82" s="91" t="s">
        <v>6</v>
      </c>
      <c r="D82" s="92" t="s">
        <v>732</v>
      </c>
      <c r="E82" s="92"/>
      <c r="F82" s="91" t="s">
        <v>714</v>
      </c>
      <c r="G82" s="91" t="s">
        <v>715</v>
      </c>
      <c r="H82" s="96" t="s">
        <v>716</v>
      </c>
      <c r="I82" s="91" t="s">
        <v>717</v>
      </c>
      <c r="J82" s="91" t="s">
        <v>727</v>
      </c>
      <c r="K82" s="97"/>
      <c r="L82" s="91" t="s">
        <v>730</v>
      </c>
      <c r="M82" s="92" t="s">
        <v>731</v>
      </c>
      <c r="N82" s="92" t="s">
        <v>1350</v>
      </c>
      <c r="O82" s="92" t="s">
        <v>1395</v>
      </c>
      <c r="P82" s="118">
        <v>44491</v>
      </c>
      <c r="Q82" s="118">
        <v>44519</v>
      </c>
      <c r="R82" s="121" t="s">
        <v>1361</v>
      </c>
    </row>
    <row r="83" spans="1:18" x14ac:dyDescent="0.4">
      <c r="A83" s="92" t="s">
        <v>626</v>
      </c>
      <c r="B83" s="92" t="s">
        <v>627</v>
      </c>
      <c r="C83" s="91" t="s">
        <v>602</v>
      </c>
      <c r="D83" s="92" t="s">
        <v>733</v>
      </c>
      <c r="E83" s="92"/>
      <c r="F83" s="91" t="s">
        <v>714</v>
      </c>
      <c r="G83" s="91" t="s">
        <v>715</v>
      </c>
      <c r="H83" s="96" t="s">
        <v>734</v>
      </c>
      <c r="I83" s="91" t="s">
        <v>717</v>
      </c>
      <c r="J83" s="91" t="s">
        <v>735</v>
      </c>
      <c r="K83" s="97"/>
      <c r="L83" s="91" t="s">
        <v>736</v>
      </c>
      <c r="M83" s="92" t="s">
        <v>737</v>
      </c>
      <c r="N83" s="92" t="s">
        <v>1350</v>
      </c>
      <c r="O83" s="92" t="s">
        <v>1395</v>
      </c>
      <c r="P83" s="118">
        <v>44491</v>
      </c>
      <c r="Q83" s="118">
        <v>44519</v>
      </c>
      <c r="R83" s="121" t="s">
        <v>1361</v>
      </c>
    </row>
    <row r="84" spans="1:18" x14ac:dyDescent="0.4">
      <c r="A84" s="92" t="s">
        <v>626</v>
      </c>
      <c r="B84" s="92" t="s">
        <v>627</v>
      </c>
      <c r="C84" s="91" t="s">
        <v>571</v>
      </c>
      <c r="D84" s="92" t="s">
        <v>738</v>
      </c>
      <c r="E84" s="92"/>
      <c r="F84" s="91" t="s">
        <v>714</v>
      </c>
      <c r="G84" s="91" t="s">
        <v>715</v>
      </c>
      <c r="H84" s="96" t="s">
        <v>734</v>
      </c>
      <c r="I84" s="91" t="s">
        <v>717</v>
      </c>
      <c r="J84" s="91" t="s">
        <v>718</v>
      </c>
      <c r="K84" s="97" t="s">
        <v>727</v>
      </c>
      <c r="L84" s="91" t="s">
        <v>739</v>
      </c>
      <c r="M84" s="92" t="s">
        <v>740</v>
      </c>
      <c r="N84" s="92" t="s">
        <v>1350</v>
      </c>
      <c r="O84" s="92" t="s">
        <v>1395</v>
      </c>
      <c r="P84" s="118">
        <v>44491</v>
      </c>
      <c r="Q84" s="118">
        <v>44519</v>
      </c>
      <c r="R84" s="121" t="s">
        <v>1361</v>
      </c>
    </row>
    <row r="85" spans="1:18" x14ac:dyDescent="0.4">
      <c r="A85" s="92" t="s">
        <v>626</v>
      </c>
      <c r="B85" s="92" t="s">
        <v>627</v>
      </c>
      <c r="C85" s="91" t="s">
        <v>11</v>
      </c>
      <c r="D85" s="92" t="s">
        <v>741</v>
      </c>
      <c r="E85" s="92"/>
      <c r="F85" s="91" t="s">
        <v>714</v>
      </c>
      <c r="G85" s="91" t="s">
        <v>715</v>
      </c>
      <c r="H85" s="96" t="s">
        <v>734</v>
      </c>
      <c r="I85" s="91" t="s">
        <v>717</v>
      </c>
      <c r="J85" s="91" t="s">
        <v>727</v>
      </c>
      <c r="K85" s="97"/>
      <c r="L85" s="91"/>
      <c r="M85" s="92" t="s">
        <v>742</v>
      </c>
      <c r="N85" s="92" t="s">
        <v>1350</v>
      </c>
      <c r="O85" s="92" t="s">
        <v>1395</v>
      </c>
      <c r="P85" s="118">
        <v>44491</v>
      </c>
      <c r="Q85" s="118">
        <v>44519</v>
      </c>
      <c r="R85" s="121" t="s">
        <v>1361</v>
      </c>
    </row>
    <row r="86" spans="1:18" x14ac:dyDescent="0.4">
      <c r="A86" s="92" t="s">
        <v>626</v>
      </c>
      <c r="B86" s="92" t="s">
        <v>627</v>
      </c>
      <c r="C86" s="91" t="s">
        <v>7</v>
      </c>
      <c r="D86" s="92" t="s">
        <v>743</v>
      </c>
      <c r="E86" s="92"/>
      <c r="F86" s="91" t="s">
        <v>714</v>
      </c>
      <c r="G86" s="91" t="s">
        <v>715</v>
      </c>
      <c r="H86" s="96" t="s">
        <v>734</v>
      </c>
      <c r="I86" s="91" t="s">
        <v>717</v>
      </c>
      <c r="J86" s="91" t="s">
        <v>727</v>
      </c>
      <c r="K86" s="97"/>
      <c r="L86" s="91"/>
      <c r="M86" s="92" t="s">
        <v>742</v>
      </c>
      <c r="N86" s="92" t="s">
        <v>1350</v>
      </c>
      <c r="O86" s="92" t="s">
        <v>1395</v>
      </c>
      <c r="P86" s="118">
        <v>44491</v>
      </c>
      <c r="Q86" s="118">
        <v>44519</v>
      </c>
      <c r="R86" s="121" t="s">
        <v>1361</v>
      </c>
    </row>
    <row r="87" spans="1:18" x14ac:dyDescent="0.4">
      <c r="A87" s="92" t="s">
        <v>626</v>
      </c>
      <c r="B87" s="92" t="s">
        <v>629</v>
      </c>
      <c r="C87" s="91" t="s">
        <v>13</v>
      </c>
      <c r="D87" s="92" t="s">
        <v>744</v>
      </c>
      <c r="E87" s="92"/>
      <c r="F87" s="91" t="s">
        <v>714</v>
      </c>
      <c r="G87" s="91" t="s">
        <v>715</v>
      </c>
      <c r="H87" s="96" t="s">
        <v>734</v>
      </c>
      <c r="I87" s="91" t="s">
        <v>723</v>
      </c>
      <c r="J87" s="91" t="s">
        <v>745</v>
      </c>
      <c r="K87" s="97"/>
      <c r="L87" s="91" t="s">
        <v>746</v>
      </c>
      <c r="M87" s="92" t="s">
        <v>747</v>
      </c>
      <c r="N87" s="92" t="s">
        <v>1350</v>
      </c>
      <c r="O87" s="92" t="s">
        <v>1395</v>
      </c>
      <c r="P87" s="118">
        <v>44491</v>
      </c>
      <c r="Q87" s="118">
        <v>44519</v>
      </c>
      <c r="R87" s="121" t="s">
        <v>1361</v>
      </c>
    </row>
    <row r="88" spans="1:18" x14ac:dyDescent="0.4">
      <c r="A88" s="92" t="s">
        <v>626</v>
      </c>
      <c r="B88" s="92" t="s">
        <v>629</v>
      </c>
      <c r="C88" s="91" t="s">
        <v>9</v>
      </c>
      <c r="D88" s="92" t="s">
        <v>748</v>
      </c>
      <c r="E88" s="92"/>
      <c r="F88" s="91" t="s">
        <v>714</v>
      </c>
      <c r="G88" s="91" t="s">
        <v>715</v>
      </c>
      <c r="H88" s="96" t="s">
        <v>734</v>
      </c>
      <c r="I88" s="91" t="s">
        <v>723</v>
      </c>
      <c r="J88" s="91" t="s">
        <v>745</v>
      </c>
      <c r="K88" s="97"/>
      <c r="L88" s="91" t="s">
        <v>746</v>
      </c>
      <c r="M88" s="92" t="s">
        <v>747</v>
      </c>
      <c r="N88" s="92" t="s">
        <v>1350</v>
      </c>
      <c r="O88" s="92" t="s">
        <v>1395</v>
      </c>
      <c r="P88" s="118">
        <v>44491</v>
      </c>
      <c r="Q88" s="118">
        <v>44519</v>
      </c>
      <c r="R88" s="121" t="s">
        <v>1361</v>
      </c>
    </row>
    <row r="89" spans="1:18" x14ac:dyDescent="0.4">
      <c r="A89" s="92" t="s">
        <v>626</v>
      </c>
      <c r="B89" s="92" t="s">
        <v>627</v>
      </c>
      <c r="C89" s="91" t="s">
        <v>10</v>
      </c>
      <c r="D89" s="92" t="s">
        <v>749</v>
      </c>
      <c r="E89" s="92"/>
      <c r="F89" s="91" t="s">
        <v>714</v>
      </c>
      <c r="G89" s="91" t="s">
        <v>715</v>
      </c>
      <c r="H89" s="96" t="s">
        <v>734</v>
      </c>
      <c r="I89" s="91" t="s">
        <v>717</v>
      </c>
      <c r="J89" s="91" t="s">
        <v>718</v>
      </c>
      <c r="K89" s="97"/>
      <c r="L89" s="91"/>
      <c r="M89" s="92" t="s">
        <v>742</v>
      </c>
      <c r="N89" s="92" t="s">
        <v>1350</v>
      </c>
      <c r="O89" s="92" t="s">
        <v>1395</v>
      </c>
      <c r="P89" s="118">
        <v>44491</v>
      </c>
      <c r="Q89" s="118">
        <v>44519</v>
      </c>
      <c r="R89" s="121" t="s">
        <v>1361</v>
      </c>
    </row>
    <row r="90" spans="1:18" x14ac:dyDescent="0.4">
      <c r="A90" s="92" t="s">
        <v>626</v>
      </c>
      <c r="B90" s="92" t="s">
        <v>628</v>
      </c>
      <c r="C90" s="91" t="s">
        <v>12</v>
      </c>
      <c r="D90" s="92" t="s">
        <v>750</v>
      </c>
      <c r="E90" s="92"/>
      <c r="F90" s="91" t="s">
        <v>714</v>
      </c>
      <c r="G90" s="91" t="s">
        <v>714</v>
      </c>
      <c r="H90" s="96" t="s">
        <v>734</v>
      </c>
      <c r="I90" s="91" t="s">
        <v>717</v>
      </c>
      <c r="J90" s="91" t="s">
        <v>751</v>
      </c>
      <c r="K90" s="97" t="s">
        <v>752</v>
      </c>
      <c r="L90" s="91" t="s">
        <v>753</v>
      </c>
      <c r="M90" s="92" t="s">
        <v>754</v>
      </c>
      <c r="N90" s="92" t="s">
        <v>1350</v>
      </c>
      <c r="O90" s="92" t="s">
        <v>1395</v>
      </c>
      <c r="P90" s="118">
        <v>44491</v>
      </c>
      <c r="Q90" s="118">
        <v>44519</v>
      </c>
      <c r="R90" s="121" t="s">
        <v>1361</v>
      </c>
    </row>
    <row r="91" spans="1:18" x14ac:dyDescent="0.4">
      <c r="A91" s="92" t="s">
        <v>626</v>
      </c>
      <c r="B91" s="92" t="s">
        <v>628</v>
      </c>
      <c r="C91" s="91" t="s">
        <v>8</v>
      </c>
      <c r="D91" s="92" t="s">
        <v>755</v>
      </c>
      <c r="E91" s="92"/>
      <c r="F91" s="91" t="s">
        <v>714</v>
      </c>
      <c r="G91" s="91" t="s">
        <v>714</v>
      </c>
      <c r="H91" s="96" t="s">
        <v>734</v>
      </c>
      <c r="I91" s="91" t="s">
        <v>717</v>
      </c>
      <c r="J91" s="91" t="s">
        <v>751</v>
      </c>
      <c r="K91" s="97" t="s">
        <v>752</v>
      </c>
      <c r="L91" s="91" t="s">
        <v>753</v>
      </c>
      <c r="M91" s="92" t="s">
        <v>756</v>
      </c>
      <c r="N91" s="92" t="s">
        <v>1350</v>
      </c>
      <c r="O91" s="92" t="s">
        <v>1395</v>
      </c>
      <c r="P91" s="118">
        <v>44491</v>
      </c>
      <c r="Q91" s="118">
        <v>44519</v>
      </c>
      <c r="R91" s="121" t="s">
        <v>1361</v>
      </c>
    </row>
    <row r="92" spans="1:18" x14ac:dyDescent="0.4">
      <c r="A92" s="92" t="s">
        <v>626</v>
      </c>
      <c r="B92" s="92" t="s">
        <v>627</v>
      </c>
      <c r="C92" s="91" t="s">
        <v>572</v>
      </c>
      <c r="D92" s="92" t="s">
        <v>757</v>
      </c>
      <c r="E92" s="99" t="s">
        <v>758</v>
      </c>
      <c r="F92" s="91" t="s">
        <v>714</v>
      </c>
      <c r="G92" s="91" t="s">
        <v>714</v>
      </c>
      <c r="H92" s="96" t="s">
        <v>734</v>
      </c>
      <c r="I92" s="91" t="s">
        <v>717</v>
      </c>
      <c r="J92" s="91" t="s">
        <v>751</v>
      </c>
      <c r="K92" s="97"/>
      <c r="L92" s="91"/>
      <c r="M92" s="92" t="s">
        <v>759</v>
      </c>
      <c r="N92" s="92" t="s">
        <v>1350</v>
      </c>
      <c r="O92" s="92" t="s">
        <v>1395</v>
      </c>
      <c r="P92" s="118">
        <v>44491</v>
      </c>
      <c r="Q92" s="118">
        <v>44519</v>
      </c>
      <c r="R92" s="121" t="s">
        <v>1361</v>
      </c>
    </row>
    <row r="93" spans="1:18" x14ac:dyDescent="0.4">
      <c r="A93" s="92" t="s">
        <v>630</v>
      </c>
      <c r="B93" s="92" t="s">
        <v>840</v>
      </c>
      <c r="C93" s="91" t="s">
        <v>58</v>
      </c>
      <c r="D93" s="92" t="s">
        <v>841</v>
      </c>
      <c r="E93" s="92"/>
      <c r="F93" s="91" t="s">
        <v>761</v>
      </c>
      <c r="G93" s="91" t="s">
        <v>769</v>
      </c>
      <c r="H93" s="96" t="s">
        <v>842</v>
      </c>
      <c r="I93" s="91" t="s">
        <v>723</v>
      </c>
      <c r="J93" s="91" t="s">
        <v>745</v>
      </c>
      <c r="K93" s="97" t="s">
        <v>843</v>
      </c>
      <c r="L93" s="91">
        <v>231</v>
      </c>
      <c r="M93" s="92" t="s">
        <v>844</v>
      </c>
      <c r="N93" s="92" t="s">
        <v>1350</v>
      </c>
      <c r="O93" s="92" t="s">
        <v>1396</v>
      </c>
      <c r="P93" s="118">
        <v>44491</v>
      </c>
      <c r="Q93" s="118">
        <v>44519</v>
      </c>
      <c r="R93" s="121" t="s">
        <v>1361</v>
      </c>
    </row>
    <row r="94" spans="1:18" x14ac:dyDescent="0.4">
      <c r="A94" s="92" t="s">
        <v>630</v>
      </c>
      <c r="B94" s="92" t="s">
        <v>840</v>
      </c>
      <c r="C94" s="91" t="s">
        <v>26</v>
      </c>
      <c r="D94" s="92" t="s">
        <v>845</v>
      </c>
      <c r="E94" s="92"/>
      <c r="F94" s="91" t="s">
        <v>761</v>
      </c>
      <c r="G94" s="91" t="s">
        <v>769</v>
      </c>
      <c r="H94" s="96" t="s">
        <v>842</v>
      </c>
      <c r="I94" s="91" t="s">
        <v>723</v>
      </c>
      <c r="J94" s="91" t="s">
        <v>745</v>
      </c>
      <c r="K94" s="97" t="s">
        <v>843</v>
      </c>
      <c r="L94" s="91">
        <v>209</v>
      </c>
      <c r="M94" s="92" t="s">
        <v>846</v>
      </c>
      <c r="N94" s="92" t="s">
        <v>1350</v>
      </c>
      <c r="O94" s="92" t="s">
        <v>1396</v>
      </c>
      <c r="P94" s="118">
        <v>44491</v>
      </c>
      <c r="Q94" s="118">
        <v>44519</v>
      </c>
      <c r="R94" s="121" t="s">
        <v>1361</v>
      </c>
    </row>
    <row r="95" spans="1:18" x14ac:dyDescent="0.4">
      <c r="A95" s="92" t="s">
        <v>630</v>
      </c>
      <c r="B95" s="98" t="s">
        <v>840</v>
      </c>
      <c r="C95" s="91" t="s">
        <v>27</v>
      </c>
      <c r="D95" s="92" t="s">
        <v>1223</v>
      </c>
      <c r="E95" s="92"/>
      <c r="F95" s="91" t="s">
        <v>761</v>
      </c>
      <c r="G95" s="91" t="s">
        <v>769</v>
      </c>
      <c r="H95" s="96" t="s">
        <v>842</v>
      </c>
      <c r="I95" s="91" t="s">
        <v>723</v>
      </c>
      <c r="J95" s="91" t="s">
        <v>745</v>
      </c>
      <c r="K95" s="97"/>
      <c r="L95" s="91">
        <v>210</v>
      </c>
      <c r="M95" s="92" t="s">
        <v>1224</v>
      </c>
      <c r="N95" s="95" t="s">
        <v>1350</v>
      </c>
      <c r="O95" s="92" t="s">
        <v>1397</v>
      </c>
      <c r="P95" s="118">
        <v>44491</v>
      </c>
      <c r="Q95" s="118">
        <v>44519</v>
      </c>
      <c r="R95" s="121" t="s">
        <v>1361</v>
      </c>
    </row>
    <row r="96" spans="1:18" x14ac:dyDescent="0.4">
      <c r="A96" s="92" t="s">
        <v>630</v>
      </c>
      <c r="B96" s="98" t="s">
        <v>840</v>
      </c>
      <c r="C96" s="91" t="s">
        <v>59</v>
      </c>
      <c r="D96" s="92" t="s">
        <v>1225</v>
      </c>
      <c r="E96" s="92"/>
      <c r="F96" s="91" t="s">
        <v>761</v>
      </c>
      <c r="G96" s="91" t="s">
        <v>769</v>
      </c>
      <c r="H96" s="96" t="s">
        <v>842</v>
      </c>
      <c r="I96" s="91" t="s">
        <v>723</v>
      </c>
      <c r="J96" s="91" t="s">
        <v>745</v>
      </c>
      <c r="K96" s="97"/>
      <c r="L96" s="91">
        <v>231</v>
      </c>
      <c r="M96" s="92" t="s">
        <v>1226</v>
      </c>
      <c r="N96" s="95" t="s">
        <v>1350</v>
      </c>
      <c r="O96" s="92" t="s">
        <v>1397</v>
      </c>
      <c r="P96" s="118">
        <v>44491</v>
      </c>
      <c r="Q96" s="118">
        <v>44519</v>
      </c>
      <c r="R96" s="121" t="s">
        <v>1361</v>
      </c>
    </row>
    <row r="97" spans="1:18" x14ac:dyDescent="0.4">
      <c r="A97" s="92" t="s">
        <v>644</v>
      </c>
      <c r="B97" s="92" t="s">
        <v>851</v>
      </c>
      <c r="C97" s="91" t="s">
        <v>590</v>
      </c>
      <c r="D97" s="92" t="s">
        <v>1275</v>
      </c>
      <c r="E97" s="92"/>
      <c r="F97" s="91" t="s">
        <v>761</v>
      </c>
      <c r="G97" s="91" t="s">
        <v>715</v>
      </c>
      <c r="H97" s="103" t="s">
        <v>854</v>
      </c>
      <c r="I97" s="91" t="s">
        <v>728</v>
      </c>
      <c r="J97" s="91" t="s">
        <v>921</v>
      </c>
      <c r="K97" s="97"/>
      <c r="L97" s="104" t="s">
        <v>1276</v>
      </c>
      <c r="M97" s="92" t="s">
        <v>1277</v>
      </c>
      <c r="N97" s="95" t="s">
        <v>1350</v>
      </c>
      <c r="O97" s="92" t="s">
        <v>1398</v>
      </c>
      <c r="P97" s="118">
        <v>44491</v>
      </c>
      <c r="Q97" s="118">
        <v>44519</v>
      </c>
      <c r="R97" s="121" t="s">
        <v>1361</v>
      </c>
    </row>
    <row r="98" spans="1:18" x14ac:dyDescent="0.4">
      <c r="A98" s="92" t="s">
        <v>644</v>
      </c>
      <c r="B98" s="92" t="s">
        <v>851</v>
      </c>
      <c r="C98" s="91" t="s">
        <v>589</v>
      </c>
      <c r="D98" s="92" t="s">
        <v>1278</v>
      </c>
      <c r="E98" s="92"/>
      <c r="F98" s="91" t="s">
        <v>761</v>
      </c>
      <c r="G98" s="91" t="s">
        <v>715</v>
      </c>
      <c r="H98" s="103" t="s">
        <v>854</v>
      </c>
      <c r="I98" s="91" t="s">
        <v>728</v>
      </c>
      <c r="J98" s="91" t="s">
        <v>921</v>
      </c>
      <c r="K98" s="97"/>
      <c r="L98" s="104" t="s">
        <v>1276</v>
      </c>
      <c r="M98" s="92" t="s">
        <v>1277</v>
      </c>
      <c r="N98" s="95" t="s">
        <v>1350</v>
      </c>
      <c r="O98" s="92" t="s">
        <v>1398</v>
      </c>
      <c r="P98" s="118">
        <v>44491</v>
      </c>
      <c r="Q98" s="118">
        <v>44519</v>
      </c>
      <c r="R98" s="121" t="s">
        <v>1361</v>
      </c>
    </row>
    <row r="99" spans="1:18" x14ac:dyDescent="0.4">
      <c r="A99" s="92" t="s">
        <v>1332</v>
      </c>
      <c r="B99" s="92" t="s">
        <v>1333</v>
      </c>
      <c r="C99" s="91" t="s">
        <v>599</v>
      </c>
      <c r="D99" s="92" t="s">
        <v>1343</v>
      </c>
      <c r="E99" s="92" t="s">
        <v>1335</v>
      </c>
      <c r="F99" s="91" t="s">
        <v>714</v>
      </c>
      <c r="G99" s="91" t="s">
        <v>714</v>
      </c>
      <c r="H99" s="103" t="s">
        <v>1336</v>
      </c>
      <c r="I99" s="91" t="s">
        <v>728</v>
      </c>
      <c r="J99" s="91" t="s">
        <v>1337</v>
      </c>
      <c r="K99" s="97"/>
      <c r="L99" s="91" t="s">
        <v>897</v>
      </c>
      <c r="M99" s="92"/>
      <c r="N99" s="95" t="s">
        <v>1350</v>
      </c>
      <c r="O99" s="92" t="s">
        <v>1398</v>
      </c>
      <c r="P99" s="118">
        <v>44491</v>
      </c>
      <c r="Q99" s="118">
        <v>44519</v>
      </c>
      <c r="R99" s="121" t="s">
        <v>1361</v>
      </c>
    </row>
    <row r="100" spans="1:18" x14ac:dyDescent="0.4">
      <c r="A100" s="92" t="s">
        <v>646</v>
      </c>
      <c r="B100" s="92" t="s">
        <v>1000</v>
      </c>
      <c r="C100" s="91" t="s">
        <v>303</v>
      </c>
      <c r="D100" s="92" t="s">
        <v>1005</v>
      </c>
      <c r="E100" s="92"/>
      <c r="F100" s="91" t="s">
        <v>761</v>
      </c>
      <c r="G100" s="91" t="s">
        <v>853</v>
      </c>
      <c r="H100" s="96" t="s">
        <v>1002</v>
      </c>
      <c r="I100" s="91" t="s">
        <v>723</v>
      </c>
      <c r="J100" s="91" t="s">
        <v>735</v>
      </c>
      <c r="K100" s="97"/>
      <c r="L100" s="91" t="s">
        <v>759</v>
      </c>
      <c r="M100" s="92"/>
      <c r="N100" s="95" t="s">
        <v>1350</v>
      </c>
      <c r="O100" s="92" t="s">
        <v>1393</v>
      </c>
      <c r="P100" s="118">
        <v>44484</v>
      </c>
      <c r="Q100" s="118">
        <v>44519</v>
      </c>
      <c r="R100" s="121" t="s">
        <v>1359</v>
      </c>
    </row>
    <row r="101" spans="1:18" x14ac:dyDescent="0.4">
      <c r="A101" s="92" t="s">
        <v>646</v>
      </c>
      <c r="B101" s="92" t="s">
        <v>1000</v>
      </c>
      <c r="C101" s="91" t="s">
        <v>304</v>
      </c>
      <c r="D101" s="92" t="s">
        <v>1006</v>
      </c>
      <c r="E101" s="92"/>
      <c r="F101" s="91" t="s">
        <v>761</v>
      </c>
      <c r="G101" s="91" t="s">
        <v>853</v>
      </c>
      <c r="H101" s="96" t="s">
        <v>1002</v>
      </c>
      <c r="I101" s="91" t="s">
        <v>723</v>
      </c>
      <c r="J101" s="91" t="s">
        <v>735</v>
      </c>
      <c r="K101" s="97"/>
      <c r="L101" s="91" t="s">
        <v>759</v>
      </c>
      <c r="M101" s="92"/>
      <c r="N101" s="95" t="s">
        <v>1350</v>
      </c>
      <c r="O101" s="92" t="s">
        <v>1393</v>
      </c>
      <c r="P101" s="118">
        <v>44484</v>
      </c>
      <c r="Q101" s="118">
        <v>44519</v>
      </c>
      <c r="R101" s="121" t="s">
        <v>1359</v>
      </c>
    </row>
    <row r="102" spans="1:18" x14ac:dyDescent="0.4">
      <c r="A102" s="92" t="s">
        <v>646</v>
      </c>
      <c r="B102" s="92" t="s">
        <v>1000</v>
      </c>
      <c r="C102" s="91" t="s">
        <v>305</v>
      </c>
      <c r="D102" s="92" t="s">
        <v>1007</v>
      </c>
      <c r="E102" s="92"/>
      <c r="F102" s="91" t="s">
        <v>761</v>
      </c>
      <c r="G102" s="91" t="s">
        <v>853</v>
      </c>
      <c r="H102" s="96" t="s">
        <v>1002</v>
      </c>
      <c r="I102" s="91" t="s">
        <v>723</v>
      </c>
      <c r="J102" s="91" t="s">
        <v>745</v>
      </c>
      <c r="K102" s="97"/>
      <c r="L102" s="91" t="s">
        <v>759</v>
      </c>
      <c r="M102" s="92"/>
      <c r="N102" s="95" t="s">
        <v>1350</v>
      </c>
      <c r="O102" s="92" t="s">
        <v>1393</v>
      </c>
      <c r="P102" s="118">
        <v>44484</v>
      </c>
      <c r="Q102" s="118">
        <v>44519</v>
      </c>
      <c r="R102" s="121" t="s">
        <v>1359</v>
      </c>
    </row>
    <row r="103" spans="1:18" x14ac:dyDescent="0.4">
      <c r="A103" s="92" t="s">
        <v>646</v>
      </c>
      <c r="B103" s="92" t="s">
        <v>1000</v>
      </c>
      <c r="C103" s="91" t="s">
        <v>308</v>
      </c>
      <c r="D103" s="92" t="s">
        <v>1012</v>
      </c>
      <c r="E103" s="92"/>
      <c r="F103" s="91" t="s">
        <v>761</v>
      </c>
      <c r="G103" s="91" t="s">
        <v>853</v>
      </c>
      <c r="H103" s="96" t="s">
        <v>1002</v>
      </c>
      <c r="I103" s="91" t="s">
        <v>723</v>
      </c>
      <c r="J103" s="91" t="s">
        <v>745</v>
      </c>
      <c r="K103" s="97"/>
      <c r="L103" s="91" t="s">
        <v>759</v>
      </c>
      <c r="M103" s="92"/>
      <c r="N103" s="95" t="s">
        <v>1350</v>
      </c>
      <c r="O103" s="92" t="s">
        <v>1393</v>
      </c>
      <c r="P103" s="118">
        <v>44484</v>
      </c>
      <c r="Q103" s="118">
        <v>44519</v>
      </c>
      <c r="R103" s="121" t="s">
        <v>1359</v>
      </c>
    </row>
    <row r="104" spans="1:18" x14ac:dyDescent="0.4">
      <c r="A104" s="92" t="s">
        <v>646</v>
      </c>
      <c r="B104" s="92" t="s">
        <v>1000</v>
      </c>
      <c r="C104" s="91" t="s">
        <v>309</v>
      </c>
      <c r="D104" s="92" t="s">
        <v>1013</v>
      </c>
      <c r="E104" s="92"/>
      <c r="F104" s="91" t="s">
        <v>761</v>
      </c>
      <c r="G104" s="91" t="s">
        <v>853</v>
      </c>
      <c r="H104" s="96" t="s">
        <v>1002</v>
      </c>
      <c r="I104" s="91" t="s">
        <v>728</v>
      </c>
      <c r="J104" s="91" t="s">
        <v>735</v>
      </c>
      <c r="K104" s="97"/>
      <c r="L104" s="91" t="s">
        <v>759</v>
      </c>
      <c r="M104" s="92"/>
      <c r="N104" s="95" t="s">
        <v>1350</v>
      </c>
      <c r="O104" s="92" t="s">
        <v>1393</v>
      </c>
      <c r="P104" s="118">
        <v>44484</v>
      </c>
      <c r="Q104" s="118">
        <v>44519</v>
      </c>
      <c r="R104" s="121" t="s">
        <v>1359</v>
      </c>
    </row>
    <row r="105" spans="1:18" x14ac:dyDescent="0.4">
      <c r="A105" s="92" t="s">
        <v>646</v>
      </c>
      <c r="B105" s="92" t="s">
        <v>1000</v>
      </c>
      <c r="C105" s="91" t="s">
        <v>310</v>
      </c>
      <c r="D105" s="92" t="s">
        <v>1014</v>
      </c>
      <c r="E105" s="92"/>
      <c r="F105" s="91" t="s">
        <v>761</v>
      </c>
      <c r="G105" s="91" t="s">
        <v>853</v>
      </c>
      <c r="H105" s="96" t="s">
        <v>1002</v>
      </c>
      <c r="I105" s="91" t="s">
        <v>723</v>
      </c>
      <c r="J105" s="91" t="s">
        <v>735</v>
      </c>
      <c r="K105" s="97"/>
      <c r="L105" s="91" t="s">
        <v>759</v>
      </c>
      <c r="M105" s="92"/>
      <c r="N105" s="95" t="s">
        <v>1350</v>
      </c>
      <c r="O105" s="92" t="s">
        <v>1393</v>
      </c>
      <c r="P105" s="118">
        <v>44484</v>
      </c>
      <c r="Q105" s="118">
        <v>44519</v>
      </c>
      <c r="R105" s="121" t="s">
        <v>1359</v>
      </c>
    </row>
    <row r="106" spans="1:18" x14ac:dyDescent="0.4">
      <c r="A106" s="92" t="s">
        <v>646</v>
      </c>
      <c r="B106" s="92" t="s">
        <v>791</v>
      </c>
      <c r="C106" s="91" t="s">
        <v>247</v>
      </c>
      <c r="D106" s="92" t="s">
        <v>1166</v>
      </c>
      <c r="E106" s="92"/>
      <c r="F106" s="91" t="s">
        <v>761</v>
      </c>
      <c r="G106" s="91" t="s">
        <v>853</v>
      </c>
      <c r="H106" s="96" t="s">
        <v>793</v>
      </c>
      <c r="I106" s="91" t="s">
        <v>723</v>
      </c>
      <c r="J106" s="91" t="s">
        <v>735</v>
      </c>
      <c r="K106" s="97"/>
      <c r="L106" s="104" t="s">
        <v>1167</v>
      </c>
      <c r="M106" s="105" t="s">
        <v>1168</v>
      </c>
      <c r="N106" s="95" t="s">
        <v>1350</v>
      </c>
      <c r="O106" s="92" t="s">
        <v>1393</v>
      </c>
      <c r="P106" s="118">
        <v>44484</v>
      </c>
      <c r="Q106" s="118">
        <v>44519</v>
      </c>
      <c r="R106" s="121" t="s">
        <v>1359</v>
      </c>
    </row>
    <row r="107" spans="1:18" x14ac:dyDescent="0.4">
      <c r="A107" s="92" t="s">
        <v>646</v>
      </c>
      <c r="B107" s="92" t="s">
        <v>996</v>
      </c>
      <c r="C107" s="91" t="s">
        <v>271</v>
      </c>
      <c r="D107" s="92" t="s">
        <v>998</v>
      </c>
      <c r="E107" s="92"/>
      <c r="F107" s="91" t="s">
        <v>714</v>
      </c>
      <c r="G107" s="91" t="s">
        <v>853</v>
      </c>
      <c r="H107" s="96" t="s">
        <v>793</v>
      </c>
      <c r="I107" s="91" t="s">
        <v>723</v>
      </c>
      <c r="J107" s="91" t="s">
        <v>745</v>
      </c>
      <c r="K107" s="97"/>
      <c r="L107" s="91" t="s">
        <v>759</v>
      </c>
      <c r="M107" s="92"/>
      <c r="N107" s="95" t="s">
        <v>1350</v>
      </c>
      <c r="O107" s="92" t="s">
        <v>1358</v>
      </c>
      <c r="P107" s="118">
        <v>44484</v>
      </c>
      <c r="Q107" s="118">
        <v>44519</v>
      </c>
      <c r="R107" s="121" t="s">
        <v>1359</v>
      </c>
    </row>
    <row r="108" spans="1:18" x14ac:dyDescent="0.4">
      <c r="A108" s="92" t="s">
        <v>646</v>
      </c>
      <c r="B108" s="92" t="s">
        <v>996</v>
      </c>
      <c r="C108" s="91" t="s">
        <v>270</v>
      </c>
      <c r="D108" s="92" t="s">
        <v>999</v>
      </c>
      <c r="E108" s="92"/>
      <c r="F108" s="91" t="s">
        <v>761</v>
      </c>
      <c r="G108" s="91" t="s">
        <v>853</v>
      </c>
      <c r="H108" s="96" t="s">
        <v>793</v>
      </c>
      <c r="I108" s="91" t="s">
        <v>723</v>
      </c>
      <c r="J108" s="91" t="s">
        <v>745</v>
      </c>
      <c r="K108" s="97"/>
      <c r="L108" s="91" t="s">
        <v>759</v>
      </c>
      <c r="M108" s="92"/>
      <c r="N108" s="95" t="s">
        <v>1350</v>
      </c>
      <c r="O108" s="92" t="s">
        <v>1358</v>
      </c>
      <c r="P108" s="118">
        <v>44484</v>
      </c>
      <c r="Q108" s="118">
        <v>44519</v>
      </c>
      <c r="R108" s="121" t="s">
        <v>1359</v>
      </c>
    </row>
    <row r="109" spans="1:18" x14ac:dyDescent="0.4">
      <c r="A109" s="92" t="s">
        <v>646</v>
      </c>
      <c r="B109" s="92" t="s">
        <v>1022</v>
      </c>
      <c r="C109" s="91" t="s">
        <v>242</v>
      </c>
      <c r="D109" s="92" t="s">
        <v>1027</v>
      </c>
      <c r="E109" s="92"/>
      <c r="F109" s="91" t="s">
        <v>714</v>
      </c>
      <c r="G109" s="91" t="s">
        <v>853</v>
      </c>
      <c r="H109" s="96" t="s">
        <v>1028</v>
      </c>
      <c r="I109" s="91" t="s">
        <v>723</v>
      </c>
      <c r="J109" s="91" t="s">
        <v>735</v>
      </c>
      <c r="K109" s="97"/>
      <c r="L109" s="91" t="s">
        <v>759</v>
      </c>
      <c r="M109" s="92"/>
      <c r="N109" s="95" t="s">
        <v>1350</v>
      </c>
      <c r="O109" s="92" t="s">
        <v>1358</v>
      </c>
      <c r="P109" s="118">
        <v>44484</v>
      </c>
      <c r="Q109" s="118">
        <v>44519</v>
      </c>
      <c r="R109" s="121" t="s">
        <v>1359</v>
      </c>
    </row>
    <row r="110" spans="1:18" x14ac:dyDescent="0.4">
      <c r="A110" s="92" t="s">
        <v>646</v>
      </c>
      <c r="B110" s="92" t="s">
        <v>1022</v>
      </c>
      <c r="C110" s="91" t="s">
        <v>276</v>
      </c>
      <c r="D110" s="92" t="s">
        <v>1029</v>
      </c>
      <c r="E110" s="92"/>
      <c r="F110" s="91" t="s">
        <v>714</v>
      </c>
      <c r="G110" s="91" t="s">
        <v>853</v>
      </c>
      <c r="H110" s="96" t="s">
        <v>1028</v>
      </c>
      <c r="I110" s="91" t="s">
        <v>723</v>
      </c>
      <c r="J110" s="91" t="s">
        <v>745</v>
      </c>
      <c r="K110" s="97"/>
      <c r="L110" s="91" t="s">
        <v>759</v>
      </c>
      <c r="M110" s="92"/>
      <c r="N110" s="95" t="s">
        <v>1350</v>
      </c>
      <c r="O110" s="92" t="s">
        <v>1358</v>
      </c>
      <c r="P110" s="118">
        <v>44484</v>
      </c>
      <c r="Q110" s="118">
        <v>44519</v>
      </c>
      <c r="R110" s="121" t="s">
        <v>1359</v>
      </c>
    </row>
    <row r="111" spans="1:18" x14ac:dyDescent="0.4">
      <c r="A111" s="92" t="s">
        <v>646</v>
      </c>
      <c r="B111" s="92" t="s">
        <v>1022</v>
      </c>
      <c r="C111" s="91" t="s">
        <v>245</v>
      </c>
      <c r="D111" s="92" t="s">
        <v>1033</v>
      </c>
      <c r="E111" s="92"/>
      <c r="F111" s="91" t="s">
        <v>714</v>
      </c>
      <c r="G111" s="91" t="s">
        <v>853</v>
      </c>
      <c r="H111" s="96" t="s">
        <v>1002</v>
      </c>
      <c r="I111" s="91" t="s">
        <v>723</v>
      </c>
      <c r="J111" s="91" t="s">
        <v>735</v>
      </c>
      <c r="K111" s="97"/>
      <c r="L111" s="91" t="s">
        <v>759</v>
      </c>
      <c r="M111" s="92"/>
      <c r="N111" s="95" t="s">
        <v>1350</v>
      </c>
      <c r="O111" s="92" t="s">
        <v>1358</v>
      </c>
      <c r="P111" s="118">
        <v>44484</v>
      </c>
      <c r="Q111" s="118">
        <v>44519</v>
      </c>
      <c r="R111" s="121" t="s">
        <v>1359</v>
      </c>
    </row>
    <row r="112" spans="1:18" x14ac:dyDescent="0.4">
      <c r="A112" s="92" t="s">
        <v>630</v>
      </c>
      <c r="B112" s="92" t="s">
        <v>767</v>
      </c>
      <c r="C112" s="91" t="s">
        <v>16</v>
      </c>
      <c r="D112" s="92" t="s">
        <v>768</v>
      </c>
      <c r="E112" s="92"/>
      <c r="F112" s="91" t="s">
        <v>761</v>
      </c>
      <c r="G112" s="91" t="s">
        <v>769</v>
      </c>
      <c r="H112" s="96" t="s">
        <v>770</v>
      </c>
      <c r="I112" s="91" t="s">
        <v>717</v>
      </c>
      <c r="J112" s="91" t="s">
        <v>718</v>
      </c>
      <c r="K112" s="97"/>
      <c r="L112" s="91">
        <v>201</v>
      </c>
      <c r="M112" s="92" t="s">
        <v>771</v>
      </c>
      <c r="N112" s="92" t="s">
        <v>1350</v>
      </c>
      <c r="O112" s="92" t="s">
        <v>1399</v>
      </c>
      <c r="P112" s="118">
        <v>44491</v>
      </c>
      <c r="Q112" s="118">
        <v>44519</v>
      </c>
      <c r="R112" s="121" t="s">
        <v>1359</v>
      </c>
    </row>
    <row r="113" spans="1:18" x14ac:dyDescent="0.4">
      <c r="A113" s="92" t="s">
        <v>630</v>
      </c>
      <c r="B113" s="101" t="s">
        <v>632</v>
      </c>
      <c r="C113" s="91" t="s">
        <v>33</v>
      </c>
      <c r="D113" s="92" t="s">
        <v>772</v>
      </c>
      <c r="E113" s="92"/>
      <c r="F113" s="91" t="s">
        <v>761</v>
      </c>
      <c r="G113" s="91" t="s">
        <v>762</v>
      </c>
      <c r="H113" s="96" t="s">
        <v>770</v>
      </c>
      <c r="I113" s="91" t="s">
        <v>717</v>
      </c>
      <c r="J113" s="91" t="s">
        <v>718</v>
      </c>
      <c r="K113" s="97"/>
      <c r="L113" s="91">
        <v>201</v>
      </c>
      <c r="M113" s="92" t="s">
        <v>772</v>
      </c>
      <c r="N113" s="92" t="s">
        <v>1350</v>
      </c>
      <c r="O113" s="92" t="s">
        <v>1399</v>
      </c>
      <c r="P113" s="118">
        <v>44491</v>
      </c>
      <c r="Q113" s="118">
        <v>44519</v>
      </c>
      <c r="R113" s="121" t="s">
        <v>1359</v>
      </c>
    </row>
    <row r="114" spans="1:18" x14ac:dyDescent="0.4">
      <c r="A114" s="92" t="s">
        <v>630</v>
      </c>
      <c r="B114" s="101" t="s">
        <v>632</v>
      </c>
      <c r="C114" s="91" t="s">
        <v>35</v>
      </c>
      <c r="D114" s="92" t="s">
        <v>774</v>
      </c>
      <c r="E114" s="92"/>
      <c r="F114" s="91" t="s">
        <v>761</v>
      </c>
      <c r="G114" s="91" t="s">
        <v>769</v>
      </c>
      <c r="H114" s="96" t="s">
        <v>770</v>
      </c>
      <c r="I114" s="91" t="s">
        <v>717</v>
      </c>
      <c r="J114" s="91" t="s">
        <v>718</v>
      </c>
      <c r="K114" s="97"/>
      <c r="L114" s="91">
        <v>203</v>
      </c>
      <c r="M114" s="92" t="s">
        <v>775</v>
      </c>
      <c r="N114" s="92" t="s">
        <v>1350</v>
      </c>
      <c r="O114" s="92" t="s">
        <v>1399</v>
      </c>
      <c r="P114" s="118">
        <v>44491</v>
      </c>
      <c r="Q114" s="118">
        <v>44519</v>
      </c>
      <c r="R114" s="121" t="s">
        <v>1359</v>
      </c>
    </row>
    <row r="115" spans="1:18" x14ac:dyDescent="0.4">
      <c r="A115" s="92" t="s">
        <v>630</v>
      </c>
      <c r="B115" s="101" t="s">
        <v>632</v>
      </c>
      <c r="C115" s="91" t="s">
        <v>34</v>
      </c>
      <c r="D115" s="92" t="s">
        <v>776</v>
      </c>
      <c r="E115" s="92"/>
      <c r="F115" s="91" t="s">
        <v>761</v>
      </c>
      <c r="G115" s="91" t="s">
        <v>769</v>
      </c>
      <c r="H115" s="96" t="s">
        <v>770</v>
      </c>
      <c r="I115" s="91" t="s">
        <v>717</v>
      </c>
      <c r="J115" s="91" t="s">
        <v>718</v>
      </c>
      <c r="K115" s="97"/>
      <c r="L115" s="91">
        <v>202</v>
      </c>
      <c r="M115" s="92" t="s">
        <v>777</v>
      </c>
      <c r="N115" s="92" t="s">
        <v>1350</v>
      </c>
      <c r="O115" s="92" t="s">
        <v>1399</v>
      </c>
      <c r="P115" s="118">
        <v>44491</v>
      </c>
      <c r="Q115" s="118">
        <v>44519</v>
      </c>
      <c r="R115" s="121" t="s">
        <v>1359</v>
      </c>
    </row>
    <row r="116" spans="1:18" x14ac:dyDescent="0.4">
      <c r="A116" s="92" t="s">
        <v>630</v>
      </c>
      <c r="B116" s="92" t="s">
        <v>840</v>
      </c>
      <c r="C116" s="91" t="s">
        <v>578</v>
      </c>
      <c r="D116" s="92" t="s">
        <v>869</v>
      </c>
      <c r="E116" s="92" t="s">
        <v>870</v>
      </c>
      <c r="F116" s="91" t="s">
        <v>761</v>
      </c>
      <c r="G116" s="91" t="s">
        <v>762</v>
      </c>
      <c r="H116" s="96" t="s">
        <v>842</v>
      </c>
      <c r="I116" s="91" t="s">
        <v>717</v>
      </c>
      <c r="J116" s="91" t="s">
        <v>871</v>
      </c>
      <c r="K116" s="97" t="s">
        <v>727</v>
      </c>
      <c r="L116" s="91" t="s">
        <v>759</v>
      </c>
      <c r="M116" s="91" t="s">
        <v>759</v>
      </c>
      <c r="N116" s="92" t="s">
        <v>1350</v>
      </c>
      <c r="O116" s="92" t="s">
        <v>1399</v>
      </c>
      <c r="P116" s="118">
        <v>44491</v>
      </c>
      <c r="Q116" s="118">
        <v>44519</v>
      </c>
      <c r="R116" s="121" t="s">
        <v>1359</v>
      </c>
    </row>
    <row r="117" spans="1:18" x14ac:dyDescent="0.4">
      <c r="A117" s="92" t="s">
        <v>630</v>
      </c>
      <c r="B117" s="92" t="s">
        <v>840</v>
      </c>
      <c r="C117" s="91" t="s">
        <v>583</v>
      </c>
      <c r="D117" s="92" t="s">
        <v>872</v>
      </c>
      <c r="E117" s="92" t="s">
        <v>873</v>
      </c>
      <c r="F117" s="91" t="s">
        <v>761</v>
      </c>
      <c r="G117" s="91" t="s">
        <v>762</v>
      </c>
      <c r="H117" s="96" t="s">
        <v>842</v>
      </c>
      <c r="I117" s="91" t="s">
        <v>717</v>
      </c>
      <c r="J117" s="91" t="s">
        <v>871</v>
      </c>
      <c r="K117" s="97" t="s">
        <v>727</v>
      </c>
      <c r="L117" s="91" t="s">
        <v>759</v>
      </c>
      <c r="M117" s="91" t="s">
        <v>759</v>
      </c>
      <c r="N117" s="92" t="s">
        <v>1350</v>
      </c>
      <c r="O117" s="92" t="s">
        <v>1399</v>
      </c>
      <c r="P117" s="118">
        <v>44491</v>
      </c>
      <c r="Q117" s="118">
        <v>44519</v>
      </c>
      <c r="R117" s="121" t="s">
        <v>1359</v>
      </c>
    </row>
    <row r="118" spans="1:18" x14ac:dyDescent="0.4">
      <c r="A118" s="92" t="s">
        <v>644</v>
      </c>
      <c r="B118" s="92" t="s">
        <v>851</v>
      </c>
      <c r="C118" s="91" t="s">
        <v>219</v>
      </c>
      <c r="D118" s="92" t="s">
        <v>1267</v>
      </c>
      <c r="E118" s="92"/>
      <c r="F118" s="91" t="s">
        <v>761</v>
      </c>
      <c r="G118" s="91" t="s">
        <v>715</v>
      </c>
      <c r="H118" s="103" t="s">
        <v>854</v>
      </c>
      <c r="I118" s="91" t="s">
        <v>719</v>
      </c>
      <c r="J118" s="91" t="s">
        <v>751</v>
      </c>
      <c r="K118" s="97"/>
      <c r="L118" s="104" t="s">
        <v>1268</v>
      </c>
      <c r="M118" s="105" t="s">
        <v>1269</v>
      </c>
      <c r="N118" s="95" t="s">
        <v>1350</v>
      </c>
      <c r="O118" s="92" t="s">
        <v>1363</v>
      </c>
      <c r="P118" s="118">
        <v>44491</v>
      </c>
      <c r="Q118" s="118">
        <v>44519</v>
      </c>
      <c r="R118" s="121" t="s">
        <v>1359</v>
      </c>
    </row>
    <row r="119" spans="1:18" x14ac:dyDescent="0.4">
      <c r="A119" s="92" t="s">
        <v>644</v>
      </c>
      <c r="B119" s="92" t="s">
        <v>851</v>
      </c>
      <c r="C119" s="91" t="s">
        <v>187</v>
      </c>
      <c r="D119" s="92" t="s">
        <v>1270</v>
      </c>
      <c r="E119" s="92"/>
      <c r="F119" s="91" t="s">
        <v>761</v>
      </c>
      <c r="G119" s="91" t="s">
        <v>715</v>
      </c>
      <c r="H119" s="103" t="s">
        <v>854</v>
      </c>
      <c r="I119" s="91" t="s">
        <v>719</v>
      </c>
      <c r="J119" s="91" t="s">
        <v>751</v>
      </c>
      <c r="K119" s="97"/>
      <c r="L119" s="104" t="s">
        <v>1268</v>
      </c>
      <c r="M119" s="105" t="s">
        <v>1269</v>
      </c>
      <c r="N119" s="95" t="s">
        <v>1350</v>
      </c>
      <c r="O119" s="92" t="s">
        <v>1363</v>
      </c>
      <c r="P119" s="118">
        <v>44491</v>
      </c>
      <c r="Q119" s="118">
        <v>44519</v>
      </c>
      <c r="R119" s="121" t="s">
        <v>1359</v>
      </c>
    </row>
    <row r="120" spans="1:18" x14ac:dyDescent="0.4">
      <c r="A120" s="92" t="s">
        <v>646</v>
      </c>
      <c r="B120" s="92" t="s">
        <v>791</v>
      </c>
      <c r="C120" s="91" t="s">
        <v>249</v>
      </c>
      <c r="D120" s="92" t="s">
        <v>1173</v>
      </c>
      <c r="E120" s="92"/>
      <c r="F120" s="91" t="s">
        <v>761</v>
      </c>
      <c r="G120" s="91" t="s">
        <v>853</v>
      </c>
      <c r="H120" s="96" t="s">
        <v>793</v>
      </c>
      <c r="I120" s="91" t="s">
        <v>723</v>
      </c>
      <c r="J120" s="91" t="s">
        <v>1170</v>
      </c>
      <c r="K120" s="97"/>
      <c r="L120" s="104" t="s">
        <v>1174</v>
      </c>
      <c r="M120" s="105" t="s">
        <v>1175</v>
      </c>
      <c r="N120" s="95" t="s">
        <v>1350</v>
      </c>
      <c r="O120" s="92" t="s">
        <v>1364</v>
      </c>
      <c r="P120" s="118">
        <v>44491</v>
      </c>
      <c r="Q120" s="118">
        <v>44519</v>
      </c>
      <c r="R120" s="121" t="s">
        <v>1359</v>
      </c>
    </row>
    <row r="121" spans="1:18" x14ac:dyDescent="0.4">
      <c r="A121" s="92" t="s">
        <v>646</v>
      </c>
      <c r="B121" s="92" t="s">
        <v>791</v>
      </c>
      <c r="C121" s="91" t="s">
        <v>283</v>
      </c>
      <c r="D121" s="92" t="s">
        <v>1235</v>
      </c>
      <c r="E121" s="92"/>
      <c r="F121" s="91" t="s">
        <v>761</v>
      </c>
      <c r="G121" s="91" t="s">
        <v>853</v>
      </c>
      <c r="H121" s="96" t="s">
        <v>793</v>
      </c>
      <c r="I121" s="91" t="s">
        <v>723</v>
      </c>
      <c r="J121" s="91" t="s">
        <v>1170</v>
      </c>
      <c r="K121" s="97"/>
      <c r="L121" s="104" t="s">
        <v>1174</v>
      </c>
      <c r="M121" s="105" t="s">
        <v>1175</v>
      </c>
      <c r="N121" s="95" t="s">
        <v>1350</v>
      </c>
      <c r="O121" s="92" t="s">
        <v>1364</v>
      </c>
      <c r="P121" s="118">
        <v>44491</v>
      </c>
      <c r="Q121" s="118">
        <v>44519</v>
      </c>
      <c r="R121" s="121" t="s">
        <v>1359</v>
      </c>
    </row>
    <row r="122" spans="1:18" x14ac:dyDescent="0.4">
      <c r="A122" s="92" t="s">
        <v>646</v>
      </c>
      <c r="B122" s="92" t="s">
        <v>791</v>
      </c>
      <c r="C122" s="91" t="s">
        <v>253</v>
      </c>
      <c r="D122" s="92" t="s">
        <v>1200</v>
      </c>
      <c r="E122" s="92"/>
      <c r="F122" s="91" t="s">
        <v>761</v>
      </c>
      <c r="G122" s="91" t="s">
        <v>853</v>
      </c>
      <c r="H122" s="96" t="s">
        <v>793</v>
      </c>
      <c r="I122" s="91" t="s">
        <v>719</v>
      </c>
      <c r="J122" s="91" t="s">
        <v>1170</v>
      </c>
      <c r="K122" s="97"/>
      <c r="L122" s="104" t="s">
        <v>1201</v>
      </c>
      <c r="M122" s="105" t="s">
        <v>1202</v>
      </c>
      <c r="N122" s="95" t="s">
        <v>1350</v>
      </c>
      <c r="O122" s="92" t="s">
        <v>1365</v>
      </c>
      <c r="P122" s="118">
        <v>44491</v>
      </c>
      <c r="Q122" s="118">
        <v>44519</v>
      </c>
      <c r="R122" s="121" t="s">
        <v>1359</v>
      </c>
    </row>
    <row r="123" spans="1:18" x14ac:dyDescent="0.4">
      <c r="A123" s="92" t="s">
        <v>646</v>
      </c>
      <c r="B123" s="92" t="s">
        <v>791</v>
      </c>
      <c r="C123" s="91" t="s">
        <v>287</v>
      </c>
      <c r="D123" s="92" t="s">
        <v>1238</v>
      </c>
      <c r="E123" s="92"/>
      <c r="F123" s="91" t="s">
        <v>761</v>
      </c>
      <c r="G123" s="91" t="s">
        <v>853</v>
      </c>
      <c r="H123" s="96" t="s">
        <v>793</v>
      </c>
      <c r="I123" s="91" t="s">
        <v>719</v>
      </c>
      <c r="J123" s="91" t="s">
        <v>1170</v>
      </c>
      <c r="K123" s="97"/>
      <c r="L123" s="104" t="s">
        <v>1201</v>
      </c>
      <c r="M123" s="105" t="s">
        <v>1202</v>
      </c>
      <c r="N123" s="95" t="s">
        <v>1350</v>
      </c>
      <c r="O123" s="92" t="s">
        <v>1365</v>
      </c>
      <c r="P123" s="118">
        <v>44491</v>
      </c>
      <c r="Q123" s="118">
        <v>44519</v>
      </c>
      <c r="R123" s="121" t="s">
        <v>1359</v>
      </c>
    </row>
    <row r="124" spans="1:18" x14ac:dyDescent="0.4">
      <c r="A124" s="92" t="s">
        <v>630</v>
      </c>
      <c r="B124" s="101" t="s">
        <v>632</v>
      </c>
      <c r="C124" s="91" t="s">
        <v>17</v>
      </c>
      <c r="D124" s="92" t="s">
        <v>778</v>
      </c>
      <c r="E124" s="92"/>
      <c r="F124" s="91" t="s">
        <v>761</v>
      </c>
      <c r="G124" s="91" t="s">
        <v>769</v>
      </c>
      <c r="H124" s="96" t="s">
        <v>770</v>
      </c>
      <c r="I124" s="91" t="s">
        <v>717</v>
      </c>
      <c r="J124" s="91" t="s">
        <v>718</v>
      </c>
      <c r="K124" s="97"/>
      <c r="L124" s="91">
        <v>204</v>
      </c>
      <c r="M124" s="92" t="s">
        <v>779</v>
      </c>
      <c r="N124" s="92" t="s">
        <v>1350</v>
      </c>
      <c r="O124" s="92" t="s">
        <v>1401</v>
      </c>
      <c r="P124" s="118">
        <v>44491</v>
      </c>
      <c r="Q124" s="118">
        <v>44519</v>
      </c>
      <c r="R124" s="121" t="s">
        <v>1362</v>
      </c>
    </row>
    <row r="125" spans="1:18" x14ac:dyDescent="0.4">
      <c r="A125" s="92" t="s">
        <v>630</v>
      </c>
      <c r="B125" s="101" t="s">
        <v>632</v>
      </c>
      <c r="C125" s="91" t="s">
        <v>37</v>
      </c>
      <c r="D125" s="92" t="s">
        <v>780</v>
      </c>
      <c r="E125" s="92"/>
      <c r="F125" s="91" t="s">
        <v>761</v>
      </c>
      <c r="G125" s="91" t="s">
        <v>762</v>
      </c>
      <c r="H125" s="96" t="s">
        <v>770</v>
      </c>
      <c r="I125" s="91" t="s">
        <v>717</v>
      </c>
      <c r="J125" s="91" t="s">
        <v>718</v>
      </c>
      <c r="K125" s="97"/>
      <c r="L125" s="91">
        <v>204</v>
      </c>
      <c r="M125" s="92" t="s">
        <v>781</v>
      </c>
      <c r="N125" s="92" t="s">
        <v>1350</v>
      </c>
      <c r="O125" s="92" t="s">
        <v>1401</v>
      </c>
      <c r="P125" s="118">
        <v>44491</v>
      </c>
      <c r="Q125" s="118">
        <v>44519</v>
      </c>
      <c r="R125" s="121" t="s">
        <v>1362</v>
      </c>
    </row>
    <row r="126" spans="1:18" x14ac:dyDescent="0.4">
      <c r="A126" s="92" t="s">
        <v>630</v>
      </c>
      <c r="B126" s="101" t="s">
        <v>632</v>
      </c>
      <c r="C126" s="91" t="s">
        <v>36</v>
      </c>
      <c r="D126" s="92" t="s">
        <v>773</v>
      </c>
      <c r="E126" s="92"/>
      <c r="F126" s="91" t="s">
        <v>761</v>
      </c>
      <c r="G126" s="91" t="s">
        <v>762</v>
      </c>
      <c r="H126" s="96" t="s">
        <v>770</v>
      </c>
      <c r="I126" s="91" t="s">
        <v>717</v>
      </c>
      <c r="J126" s="91" t="s">
        <v>718</v>
      </c>
      <c r="K126" s="97"/>
      <c r="L126" s="91">
        <v>203</v>
      </c>
      <c r="M126" s="92" t="s">
        <v>773</v>
      </c>
      <c r="N126" s="92" t="s">
        <v>1350</v>
      </c>
      <c r="O126" s="92" t="s">
        <v>1400</v>
      </c>
      <c r="P126" s="118">
        <v>44491</v>
      </c>
      <c r="Q126" s="118">
        <v>44519</v>
      </c>
      <c r="R126" s="121" t="s">
        <v>1352</v>
      </c>
    </row>
    <row r="127" spans="1:18" x14ac:dyDescent="0.4">
      <c r="A127" s="92" t="s">
        <v>635</v>
      </c>
      <c r="B127" s="92" t="s">
        <v>639</v>
      </c>
      <c r="C127" s="91" t="s">
        <v>116</v>
      </c>
      <c r="D127" s="92" t="s">
        <v>900</v>
      </c>
      <c r="E127" s="92"/>
      <c r="F127" s="91" t="s">
        <v>761</v>
      </c>
      <c r="G127" s="91" t="s">
        <v>762</v>
      </c>
      <c r="H127" s="96" t="s">
        <v>893</v>
      </c>
      <c r="I127" s="91" t="s">
        <v>723</v>
      </c>
      <c r="J127" s="91" t="s">
        <v>871</v>
      </c>
      <c r="K127" s="97"/>
      <c r="L127" s="108" t="s">
        <v>897</v>
      </c>
      <c r="M127" s="108" t="s">
        <v>897</v>
      </c>
      <c r="N127" s="95" t="s">
        <v>1349</v>
      </c>
      <c r="O127" s="92" t="s">
        <v>1402</v>
      </c>
      <c r="P127" s="118">
        <v>44491</v>
      </c>
      <c r="Q127" s="118">
        <v>44519</v>
      </c>
      <c r="R127" s="121" t="s">
        <v>1352</v>
      </c>
    </row>
    <row r="128" spans="1:18" ht="27" x14ac:dyDescent="0.4">
      <c r="A128" s="92" t="s">
        <v>635</v>
      </c>
      <c r="B128" s="92" t="s">
        <v>639</v>
      </c>
      <c r="C128" s="91" t="s">
        <v>132</v>
      </c>
      <c r="D128" s="92" t="s">
        <v>901</v>
      </c>
      <c r="E128" s="92"/>
      <c r="F128" s="91" t="s">
        <v>761</v>
      </c>
      <c r="G128" s="91" t="s">
        <v>762</v>
      </c>
      <c r="H128" s="96" t="s">
        <v>893</v>
      </c>
      <c r="I128" s="91" t="s">
        <v>723</v>
      </c>
      <c r="J128" s="91" t="s">
        <v>871</v>
      </c>
      <c r="K128" s="97"/>
      <c r="L128" s="107" t="s">
        <v>902</v>
      </c>
      <c r="M128" s="95" t="s">
        <v>903</v>
      </c>
      <c r="N128" s="95" t="s">
        <v>1349</v>
      </c>
      <c r="O128" s="92" t="s">
        <v>1402</v>
      </c>
      <c r="P128" s="118">
        <v>44491</v>
      </c>
      <c r="Q128" s="118">
        <v>44519</v>
      </c>
      <c r="R128" s="121" t="s">
        <v>1352</v>
      </c>
    </row>
    <row r="129" spans="1:18" ht="40.5" x14ac:dyDescent="0.4">
      <c r="A129" s="92" t="s">
        <v>635</v>
      </c>
      <c r="B129" s="92" t="s">
        <v>639</v>
      </c>
      <c r="C129" s="91" t="s">
        <v>114</v>
      </c>
      <c r="D129" s="92" t="s">
        <v>904</v>
      </c>
      <c r="E129" s="92"/>
      <c r="F129" s="91" t="s">
        <v>761</v>
      </c>
      <c r="G129" s="91" t="s">
        <v>762</v>
      </c>
      <c r="H129" s="96" t="s">
        <v>893</v>
      </c>
      <c r="I129" s="91" t="s">
        <v>723</v>
      </c>
      <c r="J129" s="91" t="s">
        <v>871</v>
      </c>
      <c r="K129" s="97"/>
      <c r="L129" s="107" t="s">
        <v>905</v>
      </c>
      <c r="M129" s="95" t="s">
        <v>906</v>
      </c>
      <c r="N129" s="95" t="s">
        <v>1349</v>
      </c>
      <c r="O129" s="92" t="s">
        <v>1402</v>
      </c>
      <c r="P129" s="118">
        <v>44491</v>
      </c>
      <c r="Q129" s="118">
        <v>44519</v>
      </c>
      <c r="R129" s="121" t="s">
        <v>1352</v>
      </c>
    </row>
    <row r="130" spans="1:18" x14ac:dyDescent="0.4">
      <c r="A130" s="92" t="s">
        <v>635</v>
      </c>
      <c r="B130" s="92" t="s">
        <v>639</v>
      </c>
      <c r="C130" s="91" t="s">
        <v>165</v>
      </c>
      <c r="D130" s="92" t="s">
        <v>910</v>
      </c>
      <c r="E130" s="92"/>
      <c r="F130" s="91" t="s">
        <v>761</v>
      </c>
      <c r="G130" s="91" t="s">
        <v>762</v>
      </c>
      <c r="H130" s="96" t="s">
        <v>893</v>
      </c>
      <c r="I130" s="91" t="s">
        <v>723</v>
      </c>
      <c r="J130" s="91" t="s">
        <v>871</v>
      </c>
      <c r="K130" s="97"/>
      <c r="L130" s="108" t="s">
        <v>897</v>
      </c>
      <c r="M130" s="108" t="s">
        <v>897</v>
      </c>
      <c r="N130" s="95" t="s">
        <v>1349</v>
      </c>
      <c r="O130" s="92" t="s">
        <v>1402</v>
      </c>
      <c r="P130" s="118">
        <v>44491</v>
      </c>
      <c r="Q130" s="118">
        <v>44519</v>
      </c>
      <c r="R130" s="121" t="s">
        <v>1352</v>
      </c>
    </row>
    <row r="131" spans="1:18" x14ac:dyDescent="0.4">
      <c r="A131" s="92" t="s">
        <v>635</v>
      </c>
      <c r="B131" s="92" t="s">
        <v>639</v>
      </c>
      <c r="C131" s="91" t="s">
        <v>587</v>
      </c>
      <c r="D131" s="92" t="s">
        <v>911</v>
      </c>
      <c r="E131" s="92"/>
      <c r="F131" s="91" t="s">
        <v>761</v>
      </c>
      <c r="G131" s="91" t="s">
        <v>762</v>
      </c>
      <c r="H131" s="96" t="s">
        <v>893</v>
      </c>
      <c r="I131" s="91" t="s">
        <v>723</v>
      </c>
      <c r="J131" s="91" t="s">
        <v>871</v>
      </c>
      <c r="K131" s="97"/>
      <c r="L131" s="108" t="s">
        <v>897</v>
      </c>
      <c r="M131" s="108" t="s">
        <v>897</v>
      </c>
      <c r="N131" s="95" t="s">
        <v>1349</v>
      </c>
      <c r="O131" s="92" t="s">
        <v>1402</v>
      </c>
      <c r="P131" s="118">
        <v>44491</v>
      </c>
      <c r="Q131" s="118">
        <v>44519</v>
      </c>
      <c r="R131" s="121" t="s">
        <v>1352</v>
      </c>
    </row>
    <row r="132" spans="1:18" x14ac:dyDescent="0.4">
      <c r="A132" s="92" t="s">
        <v>635</v>
      </c>
      <c r="B132" s="92" t="s">
        <v>639</v>
      </c>
      <c r="C132" s="91" t="s">
        <v>117</v>
      </c>
      <c r="D132" s="92" t="s">
        <v>912</v>
      </c>
      <c r="E132" s="92"/>
      <c r="F132" s="91" t="s">
        <v>761</v>
      </c>
      <c r="G132" s="91" t="s">
        <v>762</v>
      </c>
      <c r="H132" s="96" t="s">
        <v>893</v>
      </c>
      <c r="I132" s="91" t="s">
        <v>723</v>
      </c>
      <c r="J132" s="91" t="s">
        <v>913</v>
      </c>
      <c r="K132" s="97"/>
      <c r="L132" s="108" t="s">
        <v>897</v>
      </c>
      <c r="M132" s="108" t="s">
        <v>897</v>
      </c>
      <c r="N132" s="95" t="s">
        <v>1349</v>
      </c>
      <c r="O132" s="92" t="s">
        <v>1403</v>
      </c>
      <c r="P132" s="118">
        <v>44491</v>
      </c>
      <c r="Q132" s="118">
        <v>44519</v>
      </c>
      <c r="R132" s="121" t="s">
        <v>1352</v>
      </c>
    </row>
    <row r="133" spans="1:18" ht="27" x14ac:dyDescent="0.4">
      <c r="A133" s="92" t="s">
        <v>635</v>
      </c>
      <c r="B133" s="92" t="s">
        <v>639</v>
      </c>
      <c r="C133" s="91" t="s">
        <v>133</v>
      </c>
      <c r="D133" s="92" t="s">
        <v>914</v>
      </c>
      <c r="E133" s="92"/>
      <c r="F133" s="91" t="s">
        <v>761</v>
      </c>
      <c r="G133" s="91" t="s">
        <v>762</v>
      </c>
      <c r="H133" s="96" t="s">
        <v>893</v>
      </c>
      <c r="I133" s="91" t="s">
        <v>723</v>
      </c>
      <c r="J133" s="91" t="s">
        <v>913</v>
      </c>
      <c r="K133" s="97"/>
      <c r="L133" s="107" t="s">
        <v>915</v>
      </c>
      <c r="M133" s="95" t="s">
        <v>903</v>
      </c>
      <c r="N133" s="95" t="s">
        <v>1349</v>
      </c>
      <c r="O133" s="92" t="s">
        <v>1403</v>
      </c>
      <c r="P133" s="118">
        <v>44491</v>
      </c>
      <c r="Q133" s="118">
        <v>44519</v>
      </c>
      <c r="R133" s="121" t="s">
        <v>1352</v>
      </c>
    </row>
    <row r="134" spans="1:18" ht="40.5" x14ac:dyDescent="0.4">
      <c r="A134" s="92" t="s">
        <v>635</v>
      </c>
      <c r="B134" s="92" t="s">
        <v>639</v>
      </c>
      <c r="C134" s="91" t="s">
        <v>115</v>
      </c>
      <c r="D134" s="92" t="s">
        <v>916</v>
      </c>
      <c r="E134" s="92"/>
      <c r="F134" s="91" t="s">
        <v>761</v>
      </c>
      <c r="G134" s="91" t="s">
        <v>762</v>
      </c>
      <c r="H134" s="96" t="s">
        <v>893</v>
      </c>
      <c r="I134" s="91" t="s">
        <v>723</v>
      </c>
      <c r="J134" s="91" t="s">
        <v>913</v>
      </c>
      <c r="K134" s="97"/>
      <c r="L134" s="107" t="s">
        <v>917</v>
      </c>
      <c r="M134" s="95" t="s">
        <v>906</v>
      </c>
      <c r="N134" s="95" t="s">
        <v>1349</v>
      </c>
      <c r="O134" s="92" t="s">
        <v>1403</v>
      </c>
      <c r="P134" s="118">
        <v>44491</v>
      </c>
      <c r="Q134" s="118">
        <v>44519</v>
      </c>
      <c r="R134" s="121" t="s">
        <v>1352</v>
      </c>
    </row>
    <row r="135" spans="1:18" x14ac:dyDescent="0.4">
      <c r="A135" s="92" t="s">
        <v>635</v>
      </c>
      <c r="B135" s="92" t="s">
        <v>639</v>
      </c>
      <c r="C135" s="91" t="s">
        <v>588</v>
      </c>
      <c r="D135" s="92" t="s">
        <v>918</v>
      </c>
      <c r="E135" s="92"/>
      <c r="F135" s="91" t="s">
        <v>761</v>
      </c>
      <c r="G135" s="91" t="s">
        <v>762</v>
      </c>
      <c r="H135" s="96" t="s">
        <v>893</v>
      </c>
      <c r="I135" s="91" t="s">
        <v>723</v>
      </c>
      <c r="J135" s="91" t="s">
        <v>913</v>
      </c>
      <c r="K135" s="97"/>
      <c r="L135" s="108" t="s">
        <v>897</v>
      </c>
      <c r="M135" s="108" t="s">
        <v>897</v>
      </c>
      <c r="N135" s="95" t="s">
        <v>1349</v>
      </c>
      <c r="O135" s="92" t="s">
        <v>1403</v>
      </c>
      <c r="P135" s="118">
        <v>44491</v>
      </c>
      <c r="Q135" s="118">
        <v>44519</v>
      </c>
      <c r="R135" s="121" t="s">
        <v>1352</v>
      </c>
    </row>
    <row r="136" spans="1:18" x14ac:dyDescent="0.4">
      <c r="A136" s="92" t="s">
        <v>634</v>
      </c>
      <c r="B136" s="92" t="s">
        <v>857</v>
      </c>
      <c r="C136" s="91" t="s">
        <v>84</v>
      </c>
      <c r="D136" s="92" t="s">
        <v>860</v>
      </c>
      <c r="E136" s="92"/>
      <c r="F136" s="91" t="s">
        <v>761</v>
      </c>
      <c r="G136" s="91" t="s">
        <v>762</v>
      </c>
      <c r="H136" s="96" t="s">
        <v>849</v>
      </c>
      <c r="I136" s="91" t="s">
        <v>723</v>
      </c>
      <c r="J136" s="91" t="s">
        <v>823</v>
      </c>
      <c r="K136" s="97"/>
      <c r="L136" s="91" t="s">
        <v>759</v>
      </c>
      <c r="M136" s="92"/>
      <c r="N136" s="92" t="s">
        <v>1350</v>
      </c>
      <c r="O136" s="92" t="s">
        <v>1373</v>
      </c>
      <c r="P136" s="118">
        <v>44491</v>
      </c>
      <c r="Q136" s="118">
        <v>44519</v>
      </c>
      <c r="R136" s="121" t="s">
        <v>1352</v>
      </c>
    </row>
    <row r="137" spans="1:18" x14ac:dyDescent="0.4">
      <c r="A137" s="92" t="s">
        <v>634</v>
      </c>
      <c r="B137" s="92" t="s">
        <v>857</v>
      </c>
      <c r="C137" s="91" t="s">
        <v>76</v>
      </c>
      <c r="D137" s="92" t="s">
        <v>865</v>
      </c>
      <c r="E137" s="92"/>
      <c r="F137" s="91" t="s">
        <v>761</v>
      </c>
      <c r="G137" s="91" t="s">
        <v>762</v>
      </c>
      <c r="H137" s="96" t="s">
        <v>849</v>
      </c>
      <c r="I137" s="91" t="s">
        <v>723</v>
      </c>
      <c r="J137" s="91" t="s">
        <v>735</v>
      </c>
      <c r="K137" s="97"/>
      <c r="L137" s="91">
        <v>320</v>
      </c>
      <c r="M137" s="92" t="s">
        <v>866</v>
      </c>
      <c r="N137" s="92" t="s">
        <v>1350</v>
      </c>
      <c r="O137" s="92" t="s">
        <v>1373</v>
      </c>
      <c r="P137" s="118">
        <v>44491</v>
      </c>
      <c r="Q137" s="118">
        <v>44519</v>
      </c>
      <c r="R137" s="121" t="s">
        <v>1352</v>
      </c>
    </row>
    <row r="138" spans="1:18" x14ac:dyDescent="0.4">
      <c r="A138" s="92" t="s">
        <v>634</v>
      </c>
      <c r="B138" s="92" t="s">
        <v>857</v>
      </c>
      <c r="C138" s="91" t="s">
        <v>101</v>
      </c>
      <c r="D138" s="92" t="s">
        <v>867</v>
      </c>
      <c r="E138" s="92"/>
      <c r="F138" s="91" t="s">
        <v>761</v>
      </c>
      <c r="G138" s="91" t="s">
        <v>762</v>
      </c>
      <c r="H138" s="96" t="s">
        <v>849</v>
      </c>
      <c r="I138" s="91" t="s">
        <v>723</v>
      </c>
      <c r="J138" s="91" t="s">
        <v>735</v>
      </c>
      <c r="K138" s="97"/>
      <c r="L138" s="91">
        <v>320</v>
      </c>
      <c r="M138" s="92" t="s">
        <v>866</v>
      </c>
      <c r="N138" s="92" t="s">
        <v>1350</v>
      </c>
      <c r="O138" s="92" t="s">
        <v>1373</v>
      </c>
      <c r="P138" s="118">
        <v>44491</v>
      </c>
      <c r="Q138" s="118">
        <v>44519</v>
      </c>
      <c r="R138" s="121" t="s">
        <v>1352</v>
      </c>
    </row>
    <row r="139" spans="1:18" x14ac:dyDescent="0.4">
      <c r="A139" s="92" t="s">
        <v>634</v>
      </c>
      <c r="B139" s="92" t="s">
        <v>857</v>
      </c>
      <c r="C139" s="91" t="s">
        <v>100</v>
      </c>
      <c r="D139" s="92" t="s">
        <v>881</v>
      </c>
      <c r="E139" s="92"/>
      <c r="F139" s="91" t="s">
        <v>761</v>
      </c>
      <c r="G139" s="91" t="s">
        <v>762</v>
      </c>
      <c r="H139" s="96" t="s">
        <v>849</v>
      </c>
      <c r="I139" s="91" t="s">
        <v>728</v>
      </c>
      <c r="J139" s="91" t="s">
        <v>735</v>
      </c>
      <c r="K139" s="97"/>
      <c r="L139" s="91">
        <v>315</v>
      </c>
      <c r="M139" s="92" t="s">
        <v>882</v>
      </c>
      <c r="N139" s="92" t="s">
        <v>1350</v>
      </c>
      <c r="O139" s="92" t="s">
        <v>1374</v>
      </c>
      <c r="P139" s="118">
        <v>44491</v>
      </c>
      <c r="Q139" s="118">
        <v>44519</v>
      </c>
      <c r="R139" s="121" t="s">
        <v>1352</v>
      </c>
    </row>
    <row r="140" spans="1:18" ht="54" x14ac:dyDescent="0.4">
      <c r="A140" s="92" t="s">
        <v>635</v>
      </c>
      <c r="B140" s="92" t="s">
        <v>636</v>
      </c>
      <c r="C140" s="91" t="s">
        <v>119</v>
      </c>
      <c r="D140" s="92" t="s">
        <v>892</v>
      </c>
      <c r="E140" s="92"/>
      <c r="F140" s="91" t="s">
        <v>761</v>
      </c>
      <c r="G140" s="91" t="s">
        <v>762</v>
      </c>
      <c r="H140" s="96" t="s">
        <v>893</v>
      </c>
      <c r="I140" s="91" t="s">
        <v>723</v>
      </c>
      <c r="J140" s="91" t="s">
        <v>823</v>
      </c>
      <c r="K140" s="97"/>
      <c r="L140" s="107" t="s">
        <v>894</v>
      </c>
      <c r="M140" s="95" t="s">
        <v>895</v>
      </c>
      <c r="N140" s="95" t="s">
        <v>1349</v>
      </c>
      <c r="O140" s="92" t="s">
        <v>1374</v>
      </c>
      <c r="P140" s="118">
        <v>44491</v>
      </c>
      <c r="Q140" s="118">
        <v>44519</v>
      </c>
      <c r="R140" s="121" t="s">
        <v>1352</v>
      </c>
    </row>
    <row r="141" spans="1:18" x14ac:dyDescent="0.4">
      <c r="A141" s="92" t="s">
        <v>635</v>
      </c>
      <c r="B141" s="92" t="s">
        <v>636</v>
      </c>
      <c r="C141" s="91" t="s">
        <v>110</v>
      </c>
      <c r="D141" s="92" t="s">
        <v>896</v>
      </c>
      <c r="E141" s="92"/>
      <c r="F141" s="91" t="s">
        <v>761</v>
      </c>
      <c r="G141" s="91" t="s">
        <v>762</v>
      </c>
      <c r="H141" s="96" t="s">
        <v>893</v>
      </c>
      <c r="I141" s="91" t="s">
        <v>723</v>
      </c>
      <c r="J141" s="91" t="s">
        <v>823</v>
      </c>
      <c r="K141" s="97"/>
      <c r="L141" s="108" t="s">
        <v>897</v>
      </c>
      <c r="M141" s="108" t="s">
        <v>897</v>
      </c>
      <c r="N141" s="95" t="s">
        <v>1349</v>
      </c>
      <c r="O141" s="92" t="s">
        <v>1374</v>
      </c>
      <c r="P141" s="118">
        <v>44491</v>
      </c>
      <c r="Q141" s="118">
        <v>44519</v>
      </c>
      <c r="R141" s="121" t="s">
        <v>1352</v>
      </c>
    </row>
    <row r="142" spans="1:18" x14ac:dyDescent="0.4">
      <c r="A142" s="92" t="s">
        <v>635</v>
      </c>
      <c r="B142" s="92" t="s">
        <v>636</v>
      </c>
      <c r="C142" s="91" t="s">
        <v>158</v>
      </c>
      <c r="D142" s="92" t="s">
        <v>898</v>
      </c>
      <c r="E142" s="92"/>
      <c r="F142" s="91" t="s">
        <v>761</v>
      </c>
      <c r="G142" s="91" t="s">
        <v>762</v>
      </c>
      <c r="H142" s="96" t="s">
        <v>893</v>
      </c>
      <c r="I142" s="91" t="s">
        <v>723</v>
      </c>
      <c r="J142" s="91" t="s">
        <v>823</v>
      </c>
      <c r="K142" s="97"/>
      <c r="L142" s="108" t="s">
        <v>897</v>
      </c>
      <c r="M142" s="108" t="s">
        <v>897</v>
      </c>
      <c r="N142" s="95" t="s">
        <v>1349</v>
      </c>
      <c r="O142" s="92" t="s">
        <v>1374</v>
      </c>
      <c r="P142" s="118">
        <v>44491</v>
      </c>
      <c r="Q142" s="118">
        <v>44519</v>
      </c>
      <c r="R142" s="121" t="s">
        <v>1352</v>
      </c>
    </row>
    <row r="143" spans="1:18" x14ac:dyDescent="0.4">
      <c r="A143" s="92" t="s">
        <v>635</v>
      </c>
      <c r="B143" s="101" t="s">
        <v>636</v>
      </c>
      <c r="C143" s="91" t="s">
        <v>607</v>
      </c>
      <c r="D143" s="92" t="s">
        <v>926</v>
      </c>
      <c r="E143" s="92" t="s">
        <v>927</v>
      </c>
      <c r="F143" s="91" t="s">
        <v>761</v>
      </c>
      <c r="G143" s="91" t="s">
        <v>769</v>
      </c>
      <c r="H143" s="96" t="s">
        <v>893</v>
      </c>
      <c r="I143" s="91" t="s">
        <v>723</v>
      </c>
      <c r="J143" s="91" t="s">
        <v>823</v>
      </c>
      <c r="K143" s="97"/>
      <c r="L143" s="108" t="s">
        <v>897</v>
      </c>
      <c r="M143" s="108" t="s">
        <v>897</v>
      </c>
      <c r="N143" s="95" t="s">
        <v>1349</v>
      </c>
      <c r="O143" s="92" t="s">
        <v>1374</v>
      </c>
      <c r="P143" s="118">
        <v>44491</v>
      </c>
      <c r="Q143" s="118">
        <v>44519</v>
      </c>
      <c r="R143" s="121" t="s">
        <v>1352</v>
      </c>
    </row>
    <row r="144" spans="1:18" x14ac:dyDescent="0.4">
      <c r="A144" s="92" t="s">
        <v>646</v>
      </c>
      <c r="B144" s="92" t="s">
        <v>791</v>
      </c>
      <c r="C144" s="91" t="s">
        <v>591</v>
      </c>
      <c r="D144" s="92" t="s">
        <v>878</v>
      </c>
      <c r="E144" s="92" t="s">
        <v>879</v>
      </c>
      <c r="F144" s="91" t="s">
        <v>761</v>
      </c>
      <c r="G144" s="91" t="s">
        <v>762</v>
      </c>
      <c r="H144" s="96" t="s">
        <v>793</v>
      </c>
      <c r="I144" s="91" t="s">
        <v>717</v>
      </c>
      <c r="J144" s="91" t="s">
        <v>871</v>
      </c>
      <c r="K144" s="97" t="s">
        <v>727</v>
      </c>
      <c r="L144" s="91" t="s">
        <v>759</v>
      </c>
      <c r="M144" s="91" t="s">
        <v>759</v>
      </c>
      <c r="N144" s="92" t="s">
        <v>1350</v>
      </c>
      <c r="O144" s="92" t="s">
        <v>1390</v>
      </c>
      <c r="P144" s="118">
        <v>44484</v>
      </c>
      <c r="Q144" s="118">
        <v>44519</v>
      </c>
      <c r="R144" s="121" t="s">
        <v>1352</v>
      </c>
    </row>
    <row r="145" spans="1:18" x14ac:dyDescent="0.4">
      <c r="A145" s="92" t="s">
        <v>646</v>
      </c>
      <c r="B145" s="92" t="s">
        <v>791</v>
      </c>
      <c r="C145" s="91" t="s">
        <v>594</v>
      </c>
      <c r="D145" s="92" t="s">
        <v>880</v>
      </c>
      <c r="E145" s="92" t="s">
        <v>879</v>
      </c>
      <c r="F145" s="91" t="s">
        <v>761</v>
      </c>
      <c r="G145" s="91" t="s">
        <v>762</v>
      </c>
      <c r="H145" s="96" t="s">
        <v>793</v>
      </c>
      <c r="I145" s="91" t="s">
        <v>717</v>
      </c>
      <c r="J145" s="91" t="s">
        <v>871</v>
      </c>
      <c r="K145" s="97" t="s">
        <v>727</v>
      </c>
      <c r="L145" s="91" t="s">
        <v>759</v>
      </c>
      <c r="M145" s="91" t="s">
        <v>759</v>
      </c>
      <c r="N145" s="92" t="s">
        <v>1350</v>
      </c>
      <c r="O145" s="92" t="s">
        <v>1390</v>
      </c>
      <c r="P145" s="118">
        <v>44484</v>
      </c>
      <c r="Q145" s="118">
        <v>44519</v>
      </c>
      <c r="R145" s="121" t="s">
        <v>1352</v>
      </c>
    </row>
    <row r="146" spans="1:18" x14ac:dyDescent="0.4">
      <c r="A146" s="92" t="s">
        <v>630</v>
      </c>
      <c r="B146" s="101" t="s">
        <v>632</v>
      </c>
      <c r="C146" s="91" t="s">
        <v>18</v>
      </c>
      <c r="D146" s="92" t="s">
        <v>782</v>
      </c>
      <c r="E146" s="92"/>
      <c r="F146" s="91" t="s">
        <v>761</v>
      </c>
      <c r="G146" s="91" t="s">
        <v>762</v>
      </c>
      <c r="H146" s="96" t="s">
        <v>770</v>
      </c>
      <c r="I146" s="91" t="s">
        <v>717</v>
      </c>
      <c r="J146" s="91" t="s">
        <v>718</v>
      </c>
      <c r="K146" s="97"/>
      <c r="L146" s="91">
        <v>204</v>
      </c>
      <c r="M146" s="92" t="s">
        <v>783</v>
      </c>
      <c r="N146" s="92" t="s">
        <v>1350</v>
      </c>
      <c r="O146" s="92" t="s">
        <v>1368</v>
      </c>
      <c r="P146" s="118">
        <v>44491</v>
      </c>
      <c r="Q146" s="118">
        <v>44526</v>
      </c>
      <c r="R146" s="121" t="s">
        <v>1366</v>
      </c>
    </row>
    <row r="147" spans="1:18" x14ac:dyDescent="0.4">
      <c r="A147" s="92" t="s">
        <v>630</v>
      </c>
      <c r="B147" s="92" t="s">
        <v>809</v>
      </c>
      <c r="C147" s="91" t="s">
        <v>22</v>
      </c>
      <c r="D147" s="92" t="s">
        <v>810</v>
      </c>
      <c r="E147" s="92"/>
      <c r="F147" s="91" t="s">
        <v>761</v>
      </c>
      <c r="G147" s="91" t="s">
        <v>769</v>
      </c>
      <c r="H147" s="96" t="s">
        <v>770</v>
      </c>
      <c r="I147" s="91" t="s">
        <v>717</v>
      </c>
      <c r="J147" s="91" t="s">
        <v>718</v>
      </c>
      <c r="K147" s="97" t="s">
        <v>786</v>
      </c>
      <c r="L147" s="91" t="s">
        <v>759</v>
      </c>
      <c r="M147" s="92"/>
      <c r="N147" s="92" t="s">
        <v>1350</v>
      </c>
      <c r="O147" s="92" t="s">
        <v>1368</v>
      </c>
      <c r="P147" s="118">
        <v>44491</v>
      </c>
      <c r="Q147" s="118">
        <v>44526</v>
      </c>
      <c r="R147" s="121" t="s">
        <v>1366</v>
      </c>
    </row>
    <row r="148" spans="1:18" x14ac:dyDescent="0.3">
      <c r="A148" s="92" t="s">
        <v>630</v>
      </c>
      <c r="B148" s="92" t="s">
        <v>809</v>
      </c>
      <c r="C148" s="91" t="s">
        <v>40</v>
      </c>
      <c r="D148" s="92" t="s">
        <v>811</v>
      </c>
      <c r="E148" s="92"/>
      <c r="F148" s="91" t="s">
        <v>761</v>
      </c>
      <c r="G148" s="91" t="s">
        <v>769</v>
      </c>
      <c r="H148" s="96" t="s">
        <v>770</v>
      </c>
      <c r="I148" s="91" t="s">
        <v>717</v>
      </c>
      <c r="J148" s="91" t="s">
        <v>718</v>
      </c>
      <c r="K148" s="97" t="s">
        <v>812</v>
      </c>
      <c r="L148" s="91" t="s">
        <v>813</v>
      </c>
      <c r="M148" s="102" t="s">
        <v>814</v>
      </c>
      <c r="N148" s="92" t="s">
        <v>1350</v>
      </c>
      <c r="O148" s="92" t="s">
        <v>1368</v>
      </c>
      <c r="P148" s="118">
        <v>44491</v>
      </c>
      <c r="Q148" s="118">
        <v>44526</v>
      </c>
      <c r="R148" s="121" t="s">
        <v>1366</v>
      </c>
    </row>
    <row r="149" spans="1:18" x14ac:dyDescent="0.4">
      <c r="A149" s="92" t="s">
        <v>630</v>
      </c>
      <c r="B149" s="92" t="s">
        <v>809</v>
      </c>
      <c r="C149" s="91" t="s">
        <v>63</v>
      </c>
      <c r="D149" s="92" t="s">
        <v>815</v>
      </c>
      <c r="E149" s="92"/>
      <c r="F149" s="91" t="s">
        <v>761</v>
      </c>
      <c r="G149" s="91" t="s">
        <v>769</v>
      </c>
      <c r="H149" s="96" t="s">
        <v>770</v>
      </c>
      <c r="I149" s="91" t="s">
        <v>717</v>
      </c>
      <c r="J149" s="91" t="s">
        <v>718</v>
      </c>
      <c r="K149" s="97" t="s">
        <v>786</v>
      </c>
      <c r="L149" s="91" t="s">
        <v>813</v>
      </c>
      <c r="M149" s="92" t="s">
        <v>816</v>
      </c>
      <c r="N149" s="92" t="s">
        <v>1350</v>
      </c>
      <c r="O149" s="92" t="s">
        <v>1368</v>
      </c>
      <c r="P149" s="118">
        <v>44491</v>
      </c>
      <c r="Q149" s="118">
        <v>44526</v>
      </c>
      <c r="R149" s="121" t="s">
        <v>1366</v>
      </c>
    </row>
    <row r="150" spans="1:18" x14ac:dyDescent="0.3">
      <c r="A150" s="92" t="s">
        <v>630</v>
      </c>
      <c r="B150" s="92" t="s">
        <v>809</v>
      </c>
      <c r="C150" s="91" t="s">
        <v>44</v>
      </c>
      <c r="D150" s="92" t="s">
        <v>817</v>
      </c>
      <c r="E150" s="92"/>
      <c r="F150" s="91" t="s">
        <v>761</v>
      </c>
      <c r="G150" s="91" t="s">
        <v>769</v>
      </c>
      <c r="H150" s="96" t="s">
        <v>770</v>
      </c>
      <c r="I150" s="91" t="s">
        <v>717</v>
      </c>
      <c r="J150" s="91" t="s">
        <v>718</v>
      </c>
      <c r="K150" s="97" t="s">
        <v>786</v>
      </c>
      <c r="L150" s="91" t="s">
        <v>759</v>
      </c>
      <c r="M150" s="102"/>
      <c r="N150" s="92" t="s">
        <v>1350</v>
      </c>
      <c r="O150" s="92" t="s">
        <v>1368</v>
      </c>
      <c r="P150" s="118">
        <v>44491</v>
      </c>
      <c r="Q150" s="118">
        <v>44526</v>
      </c>
      <c r="R150" s="121" t="s">
        <v>1366</v>
      </c>
    </row>
    <row r="151" spans="1:18" x14ac:dyDescent="0.4">
      <c r="A151" s="92" t="s">
        <v>630</v>
      </c>
      <c r="B151" s="92" t="s">
        <v>809</v>
      </c>
      <c r="C151" s="91" t="s">
        <v>45</v>
      </c>
      <c r="D151" s="92" t="s">
        <v>818</v>
      </c>
      <c r="E151" s="92"/>
      <c r="F151" s="91" t="s">
        <v>761</v>
      </c>
      <c r="G151" s="91" t="s">
        <v>769</v>
      </c>
      <c r="H151" s="96" t="s">
        <v>770</v>
      </c>
      <c r="I151" s="91" t="s">
        <v>717</v>
      </c>
      <c r="J151" s="91" t="s">
        <v>718</v>
      </c>
      <c r="K151" s="97" t="s">
        <v>786</v>
      </c>
      <c r="L151" s="91" t="s">
        <v>813</v>
      </c>
      <c r="M151" s="92" t="s">
        <v>816</v>
      </c>
      <c r="N151" s="92" t="s">
        <v>1350</v>
      </c>
      <c r="O151" s="92" t="s">
        <v>1368</v>
      </c>
      <c r="P151" s="118">
        <v>44491</v>
      </c>
      <c r="Q151" s="118">
        <v>44526</v>
      </c>
      <c r="R151" s="121" t="s">
        <v>1366</v>
      </c>
    </row>
    <row r="152" spans="1:18" x14ac:dyDescent="0.3">
      <c r="A152" s="92" t="s">
        <v>630</v>
      </c>
      <c r="B152" s="92" t="s">
        <v>809</v>
      </c>
      <c r="C152" s="91" t="s">
        <v>67</v>
      </c>
      <c r="D152" s="92" t="s">
        <v>819</v>
      </c>
      <c r="E152" s="92"/>
      <c r="F152" s="91" t="s">
        <v>761</v>
      </c>
      <c r="G152" s="91" t="s">
        <v>769</v>
      </c>
      <c r="H152" s="96" t="s">
        <v>770</v>
      </c>
      <c r="I152" s="91" t="s">
        <v>717</v>
      </c>
      <c r="J152" s="91" t="s">
        <v>745</v>
      </c>
      <c r="K152" s="97" t="s">
        <v>786</v>
      </c>
      <c r="L152" s="91" t="s">
        <v>813</v>
      </c>
      <c r="M152" s="102" t="s">
        <v>820</v>
      </c>
      <c r="N152" s="92" t="s">
        <v>1350</v>
      </c>
      <c r="O152" s="92" t="s">
        <v>1368</v>
      </c>
      <c r="P152" s="118">
        <v>44491</v>
      </c>
      <c r="Q152" s="118">
        <v>44526</v>
      </c>
      <c r="R152" s="121" t="s">
        <v>1366</v>
      </c>
    </row>
    <row r="153" spans="1:18" x14ac:dyDescent="0.4">
      <c r="A153" s="92" t="s">
        <v>630</v>
      </c>
      <c r="B153" s="92" t="s">
        <v>809</v>
      </c>
      <c r="C153" s="91" t="s">
        <v>68</v>
      </c>
      <c r="D153" s="92" t="s">
        <v>821</v>
      </c>
      <c r="E153" s="92"/>
      <c r="F153" s="91" t="s">
        <v>761</v>
      </c>
      <c r="G153" s="91" t="s">
        <v>769</v>
      </c>
      <c r="H153" s="96" t="s">
        <v>770</v>
      </c>
      <c r="I153" s="91" t="s">
        <v>717</v>
      </c>
      <c r="J153" s="91" t="s">
        <v>745</v>
      </c>
      <c r="K153" s="97" t="s">
        <v>786</v>
      </c>
      <c r="L153" s="91" t="s">
        <v>759</v>
      </c>
      <c r="M153" s="92"/>
      <c r="N153" s="92" t="s">
        <v>1350</v>
      </c>
      <c r="O153" s="92" t="s">
        <v>1368</v>
      </c>
      <c r="P153" s="118">
        <v>44491</v>
      </c>
      <c r="Q153" s="118">
        <v>44526</v>
      </c>
      <c r="R153" s="121" t="s">
        <v>1366</v>
      </c>
    </row>
    <row r="154" spans="1:18" x14ac:dyDescent="0.4">
      <c r="A154" s="92" t="s">
        <v>630</v>
      </c>
      <c r="B154" s="92" t="s">
        <v>809</v>
      </c>
      <c r="C154" s="91" t="s">
        <v>69</v>
      </c>
      <c r="D154" s="92" t="s">
        <v>822</v>
      </c>
      <c r="E154" s="92"/>
      <c r="F154" s="91" t="s">
        <v>761</v>
      </c>
      <c r="G154" s="91" t="s">
        <v>762</v>
      </c>
      <c r="H154" s="96" t="s">
        <v>770</v>
      </c>
      <c r="I154" s="91" t="s">
        <v>717</v>
      </c>
      <c r="J154" s="91" t="s">
        <v>823</v>
      </c>
      <c r="K154" s="97" t="s">
        <v>786</v>
      </c>
      <c r="L154" s="91" t="s">
        <v>759</v>
      </c>
      <c r="M154" s="91" t="s">
        <v>759</v>
      </c>
      <c r="N154" s="92" t="s">
        <v>1350</v>
      </c>
      <c r="O154" s="92" t="s">
        <v>1368</v>
      </c>
      <c r="P154" s="118">
        <v>44491</v>
      </c>
      <c r="Q154" s="118">
        <v>44526</v>
      </c>
      <c r="R154" s="121" t="s">
        <v>1366</v>
      </c>
    </row>
    <row r="155" spans="1:18" x14ac:dyDescent="0.4">
      <c r="A155" s="92" t="s">
        <v>630</v>
      </c>
      <c r="B155" s="92" t="s">
        <v>809</v>
      </c>
      <c r="C155" s="91" t="s">
        <v>47</v>
      </c>
      <c r="D155" s="92" t="s">
        <v>824</v>
      </c>
      <c r="E155" s="92"/>
      <c r="F155" s="91" t="s">
        <v>761</v>
      </c>
      <c r="G155" s="91" t="s">
        <v>762</v>
      </c>
      <c r="H155" s="96" t="s">
        <v>770</v>
      </c>
      <c r="I155" s="91" t="s">
        <v>717</v>
      </c>
      <c r="J155" s="91" t="s">
        <v>718</v>
      </c>
      <c r="K155" s="97" t="s">
        <v>786</v>
      </c>
      <c r="L155" s="91" t="s">
        <v>759</v>
      </c>
      <c r="M155" s="91" t="s">
        <v>759</v>
      </c>
      <c r="N155" s="92" t="s">
        <v>1350</v>
      </c>
      <c r="O155" s="92" t="s">
        <v>1368</v>
      </c>
      <c r="P155" s="118">
        <v>44491</v>
      </c>
      <c r="Q155" s="118">
        <v>44526</v>
      </c>
      <c r="R155" s="121" t="s">
        <v>1366</v>
      </c>
    </row>
    <row r="156" spans="1:18" x14ac:dyDescent="0.4">
      <c r="A156" s="92" t="s">
        <v>630</v>
      </c>
      <c r="B156" s="92" t="s">
        <v>809</v>
      </c>
      <c r="C156" s="91" t="s">
        <v>41</v>
      </c>
      <c r="D156" s="92" t="s">
        <v>832</v>
      </c>
      <c r="E156" s="92"/>
      <c r="F156" s="91" t="s">
        <v>761</v>
      </c>
      <c r="G156" s="91" t="s">
        <v>769</v>
      </c>
      <c r="H156" s="96" t="s">
        <v>770</v>
      </c>
      <c r="I156" s="91" t="s">
        <v>717</v>
      </c>
      <c r="J156" s="91" t="s">
        <v>718</v>
      </c>
      <c r="K156" s="97" t="s">
        <v>786</v>
      </c>
      <c r="L156" s="91" t="s">
        <v>813</v>
      </c>
      <c r="M156" s="92" t="s">
        <v>820</v>
      </c>
      <c r="N156" s="92" t="s">
        <v>1350</v>
      </c>
      <c r="O156" s="92" t="s">
        <v>1368</v>
      </c>
      <c r="P156" s="118">
        <v>44491</v>
      </c>
      <c r="Q156" s="118">
        <v>44526</v>
      </c>
      <c r="R156" s="121" t="s">
        <v>1366</v>
      </c>
    </row>
    <row r="157" spans="1:18" x14ac:dyDescent="0.4">
      <c r="A157" s="92" t="s">
        <v>630</v>
      </c>
      <c r="B157" s="92" t="s">
        <v>809</v>
      </c>
      <c r="C157" s="91" t="s">
        <v>64</v>
      </c>
      <c r="D157" s="92" t="s">
        <v>833</v>
      </c>
      <c r="E157" s="92"/>
      <c r="F157" s="91" t="s">
        <v>761</v>
      </c>
      <c r="G157" s="91" t="s">
        <v>769</v>
      </c>
      <c r="H157" s="96" t="s">
        <v>770</v>
      </c>
      <c r="I157" s="91" t="s">
        <v>717</v>
      </c>
      <c r="J157" s="91" t="s">
        <v>718</v>
      </c>
      <c r="K157" s="97" t="s">
        <v>786</v>
      </c>
      <c r="L157" s="91" t="s">
        <v>759</v>
      </c>
      <c r="M157" s="92"/>
      <c r="N157" s="92" t="s">
        <v>1350</v>
      </c>
      <c r="O157" s="92" t="s">
        <v>1368</v>
      </c>
      <c r="P157" s="118">
        <v>44491</v>
      </c>
      <c r="Q157" s="118">
        <v>44526</v>
      </c>
      <c r="R157" s="121" t="s">
        <v>1366</v>
      </c>
    </row>
    <row r="158" spans="1:18" x14ac:dyDescent="0.4">
      <c r="A158" s="92" t="s">
        <v>630</v>
      </c>
      <c r="B158" s="92" t="s">
        <v>809</v>
      </c>
      <c r="C158" s="91" t="s">
        <v>42</v>
      </c>
      <c r="D158" s="92" t="s">
        <v>834</v>
      </c>
      <c r="E158" s="92"/>
      <c r="F158" s="91" t="s">
        <v>761</v>
      </c>
      <c r="G158" s="91" t="s">
        <v>769</v>
      </c>
      <c r="H158" s="96" t="s">
        <v>770</v>
      </c>
      <c r="I158" s="91" t="s">
        <v>717</v>
      </c>
      <c r="J158" s="91" t="s">
        <v>835</v>
      </c>
      <c r="K158" s="97" t="s">
        <v>786</v>
      </c>
      <c r="L158" s="91" t="s">
        <v>813</v>
      </c>
      <c r="M158" s="92" t="s">
        <v>836</v>
      </c>
      <c r="N158" s="92" t="s">
        <v>1350</v>
      </c>
      <c r="O158" s="92" t="s">
        <v>1368</v>
      </c>
      <c r="P158" s="118">
        <v>44491</v>
      </c>
      <c r="Q158" s="118">
        <v>44526</v>
      </c>
      <c r="R158" s="121" t="s">
        <v>1366</v>
      </c>
    </row>
    <row r="159" spans="1:18" x14ac:dyDescent="0.4">
      <c r="A159" s="92" t="s">
        <v>630</v>
      </c>
      <c r="B159" s="92" t="s">
        <v>809</v>
      </c>
      <c r="C159" s="91" t="s">
        <v>65</v>
      </c>
      <c r="D159" s="92" t="s">
        <v>837</v>
      </c>
      <c r="E159" s="92"/>
      <c r="F159" s="91" t="s">
        <v>761</v>
      </c>
      <c r="G159" s="91" t="s">
        <v>769</v>
      </c>
      <c r="H159" s="96" t="s">
        <v>770</v>
      </c>
      <c r="I159" s="91" t="s">
        <v>717</v>
      </c>
      <c r="J159" s="91" t="s">
        <v>835</v>
      </c>
      <c r="K159" s="97" t="s">
        <v>786</v>
      </c>
      <c r="L159" s="91" t="s">
        <v>759</v>
      </c>
      <c r="M159" s="92"/>
      <c r="N159" s="92" t="s">
        <v>1350</v>
      </c>
      <c r="O159" s="92" t="s">
        <v>1368</v>
      </c>
      <c r="P159" s="118">
        <v>44491</v>
      </c>
      <c r="Q159" s="118">
        <v>44526</v>
      </c>
      <c r="R159" s="121" t="s">
        <v>1366</v>
      </c>
    </row>
    <row r="160" spans="1:18" x14ac:dyDescent="0.4">
      <c r="A160" s="92" t="s">
        <v>630</v>
      </c>
      <c r="B160" s="92" t="s">
        <v>809</v>
      </c>
      <c r="C160" s="91" t="s">
        <v>43</v>
      </c>
      <c r="D160" s="92" t="s">
        <v>838</v>
      </c>
      <c r="E160" s="92"/>
      <c r="F160" s="91" t="s">
        <v>761</v>
      </c>
      <c r="G160" s="91" t="s">
        <v>769</v>
      </c>
      <c r="H160" s="96" t="s">
        <v>770</v>
      </c>
      <c r="I160" s="91" t="s">
        <v>717</v>
      </c>
      <c r="J160" s="91" t="s">
        <v>835</v>
      </c>
      <c r="K160" s="97" t="s">
        <v>786</v>
      </c>
      <c r="L160" s="91" t="s">
        <v>759</v>
      </c>
      <c r="M160" s="92"/>
      <c r="N160" s="92" t="s">
        <v>1350</v>
      </c>
      <c r="O160" s="92" t="s">
        <v>1368</v>
      </c>
      <c r="P160" s="118">
        <v>44491</v>
      </c>
      <c r="Q160" s="118">
        <v>44526</v>
      </c>
      <c r="R160" s="121" t="s">
        <v>1366</v>
      </c>
    </row>
    <row r="161" spans="1:18" x14ac:dyDescent="0.4">
      <c r="A161" s="92" t="s">
        <v>630</v>
      </c>
      <c r="B161" s="92" t="s">
        <v>809</v>
      </c>
      <c r="C161" s="91" t="s">
        <v>66</v>
      </c>
      <c r="D161" s="92" t="s">
        <v>839</v>
      </c>
      <c r="E161" s="92"/>
      <c r="F161" s="91" t="s">
        <v>761</v>
      </c>
      <c r="G161" s="91" t="s">
        <v>769</v>
      </c>
      <c r="H161" s="96" t="s">
        <v>770</v>
      </c>
      <c r="I161" s="91" t="s">
        <v>717</v>
      </c>
      <c r="J161" s="91" t="s">
        <v>835</v>
      </c>
      <c r="K161" s="97" t="s">
        <v>786</v>
      </c>
      <c r="L161" s="91" t="s">
        <v>759</v>
      </c>
      <c r="M161" s="92"/>
      <c r="N161" s="92" t="s">
        <v>1350</v>
      </c>
      <c r="O161" s="92" t="s">
        <v>1368</v>
      </c>
      <c r="P161" s="118">
        <v>44491</v>
      </c>
      <c r="Q161" s="118">
        <v>44526</v>
      </c>
      <c r="R161" s="121" t="s">
        <v>1366</v>
      </c>
    </row>
    <row r="162" spans="1:18" x14ac:dyDescent="0.4">
      <c r="A162" s="92" t="s">
        <v>635</v>
      </c>
      <c r="B162" s="92" t="s">
        <v>642</v>
      </c>
      <c r="C162" s="91" t="s">
        <v>118</v>
      </c>
      <c r="D162" s="92" t="s">
        <v>949</v>
      </c>
      <c r="E162" s="92"/>
      <c r="F162" s="91" t="s">
        <v>761</v>
      </c>
      <c r="G162" s="91" t="s">
        <v>950</v>
      </c>
      <c r="H162" s="96" t="s">
        <v>893</v>
      </c>
      <c r="I162" s="91" t="s">
        <v>717</v>
      </c>
      <c r="J162" s="91" t="s">
        <v>921</v>
      </c>
      <c r="K162" s="97"/>
      <c r="L162" s="91" t="s">
        <v>897</v>
      </c>
      <c r="M162" s="91" t="s">
        <v>897</v>
      </c>
      <c r="N162" s="95" t="s">
        <v>1349</v>
      </c>
      <c r="O162" s="92" t="s">
        <v>1368</v>
      </c>
      <c r="P162" s="118">
        <v>44491</v>
      </c>
      <c r="Q162" s="118">
        <v>44526</v>
      </c>
      <c r="R162" s="121" t="s">
        <v>1366</v>
      </c>
    </row>
    <row r="163" spans="1:18" x14ac:dyDescent="0.4">
      <c r="A163" s="92" t="s">
        <v>635</v>
      </c>
      <c r="B163" s="92" t="s">
        <v>642</v>
      </c>
      <c r="C163" s="91" t="s">
        <v>0</v>
      </c>
      <c r="D163" s="92" t="s">
        <v>977</v>
      </c>
      <c r="E163" s="92"/>
      <c r="F163" s="91" t="s">
        <v>761</v>
      </c>
      <c r="G163" s="91" t="s">
        <v>950</v>
      </c>
      <c r="H163" s="96" t="s">
        <v>893</v>
      </c>
      <c r="I163" s="91" t="s">
        <v>717</v>
      </c>
      <c r="J163" s="91" t="s">
        <v>921</v>
      </c>
      <c r="K163" s="97"/>
      <c r="L163" s="91" t="s">
        <v>975</v>
      </c>
      <c r="M163" s="92" t="s">
        <v>978</v>
      </c>
      <c r="N163" s="95" t="s">
        <v>1349</v>
      </c>
      <c r="O163" s="92" t="s">
        <v>1368</v>
      </c>
      <c r="P163" s="118">
        <v>44491</v>
      </c>
      <c r="Q163" s="118">
        <v>44526</v>
      </c>
      <c r="R163" s="121" t="s">
        <v>1366</v>
      </c>
    </row>
    <row r="164" spans="1:18" x14ac:dyDescent="0.3">
      <c r="A164" s="92" t="s">
        <v>630</v>
      </c>
      <c r="B164" s="92" t="s">
        <v>809</v>
      </c>
      <c r="C164" s="91" t="s">
        <v>1228</v>
      </c>
      <c r="D164" s="110" t="s">
        <v>1229</v>
      </c>
      <c r="E164" s="92"/>
      <c r="F164" s="91" t="s">
        <v>761</v>
      </c>
      <c r="G164" s="91" t="s">
        <v>769</v>
      </c>
      <c r="H164" s="96" t="s">
        <v>842</v>
      </c>
      <c r="I164" s="91" t="s">
        <v>717</v>
      </c>
      <c r="J164" s="91" t="s">
        <v>921</v>
      </c>
      <c r="K164" s="97"/>
      <c r="L164" s="91" t="s">
        <v>759</v>
      </c>
      <c r="M164" s="92"/>
      <c r="N164" s="95" t="s">
        <v>1350</v>
      </c>
      <c r="O164" s="92" t="s">
        <v>1368</v>
      </c>
      <c r="P164" s="118">
        <v>44491</v>
      </c>
      <c r="Q164" s="118">
        <v>44526</v>
      </c>
      <c r="R164" s="121" t="s">
        <v>1366</v>
      </c>
    </row>
    <row r="165" spans="1:18" x14ac:dyDescent="0.4">
      <c r="A165" s="92" t="s">
        <v>630</v>
      </c>
      <c r="B165" s="92" t="s">
        <v>809</v>
      </c>
      <c r="C165" s="91" t="s">
        <v>23</v>
      </c>
      <c r="D165" s="92" t="s">
        <v>1227</v>
      </c>
      <c r="E165" s="92"/>
      <c r="F165" s="91" t="s">
        <v>761</v>
      </c>
      <c r="G165" s="91" t="s">
        <v>769</v>
      </c>
      <c r="H165" s="96" t="s">
        <v>770</v>
      </c>
      <c r="I165" s="91" t="s">
        <v>717</v>
      </c>
      <c r="J165" s="91" t="s">
        <v>995</v>
      </c>
      <c r="K165" s="97" t="s">
        <v>1219</v>
      </c>
      <c r="L165" s="91" t="s">
        <v>759</v>
      </c>
      <c r="M165" s="92"/>
      <c r="N165" s="95" t="s">
        <v>1350</v>
      </c>
      <c r="O165" s="92" t="s">
        <v>1369</v>
      </c>
      <c r="P165" s="118">
        <v>44491</v>
      </c>
      <c r="Q165" s="118">
        <v>44526</v>
      </c>
      <c r="R165" s="121" t="s">
        <v>1367</v>
      </c>
    </row>
    <row r="166" spans="1:18" x14ac:dyDescent="0.4">
      <c r="A166" s="92" t="s">
        <v>630</v>
      </c>
      <c r="B166" s="92" t="s">
        <v>809</v>
      </c>
      <c r="C166" s="91" t="s">
        <v>48</v>
      </c>
      <c r="D166" s="92" t="s">
        <v>1230</v>
      </c>
      <c r="E166" s="92"/>
      <c r="F166" s="91" t="s">
        <v>761</v>
      </c>
      <c r="G166" s="91" t="s">
        <v>769</v>
      </c>
      <c r="H166" s="96" t="s">
        <v>770</v>
      </c>
      <c r="I166" s="91" t="s">
        <v>717</v>
      </c>
      <c r="J166" s="91" t="s">
        <v>995</v>
      </c>
      <c r="K166" s="97" t="s">
        <v>1219</v>
      </c>
      <c r="L166" s="91" t="s">
        <v>759</v>
      </c>
      <c r="M166" s="92"/>
      <c r="N166" s="95" t="s">
        <v>1350</v>
      </c>
      <c r="O166" s="92" t="s">
        <v>1369</v>
      </c>
      <c r="P166" s="118">
        <v>44491</v>
      </c>
      <c r="Q166" s="118">
        <v>44526</v>
      </c>
      <c r="R166" s="121" t="s">
        <v>1367</v>
      </c>
    </row>
    <row r="167" spans="1:18" x14ac:dyDescent="0.4">
      <c r="A167" s="92" t="s">
        <v>630</v>
      </c>
      <c r="B167" s="92" t="s">
        <v>784</v>
      </c>
      <c r="C167" s="91" t="s">
        <v>61</v>
      </c>
      <c r="D167" s="92" t="s">
        <v>789</v>
      </c>
      <c r="E167" s="92"/>
      <c r="F167" s="91" t="s">
        <v>761</v>
      </c>
      <c r="G167" s="91" t="s">
        <v>769</v>
      </c>
      <c r="H167" s="96" t="s">
        <v>763</v>
      </c>
      <c r="I167" s="91" t="s">
        <v>717</v>
      </c>
      <c r="J167" s="91" t="s">
        <v>745</v>
      </c>
      <c r="K167" s="97"/>
      <c r="L167" s="91">
        <v>214</v>
      </c>
      <c r="M167" s="92" t="s">
        <v>790</v>
      </c>
      <c r="N167" s="92" t="s">
        <v>1350</v>
      </c>
      <c r="O167" s="92" t="s">
        <v>1404</v>
      </c>
      <c r="P167" s="118">
        <v>44491</v>
      </c>
      <c r="Q167" s="118">
        <v>44526</v>
      </c>
      <c r="R167" s="121" t="s">
        <v>1367</v>
      </c>
    </row>
    <row r="168" spans="1:18" x14ac:dyDescent="0.4">
      <c r="A168" s="92" t="s">
        <v>635</v>
      </c>
      <c r="B168" s="92" t="s">
        <v>642</v>
      </c>
      <c r="C168" s="91" t="s">
        <v>152</v>
      </c>
      <c r="D168" s="92" t="s">
        <v>951</v>
      </c>
      <c r="E168" s="92"/>
      <c r="F168" s="91" t="s">
        <v>761</v>
      </c>
      <c r="G168" s="91" t="s">
        <v>950</v>
      </c>
      <c r="H168" s="96" t="s">
        <v>893</v>
      </c>
      <c r="I168" s="91" t="s">
        <v>717</v>
      </c>
      <c r="J168" s="91" t="s">
        <v>921</v>
      </c>
      <c r="K168" s="97"/>
      <c r="L168" s="91" t="s">
        <v>952</v>
      </c>
      <c r="M168" s="92" t="s">
        <v>953</v>
      </c>
      <c r="N168" s="95" t="s">
        <v>1349</v>
      </c>
      <c r="O168" s="92" t="s">
        <v>1405</v>
      </c>
      <c r="P168" s="118">
        <v>44498</v>
      </c>
      <c r="Q168" s="118">
        <v>44526</v>
      </c>
      <c r="R168" s="121" t="s">
        <v>1367</v>
      </c>
    </row>
    <row r="169" spans="1:18" x14ac:dyDescent="0.4">
      <c r="A169" s="92" t="s">
        <v>635</v>
      </c>
      <c r="B169" s="92" t="s">
        <v>642</v>
      </c>
      <c r="C169" s="91" t="s">
        <v>145</v>
      </c>
      <c r="D169" s="92" t="s">
        <v>954</v>
      </c>
      <c r="E169" s="92"/>
      <c r="F169" s="91" t="s">
        <v>761</v>
      </c>
      <c r="G169" s="91" t="s">
        <v>950</v>
      </c>
      <c r="H169" s="96" t="s">
        <v>893</v>
      </c>
      <c r="I169" s="91" t="s">
        <v>717</v>
      </c>
      <c r="J169" s="91" t="s">
        <v>921</v>
      </c>
      <c r="K169" s="97"/>
      <c r="L169" s="91" t="s">
        <v>955</v>
      </c>
      <c r="M169" s="92" t="s">
        <v>956</v>
      </c>
      <c r="N169" s="95" t="s">
        <v>1349</v>
      </c>
      <c r="O169" s="92" t="s">
        <v>1405</v>
      </c>
      <c r="P169" s="118">
        <v>44498</v>
      </c>
      <c r="Q169" s="118">
        <v>44526</v>
      </c>
      <c r="R169" s="121" t="s">
        <v>1367</v>
      </c>
    </row>
    <row r="170" spans="1:18" x14ac:dyDescent="0.4">
      <c r="A170" s="92" t="s">
        <v>635</v>
      </c>
      <c r="B170" s="92" t="s">
        <v>642</v>
      </c>
      <c r="C170" s="91" t="s">
        <v>153</v>
      </c>
      <c r="D170" s="92" t="s">
        <v>960</v>
      </c>
      <c r="E170" s="92"/>
      <c r="F170" s="91" t="s">
        <v>761</v>
      </c>
      <c r="G170" s="91" t="s">
        <v>950</v>
      </c>
      <c r="H170" s="96" t="s">
        <v>893</v>
      </c>
      <c r="I170" s="91" t="s">
        <v>717</v>
      </c>
      <c r="J170" s="91" t="s">
        <v>921</v>
      </c>
      <c r="K170" s="97"/>
      <c r="L170" s="91" t="s">
        <v>961</v>
      </c>
      <c r="M170" s="92" t="s">
        <v>953</v>
      </c>
      <c r="N170" s="95" t="s">
        <v>1349</v>
      </c>
      <c r="O170" s="92" t="s">
        <v>1405</v>
      </c>
      <c r="P170" s="118">
        <v>44498</v>
      </c>
      <c r="Q170" s="118">
        <v>44526</v>
      </c>
      <c r="R170" s="121" t="s">
        <v>1367</v>
      </c>
    </row>
    <row r="171" spans="1:18" x14ac:dyDescent="0.4">
      <c r="A171" s="92" t="s">
        <v>635</v>
      </c>
      <c r="B171" s="92" t="s">
        <v>642</v>
      </c>
      <c r="C171" s="91" t="s">
        <v>172</v>
      </c>
      <c r="D171" s="92" t="s">
        <v>974</v>
      </c>
      <c r="E171" s="92"/>
      <c r="F171" s="91" t="s">
        <v>761</v>
      </c>
      <c r="G171" s="91" t="s">
        <v>950</v>
      </c>
      <c r="H171" s="96" t="s">
        <v>893</v>
      </c>
      <c r="I171" s="91" t="s">
        <v>717</v>
      </c>
      <c r="J171" s="91" t="s">
        <v>921</v>
      </c>
      <c r="K171" s="97"/>
      <c r="L171" s="91" t="s">
        <v>975</v>
      </c>
      <c r="M171" s="92" t="s">
        <v>976</v>
      </c>
      <c r="N171" s="95" t="s">
        <v>1349</v>
      </c>
      <c r="O171" s="92" t="s">
        <v>1405</v>
      </c>
      <c r="P171" s="118">
        <v>44498</v>
      </c>
      <c r="Q171" s="118">
        <v>44526</v>
      </c>
      <c r="R171" s="121" t="s">
        <v>1367</v>
      </c>
    </row>
    <row r="172" spans="1:18" ht="40.5" x14ac:dyDescent="0.4">
      <c r="A172" s="92" t="s">
        <v>646</v>
      </c>
      <c r="B172" s="92" t="s">
        <v>1000</v>
      </c>
      <c r="C172" s="91" t="s">
        <v>306</v>
      </c>
      <c r="D172" s="92" t="s">
        <v>1008</v>
      </c>
      <c r="E172" s="92"/>
      <c r="F172" s="91" t="s">
        <v>761</v>
      </c>
      <c r="G172" s="91" t="s">
        <v>853</v>
      </c>
      <c r="H172" s="96" t="s">
        <v>1002</v>
      </c>
      <c r="I172" s="91" t="s">
        <v>723</v>
      </c>
      <c r="J172" s="91" t="s">
        <v>735</v>
      </c>
      <c r="K172" s="97"/>
      <c r="L172" s="93" t="s">
        <v>1009</v>
      </c>
      <c r="M172" s="95" t="s">
        <v>1010</v>
      </c>
      <c r="N172" s="95" t="s">
        <v>1350</v>
      </c>
      <c r="O172" s="92" t="s">
        <v>1406</v>
      </c>
      <c r="P172" s="118">
        <v>44484</v>
      </c>
      <c r="Q172" s="118">
        <v>44533</v>
      </c>
      <c r="R172" s="121" t="s">
        <v>1371</v>
      </c>
    </row>
    <row r="173" spans="1:18" x14ac:dyDescent="0.4">
      <c r="A173" s="92" t="s">
        <v>646</v>
      </c>
      <c r="B173" s="92" t="s">
        <v>1000</v>
      </c>
      <c r="C173" s="91" t="s">
        <v>307</v>
      </c>
      <c r="D173" s="92" t="s">
        <v>1011</v>
      </c>
      <c r="E173" s="92"/>
      <c r="F173" s="91" t="s">
        <v>761</v>
      </c>
      <c r="G173" s="91" t="s">
        <v>853</v>
      </c>
      <c r="H173" s="96" t="s">
        <v>1002</v>
      </c>
      <c r="I173" s="91" t="s">
        <v>723</v>
      </c>
      <c r="J173" s="91" t="s">
        <v>735</v>
      </c>
      <c r="K173" s="97"/>
      <c r="L173" s="91" t="s">
        <v>759</v>
      </c>
      <c r="M173" s="92"/>
      <c r="N173" s="95" t="s">
        <v>1350</v>
      </c>
      <c r="O173" s="92" t="s">
        <v>1406</v>
      </c>
      <c r="P173" s="118">
        <v>44484</v>
      </c>
      <c r="Q173" s="118">
        <v>44533</v>
      </c>
      <c r="R173" s="121" t="s">
        <v>1371</v>
      </c>
    </row>
    <row r="174" spans="1:18" x14ac:dyDescent="0.4">
      <c r="A174" s="92" t="s">
        <v>646</v>
      </c>
      <c r="B174" s="92" t="s">
        <v>1035</v>
      </c>
      <c r="C174" s="91" t="s">
        <v>262</v>
      </c>
      <c r="D174" s="92" t="s">
        <v>1257</v>
      </c>
      <c r="E174" s="92"/>
      <c r="F174" s="91" t="s">
        <v>761</v>
      </c>
      <c r="G174" s="91" t="s">
        <v>853</v>
      </c>
      <c r="H174" s="96" t="s">
        <v>793</v>
      </c>
      <c r="I174" s="91" t="s">
        <v>723</v>
      </c>
      <c r="J174" s="91" t="s">
        <v>745</v>
      </c>
      <c r="K174" s="97"/>
      <c r="L174" s="104" t="s">
        <v>1258</v>
      </c>
      <c r="M174" s="105" t="s">
        <v>1259</v>
      </c>
      <c r="N174" s="95" t="s">
        <v>1350</v>
      </c>
      <c r="O174" s="92" t="s">
        <v>1406</v>
      </c>
      <c r="P174" s="118">
        <v>44484</v>
      </c>
      <c r="Q174" s="118">
        <v>44533</v>
      </c>
      <c r="R174" s="121" t="s">
        <v>1371</v>
      </c>
    </row>
    <row r="175" spans="1:18" x14ac:dyDescent="0.4">
      <c r="A175" s="92" t="s">
        <v>646</v>
      </c>
      <c r="B175" s="92" t="s">
        <v>1035</v>
      </c>
      <c r="C175" s="91" t="s">
        <v>296</v>
      </c>
      <c r="D175" s="92" t="s">
        <v>1300</v>
      </c>
      <c r="E175" s="92"/>
      <c r="F175" s="91" t="s">
        <v>761</v>
      </c>
      <c r="G175" s="91" t="s">
        <v>853</v>
      </c>
      <c r="H175" s="96" t="s">
        <v>793</v>
      </c>
      <c r="I175" s="91" t="s">
        <v>723</v>
      </c>
      <c r="J175" s="91" t="s">
        <v>745</v>
      </c>
      <c r="K175" s="97"/>
      <c r="L175" s="104" t="s">
        <v>1258</v>
      </c>
      <c r="M175" s="105" t="s">
        <v>1259</v>
      </c>
      <c r="N175" s="95" t="s">
        <v>1350</v>
      </c>
      <c r="O175" s="92" t="s">
        <v>1406</v>
      </c>
      <c r="P175" s="118">
        <v>44484</v>
      </c>
      <c r="Q175" s="118">
        <v>44533</v>
      </c>
      <c r="R175" s="121" t="s">
        <v>1371</v>
      </c>
    </row>
    <row r="176" spans="1:18" x14ac:dyDescent="0.4">
      <c r="A176" s="92" t="s">
        <v>630</v>
      </c>
      <c r="B176" s="92" t="s">
        <v>784</v>
      </c>
      <c r="C176" s="91" t="s">
        <v>575</v>
      </c>
      <c r="D176" s="92" t="s">
        <v>807</v>
      </c>
      <c r="E176" s="92"/>
      <c r="F176" s="91" t="s">
        <v>761</v>
      </c>
      <c r="G176" s="91" t="s">
        <v>769</v>
      </c>
      <c r="H176" s="96" t="s">
        <v>763</v>
      </c>
      <c r="I176" s="91" t="s">
        <v>717</v>
      </c>
      <c r="J176" s="91" t="s">
        <v>718</v>
      </c>
      <c r="K176" s="97" t="s">
        <v>786</v>
      </c>
      <c r="L176" s="91" t="s">
        <v>759</v>
      </c>
      <c r="M176" s="92"/>
      <c r="N176" s="92" t="s">
        <v>1350</v>
      </c>
      <c r="O176" s="92" t="s">
        <v>1370</v>
      </c>
      <c r="P176" s="118">
        <v>44491</v>
      </c>
      <c r="Q176" s="118">
        <v>44533</v>
      </c>
      <c r="R176" s="121" t="s">
        <v>1371</v>
      </c>
    </row>
    <row r="177" spans="1:18" x14ac:dyDescent="0.4">
      <c r="A177" s="92" t="s">
        <v>630</v>
      </c>
      <c r="B177" s="92" t="s">
        <v>784</v>
      </c>
      <c r="C177" s="91" t="s">
        <v>580</v>
      </c>
      <c r="D177" s="92" t="s">
        <v>808</v>
      </c>
      <c r="E177" s="92"/>
      <c r="F177" s="91" t="s">
        <v>761</v>
      </c>
      <c r="G177" s="91" t="s">
        <v>769</v>
      </c>
      <c r="H177" s="96" t="s">
        <v>763</v>
      </c>
      <c r="I177" s="91" t="s">
        <v>717</v>
      </c>
      <c r="J177" s="91" t="s">
        <v>718</v>
      </c>
      <c r="K177" s="97" t="s">
        <v>786</v>
      </c>
      <c r="L177" s="91" t="s">
        <v>759</v>
      </c>
      <c r="M177" s="92"/>
      <c r="N177" s="92" t="s">
        <v>1350</v>
      </c>
      <c r="O177" s="92" t="s">
        <v>1370</v>
      </c>
      <c r="P177" s="118">
        <v>44491</v>
      </c>
      <c r="Q177" s="118">
        <v>44533</v>
      </c>
      <c r="R177" s="121" t="s">
        <v>1371</v>
      </c>
    </row>
    <row r="178" spans="1:18" x14ac:dyDescent="0.4">
      <c r="A178" s="92" t="s">
        <v>630</v>
      </c>
      <c r="B178" s="92" t="s">
        <v>784</v>
      </c>
      <c r="C178" s="91" t="s">
        <v>577</v>
      </c>
      <c r="D178" s="92" t="s">
        <v>1205</v>
      </c>
      <c r="E178" s="92" t="s">
        <v>1088</v>
      </c>
      <c r="F178" s="91" t="s">
        <v>761</v>
      </c>
      <c r="G178" s="91" t="s">
        <v>769</v>
      </c>
      <c r="H178" s="96" t="s">
        <v>763</v>
      </c>
      <c r="I178" s="91" t="s">
        <v>723</v>
      </c>
      <c r="J178" s="91" t="s">
        <v>884</v>
      </c>
      <c r="K178" s="97" t="s">
        <v>1206</v>
      </c>
      <c r="L178" s="91">
        <v>227</v>
      </c>
      <c r="M178" s="92" t="s">
        <v>1207</v>
      </c>
      <c r="N178" s="95" t="s">
        <v>1350</v>
      </c>
      <c r="O178" s="92" t="s">
        <v>1370</v>
      </c>
      <c r="P178" s="118">
        <v>44491</v>
      </c>
      <c r="Q178" s="118">
        <v>44533</v>
      </c>
      <c r="R178" s="121" t="s">
        <v>1371</v>
      </c>
    </row>
    <row r="179" spans="1:18" x14ac:dyDescent="0.4">
      <c r="A179" s="92" t="s">
        <v>630</v>
      </c>
      <c r="B179" s="92" t="s">
        <v>784</v>
      </c>
      <c r="C179" s="91" t="s">
        <v>21</v>
      </c>
      <c r="D179" s="95" t="s">
        <v>1208</v>
      </c>
      <c r="E179" s="92" t="s">
        <v>1209</v>
      </c>
      <c r="F179" s="91" t="s">
        <v>761</v>
      </c>
      <c r="G179" s="91" t="s">
        <v>769</v>
      </c>
      <c r="H179" s="96" t="s">
        <v>763</v>
      </c>
      <c r="I179" s="91" t="s">
        <v>723</v>
      </c>
      <c r="J179" s="91" t="s">
        <v>884</v>
      </c>
      <c r="K179" s="97" t="s">
        <v>1206</v>
      </c>
      <c r="L179" s="91">
        <v>227</v>
      </c>
      <c r="M179" s="92" t="s">
        <v>1210</v>
      </c>
      <c r="N179" s="95" t="s">
        <v>1350</v>
      </c>
      <c r="O179" s="92" t="s">
        <v>1370</v>
      </c>
      <c r="P179" s="118">
        <v>44491</v>
      </c>
      <c r="Q179" s="118">
        <v>44533</v>
      </c>
      <c r="R179" s="121" t="s">
        <v>1371</v>
      </c>
    </row>
    <row r="180" spans="1:18" x14ac:dyDescent="0.4">
      <c r="A180" s="92" t="s">
        <v>630</v>
      </c>
      <c r="B180" s="92" t="s">
        <v>784</v>
      </c>
      <c r="C180" s="91" t="s">
        <v>582</v>
      </c>
      <c r="D180" s="92" t="s">
        <v>1211</v>
      </c>
      <c r="E180" s="92" t="s">
        <v>1088</v>
      </c>
      <c r="F180" s="91" t="s">
        <v>761</v>
      </c>
      <c r="G180" s="91" t="s">
        <v>769</v>
      </c>
      <c r="H180" s="96" t="s">
        <v>763</v>
      </c>
      <c r="I180" s="91" t="s">
        <v>723</v>
      </c>
      <c r="J180" s="91" t="s">
        <v>884</v>
      </c>
      <c r="K180" s="97" t="s">
        <v>1206</v>
      </c>
      <c r="L180" s="91" t="s">
        <v>759</v>
      </c>
      <c r="M180" s="92"/>
      <c r="N180" s="95" t="s">
        <v>1350</v>
      </c>
      <c r="O180" s="92" t="s">
        <v>1370</v>
      </c>
      <c r="P180" s="118">
        <v>44491</v>
      </c>
      <c r="Q180" s="118">
        <v>44533</v>
      </c>
      <c r="R180" s="121" t="s">
        <v>1371</v>
      </c>
    </row>
    <row r="181" spans="1:18" x14ac:dyDescent="0.4">
      <c r="A181" s="92" t="s">
        <v>630</v>
      </c>
      <c r="B181" s="92" t="s">
        <v>784</v>
      </c>
      <c r="C181" s="91" t="s">
        <v>39</v>
      </c>
      <c r="D181" s="92" t="s">
        <v>1212</v>
      </c>
      <c r="E181" s="92" t="s">
        <v>1213</v>
      </c>
      <c r="F181" s="91" t="s">
        <v>761</v>
      </c>
      <c r="G181" s="91" t="s">
        <v>769</v>
      </c>
      <c r="H181" s="96" t="s">
        <v>763</v>
      </c>
      <c r="I181" s="91" t="s">
        <v>723</v>
      </c>
      <c r="J181" s="91" t="s">
        <v>884</v>
      </c>
      <c r="K181" s="97" t="s">
        <v>1206</v>
      </c>
      <c r="L181" s="91">
        <v>227</v>
      </c>
      <c r="M181" s="92" t="s">
        <v>1214</v>
      </c>
      <c r="N181" s="95" t="s">
        <v>1350</v>
      </c>
      <c r="O181" s="92" t="s">
        <v>1370</v>
      </c>
      <c r="P181" s="118">
        <v>44491</v>
      </c>
      <c r="Q181" s="118">
        <v>44533</v>
      </c>
      <c r="R181" s="121" t="s">
        <v>1371</v>
      </c>
    </row>
    <row r="182" spans="1:18" x14ac:dyDescent="0.4">
      <c r="A182" s="92" t="s">
        <v>630</v>
      </c>
      <c r="B182" s="92" t="s">
        <v>767</v>
      </c>
      <c r="C182" s="91" t="s">
        <v>576</v>
      </c>
      <c r="D182" s="92" t="s">
        <v>1215</v>
      </c>
      <c r="E182" s="92" t="s">
        <v>1088</v>
      </c>
      <c r="F182" s="91" t="s">
        <v>714</v>
      </c>
      <c r="G182" s="91" t="s">
        <v>769</v>
      </c>
      <c r="H182" s="96" t="s">
        <v>770</v>
      </c>
      <c r="I182" s="91" t="s">
        <v>723</v>
      </c>
      <c r="J182" s="91" t="s">
        <v>884</v>
      </c>
      <c r="K182" s="97" t="s">
        <v>1206</v>
      </c>
      <c r="L182" s="91" t="s">
        <v>759</v>
      </c>
      <c r="M182" s="92"/>
      <c r="N182" s="95" t="s">
        <v>1350</v>
      </c>
      <c r="O182" s="92" t="s">
        <v>1370</v>
      </c>
      <c r="P182" s="118">
        <v>44491</v>
      </c>
      <c r="Q182" s="118">
        <v>44533</v>
      </c>
      <c r="R182" s="121" t="s">
        <v>1371</v>
      </c>
    </row>
    <row r="183" spans="1:18" x14ac:dyDescent="0.4">
      <c r="A183" s="92" t="s">
        <v>630</v>
      </c>
      <c r="B183" s="92" t="s">
        <v>767</v>
      </c>
      <c r="C183" s="91" t="s">
        <v>615</v>
      </c>
      <c r="D183" s="92" t="s">
        <v>1216</v>
      </c>
      <c r="E183" s="92" t="s">
        <v>1217</v>
      </c>
      <c r="F183" s="91" t="s">
        <v>714</v>
      </c>
      <c r="G183" s="91" t="s">
        <v>769</v>
      </c>
      <c r="H183" s="96" t="s">
        <v>770</v>
      </c>
      <c r="I183" s="91" t="s">
        <v>723</v>
      </c>
      <c r="J183" s="91" t="s">
        <v>884</v>
      </c>
      <c r="K183" s="97" t="s">
        <v>1206</v>
      </c>
      <c r="L183" s="91" t="s">
        <v>759</v>
      </c>
      <c r="M183" s="92"/>
      <c r="N183" s="95" t="s">
        <v>1350</v>
      </c>
      <c r="O183" s="92" t="s">
        <v>1370</v>
      </c>
      <c r="P183" s="118">
        <v>44491</v>
      </c>
      <c r="Q183" s="118">
        <v>44533</v>
      </c>
      <c r="R183" s="121" t="s">
        <v>1371</v>
      </c>
    </row>
    <row r="184" spans="1:18" x14ac:dyDescent="0.4">
      <c r="A184" s="92" t="s">
        <v>630</v>
      </c>
      <c r="B184" s="92" t="s">
        <v>767</v>
      </c>
      <c r="C184" s="91" t="s">
        <v>581</v>
      </c>
      <c r="D184" s="95" t="s">
        <v>1218</v>
      </c>
      <c r="E184" s="92" t="s">
        <v>1088</v>
      </c>
      <c r="F184" s="91" t="s">
        <v>714</v>
      </c>
      <c r="G184" s="91" t="s">
        <v>769</v>
      </c>
      <c r="H184" s="96" t="s">
        <v>770</v>
      </c>
      <c r="I184" s="91" t="s">
        <v>723</v>
      </c>
      <c r="J184" s="91" t="s">
        <v>718</v>
      </c>
      <c r="K184" s="97" t="s">
        <v>1219</v>
      </c>
      <c r="L184" s="91" t="s">
        <v>759</v>
      </c>
      <c r="M184" s="92"/>
      <c r="N184" s="95" t="s">
        <v>1350</v>
      </c>
      <c r="O184" s="92" t="s">
        <v>1370</v>
      </c>
      <c r="P184" s="118">
        <v>44491</v>
      </c>
      <c r="Q184" s="118">
        <v>44533</v>
      </c>
      <c r="R184" s="121" t="s">
        <v>1371</v>
      </c>
    </row>
    <row r="185" spans="1:18" x14ac:dyDescent="0.4">
      <c r="A185" s="92" t="s">
        <v>630</v>
      </c>
      <c r="B185" s="92" t="s">
        <v>784</v>
      </c>
      <c r="C185" s="91" t="s">
        <v>62</v>
      </c>
      <c r="D185" s="92" t="s">
        <v>1220</v>
      </c>
      <c r="E185" s="92"/>
      <c r="F185" s="91" t="s">
        <v>761</v>
      </c>
      <c r="G185" s="91" t="s">
        <v>769</v>
      </c>
      <c r="H185" s="96" t="s">
        <v>763</v>
      </c>
      <c r="I185" s="91" t="s">
        <v>717</v>
      </c>
      <c r="J185" s="91" t="s">
        <v>718</v>
      </c>
      <c r="K185" s="97"/>
      <c r="L185" s="91">
        <v>217</v>
      </c>
      <c r="M185" s="92" t="s">
        <v>1221</v>
      </c>
      <c r="N185" s="95" t="s">
        <v>1350</v>
      </c>
      <c r="O185" s="92" t="s">
        <v>1370</v>
      </c>
      <c r="P185" s="118">
        <v>44491</v>
      </c>
      <c r="Q185" s="118">
        <v>44533</v>
      </c>
      <c r="R185" s="121" t="s">
        <v>1371</v>
      </c>
    </row>
    <row r="186" spans="1:18" ht="27" x14ac:dyDescent="0.4">
      <c r="A186" s="92" t="s">
        <v>635</v>
      </c>
      <c r="B186" s="92" t="s">
        <v>639</v>
      </c>
      <c r="C186" s="91" t="s">
        <v>134</v>
      </c>
      <c r="D186" s="92" t="s">
        <v>907</v>
      </c>
      <c r="E186" s="92"/>
      <c r="F186" s="91" t="s">
        <v>761</v>
      </c>
      <c r="G186" s="91" t="s">
        <v>762</v>
      </c>
      <c r="H186" s="96" t="s">
        <v>893</v>
      </c>
      <c r="I186" s="91" t="s">
        <v>723</v>
      </c>
      <c r="J186" s="91" t="s">
        <v>871</v>
      </c>
      <c r="K186" s="97"/>
      <c r="L186" s="107" t="s">
        <v>908</v>
      </c>
      <c r="M186" s="95" t="s">
        <v>909</v>
      </c>
      <c r="N186" s="95" t="s">
        <v>1349</v>
      </c>
      <c r="O186" s="92" t="s">
        <v>1407</v>
      </c>
      <c r="P186" s="118">
        <v>44491</v>
      </c>
      <c r="Q186" s="118">
        <v>44533</v>
      </c>
      <c r="R186" s="121" t="s">
        <v>1371</v>
      </c>
    </row>
    <row r="187" spans="1:18" x14ac:dyDescent="0.4">
      <c r="A187" s="92" t="s">
        <v>634</v>
      </c>
      <c r="B187" s="98" t="s">
        <v>919</v>
      </c>
      <c r="C187" s="91" t="s">
        <v>88</v>
      </c>
      <c r="D187" s="92" t="s">
        <v>923</v>
      </c>
      <c r="E187" s="92"/>
      <c r="F187" s="91" t="s">
        <v>761</v>
      </c>
      <c r="G187" s="91" t="s">
        <v>762</v>
      </c>
      <c r="H187" s="96" t="s">
        <v>924</v>
      </c>
      <c r="I187" s="91" t="s">
        <v>719</v>
      </c>
      <c r="J187" s="91" t="s">
        <v>921</v>
      </c>
      <c r="K187" s="97"/>
      <c r="L187" s="91">
        <v>337</v>
      </c>
      <c r="M187" s="92" t="s">
        <v>925</v>
      </c>
      <c r="N187" s="95" t="s">
        <v>1350</v>
      </c>
      <c r="O187" s="92" t="s">
        <v>1412</v>
      </c>
      <c r="P187" s="118">
        <v>44491</v>
      </c>
      <c r="Q187" s="118">
        <v>44540</v>
      </c>
      <c r="R187" s="121" t="s">
        <v>1442</v>
      </c>
    </row>
    <row r="188" spans="1:18" x14ac:dyDescent="0.4">
      <c r="A188" s="92" t="s">
        <v>635</v>
      </c>
      <c r="B188" s="101" t="s">
        <v>636</v>
      </c>
      <c r="C188" s="91" t="s">
        <v>608</v>
      </c>
      <c r="D188" s="92" t="s">
        <v>928</v>
      </c>
      <c r="E188" s="92" t="s">
        <v>927</v>
      </c>
      <c r="F188" s="91" t="s">
        <v>761</v>
      </c>
      <c r="G188" s="91" t="s">
        <v>769</v>
      </c>
      <c r="H188" s="96" t="s">
        <v>893</v>
      </c>
      <c r="I188" s="91" t="s">
        <v>723</v>
      </c>
      <c r="J188" s="91" t="s">
        <v>823</v>
      </c>
      <c r="K188" s="97"/>
      <c r="L188" s="108" t="s">
        <v>897</v>
      </c>
      <c r="M188" s="108" t="s">
        <v>897</v>
      </c>
      <c r="N188" s="95" t="s">
        <v>1349</v>
      </c>
      <c r="O188" s="92" t="s">
        <v>1412</v>
      </c>
      <c r="P188" s="118">
        <v>44491</v>
      </c>
      <c r="Q188" s="118">
        <v>44540</v>
      </c>
      <c r="R188" s="121" t="s">
        <v>1442</v>
      </c>
    </row>
    <row r="189" spans="1:18" x14ac:dyDescent="0.4">
      <c r="A189" s="92" t="s">
        <v>635</v>
      </c>
      <c r="B189" s="92" t="s">
        <v>637</v>
      </c>
      <c r="C189" s="91" t="s">
        <v>124</v>
      </c>
      <c r="D189" s="92" t="s">
        <v>1064</v>
      </c>
      <c r="E189" s="92"/>
      <c r="F189" s="91" t="s">
        <v>761</v>
      </c>
      <c r="G189" s="91" t="s">
        <v>950</v>
      </c>
      <c r="H189" s="96" t="s">
        <v>893</v>
      </c>
      <c r="I189" s="91" t="s">
        <v>719</v>
      </c>
      <c r="J189" s="91" t="s">
        <v>921</v>
      </c>
      <c r="K189" s="97"/>
      <c r="L189" s="91" t="s">
        <v>897</v>
      </c>
      <c r="M189" s="91" t="s">
        <v>897</v>
      </c>
      <c r="N189" s="95" t="s">
        <v>1349</v>
      </c>
      <c r="O189" s="92" t="s">
        <v>1412</v>
      </c>
      <c r="P189" s="118">
        <v>44491</v>
      </c>
      <c r="Q189" s="118">
        <v>44540</v>
      </c>
      <c r="R189" s="121" t="s">
        <v>1442</v>
      </c>
    </row>
    <row r="190" spans="1:18" ht="54" x14ac:dyDescent="0.4">
      <c r="A190" s="92" t="s">
        <v>635</v>
      </c>
      <c r="B190" s="92" t="s">
        <v>638</v>
      </c>
      <c r="C190" s="91" t="s">
        <v>135</v>
      </c>
      <c r="D190" s="92" t="s">
        <v>979</v>
      </c>
      <c r="E190" s="92"/>
      <c r="F190" s="91" t="s">
        <v>761</v>
      </c>
      <c r="G190" s="91" t="s">
        <v>950</v>
      </c>
      <c r="H190" s="96" t="s">
        <v>893</v>
      </c>
      <c r="I190" s="91" t="s">
        <v>719</v>
      </c>
      <c r="J190" s="91" t="s">
        <v>871</v>
      </c>
      <c r="K190" s="97" t="s">
        <v>980</v>
      </c>
      <c r="L190" s="93" t="s">
        <v>981</v>
      </c>
      <c r="M190" s="95" t="s">
        <v>982</v>
      </c>
      <c r="N190" s="95" t="s">
        <v>1349</v>
      </c>
      <c r="O190" s="92" t="s">
        <v>1414</v>
      </c>
      <c r="P190" s="118">
        <v>44491</v>
      </c>
      <c r="Q190" s="118">
        <v>44540</v>
      </c>
      <c r="R190" s="121" t="s">
        <v>1444</v>
      </c>
    </row>
    <row r="191" spans="1:18" ht="27" x14ac:dyDescent="0.4">
      <c r="A191" s="92" t="s">
        <v>635</v>
      </c>
      <c r="B191" s="92" t="s">
        <v>638</v>
      </c>
      <c r="C191" s="91" t="s">
        <v>166</v>
      </c>
      <c r="D191" s="92" t="s">
        <v>983</v>
      </c>
      <c r="E191" s="92"/>
      <c r="F191" s="91" t="s">
        <v>761</v>
      </c>
      <c r="G191" s="91" t="s">
        <v>950</v>
      </c>
      <c r="H191" s="96" t="s">
        <v>893</v>
      </c>
      <c r="I191" s="91" t="s">
        <v>719</v>
      </c>
      <c r="J191" s="91" t="s">
        <v>871</v>
      </c>
      <c r="K191" s="97" t="s">
        <v>980</v>
      </c>
      <c r="L191" s="93" t="s">
        <v>984</v>
      </c>
      <c r="M191" s="95" t="s">
        <v>985</v>
      </c>
      <c r="N191" s="95" t="s">
        <v>1349</v>
      </c>
      <c r="O191" s="92" t="s">
        <v>1414</v>
      </c>
      <c r="P191" s="118">
        <v>44491</v>
      </c>
      <c r="Q191" s="118">
        <v>44540</v>
      </c>
      <c r="R191" s="121" t="s">
        <v>1444</v>
      </c>
    </row>
    <row r="192" spans="1:18" ht="27" x14ac:dyDescent="0.4">
      <c r="A192" s="92" t="s">
        <v>635</v>
      </c>
      <c r="B192" s="92" t="s">
        <v>638</v>
      </c>
      <c r="C192" s="91" t="s">
        <v>136</v>
      </c>
      <c r="D192" s="92" t="s">
        <v>986</v>
      </c>
      <c r="E192" s="92"/>
      <c r="F192" s="91" t="s">
        <v>761</v>
      </c>
      <c r="G192" s="91" t="s">
        <v>950</v>
      </c>
      <c r="H192" s="96" t="s">
        <v>893</v>
      </c>
      <c r="I192" s="91" t="s">
        <v>719</v>
      </c>
      <c r="J192" s="91" t="s">
        <v>871</v>
      </c>
      <c r="K192" s="97" t="s">
        <v>980</v>
      </c>
      <c r="L192" s="93" t="s">
        <v>987</v>
      </c>
      <c r="M192" s="95" t="s">
        <v>988</v>
      </c>
      <c r="N192" s="95" t="s">
        <v>1349</v>
      </c>
      <c r="O192" s="92" t="s">
        <v>1414</v>
      </c>
      <c r="P192" s="118">
        <v>44491</v>
      </c>
      <c r="Q192" s="118">
        <v>44540</v>
      </c>
      <c r="R192" s="121" t="s">
        <v>1444</v>
      </c>
    </row>
    <row r="193" spans="1:18" ht="40.5" x14ac:dyDescent="0.4">
      <c r="A193" s="92" t="s">
        <v>635</v>
      </c>
      <c r="B193" s="92" t="s">
        <v>638</v>
      </c>
      <c r="C193" s="91" t="s">
        <v>137</v>
      </c>
      <c r="D193" s="92" t="s">
        <v>989</v>
      </c>
      <c r="E193" s="92"/>
      <c r="F193" s="91" t="s">
        <v>761</v>
      </c>
      <c r="G193" s="91" t="s">
        <v>950</v>
      </c>
      <c r="H193" s="96" t="s">
        <v>893</v>
      </c>
      <c r="I193" s="91" t="s">
        <v>719</v>
      </c>
      <c r="J193" s="91" t="s">
        <v>871</v>
      </c>
      <c r="K193" s="97" t="s">
        <v>980</v>
      </c>
      <c r="L193" s="93" t="s">
        <v>990</v>
      </c>
      <c r="M193" s="95" t="s">
        <v>991</v>
      </c>
      <c r="N193" s="95" t="s">
        <v>1349</v>
      </c>
      <c r="O193" s="92" t="s">
        <v>1414</v>
      </c>
      <c r="P193" s="118">
        <v>44491</v>
      </c>
      <c r="Q193" s="118">
        <v>44540</v>
      </c>
      <c r="R193" s="121" t="s">
        <v>1444</v>
      </c>
    </row>
    <row r="194" spans="1:18" ht="27" x14ac:dyDescent="0.4">
      <c r="A194" s="92" t="s">
        <v>635</v>
      </c>
      <c r="B194" s="92" t="s">
        <v>638</v>
      </c>
      <c r="C194" s="91" t="s">
        <v>138</v>
      </c>
      <c r="D194" s="92" t="s">
        <v>992</v>
      </c>
      <c r="E194" s="92"/>
      <c r="F194" s="91" t="s">
        <v>761</v>
      </c>
      <c r="G194" s="91" t="s">
        <v>950</v>
      </c>
      <c r="H194" s="96" t="s">
        <v>893</v>
      </c>
      <c r="I194" s="91" t="s">
        <v>719</v>
      </c>
      <c r="J194" s="91" t="s">
        <v>871</v>
      </c>
      <c r="K194" s="97" t="s">
        <v>980</v>
      </c>
      <c r="L194" s="93" t="s">
        <v>993</v>
      </c>
      <c r="M194" s="95" t="s">
        <v>994</v>
      </c>
      <c r="N194" s="95" t="s">
        <v>1349</v>
      </c>
      <c r="O194" s="92" t="s">
        <v>1414</v>
      </c>
      <c r="P194" s="118">
        <v>44491</v>
      </c>
      <c r="Q194" s="118">
        <v>44540</v>
      </c>
      <c r="R194" s="121" t="s">
        <v>1444</v>
      </c>
    </row>
    <row r="195" spans="1:18" ht="121.5" x14ac:dyDescent="0.4">
      <c r="A195" s="92" t="s">
        <v>635</v>
      </c>
      <c r="B195" s="92" t="s">
        <v>637</v>
      </c>
      <c r="C195" s="91" t="s">
        <v>111</v>
      </c>
      <c r="D195" s="92" t="s">
        <v>1065</v>
      </c>
      <c r="E195" s="92"/>
      <c r="F195" s="91" t="s">
        <v>761</v>
      </c>
      <c r="G195" s="91" t="s">
        <v>950</v>
      </c>
      <c r="H195" s="96" t="s">
        <v>893</v>
      </c>
      <c r="I195" s="91" t="s">
        <v>719</v>
      </c>
      <c r="J195" s="91" t="s">
        <v>735</v>
      </c>
      <c r="K195" s="97" t="s">
        <v>913</v>
      </c>
      <c r="L195" s="93" t="s">
        <v>1066</v>
      </c>
      <c r="M195" s="95" t="s">
        <v>1067</v>
      </c>
      <c r="N195" s="95" t="s">
        <v>1349</v>
      </c>
      <c r="O195" s="92" t="s">
        <v>1414</v>
      </c>
      <c r="P195" s="118">
        <v>44491</v>
      </c>
      <c r="Q195" s="118">
        <v>44540</v>
      </c>
      <c r="R195" s="121" t="s">
        <v>1444</v>
      </c>
    </row>
    <row r="196" spans="1:18" x14ac:dyDescent="0.4">
      <c r="A196" s="92" t="s">
        <v>635</v>
      </c>
      <c r="B196" s="92" t="s">
        <v>637</v>
      </c>
      <c r="C196" s="91" t="s">
        <v>125</v>
      </c>
      <c r="D196" s="92" t="s">
        <v>1068</v>
      </c>
      <c r="E196" s="92"/>
      <c r="F196" s="91" t="s">
        <v>761</v>
      </c>
      <c r="G196" s="91" t="s">
        <v>950</v>
      </c>
      <c r="H196" s="96" t="s">
        <v>893</v>
      </c>
      <c r="I196" s="91" t="s">
        <v>719</v>
      </c>
      <c r="J196" s="91" t="s">
        <v>871</v>
      </c>
      <c r="K196" s="97"/>
      <c r="L196" s="91" t="s">
        <v>897</v>
      </c>
      <c r="M196" s="91" t="s">
        <v>897</v>
      </c>
      <c r="N196" s="95" t="s">
        <v>1349</v>
      </c>
      <c r="O196" s="92" t="s">
        <v>1414</v>
      </c>
      <c r="P196" s="118">
        <v>44491</v>
      </c>
      <c r="Q196" s="118">
        <v>44540</v>
      </c>
      <c r="R196" s="121" t="s">
        <v>1444</v>
      </c>
    </row>
    <row r="197" spans="1:18" x14ac:dyDescent="0.4">
      <c r="A197" s="92" t="s">
        <v>635</v>
      </c>
      <c r="B197" s="92" t="s">
        <v>637</v>
      </c>
      <c r="C197" s="91" t="s">
        <v>126</v>
      </c>
      <c r="D197" s="92" t="s">
        <v>1069</v>
      </c>
      <c r="E197" s="92"/>
      <c r="F197" s="91" t="s">
        <v>761</v>
      </c>
      <c r="G197" s="91" t="s">
        <v>950</v>
      </c>
      <c r="H197" s="96" t="s">
        <v>893</v>
      </c>
      <c r="I197" s="91" t="s">
        <v>719</v>
      </c>
      <c r="J197" s="91" t="s">
        <v>871</v>
      </c>
      <c r="K197" s="97"/>
      <c r="L197" s="91" t="s">
        <v>897</v>
      </c>
      <c r="M197" s="91" t="s">
        <v>897</v>
      </c>
      <c r="N197" s="95" t="s">
        <v>1349</v>
      </c>
      <c r="O197" s="92" t="s">
        <v>1414</v>
      </c>
      <c r="P197" s="118">
        <v>44491</v>
      </c>
      <c r="Q197" s="118">
        <v>44540</v>
      </c>
      <c r="R197" s="121" t="s">
        <v>1444</v>
      </c>
    </row>
    <row r="198" spans="1:18" ht="27" x14ac:dyDescent="0.4">
      <c r="A198" s="92" t="s">
        <v>635</v>
      </c>
      <c r="B198" s="92" t="s">
        <v>637</v>
      </c>
      <c r="C198" s="91" t="s">
        <v>159</v>
      </c>
      <c r="D198" s="92" t="s">
        <v>1070</v>
      </c>
      <c r="E198" s="92"/>
      <c r="F198" s="91" t="s">
        <v>761</v>
      </c>
      <c r="G198" s="91" t="s">
        <v>950</v>
      </c>
      <c r="H198" s="96" t="s">
        <v>893</v>
      </c>
      <c r="I198" s="91" t="s">
        <v>719</v>
      </c>
      <c r="J198" s="91" t="s">
        <v>735</v>
      </c>
      <c r="K198" s="97" t="s">
        <v>913</v>
      </c>
      <c r="L198" s="93" t="s">
        <v>1071</v>
      </c>
      <c r="M198" s="95" t="s">
        <v>1072</v>
      </c>
      <c r="N198" s="95" t="s">
        <v>1349</v>
      </c>
      <c r="O198" s="92" t="s">
        <v>1414</v>
      </c>
      <c r="P198" s="118">
        <v>44491</v>
      </c>
      <c r="Q198" s="118">
        <v>44540</v>
      </c>
      <c r="R198" s="121" t="s">
        <v>1444</v>
      </c>
    </row>
    <row r="199" spans="1:18" x14ac:dyDescent="0.4">
      <c r="A199" s="92" t="s">
        <v>647</v>
      </c>
      <c r="B199" s="92" t="s">
        <v>648</v>
      </c>
      <c r="C199" s="91" t="s">
        <v>318</v>
      </c>
      <c r="D199" s="92" t="s">
        <v>1232</v>
      </c>
      <c r="E199" s="92"/>
      <c r="F199" s="91" t="s">
        <v>761</v>
      </c>
      <c r="G199" s="91" t="s">
        <v>762</v>
      </c>
      <c r="H199" s="96" t="s">
        <v>1233</v>
      </c>
      <c r="I199" s="91" t="s">
        <v>728</v>
      </c>
      <c r="J199" s="91" t="s">
        <v>751</v>
      </c>
      <c r="K199" s="97" t="s">
        <v>1234</v>
      </c>
      <c r="L199" s="91" t="s">
        <v>759</v>
      </c>
      <c r="M199" s="92"/>
      <c r="N199" s="95" t="s">
        <v>1350</v>
      </c>
      <c r="O199" s="92" t="s">
        <v>1414</v>
      </c>
      <c r="P199" s="118">
        <v>44491</v>
      </c>
      <c r="Q199" s="118">
        <v>44540</v>
      </c>
      <c r="R199" s="121" t="s">
        <v>1444</v>
      </c>
    </row>
    <row r="200" spans="1:18" x14ac:dyDescent="0.4">
      <c r="A200" s="92" t="s">
        <v>647</v>
      </c>
      <c r="B200" s="92" t="s">
        <v>648</v>
      </c>
      <c r="C200" s="91" t="s">
        <v>598</v>
      </c>
      <c r="D200" s="92" t="s">
        <v>1316</v>
      </c>
      <c r="E200" s="92"/>
      <c r="F200" s="91" t="s">
        <v>761</v>
      </c>
      <c r="G200" s="91" t="s">
        <v>853</v>
      </c>
      <c r="H200" s="96" t="s">
        <v>1233</v>
      </c>
      <c r="I200" s="91" t="s">
        <v>728</v>
      </c>
      <c r="J200" s="91" t="s">
        <v>751</v>
      </c>
      <c r="K200" s="97" t="s">
        <v>1234</v>
      </c>
      <c r="L200" s="91" t="s">
        <v>759</v>
      </c>
      <c r="M200" s="92"/>
      <c r="N200" s="95" t="s">
        <v>1350</v>
      </c>
      <c r="O200" s="92" t="s">
        <v>1414</v>
      </c>
      <c r="P200" s="118">
        <v>44491</v>
      </c>
      <c r="Q200" s="118">
        <v>44540</v>
      </c>
      <c r="R200" s="121" t="s">
        <v>1444</v>
      </c>
    </row>
    <row r="201" spans="1:18" x14ac:dyDescent="0.4">
      <c r="A201" s="92" t="s">
        <v>635</v>
      </c>
      <c r="B201" s="92" t="s">
        <v>642</v>
      </c>
      <c r="C201" s="91" t="s">
        <v>169</v>
      </c>
      <c r="D201" s="92" t="s">
        <v>972</v>
      </c>
      <c r="E201" s="92"/>
      <c r="F201" s="91" t="s">
        <v>761</v>
      </c>
      <c r="G201" s="91" t="s">
        <v>950</v>
      </c>
      <c r="H201" s="96" t="s">
        <v>893</v>
      </c>
      <c r="I201" s="91" t="s">
        <v>717</v>
      </c>
      <c r="J201" s="91" t="s">
        <v>921</v>
      </c>
      <c r="K201" s="97"/>
      <c r="L201" s="91" t="s">
        <v>897</v>
      </c>
      <c r="M201" s="91" t="s">
        <v>897</v>
      </c>
      <c r="N201" s="95" t="s">
        <v>1349</v>
      </c>
      <c r="O201" s="92" t="s">
        <v>1413</v>
      </c>
      <c r="P201" s="118">
        <v>44863</v>
      </c>
      <c r="Q201" s="118">
        <v>44540</v>
      </c>
      <c r="R201" s="121" t="s">
        <v>1444</v>
      </c>
    </row>
    <row r="202" spans="1:18" x14ac:dyDescent="0.4">
      <c r="A202" s="92" t="s">
        <v>635</v>
      </c>
      <c r="B202" s="92" t="s">
        <v>642</v>
      </c>
      <c r="C202" s="91" t="s">
        <v>170</v>
      </c>
      <c r="D202" s="92" t="s">
        <v>973</v>
      </c>
      <c r="E202" s="92"/>
      <c r="F202" s="91" t="s">
        <v>761</v>
      </c>
      <c r="G202" s="91" t="s">
        <v>950</v>
      </c>
      <c r="H202" s="96" t="s">
        <v>893</v>
      </c>
      <c r="I202" s="91" t="s">
        <v>717</v>
      </c>
      <c r="J202" s="91" t="s">
        <v>921</v>
      </c>
      <c r="K202" s="97"/>
      <c r="L202" s="91" t="s">
        <v>897</v>
      </c>
      <c r="M202" s="91" t="s">
        <v>897</v>
      </c>
      <c r="N202" s="95" t="s">
        <v>1349</v>
      </c>
      <c r="O202" s="92" t="s">
        <v>1413</v>
      </c>
      <c r="P202" s="118">
        <v>44863</v>
      </c>
      <c r="Q202" s="118">
        <v>44540</v>
      </c>
      <c r="R202" s="121" t="s">
        <v>1444</v>
      </c>
    </row>
    <row r="203" spans="1:18" x14ac:dyDescent="0.4">
      <c r="A203" s="92" t="s">
        <v>635</v>
      </c>
      <c r="B203" s="92" t="s">
        <v>642</v>
      </c>
      <c r="C203" s="91" t="s">
        <v>149</v>
      </c>
      <c r="D203" s="92" t="s">
        <v>1143</v>
      </c>
      <c r="E203" s="92"/>
      <c r="F203" s="91" t="s">
        <v>761</v>
      </c>
      <c r="G203" s="91" t="s">
        <v>950</v>
      </c>
      <c r="H203" s="96" t="s">
        <v>893</v>
      </c>
      <c r="I203" s="91" t="s">
        <v>717</v>
      </c>
      <c r="J203" s="91" t="s">
        <v>921</v>
      </c>
      <c r="K203" s="97"/>
      <c r="L203" s="91" t="s">
        <v>897</v>
      </c>
      <c r="M203" s="91" t="s">
        <v>897</v>
      </c>
      <c r="N203" s="95" t="s">
        <v>1349</v>
      </c>
      <c r="O203" s="92" t="s">
        <v>1413</v>
      </c>
      <c r="P203" s="118">
        <v>44863</v>
      </c>
      <c r="Q203" s="118">
        <v>44540</v>
      </c>
      <c r="R203" s="121" t="s">
        <v>1444</v>
      </c>
    </row>
    <row r="204" spans="1:18" x14ac:dyDescent="0.4">
      <c r="A204" s="92" t="s">
        <v>635</v>
      </c>
      <c r="B204" s="92" t="s">
        <v>642</v>
      </c>
      <c r="C204" s="91" t="s">
        <v>150</v>
      </c>
      <c r="D204" s="92" t="s">
        <v>1144</v>
      </c>
      <c r="E204" s="92"/>
      <c r="F204" s="91" t="s">
        <v>761</v>
      </c>
      <c r="G204" s="91" t="s">
        <v>950</v>
      </c>
      <c r="H204" s="96" t="s">
        <v>893</v>
      </c>
      <c r="I204" s="91" t="s">
        <v>717</v>
      </c>
      <c r="J204" s="91" t="s">
        <v>921</v>
      </c>
      <c r="K204" s="97"/>
      <c r="L204" s="91" t="s">
        <v>1145</v>
      </c>
      <c r="M204" s="92" t="s">
        <v>1146</v>
      </c>
      <c r="N204" s="95" t="s">
        <v>1349</v>
      </c>
      <c r="O204" s="92" t="s">
        <v>1413</v>
      </c>
      <c r="P204" s="118">
        <v>44863</v>
      </c>
      <c r="Q204" s="118">
        <v>44540</v>
      </c>
      <c r="R204" s="121" t="s">
        <v>1444</v>
      </c>
    </row>
    <row r="205" spans="1:18" x14ac:dyDescent="0.4">
      <c r="A205" s="92" t="s">
        <v>634</v>
      </c>
      <c r="B205" s="92" t="s">
        <v>885</v>
      </c>
      <c r="C205" s="91" t="s">
        <v>96</v>
      </c>
      <c r="D205" s="92" t="s">
        <v>888</v>
      </c>
      <c r="E205" s="92"/>
      <c r="F205" s="91" t="s">
        <v>761</v>
      </c>
      <c r="G205" s="91" t="s">
        <v>762</v>
      </c>
      <c r="H205" s="96" t="s">
        <v>849</v>
      </c>
      <c r="I205" s="91" t="s">
        <v>728</v>
      </c>
      <c r="J205" s="91" t="s">
        <v>735</v>
      </c>
      <c r="K205" s="97"/>
      <c r="L205" s="91">
        <v>351</v>
      </c>
      <c r="M205" s="92" t="s">
        <v>889</v>
      </c>
      <c r="N205" s="92" t="s">
        <v>1350</v>
      </c>
      <c r="O205" s="92" t="s">
        <v>1415</v>
      </c>
      <c r="P205" s="118">
        <v>44863</v>
      </c>
      <c r="Q205" s="118">
        <v>44547</v>
      </c>
      <c r="R205" s="121" t="s">
        <v>1440</v>
      </c>
    </row>
    <row r="206" spans="1:18" x14ac:dyDescent="0.4">
      <c r="A206" s="92" t="s">
        <v>635</v>
      </c>
      <c r="B206" s="92" t="s">
        <v>633</v>
      </c>
      <c r="C206" s="91" t="s">
        <v>112</v>
      </c>
      <c r="D206" s="92" t="s">
        <v>1196</v>
      </c>
      <c r="E206" s="92"/>
      <c r="F206" s="91" t="s">
        <v>761</v>
      </c>
      <c r="G206" s="91" t="s">
        <v>950</v>
      </c>
      <c r="H206" s="96" t="s">
        <v>966</v>
      </c>
      <c r="I206" s="91" t="s">
        <v>728</v>
      </c>
      <c r="J206" s="91" t="s">
        <v>735</v>
      </c>
      <c r="K206" s="97"/>
      <c r="L206" s="91" t="s">
        <v>897</v>
      </c>
      <c r="M206" s="91" t="s">
        <v>897</v>
      </c>
      <c r="N206" s="95" t="s">
        <v>1349</v>
      </c>
      <c r="O206" s="92" t="s">
        <v>1415</v>
      </c>
      <c r="P206" s="118">
        <v>44863</v>
      </c>
      <c r="Q206" s="118">
        <v>44547</v>
      </c>
      <c r="R206" s="121" t="s">
        <v>1440</v>
      </c>
    </row>
    <row r="207" spans="1:18" x14ac:dyDescent="0.4">
      <c r="A207" s="92" t="s">
        <v>630</v>
      </c>
      <c r="B207" s="109" t="s">
        <v>840</v>
      </c>
      <c r="C207" s="91" t="s">
        <v>586</v>
      </c>
      <c r="D207" s="97" t="s">
        <v>1222</v>
      </c>
      <c r="E207" s="97"/>
      <c r="F207" s="91" t="s">
        <v>761</v>
      </c>
      <c r="G207" s="91" t="s">
        <v>769</v>
      </c>
      <c r="H207" s="96" t="s">
        <v>842</v>
      </c>
      <c r="I207" s="91" t="s">
        <v>728</v>
      </c>
      <c r="J207" s="91" t="s">
        <v>745</v>
      </c>
      <c r="K207" s="97"/>
      <c r="L207" s="91" t="s">
        <v>759</v>
      </c>
      <c r="M207" s="92"/>
      <c r="N207" s="95" t="s">
        <v>1350</v>
      </c>
      <c r="O207" s="92" t="s">
        <v>1416</v>
      </c>
      <c r="P207" s="118">
        <v>44863</v>
      </c>
      <c r="Q207" s="118">
        <v>44547</v>
      </c>
      <c r="R207" s="121" t="s">
        <v>1440</v>
      </c>
    </row>
    <row r="208" spans="1:18" x14ac:dyDescent="0.4">
      <c r="A208" s="92" t="s">
        <v>635</v>
      </c>
      <c r="B208" s="101" t="s">
        <v>637</v>
      </c>
      <c r="C208" s="91" t="s">
        <v>609</v>
      </c>
      <c r="D208" s="92" t="s">
        <v>929</v>
      </c>
      <c r="E208" s="92" t="s">
        <v>927</v>
      </c>
      <c r="F208" s="91" t="s">
        <v>761</v>
      </c>
      <c r="G208" s="91" t="s">
        <v>769</v>
      </c>
      <c r="H208" s="96" t="s">
        <v>893</v>
      </c>
      <c r="I208" s="91" t="s">
        <v>723</v>
      </c>
      <c r="J208" s="91" t="s">
        <v>871</v>
      </c>
      <c r="K208" s="97"/>
      <c r="L208" s="91" t="s">
        <v>897</v>
      </c>
      <c r="M208" s="91" t="s">
        <v>897</v>
      </c>
      <c r="N208" s="95" t="s">
        <v>1349</v>
      </c>
      <c r="O208" s="92" t="s">
        <v>1409</v>
      </c>
      <c r="P208" s="118">
        <v>44491</v>
      </c>
      <c r="Q208" s="118">
        <v>44547</v>
      </c>
      <c r="R208" s="121" t="s">
        <v>1443</v>
      </c>
    </row>
    <row r="209" spans="1:18" x14ac:dyDescent="0.4">
      <c r="A209" s="92" t="s">
        <v>635</v>
      </c>
      <c r="B209" s="101" t="s">
        <v>637</v>
      </c>
      <c r="C209" s="91" t="s">
        <v>610</v>
      </c>
      <c r="D209" s="92" t="s">
        <v>930</v>
      </c>
      <c r="E209" s="92" t="s">
        <v>927</v>
      </c>
      <c r="F209" s="91" t="s">
        <v>761</v>
      </c>
      <c r="G209" s="91" t="s">
        <v>769</v>
      </c>
      <c r="H209" s="96" t="s">
        <v>893</v>
      </c>
      <c r="I209" s="91" t="s">
        <v>723</v>
      </c>
      <c r="J209" s="91" t="s">
        <v>871</v>
      </c>
      <c r="K209" s="97"/>
      <c r="L209" s="91" t="s">
        <v>897</v>
      </c>
      <c r="M209" s="91" t="s">
        <v>897</v>
      </c>
      <c r="N209" s="95" t="s">
        <v>1349</v>
      </c>
      <c r="O209" s="92" t="s">
        <v>1409</v>
      </c>
      <c r="P209" s="118">
        <v>44491</v>
      </c>
      <c r="Q209" s="118">
        <v>44547</v>
      </c>
      <c r="R209" s="121" t="s">
        <v>1443</v>
      </c>
    </row>
    <row r="210" spans="1:18" x14ac:dyDescent="0.4">
      <c r="A210" s="92" t="s">
        <v>646</v>
      </c>
      <c r="B210" s="92" t="s">
        <v>1000</v>
      </c>
      <c r="C210" s="91" t="s">
        <v>272</v>
      </c>
      <c r="D210" s="92" t="s">
        <v>1001</v>
      </c>
      <c r="E210" s="92"/>
      <c r="F210" s="91" t="s">
        <v>761</v>
      </c>
      <c r="G210" s="91" t="s">
        <v>853</v>
      </c>
      <c r="H210" s="96" t="s">
        <v>1002</v>
      </c>
      <c r="I210" s="91" t="s">
        <v>723</v>
      </c>
      <c r="J210" s="91" t="s">
        <v>745</v>
      </c>
      <c r="K210" s="97"/>
      <c r="L210" s="104" t="s">
        <v>1003</v>
      </c>
      <c r="M210" s="105" t="s">
        <v>1004</v>
      </c>
      <c r="N210" s="95" t="s">
        <v>1350</v>
      </c>
      <c r="O210" s="92" t="s">
        <v>1409</v>
      </c>
      <c r="P210" s="118">
        <v>44491</v>
      </c>
      <c r="Q210" s="118">
        <v>44547</v>
      </c>
      <c r="R210" s="121" t="s">
        <v>1443</v>
      </c>
    </row>
    <row r="211" spans="1:18" x14ac:dyDescent="0.4">
      <c r="A211" s="92" t="s">
        <v>635</v>
      </c>
      <c r="B211" s="92" t="s">
        <v>637</v>
      </c>
      <c r="C211" s="91" t="s">
        <v>161</v>
      </c>
      <c r="D211" s="92" t="s">
        <v>1073</v>
      </c>
      <c r="E211" s="92"/>
      <c r="F211" s="91" t="s">
        <v>761</v>
      </c>
      <c r="G211" s="91" t="s">
        <v>950</v>
      </c>
      <c r="H211" s="96" t="s">
        <v>893</v>
      </c>
      <c r="I211" s="91" t="s">
        <v>719</v>
      </c>
      <c r="J211" s="91" t="s">
        <v>735</v>
      </c>
      <c r="K211" s="97"/>
      <c r="L211" s="91" t="s">
        <v>897</v>
      </c>
      <c r="M211" s="91" t="s">
        <v>897</v>
      </c>
      <c r="N211" s="95" t="s">
        <v>1349</v>
      </c>
      <c r="O211" s="92" t="s">
        <v>1409</v>
      </c>
      <c r="P211" s="118">
        <v>44491</v>
      </c>
      <c r="Q211" s="118">
        <v>44547</v>
      </c>
      <c r="R211" s="121" t="s">
        <v>1443</v>
      </c>
    </row>
    <row r="212" spans="1:18" x14ac:dyDescent="0.4">
      <c r="A212" s="92" t="s">
        <v>635</v>
      </c>
      <c r="B212" s="92" t="s">
        <v>637</v>
      </c>
      <c r="C212" s="91" t="s">
        <v>121</v>
      </c>
      <c r="D212" s="92" t="s">
        <v>1075</v>
      </c>
      <c r="E212" s="92"/>
      <c r="F212" s="91" t="s">
        <v>761</v>
      </c>
      <c r="G212" s="91" t="s">
        <v>950</v>
      </c>
      <c r="H212" s="96" t="s">
        <v>893</v>
      </c>
      <c r="I212" s="91" t="s">
        <v>719</v>
      </c>
      <c r="J212" s="91" t="s">
        <v>871</v>
      </c>
      <c r="K212" s="97"/>
      <c r="L212" s="91" t="s">
        <v>897</v>
      </c>
      <c r="M212" s="91" t="s">
        <v>897</v>
      </c>
      <c r="N212" s="95" t="s">
        <v>1349</v>
      </c>
      <c r="O212" s="92" t="s">
        <v>1409</v>
      </c>
      <c r="P212" s="118">
        <v>44491</v>
      </c>
      <c r="Q212" s="118">
        <v>44547</v>
      </c>
      <c r="R212" s="121" t="s">
        <v>1443</v>
      </c>
    </row>
    <row r="213" spans="1:18" x14ac:dyDescent="0.4">
      <c r="A213" s="92" t="s">
        <v>635</v>
      </c>
      <c r="B213" s="92" t="s">
        <v>637</v>
      </c>
      <c r="C213" s="91" t="s">
        <v>122</v>
      </c>
      <c r="D213" s="92" t="s">
        <v>1076</v>
      </c>
      <c r="E213" s="92"/>
      <c r="F213" s="91" t="s">
        <v>761</v>
      </c>
      <c r="G213" s="91" t="s">
        <v>950</v>
      </c>
      <c r="H213" s="96" t="s">
        <v>893</v>
      </c>
      <c r="I213" s="91" t="s">
        <v>719</v>
      </c>
      <c r="J213" s="91" t="s">
        <v>913</v>
      </c>
      <c r="K213" s="97"/>
      <c r="L213" s="91" t="s">
        <v>897</v>
      </c>
      <c r="M213" s="91" t="s">
        <v>897</v>
      </c>
      <c r="N213" s="95" t="s">
        <v>1349</v>
      </c>
      <c r="O213" s="92" t="s">
        <v>1409</v>
      </c>
      <c r="P213" s="118">
        <v>44491</v>
      </c>
      <c r="Q213" s="118">
        <v>44547</v>
      </c>
      <c r="R213" s="121" t="s">
        <v>1443</v>
      </c>
    </row>
    <row r="214" spans="1:18" ht="135" x14ac:dyDescent="0.4">
      <c r="A214" s="92" t="s">
        <v>635</v>
      </c>
      <c r="B214" s="92" t="s">
        <v>638</v>
      </c>
      <c r="C214" s="91" t="s">
        <v>139</v>
      </c>
      <c r="D214" s="92" t="s">
        <v>1077</v>
      </c>
      <c r="E214" s="92"/>
      <c r="F214" s="91" t="s">
        <v>761</v>
      </c>
      <c r="G214" s="91" t="s">
        <v>950</v>
      </c>
      <c r="H214" s="96" t="s">
        <v>966</v>
      </c>
      <c r="I214" s="91" t="s">
        <v>719</v>
      </c>
      <c r="J214" s="91" t="s">
        <v>871</v>
      </c>
      <c r="K214" s="97" t="s">
        <v>980</v>
      </c>
      <c r="L214" s="93" t="s">
        <v>1078</v>
      </c>
      <c r="M214" s="95" t="s">
        <v>1079</v>
      </c>
      <c r="N214" s="95" t="s">
        <v>1349</v>
      </c>
      <c r="O214" s="92" t="s">
        <v>1409</v>
      </c>
      <c r="P214" s="118">
        <v>44491</v>
      </c>
      <c r="Q214" s="118">
        <v>44547</v>
      </c>
      <c r="R214" s="121" t="s">
        <v>1443</v>
      </c>
    </row>
    <row r="215" spans="1:18" x14ac:dyDescent="0.4">
      <c r="A215" s="92" t="s">
        <v>635</v>
      </c>
      <c r="B215" s="92" t="s">
        <v>638</v>
      </c>
      <c r="C215" s="91" t="s">
        <v>612</v>
      </c>
      <c r="D215" s="92" t="s">
        <v>1080</v>
      </c>
      <c r="E215" s="100" t="s">
        <v>1081</v>
      </c>
      <c r="F215" s="91" t="s">
        <v>761</v>
      </c>
      <c r="G215" s="91" t="s">
        <v>950</v>
      </c>
      <c r="H215" s="96" t="s">
        <v>893</v>
      </c>
      <c r="I215" s="91" t="s">
        <v>719</v>
      </c>
      <c r="J215" s="91" t="s">
        <v>871</v>
      </c>
      <c r="K215" s="97" t="s">
        <v>980</v>
      </c>
      <c r="L215" s="91" t="s">
        <v>897</v>
      </c>
      <c r="M215" s="91" t="s">
        <v>897</v>
      </c>
      <c r="N215" s="95" t="s">
        <v>1349</v>
      </c>
      <c r="O215" s="92" t="s">
        <v>1409</v>
      </c>
      <c r="P215" s="118">
        <v>44491</v>
      </c>
      <c r="Q215" s="118">
        <v>44547</v>
      </c>
      <c r="R215" s="121" t="s">
        <v>1443</v>
      </c>
    </row>
    <row r="216" spans="1:18" ht="40.5" x14ac:dyDescent="0.4">
      <c r="A216" s="92" t="s">
        <v>635</v>
      </c>
      <c r="B216" s="92" t="s">
        <v>637</v>
      </c>
      <c r="C216" s="91" t="s">
        <v>120</v>
      </c>
      <c r="D216" s="92" t="s">
        <v>1093</v>
      </c>
      <c r="E216" s="92"/>
      <c r="F216" s="91" t="s">
        <v>761</v>
      </c>
      <c r="G216" s="91" t="s">
        <v>950</v>
      </c>
      <c r="H216" s="96" t="s">
        <v>893</v>
      </c>
      <c r="I216" s="91" t="s">
        <v>719</v>
      </c>
      <c r="J216" s="91" t="s">
        <v>913</v>
      </c>
      <c r="K216" s="97"/>
      <c r="L216" s="93" t="s">
        <v>1094</v>
      </c>
      <c r="M216" s="95" t="s">
        <v>1095</v>
      </c>
      <c r="N216" s="95" t="s">
        <v>1349</v>
      </c>
      <c r="O216" s="92" t="s">
        <v>1409</v>
      </c>
      <c r="P216" s="118">
        <v>44491</v>
      </c>
      <c r="Q216" s="118">
        <v>44547</v>
      </c>
      <c r="R216" s="121" t="s">
        <v>1443</v>
      </c>
    </row>
    <row r="217" spans="1:18" ht="27" x14ac:dyDescent="0.4">
      <c r="A217" s="92" t="s">
        <v>635</v>
      </c>
      <c r="B217" s="92" t="s">
        <v>637</v>
      </c>
      <c r="C217" s="91" t="s">
        <v>1096</v>
      </c>
      <c r="D217" s="92" t="s">
        <v>1097</v>
      </c>
      <c r="E217" s="92" t="s">
        <v>1086</v>
      </c>
      <c r="F217" s="91" t="s">
        <v>761</v>
      </c>
      <c r="G217" s="91" t="s">
        <v>950</v>
      </c>
      <c r="H217" s="96" t="s">
        <v>966</v>
      </c>
      <c r="I217" s="91" t="s">
        <v>719</v>
      </c>
      <c r="J217" s="91" t="s">
        <v>913</v>
      </c>
      <c r="K217" s="97"/>
      <c r="L217" s="93" t="s">
        <v>1098</v>
      </c>
      <c r="M217" s="95" t="s">
        <v>1099</v>
      </c>
      <c r="N217" s="95" t="s">
        <v>1349</v>
      </c>
      <c r="O217" s="92" t="s">
        <v>1409</v>
      </c>
      <c r="P217" s="118">
        <v>44491</v>
      </c>
      <c r="Q217" s="118">
        <v>44547</v>
      </c>
      <c r="R217" s="121" t="s">
        <v>1443</v>
      </c>
    </row>
    <row r="218" spans="1:18" ht="27" x14ac:dyDescent="0.4">
      <c r="A218" s="92" t="s">
        <v>635</v>
      </c>
      <c r="B218" s="92" t="s">
        <v>643</v>
      </c>
      <c r="C218" s="91" t="s">
        <v>155</v>
      </c>
      <c r="D218" s="92" t="s">
        <v>1101</v>
      </c>
      <c r="E218" s="92"/>
      <c r="F218" s="91" t="s">
        <v>761</v>
      </c>
      <c r="G218" s="91" t="s">
        <v>950</v>
      </c>
      <c r="H218" s="96" t="s">
        <v>966</v>
      </c>
      <c r="I218" s="91" t="s">
        <v>719</v>
      </c>
      <c r="J218" s="91" t="s">
        <v>921</v>
      </c>
      <c r="K218" s="97" t="s">
        <v>913</v>
      </c>
      <c r="L218" s="93" t="s">
        <v>1102</v>
      </c>
      <c r="M218" s="92" t="s">
        <v>1103</v>
      </c>
      <c r="N218" s="95" t="s">
        <v>1349</v>
      </c>
      <c r="O218" s="92" t="s">
        <v>1409</v>
      </c>
      <c r="P218" s="118">
        <v>44491</v>
      </c>
      <c r="Q218" s="118">
        <v>44547</v>
      </c>
      <c r="R218" s="121" t="s">
        <v>1443</v>
      </c>
    </row>
    <row r="219" spans="1:18" ht="27" x14ac:dyDescent="0.4">
      <c r="A219" s="92" t="s">
        <v>635</v>
      </c>
      <c r="B219" s="92" t="s">
        <v>643</v>
      </c>
      <c r="C219" s="91" t="s">
        <v>156</v>
      </c>
      <c r="D219" s="92" t="s">
        <v>1104</v>
      </c>
      <c r="E219" s="92"/>
      <c r="F219" s="91" t="s">
        <v>761</v>
      </c>
      <c r="G219" s="91" t="s">
        <v>950</v>
      </c>
      <c r="H219" s="96" t="s">
        <v>893</v>
      </c>
      <c r="I219" s="91" t="s">
        <v>719</v>
      </c>
      <c r="J219" s="91" t="s">
        <v>921</v>
      </c>
      <c r="K219" s="97" t="s">
        <v>913</v>
      </c>
      <c r="L219" s="93" t="s">
        <v>1102</v>
      </c>
      <c r="M219" s="92" t="s">
        <v>1103</v>
      </c>
      <c r="N219" s="95" t="s">
        <v>1349</v>
      </c>
      <c r="O219" s="92" t="s">
        <v>1409</v>
      </c>
      <c r="P219" s="118">
        <v>44491</v>
      </c>
      <c r="Q219" s="118">
        <v>44547</v>
      </c>
      <c r="R219" s="121" t="s">
        <v>1443</v>
      </c>
    </row>
    <row r="220" spans="1:18" x14ac:dyDescent="0.4">
      <c r="A220" s="92" t="s">
        <v>634</v>
      </c>
      <c r="B220" s="92" t="s">
        <v>847</v>
      </c>
      <c r="C220" s="91" t="s">
        <v>102</v>
      </c>
      <c r="D220" s="92" t="s">
        <v>1105</v>
      </c>
      <c r="E220" s="92"/>
      <c r="F220" s="91" t="s">
        <v>761</v>
      </c>
      <c r="G220" s="91" t="s">
        <v>762</v>
      </c>
      <c r="H220" s="96" t="s">
        <v>924</v>
      </c>
      <c r="I220" s="91" t="s">
        <v>719</v>
      </c>
      <c r="J220" s="91" t="s">
        <v>735</v>
      </c>
      <c r="K220" s="97"/>
      <c r="L220" s="91">
        <v>330</v>
      </c>
      <c r="M220" s="92" t="s">
        <v>1106</v>
      </c>
      <c r="N220" s="95" t="s">
        <v>1350</v>
      </c>
      <c r="O220" s="92" t="s">
        <v>1409</v>
      </c>
      <c r="P220" s="118">
        <v>44491</v>
      </c>
      <c r="Q220" s="118">
        <v>44547</v>
      </c>
      <c r="R220" s="121" t="s">
        <v>1443</v>
      </c>
    </row>
    <row r="221" spans="1:18" ht="40.5" x14ac:dyDescent="0.4">
      <c r="A221" s="92" t="s">
        <v>635</v>
      </c>
      <c r="B221" s="92" t="s">
        <v>642</v>
      </c>
      <c r="C221" s="91" t="s">
        <v>146</v>
      </c>
      <c r="D221" s="92" t="s">
        <v>957</v>
      </c>
      <c r="E221" s="92"/>
      <c r="F221" s="91" t="s">
        <v>761</v>
      </c>
      <c r="G221" s="91" t="s">
        <v>950</v>
      </c>
      <c r="H221" s="96" t="s">
        <v>893</v>
      </c>
      <c r="I221" s="91" t="s">
        <v>717</v>
      </c>
      <c r="J221" s="91" t="s">
        <v>921</v>
      </c>
      <c r="K221" s="97"/>
      <c r="L221" s="93" t="s">
        <v>958</v>
      </c>
      <c r="M221" s="95" t="s">
        <v>959</v>
      </c>
      <c r="N221" s="95" t="s">
        <v>1349</v>
      </c>
      <c r="O221" s="92" t="s">
        <v>1411</v>
      </c>
      <c r="P221" s="118">
        <v>44863</v>
      </c>
      <c r="Q221" s="118">
        <v>44547</v>
      </c>
      <c r="R221" s="121" t="s">
        <v>1443</v>
      </c>
    </row>
    <row r="222" spans="1:18" x14ac:dyDescent="0.4">
      <c r="A222" s="92" t="s">
        <v>635</v>
      </c>
      <c r="B222" s="92" t="s">
        <v>642</v>
      </c>
      <c r="C222" s="91" t="s">
        <v>147</v>
      </c>
      <c r="D222" s="92" t="s">
        <v>962</v>
      </c>
      <c r="E222" s="92"/>
      <c r="F222" s="91" t="s">
        <v>761</v>
      </c>
      <c r="G222" s="91" t="s">
        <v>950</v>
      </c>
      <c r="H222" s="96" t="s">
        <v>893</v>
      </c>
      <c r="I222" s="91" t="s">
        <v>717</v>
      </c>
      <c r="J222" s="91" t="s">
        <v>921</v>
      </c>
      <c r="K222" s="97"/>
      <c r="L222" s="91" t="s">
        <v>963</v>
      </c>
      <c r="M222" s="92" t="s">
        <v>964</v>
      </c>
      <c r="N222" s="95" t="s">
        <v>1349</v>
      </c>
      <c r="O222" s="92" t="s">
        <v>1411</v>
      </c>
      <c r="P222" s="118">
        <v>44863</v>
      </c>
      <c r="Q222" s="118">
        <v>44547</v>
      </c>
      <c r="R222" s="121" t="s">
        <v>1443</v>
      </c>
    </row>
    <row r="223" spans="1:18" x14ac:dyDescent="0.4">
      <c r="A223" s="92" t="s">
        <v>635</v>
      </c>
      <c r="B223" s="92" t="s">
        <v>642</v>
      </c>
      <c r="C223" s="91" t="s">
        <v>148</v>
      </c>
      <c r="D223" s="92" t="s">
        <v>965</v>
      </c>
      <c r="E223" s="92"/>
      <c r="F223" s="91" t="s">
        <v>761</v>
      </c>
      <c r="G223" s="91" t="s">
        <v>950</v>
      </c>
      <c r="H223" s="96" t="s">
        <v>966</v>
      </c>
      <c r="I223" s="91" t="s">
        <v>717</v>
      </c>
      <c r="J223" s="91" t="s">
        <v>921</v>
      </c>
      <c r="K223" s="97"/>
      <c r="L223" s="91" t="s">
        <v>967</v>
      </c>
      <c r="M223" s="92" t="s">
        <v>968</v>
      </c>
      <c r="N223" s="95" t="s">
        <v>1349</v>
      </c>
      <c r="O223" s="92" t="s">
        <v>1411</v>
      </c>
      <c r="P223" s="118">
        <v>44863</v>
      </c>
      <c r="Q223" s="118">
        <v>44547</v>
      </c>
      <c r="R223" s="121" t="s">
        <v>1443</v>
      </c>
    </row>
    <row r="224" spans="1:18" ht="27" x14ac:dyDescent="0.4">
      <c r="A224" s="92" t="s">
        <v>635</v>
      </c>
      <c r="B224" s="92" t="s">
        <v>642</v>
      </c>
      <c r="C224" s="91" t="s">
        <v>171</v>
      </c>
      <c r="D224" s="92" t="s">
        <v>969</v>
      </c>
      <c r="E224" s="92"/>
      <c r="F224" s="91" t="s">
        <v>761</v>
      </c>
      <c r="G224" s="91" t="s">
        <v>950</v>
      </c>
      <c r="H224" s="96" t="s">
        <v>893</v>
      </c>
      <c r="I224" s="91" t="s">
        <v>717</v>
      </c>
      <c r="J224" s="91" t="s">
        <v>921</v>
      </c>
      <c r="K224" s="97"/>
      <c r="L224" s="93" t="s">
        <v>970</v>
      </c>
      <c r="M224" s="95" t="s">
        <v>971</v>
      </c>
      <c r="N224" s="95" t="s">
        <v>1349</v>
      </c>
      <c r="O224" s="92" t="s">
        <v>1411</v>
      </c>
      <c r="P224" s="118">
        <v>44863</v>
      </c>
      <c r="Q224" s="118">
        <v>44547</v>
      </c>
      <c r="R224" s="121" t="s">
        <v>1443</v>
      </c>
    </row>
    <row r="225" spans="1:18" x14ac:dyDescent="0.4">
      <c r="A225" s="92" t="s">
        <v>635</v>
      </c>
      <c r="B225" s="92" t="s">
        <v>642</v>
      </c>
      <c r="C225" s="91" t="s">
        <v>651</v>
      </c>
      <c r="D225" s="92" t="s">
        <v>1150</v>
      </c>
      <c r="E225" s="92" t="s">
        <v>1081</v>
      </c>
      <c r="F225" s="91" t="s">
        <v>761</v>
      </c>
      <c r="G225" s="91" t="s">
        <v>950</v>
      </c>
      <c r="H225" s="96" t="s">
        <v>893</v>
      </c>
      <c r="I225" s="91" t="s">
        <v>717</v>
      </c>
      <c r="J225" s="91" t="s">
        <v>921</v>
      </c>
      <c r="K225" s="97"/>
      <c r="L225" s="91" t="s">
        <v>897</v>
      </c>
      <c r="M225" s="91" t="s">
        <v>897</v>
      </c>
      <c r="N225" s="95" t="s">
        <v>1349</v>
      </c>
      <c r="O225" s="92" t="s">
        <v>1411</v>
      </c>
      <c r="P225" s="118">
        <v>44863</v>
      </c>
      <c r="Q225" s="118">
        <v>44547</v>
      </c>
      <c r="R225" s="121" t="s">
        <v>1443</v>
      </c>
    </row>
    <row r="226" spans="1:18" x14ac:dyDescent="0.4">
      <c r="A226" s="92" t="s">
        <v>630</v>
      </c>
      <c r="B226" s="92" t="s">
        <v>1124</v>
      </c>
      <c r="C226" s="91" t="s">
        <v>51</v>
      </c>
      <c r="D226" s="92" t="s">
        <v>1125</v>
      </c>
      <c r="E226" s="92"/>
      <c r="F226" s="91" t="s">
        <v>761</v>
      </c>
      <c r="G226" s="91" t="s">
        <v>769</v>
      </c>
      <c r="H226" s="96" t="s">
        <v>763</v>
      </c>
      <c r="I226" s="91" t="s">
        <v>728</v>
      </c>
      <c r="J226" s="91" t="s">
        <v>884</v>
      </c>
      <c r="K226" s="97"/>
      <c r="L226" s="91">
        <v>226</v>
      </c>
      <c r="M226" s="92" t="s">
        <v>1126</v>
      </c>
      <c r="N226" s="95" t="s">
        <v>1350</v>
      </c>
      <c r="O226" s="92" t="s">
        <v>1422</v>
      </c>
      <c r="P226" s="118">
        <v>44498</v>
      </c>
      <c r="Q226" s="118">
        <v>44547</v>
      </c>
      <c r="R226" s="121" t="s">
        <v>1443</v>
      </c>
    </row>
    <row r="227" spans="1:18" x14ac:dyDescent="0.4">
      <c r="A227" s="92" t="s">
        <v>630</v>
      </c>
      <c r="B227" s="92" t="s">
        <v>1124</v>
      </c>
      <c r="C227" s="91" t="s">
        <v>49</v>
      </c>
      <c r="D227" s="92" t="s">
        <v>1129</v>
      </c>
      <c r="E227" s="92"/>
      <c r="F227" s="91" t="s">
        <v>761</v>
      </c>
      <c r="G227" s="91" t="s">
        <v>769</v>
      </c>
      <c r="H227" s="96" t="s">
        <v>763</v>
      </c>
      <c r="I227" s="91" t="s">
        <v>728</v>
      </c>
      <c r="J227" s="91" t="s">
        <v>884</v>
      </c>
      <c r="K227" s="97"/>
      <c r="L227" s="91">
        <v>226</v>
      </c>
      <c r="M227" s="92" t="s">
        <v>1130</v>
      </c>
      <c r="N227" s="95" t="s">
        <v>1350</v>
      </c>
      <c r="O227" s="92" t="s">
        <v>1422</v>
      </c>
      <c r="P227" s="118">
        <v>44498</v>
      </c>
      <c r="Q227" s="118">
        <v>44547</v>
      </c>
      <c r="R227" s="121" t="s">
        <v>1443</v>
      </c>
    </row>
    <row r="228" spans="1:18" x14ac:dyDescent="0.4">
      <c r="A228" s="92" t="s">
        <v>630</v>
      </c>
      <c r="B228" s="92" t="s">
        <v>1124</v>
      </c>
      <c r="C228" s="91" t="s">
        <v>50</v>
      </c>
      <c r="D228" s="92" t="s">
        <v>1131</v>
      </c>
      <c r="E228" s="92"/>
      <c r="F228" s="91" t="s">
        <v>761</v>
      </c>
      <c r="G228" s="91" t="s">
        <v>769</v>
      </c>
      <c r="H228" s="96" t="s">
        <v>763</v>
      </c>
      <c r="I228" s="91" t="s">
        <v>728</v>
      </c>
      <c r="J228" s="91" t="s">
        <v>884</v>
      </c>
      <c r="K228" s="97"/>
      <c r="L228" s="91">
        <v>226</v>
      </c>
      <c r="M228" s="92" t="s">
        <v>1132</v>
      </c>
      <c r="N228" s="95" t="s">
        <v>1350</v>
      </c>
      <c r="O228" s="92" t="s">
        <v>1422</v>
      </c>
      <c r="P228" s="118">
        <v>44498</v>
      </c>
      <c r="Q228" s="118">
        <v>44547</v>
      </c>
      <c r="R228" s="121" t="s">
        <v>1443</v>
      </c>
    </row>
    <row r="229" spans="1:18" x14ac:dyDescent="0.4">
      <c r="A229" s="92" t="s">
        <v>630</v>
      </c>
      <c r="B229" s="92" t="s">
        <v>1124</v>
      </c>
      <c r="C229" s="91" t="s">
        <v>73</v>
      </c>
      <c r="D229" s="92" t="s">
        <v>1133</v>
      </c>
      <c r="E229" s="92"/>
      <c r="F229" s="91" t="s">
        <v>761</v>
      </c>
      <c r="G229" s="91" t="s">
        <v>769</v>
      </c>
      <c r="H229" s="96" t="s">
        <v>763</v>
      </c>
      <c r="I229" s="91" t="s">
        <v>728</v>
      </c>
      <c r="J229" s="91" t="s">
        <v>884</v>
      </c>
      <c r="K229" s="97"/>
      <c r="L229" s="91">
        <v>226</v>
      </c>
      <c r="M229" s="92" t="s">
        <v>1134</v>
      </c>
      <c r="N229" s="95" t="s">
        <v>1350</v>
      </c>
      <c r="O229" s="92" t="s">
        <v>1422</v>
      </c>
      <c r="P229" s="118">
        <v>44498</v>
      </c>
      <c r="Q229" s="118">
        <v>44547</v>
      </c>
      <c r="R229" s="121" t="s">
        <v>1443</v>
      </c>
    </row>
    <row r="230" spans="1:18" x14ac:dyDescent="0.4">
      <c r="A230" s="92" t="s">
        <v>630</v>
      </c>
      <c r="B230" s="92" t="s">
        <v>1124</v>
      </c>
      <c r="C230" s="91" t="s">
        <v>74</v>
      </c>
      <c r="D230" s="92" t="s">
        <v>1135</v>
      </c>
      <c r="E230" s="92"/>
      <c r="F230" s="91" t="s">
        <v>761</v>
      </c>
      <c r="G230" s="91" t="s">
        <v>769</v>
      </c>
      <c r="H230" s="96" t="s">
        <v>763</v>
      </c>
      <c r="I230" s="91" t="s">
        <v>728</v>
      </c>
      <c r="J230" s="91" t="s">
        <v>884</v>
      </c>
      <c r="K230" s="97"/>
      <c r="L230" s="91">
        <v>226</v>
      </c>
      <c r="M230" s="92" t="s">
        <v>1136</v>
      </c>
      <c r="N230" s="95" t="s">
        <v>1350</v>
      </c>
      <c r="O230" s="92" t="s">
        <v>1422</v>
      </c>
      <c r="P230" s="118">
        <v>44498</v>
      </c>
      <c r="Q230" s="118">
        <v>44547</v>
      </c>
      <c r="R230" s="121" t="s">
        <v>1443</v>
      </c>
    </row>
    <row r="231" spans="1:18" x14ac:dyDescent="0.4">
      <c r="A231" s="92" t="s">
        <v>630</v>
      </c>
      <c r="B231" s="92" t="s">
        <v>1124</v>
      </c>
      <c r="C231" s="91" t="s">
        <v>52</v>
      </c>
      <c r="D231" s="92" t="s">
        <v>1137</v>
      </c>
      <c r="E231" s="92"/>
      <c r="F231" s="91" t="s">
        <v>761</v>
      </c>
      <c r="G231" s="91" t="s">
        <v>769</v>
      </c>
      <c r="H231" s="96" t="s">
        <v>763</v>
      </c>
      <c r="I231" s="91" t="s">
        <v>728</v>
      </c>
      <c r="J231" s="91" t="s">
        <v>884</v>
      </c>
      <c r="K231" s="97"/>
      <c r="L231" s="91">
        <v>226</v>
      </c>
      <c r="M231" s="92" t="s">
        <v>1138</v>
      </c>
      <c r="N231" s="95" t="s">
        <v>1350</v>
      </c>
      <c r="O231" s="92" t="s">
        <v>1422</v>
      </c>
      <c r="P231" s="118">
        <v>44498</v>
      </c>
      <c r="Q231" s="118">
        <v>44547</v>
      </c>
      <c r="R231" s="121" t="s">
        <v>1443</v>
      </c>
    </row>
    <row r="232" spans="1:18" x14ac:dyDescent="0.4">
      <c r="A232" s="92" t="s">
        <v>646</v>
      </c>
      <c r="B232" s="92" t="s">
        <v>791</v>
      </c>
      <c r="C232" s="91" t="s">
        <v>603</v>
      </c>
      <c r="D232" s="92" t="s">
        <v>792</v>
      </c>
      <c r="E232" s="92"/>
      <c r="F232" s="91" t="s">
        <v>761</v>
      </c>
      <c r="G232" s="91" t="s">
        <v>769</v>
      </c>
      <c r="H232" s="96" t="s">
        <v>793</v>
      </c>
      <c r="I232" s="91" t="s">
        <v>723</v>
      </c>
      <c r="J232" s="91" t="s">
        <v>794</v>
      </c>
      <c r="K232" s="97" t="s">
        <v>795</v>
      </c>
      <c r="L232" s="91" t="s">
        <v>759</v>
      </c>
      <c r="M232" s="92"/>
      <c r="N232" s="92" t="s">
        <v>1350</v>
      </c>
      <c r="O232" s="92" t="s">
        <v>1417</v>
      </c>
      <c r="P232" s="118">
        <v>44491</v>
      </c>
      <c r="Q232" s="118">
        <v>44547</v>
      </c>
      <c r="R232" s="121" t="s">
        <v>1435</v>
      </c>
    </row>
    <row r="233" spans="1:18" x14ac:dyDescent="0.4">
      <c r="A233" s="92" t="s">
        <v>646</v>
      </c>
      <c r="B233" s="92" t="s">
        <v>791</v>
      </c>
      <c r="C233" s="91" t="s">
        <v>604</v>
      </c>
      <c r="D233" s="92" t="s">
        <v>796</v>
      </c>
      <c r="E233" s="92"/>
      <c r="F233" s="91" t="s">
        <v>761</v>
      </c>
      <c r="G233" s="91" t="s">
        <v>769</v>
      </c>
      <c r="H233" s="96" t="s">
        <v>793</v>
      </c>
      <c r="I233" s="91" t="s">
        <v>723</v>
      </c>
      <c r="J233" s="91" t="s">
        <v>794</v>
      </c>
      <c r="K233" s="97" t="s">
        <v>795</v>
      </c>
      <c r="L233" s="91" t="s">
        <v>759</v>
      </c>
      <c r="M233" s="92"/>
      <c r="N233" s="92" t="s">
        <v>1350</v>
      </c>
      <c r="O233" s="92" t="s">
        <v>1417</v>
      </c>
      <c r="P233" s="118">
        <v>44491</v>
      </c>
      <c r="Q233" s="118">
        <v>44547</v>
      </c>
      <c r="R233" s="121" t="s">
        <v>1435</v>
      </c>
    </row>
    <row r="234" spans="1:18" x14ac:dyDescent="0.4">
      <c r="A234" s="92" t="s">
        <v>630</v>
      </c>
      <c r="B234" s="101" t="s">
        <v>632</v>
      </c>
      <c r="C234" s="91" t="s">
        <v>70</v>
      </c>
      <c r="D234" s="92" t="s">
        <v>797</v>
      </c>
      <c r="E234" s="92"/>
      <c r="F234" s="91" t="s">
        <v>761</v>
      </c>
      <c r="G234" s="91" t="s">
        <v>769</v>
      </c>
      <c r="H234" s="96" t="s">
        <v>770</v>
      </c>
      <c r="I234" s="91" t="s">
        <v>723</v>
      </c>
      <c r="J234" s="91" t="s">
        <v>794</v>
      </c>
      <c r="K234" s="97" t="s">
        <v>795</v>
      </c>
      <c r="L234" s="91">
        <v>213</v>
      </c>
      <c r="M234" s="92" t="s">
        <v>798</v>
      </c>
      <c r="N234" s="92" t="s">
        <v>1350</v>
      </c>
      <c r="O234" s="92" t="s">
        <v>1417</v>
      </c>
      <c r="P234" s="118">
        <v>44491</v>
      </c>
      <c r="Q234" s="118">
        <v>44547</v>
      </c>
      <c r="R234" s="121" t="s">
        <v>1435</v>
      </c>
    </row>
    <row r="235" spans="1:18" x14ac:dyDescent="0.4">
      <c r="A235" s="92" t="s">
        <v>630</v>
      </c>
      <c r="B235" s="101" t="s">
        <v>632</v>
      </c>
      <c r="C235" s="91" t="s">
        <v>60</v>
      </c>
      <c r="D235" s="92" t="s">
        <v>799</v>
      </c>
      <c r="E235" s="92"/>
      <c r="F235" s="91" t="s">
        <v>761</v>
      </c>
      <c r="G235" s="91" t="s">
        <v>769</v>
      </c>
      <c r="H235" s="96" t="s">
        <v>770</v>
      </c>
      <c r="I235" s="91" t="s">
        <v>723</v>
      </c>
      <c r="J235" s="91" t="s">
        <v>794</v>
      </c>
      <c r="K235" s="97" t="s">
        <v>795</v>
      </c>
      <c r="L235" s="91">
        <v>355</v>
      </c>
      <c r="M235" s="92" t="s">
        <v>800</v>
      </c>
      <c r="N235" s="92" t="s">
        <v>1350</v>
      </c>
      <c r="O235" s="92" t="s">
        <v>1417</v>
      </c>
      <c r="P235" s="118">
        <v>44491</v>
      </c>
      <c r="Q235" s="118">
        <v>44547</v>
      </c>
      <c r="R235" s="121" t="s">
        <v>1435</v>
      </c>
    </row>
    <row r="236" spans="1:18" x14ac:dyDescent="0.4">
      <c r="A236" s="92" t="s">
        <v>634</v>
      </c>
      <c r="B236" s="92" t="s">
        <v>847</v>
      </c>
      <c r="C236" s="91" t="s">
        <v>98</v>
      </c>
      <c r="D236" s="92" t="s">
        <v>848</v>
      </c>
      <c r="E236" s="92"/>
      <c r="F236" s="91" t="s">
        <v>761</v>
      </c>
      <c r="G236" s="91" t="s">
        <v>762</v>
      </c>
      <c r="H236" s="96" t="s">
        <v>849</v>
      </c>
      <c r="I236" s="91" t="s">
        <v>719</v>
      </c>
      <c r="J236" s="91" t="s">
        <v>745</v>
      </c>
      <c r="K236" s="97" t="s">
        <v>718</v>
      </c>
      <c r="L236" s="91">
        <v>305</v>
      </c>
      <c r="M236" s="92" t="s">
        <v>850</v>
      </c>
      <c r="N236" s="92" t="s">
        <v>1350</v>
      </c>
      <c r="O236" s="92" t="s">
        <v>1417</v>
      </c>
      <c r="P236" s="118">
        <v>44491</v>
      </c>
      <c r="Q236" s="118">
        <v>44547</v>
      </c>
      <c r="R236" s="121" t="s">
        <v>1435</v>
      </c>
    </row>
    <row r="237" spans="1:18" x14ac:dyDescent="0.4">
      <c r="A237" s="92" t="s">
        <v>650</v>
      </c>
      <c r="B237" s="92" t="s">
        <v>1326</v>
      </c>
      <c r="C237" s="91" t="s">
        <v>336</v>
      </c>
      <c r="D237" s="92" t="s">
        <v>1327</v>
      </c>
      <c r="E237" s="92"/>
      <c r="F237" s="91" t="s">
        <v>761</v>
      </c>
      <c r="G237" s="91" t="s">
        <v>853</v>
      </c>
      <c r="H237" s="96" t="s">
        <v>1328</v>
      </c>
      <c r="I237" s="91" t="s">
        <v>719</v>
      </c>
      <c r="J237" s="91" t="s">
        <v>745</v>
      </c>
      <c r="K237" s="97" t="s">
        <v>1329</v>
      </c>
      <c r="L237" s="104" t="s">
        <v>1330</v>
      </c>
      <c r="M237" s="105" t="s">
        <v>1331</v>
      </c>
      <c r="N237" s="95" t="s">
        <v>1350</v>
      </c>
      <c r="O237" s="92" t="s">
        <v>1417</v>
      </c>
      <c r="P237" s="118">
        <v>44491</v>
      </c>
      <c r="Q237" s="118">
        <v>44547</v>
      </c>
      <c r="R237" s="121" t="s">
        <v>1435</v>
      </c>
    </row>
    <row r="238" spans="1:18" x14ac:dyDescent="0.4">
      <c r="A238" s="92" t="s">
        <v>1332</v>
      </c>
      <c r="B238" s="92" t="s">
        <v>1333</v>
      </c>
      <c r="C238" s="91" t="s">
        <v>652</v>
      </c>
      <c r="D238" s="92" t="s">
        <v>1334</v>
      </c>
      <c r="E238" s="92" t="s">
        <v>1335</v>
      </c>
      <c r="F238" s="91" t="s">
        <v>714</v>
      </c>
      <c r="G238" s="91" t="s">
        <v>714</v>
      </c>
      <c r="H238" s="103" t="s">
        <v>1336</v>
      </c>
      <c r="I238" s="91" t="s">
        <v>728</v>
      </c>
      <c r="J238" s="91" t="s">
        <v>1337</v>
      </c>
      <c r="K238" s="97"/>
      <c r="L238" s="91" t="s">
        <v>897</v>
      </c>
      <c r="M238" s="92"/>
      <c r="N238" s="95" t="s">
        <v>1350</v>
      </c>
      <c r="O238" s="92" t="s">
        <v>1417</v>
      </c>
      <c r="P238" s="118">
        <v>44491</v>
      </c>
      <c r="Q238" s="118">
        <v>44547</v>
      </c>
      <c r="R238" s="121" t="s">
        <v>1435</v>
      </c>
    </row>
    <row r="239" spans="1:18" x14ac:dyDescent="0.4">
      <c r="A239" s="92" t="s">
        <v>1332</v>
      </c>
      <c r="B239" s="92" t="s">
        <v>1333</v>
      </c>
      <c r="C239" s="91" t="s">
        <v>653</v>
      </c>
      <c r="D239" s="92" t="s">
        <v>1338</v>
      </c>
      <c r="E239" s="92" t="s">
        <v>1339</v>
      </c>
      <c r="F239" s="91" t="s">
        <v>714</v>
      </c>
      <c r="G239" s="91" t="s">
        <v>714</v>
      </c>
      <c r="H239" s="103" t="s">
        <v>1336</v>
      </c>
      <c r="I239" s="91" t="s">
        <v>728</v>
      </c>
      <c r="J239" s="91" t="s">
        <v>1337</v>
      </c>
      <c r="K239" s="97"/>
      <c r="L239" s="91" t="s">
        <v>897</v>
      </c>
      <c r="M239" s="92"/>
      <c r="N239" s="95" t="s">
        <v>1350</v>
      </c>
      <c r="O239" s="92" t="s">
        <v>1417</v>
      </c>
      <c r="P239" s="118">
        <v>44491</v>
      </c>
      <c r="Q239" s="118">
        <v>44547</v>
      </c>
      <c r="R239" s="121" t="s">
        <v>1435</v>
      </c>
    </row>
    <row r="240" spans="1:18" x14ac:dyDescent="0.4">
      <c r="A240" s="92" t="s">
        <v>1332</v>
      </c>
      <c r="B240" s="92" t="s">
        <v>1333</v>
      </c>
      <c r="C240" s="91" t="s">
        <v>655</v>
      </c>
      <c r="D240" s="92" t="s">
        <v>1342</v>
      </c>
      <c r="E240" s="92" t="s">
        <v>1339</v>
      </c>
      <c r="F240" s="91" t="s">
        <v>714</v>
      </c>
      <c r="G240" s="91" t="s">
        <v>714</v>
      </c>
      <c r="H240" s="103" t="s">
        <v>1336</v>
      </c>
      <c r="I240" s="91" t="s">
        <v>728</v>
      </c>
      <c r="J240" s="91" t="s">
        <v>1337</v>
      </c>
      <c r="K240" s="97"/>
      <c r="L240" s="91" t="s">
        <v>897</v>
      </c>
      <c r="M240" s="92"/>
      <c r="N240" s="95" t="s">
        <v>1350</v>
      </c>
      <c r="O240" s="92" t="s">
        <v>1417</v>
      </c>
      <c r="P240" s="118">
        <v>44491</v>
      </c>
      <c r="Q240" s="118">
        <v>44547</v>
      </c>
      <c r="R240" s="121" t="s">
        <v>1435</v>
      </c>
    </row>
    <row r="241" spans="1:18" x14ac:dyDescent="0.4">
      <c r="A241" s="92" t="s">
        <v>1332</v>
      </c>
      <c r="B241" s="92" t="s">
        <v>1333</v>
      </c>
      <c r="C241" s="91" t="s">
        <v>656</v>
      </c>
      <c r="D241" s="92" t="s">
        <v>1344</v>
      </c>
      <c r="E241" s="92" t="s">
        <v>1335</v>
      </c>
      <c r="F241" s="91" t="s">
        <v>714</v>
      </c>
      <c r="G241" s="91" t="s">
        <v>714</v>
      </c>
      <c r="H241" s="103" t="s">
        <v>1336</v>
      </c>
      <c r="I241" s="91" t="s">
        <v>728</v>
      </c>
      <c r="J241" s="91" t="s">
        <v>1337</v>
      </c>
      <c r="K241" s="97"/>
      <c r="L241" s="91" t="s">
        <v>897</v>
      </c>
      <c r="M241" s="92"/>
      <c r="N241" s="95" t="s">
        <v>1350</v>
      </c>
      <c r="O241" s="92" t="s">
        <v>1417</v>
      </c>
      <c r="P241" s="118">
        <v>44491</v>
      </c>
      <c r="Q241" s="118">
        <v>44547</v>
      </c>
      <c r="R241" s="121" t="s">
        <v>1435</v>
      </c>
    </row>
    <row r="242" spans="1:18" x14ac:dyDescent="0.4">
      <c r="A242" s="92" t="s">
        <v>634</v>
      </c>
      <c r="B242" s="98" t="s">
        <v>919</v>
      </c>
      <c r="C242" s="91" t="s">
        <v>87</v>
      </c>
      <c r="D242" s="92" t="s">
        <v>920</v>
      </c>
      <c r="E242" s="92"/>
      <c r="F242" s="91" t="s">
        <v>761</v>
      </c>
      <c r="G242" s="91" t="s">
        <v>762</v>
      </c>
      <c r="H242" s="96" t="s">
        <v>849</v>
      </c>
      <c r="I242" s="91" t="s">
        <v>719</v>
      </c>
      <c r="J242" s="91" t="s">
        <v>921</v>
      </c>
      <c r="K242" s="97"/>
      <c r="L242" s="91">
        <v>336</v>
      </c>
      <c r="M242" s="92" t="s">
        <v>922</v>
      </c>
      <c r="N242" s="95" t="s">
        <v>1350</v>
      </c>
      <c r="O242" s="92" t="s">
        <v>1408</v>
      </c>
      <c r="P242" s="118">
        <v>44491</v>
      </c>
      <c r="Q242" s="118">
        <v>44533</v>
      </c>
      <c r="R242" s="121" t="s">
        <v>1372</v>
      </c>
    </row>
    <row r="243" spans="1:18" ht="27" x14ac:dyDescent="0.4">
      <c r="A243" s="92" t="s">
        <v>635</v>
      </c>
      <c r="B243" s="92" t="s">
        <v>643</v>
      </c>
      <c r="C243" s="91" t="s">
        <v>154</v>
      </c>
      <c r="D243" s="92" t="s">
        <v>933</v>
      </c>
      <c r="E243" s="92"/>
      <c r="F243" s="91" t="s">
        <v>761</v>
      </c>
      <c r="G243" s="91" t="s">
        <v>762</v>
      </c>
      <c r="H243" s="96" t="s">
        <v>893</v>
      </c>
      <c r="I243" s="91" t="s">
        <v>719</v>
      </c>
      <c r="J243" s="91" t="s">
        <v>921</v>
      </c>
      <c r="K243" s="97"/>
      <c r="L243" s="93" t="s">
        <v>934</v>
      </c>
      <c r="M243" s="95" t="s">
        <v>935</v>
      </c>
      <c r="N243" s="95" t="s">
        <v>1349</v>
      </c>
      <c r="O243" s="92" t="s">
        <v>1408</v>
      </c>
      <c r="P243" s="118">
        <v>44491</v>
      </c>
      <c r="Q243" s="118">
        <v>44533</v>
      </c>
      <c r="R243" s="121" t="s">
        <v>1372</v>
      </c>
    </row>
    <row r="244" spans="1:18" x14ac:dyDescent="0.4">
      <c r="A244" s="92" t="s">
        <v>634</v>
      </c>
      <c r="B244" s="98" t="s">
        <v>919</v>
      </c>
      <c r="C244" s="91" t="s">
        <v>80</v>
      </c>
      <c r="D244" s="92" t="s">
        <v>936</v>
      </c>
      <c r="E244" s="92"/>
      <c r="F244" s="91" t="s">
        <v>761</v>
      </c>
      <c r="G244" s="91" t="s">
        <v>762</v>
      </c>
      <c r="H244" s="96" t="s">
        <v>849</v>
      </c>
      <c r="I244" s="91" t="s">
        <v>719</v>
      </c>
      <c r="J244" s="91" t="s">
        <v>921</v>
      </c>
      <c r="K244" s="97"/>
      <c r="L244" s="91">
        <v>338</v>
      </c>
      <c r="M244" s="92" t="s">
        <v>937</v>
      </c>
      <c r="N244" s="95" t="s">
        <v>1350</v>
      </c>
      <c r="O244" s="92" t="s">
        <v>1408</v>
      </c>
      <c r="P244" s="118">
        <v>44491</v>
      </c>
      <c r="Q244" s="118">
        <v>44533</v>
      </c>
      <c r="R244" s="121" t="s">
        <v>1372</v>
      </c>
    </row>
    <row r="245" spans="1:18" ht="40.5" x14ac:dyDescent="0.4">
      <c r="A245" s="92" t="s">
        <v>634</v>
      </c>
      <c r="B245" s="98" t="s">
        <v>919</v>
      </c>
      <c r="C245" s="91" t="s">
        <v>81</v>
      </c>
      <c r="D245" s="92" t="s">
        <v>938</v>
      </c>
      <c r="E245" s="92"/>
      <c r="F245" s="91" t="s">
        <v>761</v>
      </c>
      <c r="G245" s="91" t="s">
        <v>762</v>
      </c>
      <c r="H245" s="96" t="s">
        <v>849</v>
      </c>
      <c r="I245" s="91" t="s">
        <v>719</v>
      </c>
      <c r="J245" s="91" t="s">
        <v>921</v>
      </c>
      <c r="K245" s="97"/>
      <c r="L245" s="93" t="s">
        <v>939</v>
      </c>
      <c r="M245" s="95" t="s">
        <v>940</v>
      </c>
      <c r="N245" s="95" t="s">
        <v>1350</v>
      </c>
      <c r="O245" s="92" t="s">
        <v>1408</v>
      </c>
      <c r="P245" s="118">
        <v>44491</v>
      </c>
      <c r="Q245" s="118">
        <v>44533</v>
      </c>
      <c r="R245" s="121" t="s">
        <v>1372</v>
      </c>
    </row>
    <row r="246" spans="1:18" x14ac:dyDescent="0.4">
      <c r="A246" s="92" t="s">
        <v>634</v>
      </c>
      <c r="B246" s="98" t="s">
        <v>919</v>
      </c>
      <c r="C246" s="91" t="s">
        <v>109</v>
      </c>
      <c r="D246" s="92" t="s">
        <v>941</v>
      </c>
      <c r="E246" s="92"/>
      <c r="F246" s="91" t="s">
        <v>761</v>
      </c>
      <c r="G246" s="91" t="s">
        <v>762</v>
      </c>
      <c r="H246" s="96" t="s">
        <v>849</v>
      </c>
      <c r="I246" s="91" t="s">
        <v>719</v>
      </c>
      <c r="J246" s="91" t="s">
        <v>921</v>
      </c>
      <c r="K246" s="97"/>
      <c r="L246" s="91" t="s">
        <v>759</v>
      </c>
      <c r="M246" s="92"/>
      <c r="N246" s="95" t="s">
        <v>1350</v>
      </c>
      <c r="O246" s="92" t="s">
        <v>1408</v>
      </c>
      <c r="P246" s="118">
        <v>44491</v>
      </c>
      <c r="Q246" s="118">
        <v>44533</v>
      </c>
      <c r="R246" s="121" t="s">
        <v>1372</v>
      </c>
    </row>
    <row r="247" spans="1:18" x14ac:dyDescent="0.4">
      <c r="A247" s="92" t="s">
        <v>646</v>
      </c>
      <c r="B247" s="92" t="s">
        <v>996</v>
      </c>
      <c r="C247" s="91" t="s">
        <v>269</v>
      </c>
      <c r="D247" s="92" t="s">
        <v>997</v>
      </c>
      <c r="E247" s="92"/>
      <c r="F247" s="91" t="s">
        <v>761</v>
      </c>
      <c r="G247" s="91" t="s">
        <v>853</v>
      </c>
      <c r="H247" s="96" t="s">
        <v>793</v>
      </c>
      <c r="I247" s="91" t="s">
        <v>723</v>
      </c>
      <c r="J247" s="91" t="s">
        <v>735</v>
      </c>
      <c r="K247" s="97"/>
      <c r="L247" s="91" t="s">
        <v>897</v>
      </c>
      <c r="M247" s="92"/>
      <c r="N247" s="95" t="s">
        <v>1350</v>
      </c>
      <c r="O247" s="92" t="s">
        <v>1408</v>
      </c>
      <c r="P247" s="118">
        <v>44491</v>
      </c>
      <c r="Q247" s="118">
        <v>44533</v>
      </c>
      <c r="R247" s="121" t="s">
        <v>1372</v>
      </c>
    </row>
    <row r="248" spans="1:18" x14ac:dyDescent="0.4">
      <c r="A248" s="92" t="s">
        <v>634</v>
      </c>
      <c r="B248" s="92" t="s">
        <v>885</v>
      </c>
      <c r="C248" s="91" t="s">
        <v>108</v>
      </c>
      <c r="D248" s="92" t="s">
        <v>886</v>
      </c>
      <c r="E248" s="92"/>
      <c r="F248" s="91" t="s">
        <v>761</v>
      </c>
      <c r="G248" s="91" t="s">
        <v>762</v>
      </c>
      <c r="H248" s="96" t="s">
        <v>849</v>
      </c>
      <c r="I248" s="91" t="s">
        <v>728</v>
      </c>
      <c r="J248" s="91" t="s">
        <v>735</v>
      </c>
      <c r="K248" s="97"/>
      <c r="L248" s="91">
        <v>350</v>
      </c>
      <c r="M248" s="92" t="s">
        <v>887</v>
      </c>
      <c r="N248" s="92" t="s">
        <v>1350</v>
      </c>
      <c r="O248" s="92" t="s">
        <v>1425</v>
      </c>
      <c r="P248" s="118">
        <v>44863</v>
      </c>
      <c r="Q248" s="118">
        <v>44554</v>
      </c>
      <c r="R248" s="121" t="s">
        <v>1439</v>
      </c>
    </row>
    <row r="249" spans="1:18" ht="27" x14ac:dyDescent="0.4">
      <c r="A249" s="92" t="s">
        <v>635</v>
      </c>
      <c r="B249" s="92" t="s">
        <v>633</v>
      </c>
      <c r="C249" s="91" t="s">
        <v>130</v>
      </c>
      <c r="D249" s="92" t="s">
        <v>1180</v>
      </c>
      <c r="E249" s="92"/>
      <c r="F249" s="91" t="s">
        <v>761</v>
      </c>
      <c r="G249" s="91" t="s">
        <v>950</v>
      </c>
      <c r="H249" s="96" t="s">
        <v>893</v>
      </c>
      <c r="I249" s="91" t="s">
        <v>728</v>
      </c>
      <c r="J249" s="91" t="s">
        <v>745</v>
      </c>
      <c r="K249" s="97"/>
      <c r="L249" s="93" t="s">
        <v>1181</v>
      </c>
      <c r="M249" s="92" t="s">
        <v>1182</v>
      </c>
      <c r="N249" s="95" t="s">
        <v>1349</v>
      </c>
      <c r="O249" s="92" t="s">
        <v>1425</v>
      </c>
      <c r="P249" s="118">
        <v>44863</v>
      </c>
      <c r="Q249" s="118">
        <v>44554</v>
      </c>
      <c r="R249" s="121" t="s">
        <v>1439</v>
      </c>
    </row>
    <row r="250" spans="1:18" ht="40.5" x14ac:dyDescent="0.4">
      <c r="A250" s="92" t="s">
        <v>635</v>
      </c>
      <c r="B250" s="92" t="s">
        <v>633</v>
      </c>
      <c r="C250" s="91" t="s">
        <v>128</v>
      </c>
      <c r="D250" s="92" t="s">
        <v>1183</v>
      </c>
      <c r="E250" s="92"/>
      <c r="F250" s="91" t="s">
        <v>761</v>
      </c>
      <c r="G250" s="91" t="s">
        <v>950</v>
      </c>
      <c r="H250" s="96" t="s">
        <v>893</v>
      </c>
      <c r="I250" s="91" t="s">
        <v>728</v>
      </c>
      <c r="J250" s="91" t="s">
        <v>745</v>
      </c>
      <c r="K250" s="97"/>
      <c r="L250" s="93" t="s">
        <v>1184</v>
      </c>
      <c r="M250" s="95" t="s">
        <v>1185</v>
      </c>
      <c r="N250" s="95" t="s">
        <v>1349</v>
      </c>
      <c r="O250" s="92" t="s">
        <v>1425</v>
      </c>
      <c r="P250" s="118">
        <v>44863</v>
      </c>
      <c r="Q250" s="118">
        <v>44554</v>
      </c>
      <c r="R250" s="121" t="s">
        <v>1439</v>
      </c>
    </row>
    <row r="251" spans="1:18" x14ac:dyDescent="0.4">
      <c r="A251" s="92" t="s">
        <v>635</v>
      </c>
      <c r="B251" s="92" t="s">
        <v>633</v>
      </c>
      <c r="C251" s="91" t="s">
        <v>113</v>
      </c>
      <c r="D251" s="92" t="s">
        <v>1186</v>
      </c>
      <c r="E251" s="92"/>
      <c r="F251" s="91" t="s">
        <v>761</v>
      </c>
      <c r="G251" s="91" t="s">
        <v>950</v>
      </c>
      <c r="H251" s="96" t="s">
        <v>893</v>
      </c>
      <c r="I251" s="91" t="s">
        <v>728</v>
      </c>
      <c r="J251" s="91" t="s">
        <v>745</v>
      </c>
      <c r="K251" s="97"/>
      <c r="L251" s="91" t="s">
        <v>897</v>
      </c>
      <c r="M251" s="91" t="s">
        <v>897</v>
      </c>
      <c r="N251" s="95" t="s">
        <v>1349</v>
      </c>
      <c r="O251" s="92" t="s">
        <v>1425</v>
      </c>
      <c r="P251" s="118">
        <v>44863</v>
      </c>
      <c r="Q251" s="118">
        <v>44554</v>
      </c>
      <c r="R251" s="121" t="s">
        <v>1439</v>
      </c>
    </row>
    <row r="252" spans="1:18" ht="27" x14ac:dyDescent="0.4">
      <c r="A252" s="92" t="s">
        <v>635</v>
      </c>
      <c r="B252" s="92" t="s">
        <v>633</v>
      </c>
      <c r="C252" s="91" t="s">
        <v>129</v>
      </c>
      <c r="D252" s="92" t="s">
        <v>1187</v>
      </c>
      <c r="E252" s="92"/>
      <c r="F252" s="91" t="s">
        <v>761</v>
      </c>
      <c r="G252" s="91" t="s">
        <v>950</v>
      </c>
      <c r="H252" s="96" t="s">
        <v>893</v>
      </c>
      <c r="I252" s="91" t="s">
        <v>728</v>
      </c>
      <c r="J252" s="91" t="s">
        <v>745</v>
      </c>
      <c r="K252" s="97"/>
      <c r="L252" s="93" t="s">
        <v>1188</v>
      </c>
      <c r="M252" s="95" t="s">
        <v>1189</v>
      </c>
      <c r="N252" s="95" t="s">
        <v>1349</v>
      </c>
      <c r="O252" s="92" t="s">
        <v>1425</v>
      </c>
      <c r="P252" s="118">
        <v>44863</v>
      </c>
      <c r="Q252" s="118">
        <v>44554</v>
      </c>
      <c r="R252" s="121" t="s">
        <v>1439</v>
      </c>
    </row>
    <row r="253" spans="1:18" x14ac:dyDescent="0.4">
      <c r="A253" s="92" t="s">
        <v>635</v>
      </c>
      <c r="B253" s="92" t="s">
        <v>633</v>
      </c>
      <c r="C253" s="91" t="s">
        <v>164</v>
      </c>
      <c r="D253" s="92" t="s">
        <v>1192</v>
      </c>
      <c r="E253" s="92"/>
      <c r="F253" s="91" t="s">
        <v>761</v>
      </c>
      <c r="G253" s="91" t="s">
        <v>950</v>
      </c>
      <c r="H253" s="96" t="s">
        <v>893</v>
      </c>
      <c r="I253" s="91" t="s">
        <v>728</v>
      </c>
      <c r="J253" s="91" t="s">
        <v>745</v>
      </c>
      <c r="K253" s="97"/>
      <c r="L253" s="91" t="s">
        <v>897</v>
      </c>
      <c r="M253" s="91" t="s">
        <v>897</v>
      </c>
      <c r="N253" s="95" t="s">
        <v>1349</v>
      </c>
      <c r="O253" s="92" t="s">
        <v>1425</v>
      </c>
      <c r="P253" s="118">
        <v>44863</v>
      </c>
      <c r="Q253" s="118">
        <v>44554</v>
      </c>
      <c r="R253" s="121" t="s">
        <v>1439</v>
      </c>
    </row>
    <row r="254" spans="1:18" ht="27" x14ac:dyDescent="0.4">
      <c r="A254" s="92" t="s">
        <v>635</v>
      </c>
      <c r="B254" s="92" t="s">
        <v>633</v>
      </c>
      <c r="C254" s="91" t="s">
        <v>157</v>
      </c>
      <c r="D254" s="92" t="s">
        <v>1193</v>
      </c>
      <c r="E254" s="92"/>
      <c r="F254" s="91" t="s">
        <v>761</v>
      </c>
      <c r="G254" s="91" t="s">
        <v>950</v>
      </c>
      <c r="H254" s="96" t="s">
        <v>893</v>
      </c>
      <c r="I254" s="91" t="s">
        <v>728</v>
      </c>
      <c r="J254" s="91" t="s">
        <v>745</v>
      </c>
      <c r="K254" s="97"/>
      <c r="L254" s="93" t="s">
        <v>1194</v>
      </c>
      <c r="M254" s="92" t="s">
        <v>1195</v>
      </c>
      <c r="N254" s="95" t="s">
        <v>1349</v>
      </c>
      <c r="O254" s="92" t="s">
        <v>1425</v>
      </c>
      <c r="P254" s="118">
        <v>44863</v>
      </c>
      <c r="Q254" s="118">
        <v>44554</v>
      </c>
      <c r="R254" s="121" t="s">
        <v>1439</v>
      </c>
    </row>
    <row r="255" spans="1:18" x14ac:dyDescent="0.4">
      <c r="A255" s="92" t="s">
        <v>644</v>
      </c>
      <c r="B255" s="92" t="s">
        <v>1280</v>
      </c>
      <c r="C255" s="91" t="s">
        <v>224</v>
      </c>
      <c r="D255" s="97" t="s">
        <v>1310</v>
      </c>
      <c r="E255" s="92"/>
      <c r="F255" s="91" t="s">
        <v>714</v>
      </c>
      <c r="G255" s="91" t="s">
        <v>715</v>
      </c>
      <c r="H255" s="103" t="s">
        <v>1282</v>
      </c>
      <c r="I255" s="91" t="s">
        <v>723</v>
      </c>
      <c r="J255" s="97" t="s">
        <v>1263</v>
      </c>
      <c r="K255" s="97"/>
      <c r="L255" s="119" t="s">
        <v>1283</v>
      </c>
      <c r="M255" s="120" t="s">
        <v>1284</v>
      </c>
      <c r="N255" s="95" t="s">
        <v>1350</v>
      </c>
      <c r="O255" s="92" t="s">
        <v>1420</v>
      </c>
      <c r="P255" s="118">
        <v>44498</v>
      </c>
      <c r="Q255" s="118">
        <v>44554</v>
      </c>
      <c r="R255" s="121" t="s">
        <v>1439</v>
      </c>
    </row>
    <row r="256" spans="1:18" x14ac:dyDescent="0.4">
      <c r="A256" s="92" t="s">
        <v>644</v>
      </c>
      <c r="B256" s="92" t="s">
        <v>1280</v>
      </c>
      <c r="C256" s="91" t="s">
        <v>226</v>
      </c>
      <c r="D256" s="97" t="s">
        <v>1311</v>
      </c>
      <c r="E256" s="92"/>
      <c r="F256" s="91" t="s">
        <v>714</v>
      </c>
      <c r="G256" s="91" t="s">
        <v>715</v>
      </c>
      <c r="H256" s="103" t="s">
        <v>1282</v>
      </c>
      <c r="I256" s="91" t="s">
        <v>723</v>
      </c>
      <c r="J256" s="97" t="s">
        <v>1263</v>
      </c>
      <c r="K256" s="97"/>
      <c r="L256" s="119" t="s">
        <v>1283</v>
      </c>
      <c r="M256" s="120" t="s">
        <v>1284</v>
      </c>
      <c r="N256" s="95" t="s">
        <v>1350</v>
      </c>
      <c r="O256" s="92" t="s">
        <v>1420</v>
      </c>
      <c r="P256" s="118">
        <v>44498</v>
      </c>
      <c r="Q256" s="118">
        <v>44554</v>
      </c>
      <c r="R256" s="121" t="s">
        <v>1439</v>
      </c>
    </row>
    <row r="257" spans="1:18" x14ac:dyDescent="0.4">
      <c r="A257" s="92" t="s">
        <v>635</v>
      </c>
      <c r="B257" s="92" t="s">
        <v>633</v>
      </c>
      <c r="C257" s="91" t="s">
        <v>131</v>
      </c>
      <c r="D257" s="92" t="s">
        <v>1190</v>
      </c>
      <c r="E257" s="92" t="s">
        <v>1191</v>
      </c>
      <c r="F257" s="91" t="s">
        <v>761</v>
      </c>
      <c r="G257" s="91" t="s">
        <v>950</v>
      </c>
      <c r="H257" s="96" t="s">
        <v>893</v>
      </c>
      <c r="I257" s="91" t="s">
        <v>728</v>
      </c>
      <c r="J257" s="91" t="s">
        <v>745</v>
      </c>
      <c r="K257" s="97"/>
      <c r="L257" s="91" t="s">
        <v>897</v>
      </c>
      <c r="M257" s="91" t="s">
        <v>897</v>
      </c>
      <c r="N257" s="95" t="s">
        <v>1349</v>
      </c>
      <c r="O257" s="92" t="s">
        <v>1424</v>
      </c>
      <c r="P257" s="118">
        <v>44863</v>
      </c>
      <c r="Q257" s="118">
        <v>44554</v>
      </c>
      <c r="R257" s="121" t="s">
        <v>1446</v>
      </c>
    </row>
    <row r="258" spans="1:18" ht="40.5" x14ac:dyDescent="0.4">
      <c r="A258" s="92" t="s">
        <v>635</v>
      </c>
      <c r="B258" s="92" t="s">
        <v>642</v>
      </c>
      <c r="C258" s="91" t="s">
        <v>151</v>
      </c>
      <c r="D258" s="92" t="s">
        <v>1147</v>
      </c>
      <c r="E258" s="92"/>
      <c r="F258" s="91" t="s">
        <v>761</v>
      </c>
      <c r="G258" s="91" t="s">
        <v>950</v>
      </c>
      <c r="H258" s="96" t="s">
        <v>893</v>
      </c>
      <c r="I258" s="91" t="s">
        <v>717</v>
      </c>
      <c r="J258" s="91" t="s">
        <v>921</v>
      </c>
      <c r="K258" s="97"/>
      <c r="L258" s="93" t="s">
        <v>1148</v>
      </c>
      <c r="M258" s="95" t="s">
        <v>1149</v>
      </c>
      <c r="N258" s="95" t="s">
        <v>1349</v>
      </c>
      <c r="O258" s="92" t="s">
        <v>1421</v>
      </c>
      <c r="P258" s="118">
        <v>44863</v>
      </c>
      <c r="Q258" s="118">
        <v>44554</v>
      </c>
      <c r="R258" s="121" t="s">
        <v>1446</v>
      </c>
    </row>
    <row r="259" spans="1:18" x14ac:dyDescent="0.4">
      <c r="A259" s="92" t="s">
        <v>635</v>
      </c>
      <c r="B259" s="92" t="s">
        <v>642</v>
      </c>
      <c r="C259" s="91" t="s">
        <v>614</v>
      </c>
      <c r="D259" s="92" t="s">
        <v>1151</v>
      </c>
      <c r="E259" s="92" t="s">
        <v>1081</v>
      </c>
      <c r="F259" s="91" t="s">
        <v>761</v>
      </c>
      <c r="G259" s="91" t="s">
        <v>950</v>
      </c>
      <c r="H259" s="96" t="s">
        <v>893</v>
      </c>
      <c r="I259" s="91" t="s">
        <v>717</v>
      </c>
      <c r="J259" s="91" t="s">
        <v>921</v>
      </c>
      <c r="K259" s="97"/>
      <c r="L259" s="91" t="s">
        <v>897</v>
      </c>
      <c r="M259" s="91" t="s">
        <v>897</v>
      </c>
      <c r="N259" s="95" t="s">
        <v>1349</v>
      </c>
      <c r="O259" s="92" t="s">
        <v>1421</v>
      </c>
      <c r="P259" s="118">
        <v>44863</v>
      </c>
      <c r="Q259" s="118">
        <v>44554</v>
      </c>
      <c r="R259" s="121" t="s">
        <v>1446</v>
      </c>
    </row>
    <row r="260" spans="1:18" x14ac:dyDescent="0.4">
      <c r="A260" s="92" t="s">
        <v>630</v>
      </c>
      <c r="B260" s="92" t="s">
        <v>840</v>
      </c>
      <c r="C260" s="91" t="s">
        <v>605</v>
      </c>
      <c r="D260" s="106" t="s">
        <v>874</v>
      </c>
      <c r="E260" s="92" t="s">
        <v>875</v>
      </c>
      <c r="F260" s="91" t="s">
        <v>761</v>
      </c>
      <c r="G260" s="91" t="s">
        <v>762</v>
      </c>
      <c r="H260" s="96" t="s">
        <v>876</v>
      </c>
      <c r="I260" s="91" t="s">
        <v>717</v>
      </c>
      <c r="J260" s="91" t="s">
        <v>871</v>
      </c>
      <c r="K260" s="97" t="s">
        <v>727</v>
      </c>
      <c r="L260" s="91" t="s">
        <v>759</v>
      </c>
      <c r="M260" s="91" t="s">
        <v>759</v>
      </c>
      <c r="N260" s="92" t="s">
        <v>1350</v>
      </c>
      <c r="O260" s="92" t="s">
        <v>1423</v>
      </c>
      <c r="P260" s="118">
        <v>44491</v>
      </c>
      <c r="Q260" s="118">
        <v>44554</v>
      </c>
      <c r="R260" s="121" t="s">
        <v>1437</v>
      </c>
    </row>
    <row r="261" spans="1:18" x14ac:dyDescent="0.4">
      <c r="A261" s="92" t="s">
        <v>630</v>
      </c>
      <c r="B261" s="92" t="s">
        <v>840</v>
      </c>
      <c r="C261" s="91" t="s">
        <v>606</v>
      </c>
      <c r="D261" s="106" t="s">
        <v>877</v>
      </c>
      <c r="E261" s="92" t="s">
        <v>875</v>
      </c>
      <c r="F261" s="91" t="s">
        <v>761</v>
      </c>
      <c r="G261" s="91" t="s">
        <v>762</v>
      </c>
      <c r="H261" s="96" t="s">
        <v>876</v>
      </c>
      <c r="I261" s="91" t="s">
        <v>717</v>
      </c>
      <c r="J261" s="91" t="s">
        <v>871</v>
      </c>
      <c r="K261" s="97" t="s">
        <v>727</v>
      </c>
      <c r="L261" s="91" t="s">
        <v>759</v>
      </c>
      <c r="M261" s="91" t="s">
        <v>759</v>
      </c>
      <c r="N261" s="92" t="s">
        <v>1350</v>
      </c>
      <c r="O261" s="92" t="s">
        <v>1423</v>
      </c>
      <c r="P261" s="118">
        <v>44491</v>
      </c>
      <c r="Q261" s="118">
        <v>44554</v>
      </c>
      <c r="R261" s="121" t="s">
        <v>1437</v>
      </c>
    </row>
    <row r="262" spans="1:18" x14ac:dyDescent="0.4">
      <c r="A262" s="92" t="s">
        <v>635</v>
      </c>
      <c r="B262" s="92" t="s">
        <v>637</v>
      </c>
      <c r="C262" s="91" t="s">
        <v>162</v>
      </c>
      <c r="D262" s="92" t="s">
        <v>1100</v>
      </c>
      <c r="E262" s="92"/>
      <c r="F262" s="91" t="s">
        <v>761</v>
      </c>
      <c r="G262" s="91" t="s">
        <v>950</v>
      </c>
      <c r="H262" s="96" t="s">
        <v>893</v>
      </c>
      <c r="I262" s="91" t="s">
        <v>719</v>
      </c>
      <c r="J262" s="91" t="s">
        <v>735</v>
      </c>
      <c r="K262" s="97"/>
      <c r="L262" s="91" t="s">
        <v>897</v>
      </c>
      <c r="M262" s="91" t="s">
        <v>897</v>
      </c>
      <c r="N262" s="95" t="s">
        <v>1349</v>
      </c>
      <c r="O262" s="92" t="s">
        <v>1423</v>
      </c>
      <c r="P262" s="118">
        <v>44491</v>
      </c>
      <c r="Q262" s="118">
        <v>44554</v>
      </c>
      <c r="R262" s="121" t="s">
        <v>1437</v>
      </c>
    </row>
    <row r="263" spans="1:18" x14ac:dyDescent="0.4">
      <c r="A263" s="92" t="s">
        <v>634</v>
      </c>
      <c r="B263" s="98" t="s">
        <v>919</v>
      </c>
      <c r="C263" s="91" t="s">
        <v>89</v>
      </c>
      <c r="D263" s="92" t="s">
        <v>1119</v>
      </c>
      <c r="E263" s="92"/>
      <c r="F263" s="91" t="s">
        <v>761</v>
      </c>
      <c r="G263" s="91" t="s">
        <v>762</v>
      </c>
      <c r="H263" s="96" t="s">
        <v>849</v>
      </c>
      <c r="I263" s="91" t="s">
        <v>719</v>
      </c>
      <c r="J263" s="91" t="s">
        <v>921</v>
      </c>
      <c r="K263" s="97" t="s">
        <v>884</v>
      </c>
      <c r="L263" s="91" t="s">
        <v>759</v>
      </c>
      <c r="M263" s="92"/>
      <c r="N263" s="95" t="s">
        <v>1350</v>
      </c>
      <c r="O263" s="92" t="s">
        <v>1423</v>
      </c>
      <c r="P263" s="118">
        <v>44491</v>
      </c>
      <c r="Q263" s="118">
        <v>44554</v>
      </c>
      <c r="R263" s="121" t="s">
        <v>1437</v>
      </c>
    </row>
    <row r="264" spans="1:18" x14ac:dyDescent="0.4">
      <c r="A264" s="92" t="s">
        <v>646</v>
      </c>
      <c r="B264" s="92" t="s">
        <v>791</v>
      </c>
      <c r="C264" s="91" t="s">
        <v>825</v>
      </c>
      <c r="D264" s="92" t="s">
        <v>826</v>
      </c>
      <c r="E264" s="92" t="s">
        <v>827</v>
      </c>
      <c r="F264" s="91" t="s">
        <v>761</v>
      </c>
      <c r="G264" s="91" t="s">
        <v>762</v>
      </c>
      <c r="H264" s="96" t="s">
        <v>793</v>
      </c>
      <c r="I264" s="91" t="s">
        <v>717</v>
      </c>
      <c r="J264" s="91" t="s">
        <v>735</v>
      </c>
      <c r="K264" s="97"/>
      <c r="L264" s="91" t="s">
        <v>759</v>
      </c>
      <c r="M264" s="91" t="s">
        <v>759</v>
      </c>
      <c r="N264" s="92" t="s">
        <v>1350</v>
      </c>
      <c r="O264" s="92" t="s">
        <v>1419</v>
      </c>
      <c r="P264" s="118">
        <v>44484</v>
      </c>
      <c r="Q264" s="118">
        <v>44554</v>
      </c>
      <c r="R264" s="121" t="s">
        <v>1437</v>
      </c>
    </row>
    <row r="265" spans="1:18" x14ac:dyDescent="0.4">
      <c r="A265" s="92" t="s">
        <v>646</v>
      </c>
      <c r="B265" s="92" t="s">
        <v>791</v>
      </c>
      <c r="C265" s="91" t="s">
        <v>828</v>
      </c>
      <c r="D265" s="92" t="s">
        <v>829</v>
      </c>
      <c r="E265" s="92" t="s">
        <v>827</v>
      </c>
      <c r="F265" s="91" t="s">
        <v>761</v>
      </c>
      <c r="G265" s="91" t="s">
        <v>762</v>
      </c>
      <c r="H265" s="96" t="s">
        <v>793</v>
      </c>
      <c r="I265" s="91" t="s">
        <v>717</v>
      </c>
      <c r="J265" s="91" t="s">
        <v>735</v>
      </c>
      <c r="K265" s="97"/>
      <c r="L265" s="91" t="s">
        <v>759</v>
      </c>
      <c r="M265" s="91" t="s">
        <v>759</v>
      </c>
      <c r="N265" s="92" t="s">
        <v>1350</v>
      </c>
      <c r="O265" s="92" t="s">
        <v>1419</v>
      </c>
      <c r="P265" s="118">
        <v>44484</v>
      </c>
      <c r="Q265" s="118">
        <v>44554</v>
      </c>
      <c r="R265" s="121" t="s">
        <v>1437</v>
      </c>
    </row>
    <row r="266" spans="1:18" x14ac:dyDescent="0.4">
      <c r="A266" s="92" t="s">
        <v>630</v>
      </c>
      <c r="B266" s="92" t="s">
        <v>784</v>
      </c>
      <c r="C266" s="91" t="s">
        <v>20</v>
      </c>
      <c r="D266" s="92" t="s">
        <v>785</v>
      </c>
      <c r="E266" s="92"/>
      <c r="F266" s="91" t="s">
        <v>761</v>
      </c>
      <c r="G266" s="91" t="s">
        <v>769</v>
      </c>
      <c r="H266" s="96" t="s">
        <v>763</v>
      </c>
      <c r="I266" s="91" t="s">
        <v>717</v>
      </c>
      <c r="J266" s="91" t="s">
        <v>718</v>
      </c>
      <c r="K266" s="97" t="s">
        <v>786</v>
      </c>
      <c r="L266" s="91">
        <v>206</v>
      </c>
      <c r="M266" s="92" t="s">
        <v>787</v>
      </c>
      <c r="N266" s="92" t="s">
        <v>1350</v>
      </c>
      <c r="O266" s="92" t="s">
        <v>1426</v>
      </c>
      <c r="P266" s="118">
        <v>44491</v>
      </c>
      <c r="Q266" s="118">
        <v>44554</v>
      </c>
      <c r="R266" s="121" t="s">
        <v>1434</v>
      </c>
    </row>
    <row r="267" spans="1:18" x14ac:dyDescent="0.4">
      <c r="A267" s="92" t="s">
        <v>630</v>
      </c>
      <c r="B267" s="92" t="s">
        <v>784</v>
      </c>
      <c r="C267" s="91" t="s">
        <v>38</v>
      </c>
      <c r="D267" s="92" t="s">
        <v>788</v>
      </c>
      <c r="E267" s="92"/>
      <c r="F267" s="91" t="s">
        <v>761</v>
      </c>
      <c r="G267" s="91" t="s">
        <v>769</v>
      </c>
      <c r="H267" s="96" t="s">
        <v>763</v>
      </c>
      <c r="I267" s="91" t="s">
        <v>717</v>
      </c>
      <c r="J267" s="91" t="s">
        <v>718</v>
      </c>
      <c r="K267" s="97" t="s">
        <v>786</v>
      </c>
      <c r="L267" s="91">
        <v>206</v>
      </c>
      <c r="M267" s="92" t="s">
        <v>788</v>
      </c>
      <c r="N267" s="92" t="s">
        <v>1350</v>
      </c>
      <c r="O267" s="92" t="s">
        <v>1426</v>
      </c>
      <c r="P267" s="118">
        <v>44491</v>
      </c>
      <c r="Q267" s="118">
        <v>44554</v>
      </c>
      <c r="R267" s="121" t="s">
        <v>1434</v>
      </c>
    </row>
    <row r="268" spans="1:18" x14ac:dyDescent="0.4">
      <c r="A268" s="92" t="s">
        <v>630</v>
      </c>
      <c r="B268" s="101" t="s">
        <v>632</v>
      </c>
      <c r="C268" s="91" t="s">
        <v>573</v>
      </c>
      <c r="D268" s="92" t="s">
        <v>801</v>
      </c>
      <c r="E268" s="92"/>
      <c r="F268" s="91" t="s">
        <v>761</v>
      </c>
      <c r="G268" s="91" t="s">
        <v>762</v>
      </c>
      <c r="H268" s="96" t="s">
        <v>770</v>
      </c>
      <c r="I268" s="91" t="s">
        <v>728</v>
      </c>
      <c r="J268" s="91" t="s">
        <v>718</v>
      </c>
      <c r="K268" s="97" t="s">
        <v>786</v>
      </c>
      <c r="L268" s="91" t="s">
        <v>759</v>
      </c>
      <c r="M268" s="91" t="s">
        <v>759</v>
      </c>
      <c r="N268" s="92" t="s">
        <v>1350</v>
      </c>
      <c r="O268" s="92" t="s">
        <v>1426</v>
      </c>
      <c r="P268" s="118">
        <v>44491</v>
      </c>
      <c r="Q268" s="118">
        <v>44554</v>
      </c>
      <c r="R268" s="121" t="s">
        <v>1434</v>
      </c>
    </row>
    <row r="269" spans="1:18" x14ac:dyDescent="0.4">
      <c r="A269" s="92" t="s">
        <v>630</v>
      </c>
      <c r="B269" s="101" t="s">
        <v>632</v>
      </c>
      <c r="C269" s="91" t="s">
        <v>579</v>
      </c>
      <c r="D269" s="92" t="s">
        <v>802</v>
      </c>
      <c r="E269" s="92"/>
      <c r="F269" s="91" t="s">
        <v>761</v>
      </c>
      <c r="G269" s="91" t="s">
        <v>762</v>
      </c>
      <c r="H269" s="96" t="s">
        <v>770</v>
      </c>
      <c r="I269" s="91" t="s">
        <v>728</v>
      </c>
      <c r="J269" s="91" t="s">
        <v>718</v>
      </c>
      <c r="K269" s="97" t="s">
        <v>786</v>
      </c>
      <c r="L269" s="91" t="s">
        <v>759</v>
      </c>
      <c r="M269" s="91" t="s">
        <v>759</v>
      </c>
      <c r="N269" s="92" t="s">
        <v>1350</v>
      </c>
      <c r="O269" s="92" t="s">
        <v>1426</v>
      </c>
      <c r="P269" s="118">
        <v>44491</v>
      </c>
      <c r="Q269" s="118">
        <v>44554</v>
      </c>
      <c r="R269" s="121" t="s">
        <v>1434</v>
      </c>
    </row>
    <row r="270" spans="1:18" x14ac:dyDescent="0.4">
      <c r="A270" s="92" t="s">
        <v>630</v>
      </c>
      <c r="B270" s="101" t="s">
        <v>632</v>
      </c>
      <c r="C270" s="91" t="s">
        <v>584</v>
      </c>
      <c r="D270" s="92" t="s">
        <v>803</v>
      </c>
      <c r="E270" s="92"/>
      <c r="F270" s="91" t="s">
        <v>761</v>
      </c>
      <c r="G270" s="91" t="s">
        <v>762</v>
      </c>
      <c r="H270" s="96" t="s">
        <v>770</v>
      </c>
      <c r="I270" s="91" t="s">
        <v>728</v>
      </c>
      <c r="J270" s="91" t="s">
        <v>718</v>
      </c>
      <c r="K270" s="97" t="s">
        <v>786</v>
      </c>
      <c r="L270" s="91" t="s">
        <v>759</v>
      </c>
      <c r="M270" s="91" t="s">
        <v>759</v>
      </c>
      <c r="N270" s="92" t="s">
        <v>1350</v>
      </c>
      <c r="O270" s="92" t="s">
        <v>1426</v>
      </c>
      <c r="P270" s="118">
        <v>44491</v>
      </c>
      <c r="Q270" s="118">
        <v>44554</v>
      </c>
      <c r="R270" s="121" t="s">
        <v>1434</v>
      </c>
    </row>
    <row r="271" spans="1:18" x14ac:dyDescent="0.4">
      <c r="A271" s="92" t="s">
        <v>630</v>
      </c>
      <c r="B271" s="92" t="s">
        <v>809</v>
      </c>
      <c r="C271" s="91" t="s">
        <v>19</v>
      </c>
      <c r="D271" s="92" t="s">
        <v>830</v>
      </c>
      <c r="E271" s="92"/>
      <c r="F271" s="91" t="s">
        <v>761</v>
      </c>
      <c r="G271" s="91" t="s">
        <v>769</v>
      </c>
      <c r="H271" s="96" t="s">
        <v>770</v>
      </c>
      <c r="I271" s="91" t="s">
        <v>717</v>
      </c>
      <c r="J271" s="91" t="s">
        <v>718</v>
      </c>
      <c r="K271" s="97" t="s">
        <v>786</v>
      </c>
      <c r="L271" s="91" t="s">
        <v>759</v>
      </c>
      <c r="M271" s="92"/>
      <c r="N271" s="92" t="s">
        <v>1350</v>
      </c>
      <c r="O271" s="92" t="s">
        <v>1426</v>
      </c>
      <c r="P271" s="118">
        <v>44491</v>
      </c>
      <c r="Q271" s="118">
        <v>44554</v>
      </c>
      <c r="R271" s="121" t="s">
        <v>1434</v>
      </c>
    </row>
    <row r="272" spans="1:18" x14ac:dyDescent="0.4">
      <c r="A272" s="92" t="s">
        <v>630</v>
      </c>
      <c r="B272" s="92" t="s">
        <v>809</v>
      </c>
      <c r="C272" s="91" t="s">
        <v>46</v>
      </c>
      <c r="D272" s="92" t="s">
        <v>831</v>
      </c>
      <c r="E272" s="92"/>
      <c r="F272" s="91" t="s">
        <v>761</v>
      </c>
      <c r="G272" s="91" t="s">
        <v>769</v>
      </c>
      <c r="H272" s="96" t="s">
        <v>770</v>
      </c>
      <c r="I272" s="91" t="s">
        <v>717</v>
      </c>
      <c r="J272" s="91" t="s">
        <v>718</v>
      </c>
      <c r="K272" s="97" t="s">
        <v>786</v>
      </c>
      <c r="L272" s="91" t="s">
        <v>759</v>
      </c>
      <c r="M272" s="92"/>
      <c r="N272" s="92" t="s">
        <v>1350</v>
      </c>
      <c r="O272" s="92" t="s">
        <v>1426</v>
      </c>
      <c r="P272" s="118">
        <v>44491</v>
      </c>
      <c r="Q272" s="118">
        <v>44554</v>
      </c>
      <c r="R272" s="121" t="s">
        <v>1434</v>
      </c>
    </row>
    <row r="273" spans="1:18" x14ac:dyDescent="0.4">
      <c r="A273" s="92" t="s">
        <v>634</v>
      </c>
      <c r="B273" s="98" t="s">
        <v>919</v>
      </c>
      <c r="C273" s="91" t="s">
        <v>1120</v>
      </c>
      <c r="D273" s="92" t="s">
        <v>1121</v>
      </c>
      <c r="E273" s="92" t="s">
        <v>1086</v>
      </c>
      <c r="F273" s="91" t="s">
        <v>761</v>
      </c>
      <c r="G273" s="91" t="s">
        <v>762</v>
      </c>
      <c r="H273" s="96" t="s">
        <v>924</v>
      </c>
      <c r="I273" s="91" t="s">
        <v>719</v>
      </c>
      <c r="J273" s="91" t="s">
        <v>921</v>
      </c>
      <c r="K273" s="97" t="s">
        <v>884</v>
      </c>
      <c r="L273" s="91" t="s">
        <v>759</v>
      </c>
      <c r="M273" s="92"/>
      <c r="N273" s="95" t="s">
        <v>1350</v>
      </c>
      <c r="O273" s="92" t="s">
        <v>1427</v>
      </c>
      <c r="P273" s="118">
        <v>44863</v>
      </c>
      <c r="Q273" s="118">
        <v>44560</v>
      </c>
      <c r="R273" s="121" t="s">
        <v>1445</v>
      </c>
    </row>
    <row r="274" spans="1:18" x14ac:dyDescent="0.4">
      <c r="A274" s="92" t="s">
        <v>635</v>
      </c>
      <c r="B274" s="92" t="s">
        <v>640</v>
      </c>
      <c r="C274" s="108" t="s">
        <v>140</v>
      </c>
      <c r="D274" s="92" t="s">
        <v>1041</v>
      </c>
      <c r="E274" s="92"/>
      <c r="F274" s="91" t="s">
        <v>761</v>
      </c>
      <c r="G274" s="91" t="s">
        <v>950</v>
      </c>
      <c r="H274" s="96" t="s">
        <v>893</v>
      </c>
      <c r="I274" s="91" t="s">
        <v>723</v>
      </c>
      <c r="J274" s="91" t="s">
        <v>921</v>
      </c>
      <c r="K274" s="97"/>
      <c r="L274" s="91" t="s">
        <v>897</v>
      </c>
      <c r="M274" s="91" t="s">
        <v>897</v>
      </c>
      <c r="N274" s="95" t="s">
        <v>1349</v>
      </c>
      <c r="O274" s="92" t="s">
        <v>1430</v>
      </c>
      <c r="P274" s="118">
        <v>44491</v>
      </c>
      <c r="Q274" s="118">
        <v>44560</v>
      </c>
      <c r="R274" s="121" t="s">
        <v>1441</v>
      </c>
    </row>
    <row r="275" spans="1:18" x14ac:dyDescent="0.4">
      <c r="A275" s="92" t="s">
        <v>635</v>
      </c>
      <c r="B275" s="92" t="s">
        <v>640</v>
      </c>
      <c r="C275" s="108" t="s">
        <v>167</v>
      </c>
      <c r="D275" s="92" t="s">
        <v>1042</v>
      </c>
      <c r="E275" s="92"/>
      <c r="F275" s="91" t="s">
        <v>761</v>
      </c>
      <c r="G275" s="91" t="s">
        <v>950</v>
      </c>
      <c r="H275" s="96" t="s">
        <v>893</v>
      </c>
      <c r="I275" s="91" t="s">
        <v>723</v>
      </c>
      <c r="J275" s="91" t="s">
        <v>921</v>
      </c>
      <c r="K275" s="97"/>
      <c r="L275" s="108" t="s">
        <v>1043</v>
      </c>
      <c r="M275" s="92" t="s">
        <v>1044</v>
      </c>
      <c r="N275" s="95" t="s">
        <v>1349</v>
      </c>
      <c r="O275" s="92" t="s">
        <v>1430</v>
      </c>
      <c r="P275" s="118">
        <v>44491</v>
      </c>
      <c r="Q275" s="118">
        <v>44560</v>
      </c>
      <c r="R275" s="121" t="s">
        <v>1441</v>
      </c>
    </row>
    <row r="276" spans="1:18" ht="40.5" x14ac:dyDescent="0.4">
      <c r="A276" s="92" t="s">
        <v>635</v>
      </c>
      <c r="B276" s="92" t="s">
        <v>640</v>
      </c>
      <c r="C276" s="108" t="s">
        <v>141</v>
      </c>
      <c r="D276" s="92" t="s">
        <v>1045</v>
      </c>
      <c r="E276" s="92"/>
      <c r="F276" s="91" t="s">
        <v>761</v>
      </c>
      <c r="G276" s="91" t="s">
        <v>950</v>
      </c>
      <c r="H276" s="96" t="s">
        <v>893</v>
      </c>
      <c r="I276" s="91" t="s">
        <v>723</v>
      </c>
      <c r="J276" s="91" t="s">
        <v>921</v>
      </c>
      <c r="K276" s="97"/>
      <c r="L276" s="93" t="s">
        <v>1046</v>
      </c>
      <c r="M276" s="95" t="s">
        <v>1047</v>
      </c>
      <c r="N276" s="95" t="s">
        <v>1349</v>
      </c>
      <c r="O276" s="92" t="s">
        <v>1430</v>
      </c>
      <c r="P276" s="118">
        <v>44491</v>
      </c>
      <c r="Q276" s="118">
        <v>44560</v>
      </c>
      <c r="R276" s="121" t="s">
        <v>1441</v>
      </c>
    </row>
    <row r="277" spans="1:18" x14ac:dyDescent="0.4">
      <c r="A277" s="92" t="s">
        <v>635</v>
      </c>
      <c r="B277" s="92" t="s">
        <v>640</v>
      </c>
      <c r="C277" s="108" t="s">
        <v>168</v>
      </c>
      <c r="D277" s="92" t="s">
        <v>1048</v>
      </c>
      <c r="E277" s="92"/>
      <c r="F277" s="91" t="s">
        <v>761</v>
      </c>
      <c r="G277" s="91" t="s">
        <v>950</v>
      </c>
      <c r="H277" s="96" t="s">
        <v>893</v>
      </c>
      <c r="I277" s="91" t="s">
        <v>723</v>
      </c>
      <c r="J277" s="91" t="s">
        <v>921</v>
      </c>
      <c r="K277" s="97"/>
      <c r="L277" s="108" t="s">
        <v>1049</v>
      </c>
      <c r="M277" s="92" t="s">
        <v>1050</v>
      </c>
      <c r="N277" s="95" t="s">
        <v>1349</v>
      </c>
      <c r="O277" s="92" t="s">
        <v>1430</v>
      </c>
      <c r="P277" s="118">
        <v>44491</v>
      </c>
      <c r="Q277" s="118">
        <v>44560</v>
      </c>
      <c r="R277" s="121" t="s">
        <v>1441</v>
      </c>
    </row>
    <row r="278" spans="1:18" x14ac:dyDescent="0.4">
      <c r="A278" s="92" t="s">
        <v>635</v>
      </c>
      <c r="B278" s="92" t="s">
        <v>640</v>
      </c>
      <c r="C278" s="108" t="s">
        <v>143</v>
      </c>
      <c r="D278" s="92" t="s">
        <v>1051</v>
      </c>
      <c r="E278" s="92"/>
      <c r="F278" s="91" t="s">
        <v>761</v>
      </c>
      <c r="G278" s="91" t="s">
        <v>950</v>
      </c>
      <c r="H278" s="96" t="s">
        <v>893</v>
      </c>
      <c r="I278" s="91" t="s">
        <v>723</v>
      </c>
      <c r="J278" s="91" t="s">
        <v>921</v>
      </c>
      <c r="K278" s="97"/>
      <c r="L278" s="108" t="s">
        <v>1052</v>
      </c>
      <c r="M278" s="92" t="s">
        <v>1053</v>
      </c>
      <c r="N278" s="95" t="s">
        <v>1349</v>
      </c>
      <c r="O278" s="92" t="s">
        <v>1430</v>
      </c>
      <c r="P278" s="118">
        <v>44491</v>
      </c>
      <c r="Q278" s="118">
        <v>44560</v>
      </c>
      <c r="R278" s="121" t="s">
        <v>1441</v>
      </c>
    </row>
    <row r="279" spans="1:18" ht="40.5" x14ac:dyDescent="0.4">
      <c r="A279" s="92" t="s">
        <v>635</v>
      </c>
      <c r="B279" s="92" t="s">
        <v>640</v>
      </c>
      <c r="C279" s="108" t="s">
        <v>142</v>
      </c>
      <c r="D279" s="92" t="s">
        <v>1054</v>
      </c>
      <c r="E279" s="92"/>
      <c r="F279" s="91" t="s">
        <v>761</v>
      </c>
      <c r="G279" s="91" t="s">
        <v>950</v>
      </c>
      <c r="H279" s="96" t="s">
        <v>893</v>
      </c>
      <c r="I279" s="91" t="s">
        <v>723</v>
      </c>
      <c r="J279" s="91" t="s">
        <v>921</v>
      </c>
      <c r="K279" s="97"/>
      <c r="L279" s="93" t="s">
        <v>1055</v>
      </c>
      <c r="M279" s="95" t="s">
        <v>1056</v>
      </c>
      <c r="N279" s="95" t="s">
        <v>1349</v>
      </c>
      <c r="O279" s="92" t="s">
        <v>1430</v>
      </c>
      <c r="P279" s="118">
        <v>44491</v>
      </c>
      <c r="Q279" s="118">
        <v>44560</v>
      </c>
      <c r="R279" s="121" t="s">
        <v>1441</v>
      </c>
    </row>
    <row r="280" spans="1:18" ht="94.5" x14ac:dyDescent="0.4">
      <c r="A280" s="92" t="s">
        <v>635</v>
      </c>
      <c r="B280" s="92" t="s">
        <v>637</v>
      </c>
      <c r="C280" s="91" t="s">
        <v>611</v>
      </c>
      <c r="D280" s="92" t="s">
        <v>1057</v>
      </c>
      <c r="E280" s="92"/>
      <c r="F280" s="91" t="s">
        <v>761</v>
      </c>
      <c r="G280" s="91" t="s">
        <v>950</v>
      </c>
      <c r="H280" s="96" t="s">
        <v>893</v>
      </c>
      <c r="I280" s="91" t="s">
        <v>719</v>
      </c>
      <c r="J280" s="91" t="s">
        <v>735</v>
      </c>
      <c r="K280" s="97"/>
      <c r="L280" s="93" t="s">
        <v>1058</v>
      </c>
      <c r="M280" s="95" t="s">
        <v>1059</v>
      </c>
      <c r="N280" s="95" t="s">
        <v>1349</v>
      </c>
      <c r="O280" s="92" t="s">
        <v>1430</v>
      </c>
      <c r="P280" s="118">
        <v>44491</v>
      </c>
      <c r="Q280" s="118">
        <v>44560</v>
      </c>
      <c r="R280" s="121" t="s">
        <v>1441</v>
      </c>
    </row>
    <row r="281" spans="1:18" ht="27" x14ac:dyDescent="0.4">
      <c r="A281" s="92" t="s">
        <v>635</v>
      </c>
      <c r="B281" s="92" t="s">
        <v>640</v>
      </c>
      <c r="C281" s="108" t="s">
        <v>144</v>
      </c>
      <c r="D281" s="92" t="s">
        <v>1060</v>
      </c>
      <c r="E281" s="92"/>
      <c r="F281" s="91" t="s">
        <v>761</v>
      </c>
      <c r="G281" s="91" t="s">
        <v>950</v>
      </c>
      <c r="H281" s="96" t="s">
        <v>966</v>
      </c>
      <c r="I281" s="91" t="s">
        <v>723</v>
      </c>
      <c r="J281" s="91" t="s">
        <v>921</v>
      </c>
      <c r="K281" s="97"/>
      <c r="L281" s="94" t="s">
        <v>1061</v>
      </c>
      <c r="M281" s="92" t="s">
        <v>1062</v>
      </c>
      <c r="N281" s="95" t="s">
        <v>1349</v>
      </c>
      <c r="O281" s="92" t="s">
        <v>1430</v>
      </c>
      <c r="P281" s="118">
        <v>44491</v>
      </c>
      <c r="Q281" s="118">
        <v>44560</v>
      </c>
      <c r="R281" s="121" t="s">
        <v>1441</v>
      </c>
    </row>
    <row r="282" spans="1:18" x14ac:dyDescent="0.4">
      <c r="A282" s="92" t="s">
        <v>635</v>
      </c>
      <c r="B282" s="92" t="s">
        <v>641</v>
      </c>
      <c r="C282" s="91" t="s">
        <v>123</v>
      </c>
      <c r="D282" s="92" t="s">
        <v>1063</v>
      </c>
      <c r="E282" s="92"/>
      <c r="F282" s="91" t="s">
        <v>761</v>
      </c>
      <c r="G282" s="91" t="s">
        <v>950</v>
      </c>
      <c r="H282" s="96" t="s">
        <v>893</v>
      </c>
      <c r="I282" s="91" t="s">
        <v>719</v>
      </c>
      <c r="J282" s="91" t="s">
        <v>921</v>
      </c>
      <c r="K282" s="97"/>
      <c r="L282" s="91" t="s">
        <v>897</v>
      </c>
      <c r="M282" s="91" t="s">
        <v>897</v>
      </c>
      <c r="N282" s="95" t="s">
        <v>1349</v>
      </c>
      <c r="O282" s="92" t="s">
        <v>1430</v>
      </c>
      <c r="P282" s="118">
        <v>44491</v>
      </c>
      <c r="Q282" s="118">
        <v>44560</v>
      </c>
      <c r="R282" s="121" t="s">
        <v>1441</v>
      </c>
    </row>
    <row r="283" spans="1:18" x14ac:dyDescent="0.4">
      <c r="A283" s="92" t="s">
        <v>634</v>
      </c>
      <c r="B283" s="98" t="s">
        <v>919</v>
      </c>
      <c r="C283" s="91" t="s">
        <v>99</v>
      </c>
      <c r="D283" s="92" t="s">
        <v>1082</v>
      </c>
      <c r="E283" s="92"/>
      <c r="F283" s="91" t="s">
        <v>761</v>
      </c>
      <c r="G283" s="91" t="s">
        <v>762</v>
      </c>
      <c r="H283" s="96" t="s">
        <v>924</v>
      </c>
      <c r="I283" s="91" t="s">
        <v>719</v>
      </c>
      <c r="J283" s="91" t="s">
        <v>735</v>
      </c>
      <c r="K283" s="97"/>
      <c r="L283" s="91">
        <v>310</v>
      </c>
      <c r="M283" s="92" t="s">
        <v>1083</v>
      </c>
      <c r="N283" s="95" t="s">
        <v>1350</v>
      </c>
      <c r="O283" s="92" t="s">
        <v>1429</v>
      </c>
      <c r="P283" s="118">
        <v>44491</v>
      </c>
      <c r="Q283" s="118">
        <v>44560</v>
      </c>
      <c r="R283" s="121" t="s">
        <v>1441</v>
      </c>
    </row>
    <row r="284" spans="1:18" x14ac:dyDescent="0.4">
      <c r="A284" s="92" t="s">
        <v>634</v>
      </c>
      <c r="B284" s="98" t="s">
        <v>919</v>
      </c>
      <c r="C284" s="91" t="s">
        <v>1084</v>
      </c>
      <c r="D284" s="92" t="s">
        <v>1085</v>
      </c>
      <c r="E284" s="92" t="s">
        <v>1086</v>
      </c>
      <c r="F284" s="91" t="s">
        <v>761</v>
      </c>
      <c r="G284" s="91" t="s">
        <v>762</v>
      </c>
      <c r="H284" s="96" t="s">
        <v>924</v>
      </c>
      <c r="I284" s="91" t="s">
        <v>719</v>
      </c>
      <c r="J284" s="91" t="s">
        <v>735</v>
      </c>
      <c r="K284" s="97"/>
      <c r="L284" s="91">
        <v>310</v>
      </c>
      <c r="M284" s="92" t="s">
        <v>1083</v>
      </c>
      <c r="N284" s="95" t="s">
        <v>1350</v>
      </c>
      <c r="O284" s="92" t="s">
        <v>1429</v>
      </c>
      <c r="P284" s="118">
        <v>44491</v>
      </c>
      <c r="Q284" s="118">
        <v>44560</v>
      </c>
      <c r="R284" s="121" t="s">
        <v>1441</v>
      </c>
    </row>
    <row r="285" spans="1:18" x14ac:dyDescent="0.4">
      <c r="A285" s="92" t="s">
        <v>634</v>
      </c>
      <c r="B285" s="92" t="s">
        <v>847</v>
      </c>
      <c r="C285" s="91" t="s">
        <v>106</v>
      </c>
      <c r="D285" s="92" t="s">
        <v>1111</v>
      </c>
      <c r="E285" s="92"/>
      <c r="F285" s="91" t="s">
        <v>761</v>
      </c>
      <c r="G285" s="91" t="s">
        <v>762</v>
      </c>
      <c r="H285" s="96" t="s">
        <v>849</v>
      </c>
      <c r="I285" s="91" t="s">
        <v>719</v>
      </c>
      <c r="J285" s="91" t="s">
        <v>735</v>
      </c>
      <c r="K285" s="97"/>
      <c r="L285" s="91">
        <v>370</v>
      </c>
      <c r="M285" s="92" t="s">
        <v>1112</v>
      </c>
      <c r="N285" s="95" t="s">
        <v>1350</v>
      </c>
      <c r="O285" s="92" t="s">
        <v>1429</v>
      </c>
      <c r="P285" s="118">
        <v>44491</v>
      </c>
      <c r="Q285" s="118">
        <v>44560</v>
      </c>
      <c r="R285" s="121" t="s">
        <v>1441</v>
      </c>
    </row>
    <row r="286" spans="1:18" x14ac:dyDescent="0.4">
      <c r="A286" s="92" t="s">
        <v>634</v>
      </c>
      <c r="B286" s="92" t="s">
        <v>847</v>
      </c>
      <c r="C286" s="91" t="s">
        <v>107</v>
      </c>
      <c r="D286" s="92" t="s">
        <v>1113</v>
      </c>
      <c r="E286" s="92"/>
      <c r="F286" s="91" t="s">
        <v>761</v>
      </c>
      <c r="G286" s="91" t="s">
        <v>762</v>
      </c>
      <c r="H286" s="96" t="s">
        <v>849</v>
      </c>
      <c r="I286" s="91" t="s">
        <v>719</v>
      </c>
      <c r="J286" s="91" t="s">
        <v>735</v>
      </c>
      <c r="K286" s="97"/>
      <c r="L286" s="91">
        <v>375</v>
      </c>
      <c r="M286" s="92" t="s">
        <v>1114</v>
      </c>
      <c r="N286" s="95" t="s">
        <v>1350</v>
      </c>
      <c r="O286" s="92" t="s">
        <v>1429</v>
      </c>
      <c r="P286" s="118">
        <v>44491</v>
      </c>
      <c r="Q286" s="118">
        <v>44560</v>
      </c>
      <c r="R286" s="121" t="s">
        <v>1441</v>
      </c>
    </row>
    <row r="287" spans="1:18" x14ac:dyDescent="0.4">
      <c r="A287" s="92" t="s">
        <v>634</v>
      </c>
      <c r="B287" s="98" t="s">
        <v>919</v>
      </c>
      <c r="C287" s="91" t="s">
        <v>78</v>
      </c>
      <c r="D287" s="92" t="s">
        <v>1115</v>
      </c>
      <c r="E287" s="92"/>
      <c r="F287" s="91" t="s">
        <v>761</v>
      </c>
      <c r="G287" s="91" t="s">
        <v>762</v>
      </c>
      <c r="H287" s="96" t="s">
        <v>849</v>
      </c>
      <c r="I287" s="91" t="s">
        <v>719</v>
      </c>
      <c r="J287" s="91" t="s">
        <v>735</v>
      </c>
      <c r="K287" s="97"/>
      <c r="L287" s="91" t="s">
        <v>759</v>
      </c>
      <c r="M287" s="92"/>
      <c r="N287" s="95" t="s">
        <v>1350</v>
      </c>
      <c r="O287" s="92" t="s">
        <v>1429</v>
      </c>
      <c r="P287" s="118">
        <v>44491</v>
      </c>
      <c r="Q287" s="118">
        <v>44560</v>
      </c>
      <c r="R287" s="121" t="s">
        <v>1441</v>
      </c>
    </row>
    <row r="288" spans="1:18" x14ac:dyDescent="0.4">
      <c r="A288" s="92" t="s">
        <v>634</v>
      </c>
      <c r="B288" s="98" t="s">
        <v>919</v>
      </c>
      <c r="C288" s="91" t="s">
        <v>85</v>
      </c>
      <c r="D288" s="92" t="s">
        <v>1116</v>
      </c>
      <c r="E288" s="92"/>
      <c r="F288" s="91" t="s">
        <v>761</v>
      </c>
      <c r="G288" s="91" t="s">
        <v>762</v>
      </c>
      <c r="H288" s="96" t="s">
        <v>849</v>
      </c>
      <c r="I288" s="91" t="s">
        <v>719</v>
      </c>
      <c r="J288" s="91" t="s">
        <v>735</v>
      </c>
      <c r="K288" s="97" t="s">
        <v>913</v>
      </c>
      <c r="L288" s="91" t="s">
        <v>759</v>
      </c>
      <c r="M288" s="92"/>
      <c r="N288" s="95" t="s">
        <v>1350</v>
      </c>
      <c r="O288" s="92" t="s">
        <v>1429</v>
      </c>
      <c r="P288" s="118">
        <v>44491</v>
      </c>
      <c r="Q288" s="118">
        <v>44560</v>
      </c>
      <c r="R288" s="121" t="s">
        <v>1441</v>
      </c>
    </row>
    <row r="289" spans="1:18" x14ac:dyDescent="0.4">
      <c r="A289" s="92" t="s">
        <v>634</v>
      </c>
      <c r="B289" s="98" t="s">
        <v>919</v>
      </c>
      <c r="C289" s="91" t="s">
        <v>86</v>
      </c>
      <c r="D289" s="92" t="s">
        <v>1117</v>
      </c>
      <c r="E289" s="92"/>
      <c r="F289" s="91" t="s">
        <v>761</v>
      </c>
      <c r="G289" s="91" t="s">
        <v>762</v>
      </c>
      <c r="H289" s="96" t="s">
        <v>849</v>
      </c>
      <c r="I289" s="91" t="s">
        <v>719</v>
      </c>
      <c r="J289" s="91" t="s">
        <v>735</v>
      </c>
      <c r="K289" s="97"/>
      <c r="L289" s="91">
        <v>331</v>
      </c>
      <c r="M289" s="92" t="s">
        <v>1118</v>
      </c>
      <c r="N289" s="95" t="s">
        <v>1350</v>
      </c>
      <c r="O289" s="92" t="s">
        <v>1429</v>
      </c>
      <c r="P289" s="118">
        <v>44491</v>
      </c>
      <c r="Q289" s="118">
        <v>44560</v>
      </c>
      <c r="R289" s="121" t="s">
        <v>1441</v>
      </c>
    </row>
    <row r="290" spans="1:18" x14ac:dyDescent="0.4">
      <c r="A290" s="92" t="s">
        <v>647</v>
      </c>
      <c r="B290" s="92" t="s">
        <v>649</v>
      </c>
      <c r="C290" s="91" t="s">
        <v>334</v>
      </c>
      <c r="D290" s="92" t="s">
        <v>1318</v>
      </c>
      <c r="E290" s="92"/>
      <c r="F290" s="91" t="s">
        <v>761</v>
      </c>
      <c r="G290" s="91" t="s">
        <v>853</v>
      </c>
      <c r="H290" s="103" t="s">
        <v>1317</v>
      </c>
      <c r="I290" s="91" t="s">
        <v>728</v>
      </c>
      <c r="J290" s="91" t="s">
        <v>921</v>
      </c>
      <c r="K290" s="97"/>
      <c r="L290" s="91" t="s">
        <v>759</v>
      </c>
      <c r="M290" s="92"/>
      <c r="N290" s="95" t="s">
        <v>1350</v>
      </c>
      <c r="O290" s="92" t="s">
        <v>1429</v>
      </c>
      <c r="P290" s="118">
        <v>44491</v>
      </c>
      <c r="Q290" s="118">
        <v>44560</v>
      </c>
      <c r="R290" s="121" t="s">
        <v>1441</v>
      </c>
    </row>
    <row r="291" spans="1:18" x14ac:dyDescent="0.4">
      <c r="A291" s="92" t="s">
        <v>647</v>
      </c>
      <c r="B291" s="92" t="s">
        <v>649</v>
      </c>
      <c r="C291" s="91" t="s">
        <v>1319</v>
      </c>
      <c r="D291" s="92" t="s">
        <v>1320</v>
      </c>
      <c r="E291" s="92" t="s">
        <v>1321</v>
      </c>
      <c r="F291" s="91" t="s">
        <v>761</v>
      </c>
      <c r="G291" s="91" t="s">
        <v>853</v>
      </c>
      <c r="H291" s="103" t="s">
        <v>1317</v>
      </c>
      <c r="I291" s="91" t="s">
        <v>728</v>
      </c>
      <c r="J291" s="91" t="s">
        <v>921</v>
      </c>
      <c r="K291" s="97"/>
      <c r="L291" s="91" t="s">
        <v>759</v>
      </c>
      <c r="M291" s="92"/>
      <c r="N291" s="95" t="s">
        <v>1350</v>
      </c>
      <c r="O291" s="92" t="s">
        <v>1429</v>
      </c>
      <c r="P291" s="118">
        <v>44491</v>
      </c>
      <c r="Q291" s="118">
        <v>44560</v>
      </c>
      <c r="R291" s="121" t="s">
        <v>1441</v>
      </c>
    </row>
    <row r="292" spans="1:18" x14ac:dyDescent="0.4">
      <c r="A292" s="92" t="s">
        <v>647</v>
      </c>
      <c r="B292" s="92" t="s">
        <v>649</v>
      </c>
      <c r="C292" s="91" t="s">
        <v>333</v>
      </c>
      <c r="D292" s="92" t="s">
        <v>1322</v>
      </c>
      <c r="E292" s="92"/>
      <c r="F292" s="91" t="s">
        <v>761</v>
      </c>
      <c r="G292" s="91" t="s">
        <v>853</v>
      </c>
      <c r="H292" s="103" t="s">
        <v>1317</v>
      </c>
      <c r="I292" s="91" t="s">
        <v>723</v>
      </c>
      <c r="J292" s="91" t="s">
        <v>735</v>
      </c>
      <c r="K292" s="97"/>
      <c r="L292" s="104" t="s">
        <v>1323</v>
      </c>
      <c r="M292" s="105" t="s">
        <v>1324</v>
      </c>
      <c r="N292" s="95" t="s">
        <v>1350</v>
      </c>
      <c r="O292" s="92" t="s">
        <v>1429</v>
      </c>
      <c r="P292" s="118">
        <v>44491</v>
      </c>
      <c r="Q292" s="118">
        <v>44560</v>
      </c>
      <c r="R292" s="121" t="s">
        <v>1441</v>
      </c>
    </row>
    <row r="293" spans="1:18" x14ac:dyDescent="0.4">
      <c r="A293" s="92" t="s">
        <v>647</v>
      </c>
      <c r="B293" s="92" t="s">
        <v>649</v>
      </c>
      <c r="C293" s="91" t="s">
        <v>327</v>
      </c>
      <c r="D293" s="92" t="s">
        <v>1325</v>
      </c>
      <c r="E293" s="92"/>
      <c r="F293" s="91" t="s">
        <v>761</v>
      </c>
      <c r="G293" s="91" t="s">
        <v>853</v>
      </c>
      <c r="H293" s="103" t="s">
        <v>1317</v>
      </c>
      <c r="I293" s="91" t="s">
        <v>723</v>
      </c>
      <c r="J293" s="91" t="s">
        <v>745</v>
      </c>
      <c r="K293" s="97" t="s">
        <v>884</v>
      </c>
      <c r="L293" s="104" t="s">
        <v>1323</v>
      </c>
      <c r="M293" s="105" t="s">
        <v>1324</v>
      </c>
      <c r="N293" s="95" t="s">
        <v>1350</v>
      </c>
      <c r="O293" s="92" t="s">
        <v>1429</v>
      </c>
      <c r="P293" s="118">
        <v>44491</v>
      </c>
      <c r="Q293" s="118">
        <v>44560</v>
      </c>
      <c r="R293" s="121" t="s">
        <v>1441</v>
      </c>
    </row>
    <row r="294" spans="1:18" x14ac:dyDescent="0.4">
      <c r="A294" s="92" t="s">
        <v>634</v>
      </c>
      <c r="B294" s="92" t="s">
        <v>847</v>
      </c>
      <c r="C294" s="91" t="s">
        <v>103</v>
      </c>
      <c r="D294" s="92" t="s">
        <v>1107</v>
      </c>
      <c r="E294" s="92"/>
      <c r="F294" s="91" t="s">
        <v>761</v>
      </c>
      <c r="G294" s="91" t="s">
        <v>762</v>
      </c>
      <c r="H294" s="96" t="s">
        <v>849</v>
      </c>
      <c r="I294" s="91" t="s">
        <v>719</v>
      </c>
      <c r="J294" s="91" t="s">
        <v>735</v>
      </c>
      <c r="K294" s="97" t="s">
        <v>823</v>
      </c>
      <c r="L294" s="91">
        <v>340</v>
      </c>
      <c r="M294" s="92" t="s">
        <v>1108</v>
      </c>
      <c r="N294" s="95" t="s">
        <v>1350</v>
      </c>
      <c r="O294" s="92" t="s">
        <v>1418</v>
      </c>
      <c r="P294" s="118">
        <v>44498</v>
      </c>
      <c r="Q294" s="118">
        <v>44560</v>
      </c>
      <c r="R294" s="121" t="s">
        <v>1441</v>
      </c>
    </row>
    <row r="295" spans="1:18" x14ac:dyDescent="0.4">
      <c r="A295" s="92" t="s">
        <v>634</v>
      </c>
      <c r="B295" s="98" t="s">
        <v>1122</v>
      </c>
      <c r="C295" s="91" t="s">
        <v>91</v>
      </c>
      <c r="D295" s="92" t="s">
        <v>1123</v>
      </c>
      <c r="E295" s="92"/>
      <c r="F295" s="91" t="s">
        <v>761</v>
      </c>
      <c r="G295" s="91" t="s">
        <v>762</v>
      </c>
      <c r="H295" s="96" t="s">
        <v>849</v>
      </c>
      <c r="I295" s="91" t="s">
        <v>723</v>
      </c>
      <c r="J295" s="91" t="s">
        <v>735</v>
      </c>
      <c r="K295" s="97" t="s">
        <v>823</v>
      </c>
      <c r="L295" s="91">
        <v>342</v>
      </c>
      <c r="M295" s="92" t="s">
        <v>1123</v>
      </c>
      <c r="N295" s="95" t="s">
        <v>1350</v>
      </c>
      <c r="O295" s="92" t="s">
        <v>1418</v>
      </c>
      <c r="P295" s="118">
        <v>44498</v>
      </c>
      <c r="Q295" s="118">
        <v>44560</v>
      </c>
      <c r="R295" s="121" t="s">
        <v>1441</v>
      </c>
    </row>
    <row r="296" spans="1:18" x14ac:dyDescent="0.4">
      <c r="A296" s="92" t="s">
        <v>630</v>
      </c>
      <c r="B296" s="92" t="s">
        <v>1124</v>
      </c>
      <c r="C296" s="91" t="s">
        <v>30</v>
      </c>
      <c r="D296" s="92" t="s">
        <v>1127</v>
      </c>
      <c r="E296" s="92"/>
      <c r="F296" s="91" t="s">
        <v>761</v>
      </c>
      <c r="G296" s="91" t="s">
        <v>769</v>
      </c>
      <c r="H296" s="96" t="s">
        <v>763</v>
      </c>
      <c r="I296" s="91" t="s">
        <v>728</v>
      </c>
      <c r="J296" s="91" t="s">
        <v>884</v>
      </c>
      <c r="K296" s="97"/>
      <c r="L296" s="91">
        <v>226</v>
      </c>
      <c r="M296" s="92" t="s">
        <v>1128</v>
      </c>
      <c r="N296" s="95" t="s">
        <v>1350</v>
      </c>
      <c r="O296" s="92" t="s">
        <v>1418</v>
      </c>
      <c r="P296" s="118">
        <v>44498</v>
      </c>
      <c r="Q296" s="118">
        <v>44560</v>
      </c>
      <c r="R296" s="121" t="s">
        <v>1441</v>
      </c>
    </row>
    <row r="297" spans="1:18" x14ac:dyDescent="0.4">
      <c r="A297" s="92" t="s">
        <v>630</v>
      </c>
      <c r="B297" s="92" t="s">
        <v>1124</v>
      </c>
      <c r="C297" s="91" t="s">
        <v>53</v>
      </c>
      <c r="D297" s="92" t="s">
        <v>1139</v>
      </c>
      <c r="E297" s="92"/>
      <c r="F297" s="91" t="s">
        <v>761</v>
      </c>
      <c r="G297" s="91" t="s">
        <v>769</v>
      </c>
      <c r="H297" s="96" t="s">
        <v>763</v>
      </c>
      <c r="I297" s="91" t="s">
        <v>728</v>
      </c>
      <c r="J297" s="91" t="s">
        <v>884</v>
      </c>
      <c r="K297" s="97"/>
      <c r="L297" s="91">
        <v>226</v>
      </c>
      <c r="M297" s="92" t="s">
        <v>1140</v>
      </c>
      <c r="N297" s="95" t="s">
        <v>1350</v>
      </c>
      <c r="O297" s="92" t="s">
        <v>1418</v>
      </c>
      <c r="P297" s="118">
        <v>44498</v>
      </c>
      <c r="Q297" s="118">
        <v>44560</v>
      </c>
      <c r="R297" s="121" t="s">
        <v>1441</v>
      </c>
    </row>
    <row r="298" spans="1:18" x14ac:dyDescent="0.4">
      <c r="A298" s="92" t="s">
        <v>630</v>
      </c>
      <c r="B298" s="92" t="s">
        <v>1124</v>
      </c>
      <c r="C298" s="91" t="s">
        <v>54</v>
      </c>
      <c r="D298" s="92" t="s">
        <v>1141</v>
      </c>
      <c r="E298" s="92"/>
      <c r="F298" s="91" t="s">
        <v>761</v>
      </c>
      <c r="G298" s="91" t="s">
        <v>769</v>
      </c>
      <c r="H298" s="96" t="s">
        <v>763</v>
      </c>
      <c r="I298" s="91" t="s">
        <v>728</v>
      </c>
      <c r="J298" s="91" t="s">
        <v>921</v>
      </c>
      <c r="K298" s="97" t="s">
        <v>884</v>
      </c>
      <c r="L298" s="91">
        <v>226</v>
      </c>
      <c r="M298" s="92" t="s">
        <v>1142</v>
      </c>
      <c r="N298" s="95" t="s">
        <v>1350</v>
      </c>
      <c r="O298" s="92" t="s">
        <v>1418</v>
      </c>
      <c r="P298" s="118">
        <v>44498</v>
      </c>
      <c r="Q298" s="118">
        <v>44560</v>
      </c>
      <c r="R298" s="121" t="s">
        <v>1441</v>
      </c>
    </row>
    <row r="299" spans="1:18" x14ac:dyDescent="0.4">
      <c r="A299" s="92" t="s">
        <v>646</v>
      </c>
      <c r="B299" s="92" t="s">
        <v>861</v>
      </c>
      <c r="C299" s="91" t="s">
        <v>313</v>
      </c>
      <c r="D299" s="92" t="s">
        <v>1152</v>
      </c>
      <c r="E299" s="92"/>
      <c r="F299" s="91" t="s">
        <v>761</v>
      </c>
      <c r="G299" s="91" t="s">
        <v>762</v>
      </c>
      <c r="H299" s="96" t="s">
        <v>793</v>
      </c>
      <c r="I299" s="91" t="s">
        <v>728</v>
      </c>
      <c r="J299" s="91" t="s">
        <v>921</v>
      </c>
      <c r="K299" s="97" t="s">
        <v>884</v>
      </c>
      <c r="L299" s="91" t="s">
        <v>759</v>
      </c>
      <c r="M299" s="92" t="s">
        <v>759</v>
      </c>
      <c r="N299" s="95" t="s">
        <v>1350</v>
      </c>
      <c r="O299" s="92" t="s">
        <v>1418</v>
      </c>
      <c r="P299" s="118">
        <v>44498</v>
      </c>
      <c r="Q299" s="118">
        <v>44560</v>
      </c>
      <c r="R299" s="121" t="s">
        <v>1441</v>
      </c>
    </row>
    <row r="300" spans="1:18" x14ac:dyDescent="0.4">
      <c r="A300" s="92" t="s">
        <v>646</v>
      </c>
      <c r="B300" s="92" t="s">
        <v>861</v>
      </c>
      <c r="C300" s="91" t="s">
        <v>314</v>
      </c>
      <c r="D300" s="92" t="s">
        <v>1153</v>
      </c>
      <c r="E300" s="92"/>
      <c r="F300" s="91" t="s">
        <v>761</v>
      </c>
      <c r="G300" s="91" t="s">
        <v>762</v>
      </c>
      <c r="H300" s="96" t="s">
        <v>793</v>
      </c>
      <c r="I300" s="91" t="s">
        <v>728</v>
      </c>
      <c r="J300" s="91" t="s">
        <v>921</v>
      </c>
      <c r="K300" s="97" t="s">
        <v>884</v>
      </c>
      <c r="L300" s="91" t="s">
        <v>759</v>
      </c>
      <c r="M300" s="92" t="s">
        <v>759</v>
      </c>
      <c r="N300" s="95" t="s">
        <v>1350</v>
      </c>
      <c r="O300" s="92" t="s">
        <v>1418</v>
      </c>
      <c r="P300" s="118">
        <v>44498</v>
      </c>
      <c r="Q300" s="118">
        <v>44560</v>
      </c>
      <c r="R300" s="121" t="s">
        <v>1441</v>
      </c>
    </row>
    <row r="301" spans="1:18" x14ac:dyDescent="0.4">
      <c r="A301" s="92" t="s">
        <v>634</v>
      </c>
      <c r="B301" s="92" t="s">
        <v>885</v>
      </c>
      <c r="C301" s="91" t="s">
        <v>93</v>
      </c>
      <c r="D301" s="92" t="s">
        <v>890</v>
      </c>
      <c r="E301" s="92"/>
      <c r="F301" s="91" t="s">
        <v>761</v>
      </c>
      <c r="G301" s="91" t="s">
        <v>762</v>
      </c>
      <c r="H301" s="96" t="s">
        <v>849</v>
      </c>
      <c r="I301" s="91" t="s">
        <v>723</v>
      </c>
      <c r="J301" s="91" t="s">
        <v>735</v>
      </c>
      <c r="K301" s="97"/>
      <c r="L301" s="91">
        <v>321</v>
      </c>
      <c r="M301" s="92" t="s">
        <v>891</v>
      </c>
      <c r="N301" s="92" t="s">
        <v>1350</v>
      </c>
      <c r="O301" s="92" t="s">
        <v>1428</v>
      </c>
      <c r="P301" s="118">
        <v>44498</v>
      </c>
      <c r="Q301" s="118">
        <v>44560</v>
      </c>
      <c r="R301" s="121" t="s">
        <v>1441</v>
      </c>
    </row>
    <row r="302" spans="1:18" x14ac:dyDescent="0.4">
      <c r="A302" s="92" t="s">
        <v>630</v>
      </c>
      <c r="B302" s="92" t="s">
        <v>840</v>
      </c>
      <c r="C302" s="91" t="s">
        <v>24</v>
      </c>
      <c r="D302" s="92" t="s">
        <v>942</v>
      </c>
      <c r="E302" s="92"/>
      <c r="F302" s="91" t="s">
        <v>761</v>
      </c>
      <c r="G302" s="91" t="s">
        <v>769</v>
      </c>
      <c r="H302" s="96" t="s">
        <v>842</v>
      </c>
      <c r="I302" s="91" t="s">
        <v>723</v>
      </c>
      <c r="J302" s="91" t="s">
        <v>735</v>
      </c>
      <c r="K302" s="97"/>
      <c r="L302" s="91" t="s">
        <v>943</v>
      </c>
      <c r="M302" s="92" t="s">
        <v>944</v>
      </c>
      <c r="N302" s="95" t="s">
        <v>1350</v>
      </c>
      <c r="O302" s="92" t="s">
        <v>1428</v>
      </c>
      <c r="P302" s="118">
        <v>44498</v>
      </c>
      <c r="Q302" s="118">
        <v>44560</v>
      </c>
      <c r="R302" s="121" t="s">
        <v>1441</v>
      </c>
    </row>
    <row r="303" spans="1:18" x14ac:dyDescent="0.4">
      <c r="A303" s="92" t="s">
        <v>630</v>
      </c>
      <c r="B303" s="92" t="s">
        <v>840</v>
      </c>
      <c r="C303" s="91" t="s">
        <v>57</v>
      </c>
      <c r="D303" s="92" t="s">
        <v>945</v>
      </c>
      <c r="E303" s="92"/>
      <c r="F303" s="91" t="s">
        <v>761</v>
      </c>
      <c r="G303" s="91" t="s">
        <v>769</v>
      </c>
      <c r="H303" s="96" t="s">
        <v>842</v>
      </c>
      <c r="I303" s="91" t="s">
        <v>723</v>
      </c>
      <c r="J303" s="91" t="s">
        <v>735</v>
      </c>
      <c r="K303" s="97"/>
      <c r="L303" s="91" t="s">
        <v>943</v>
      </c>
      <c r="M303" s="92" t="s">
        <v>946</v>
      </c>
      <c r="N303" s="95" t="s">
        <v>1350</v>
      </c>
      <c r="O303" s="92" t="s">
        <v>1428</v>
      </c>
      <c r="P303" s="118">
        <v>44498</v>
      </c>
      <c r="Q303" s="118">
        <v>44560</v>
      </c>
      <c r="R303" s="121" t="s">
        <v>1441</v>
      </c>
    </row>
    <row r="304" spans="1:18" x14ac:dyDescent="0.4">
      <c r="A304" s="92" t="s">
        <v>630</v>
      </c>
      <c r="B304" s="92" t="s">
        <v>840</v>
      </c>
      <c r="C304" s="91" t="s">
        <v>25</v>
      </c>
      <c r="D304" s="92" t="s">
        <v>947</v>
      </c>
      <c r="E304" s="92"/>
      <c r="F304" s="91" t="s">
        <v>761</v>
      </c>
      <c r="G304" s="91" t="s">
        <v>769</v>
      </c>
      <c r="H304" s="96" t="s">
        <v>842</v>
      </c>
      <c r="I304" s="91" t="s">
        <v>723</v>
      </c>
      <c r="J304" s="91" t="s">
        <v>735</v>
      </c>
      <c r="K304" s="97"/>
      <c r="L304" s="91" t="s">
        <v>948</v>
      </c>
      <c r="M304" s="92" t="s">
        <v>944</v>
      </c>
      <c r="N304" s="95" t="s">
        <v>1350</v>
      </c>
      <c r="O304" s="92" t="s">
        <v>1428</v>
      </c>
      <c r="P304" s="118">
        <v>44498</v>
      </c>
      <c r="Q304" s="118">
        <v>44560</v>
      </c>
      <c r="R304" s="121" t="s">
        <v>1441</v>
      </c>
    </row>
    <row r="305" spans="1:18" x14ac:dyDescent="0.4">
      <c r="A305" s="92" t="s">
        <v>630</v>
      </c>
      <c r="B305" s="101" t="s">
        <v>632</v>
      </c>
      <c r="C305" s="91" t="s">
        <v>574</v>
      </c>
      <c r="D305" s="92" t="s">
        <v>804</v>
      </c>
      <c r="E305" s="92"/>
      <c r="F305" s="91" t="s">
        <v>761</v>
      </c>
      <c r="G305" s="91" t="s">
        <v>762</v>
      </c>
      <c r="H305" s="96" t="s">
        <v>770</v>
      </c>
      <c r="I305" s="91" t="s">
        <v>728</v>
      </c>
      <c r="J305" s="91" t="s">
        <v>718</v>
      </c>
      <c r="K305" s="97" t="s">
        <v>786</v>
      </c>
      <c r="L305" s="91" t="s">
        <v>759</v>
      </c>
      <c r="M305" s="91" t="s">
        <v>759</v>
      </c>
      <c r="N305" s="92" t="s">
        <v>1350</v>
      </c>
      <c r="O305" s="92" t="s">
        <v>1431</v>
      </c>
      <c r="P305" s="118">
        <v>44491</v>
      </c>
      <c r="Q305" s="118">
        <v>44560</v>
      </c>
      <c r="R305" s="121" t="s">
        <v>1436</v>
      </c>
    </row>
    <row r="306" spans="1:18" x14ac:dyDescent="0.4">
      <c r="A306" s="92" t="s">
        <v>630</v>
      </c>
      <c r="B306" s="101" t="s">
        <v>632</v>
      </c>
      <c r="C306" s="91" t="s">
        <v>409</v>
      </c>
      <c r="D306" s="92" t="s">
        <v>805</v>
      </c>
      <c r="E306" s="92"/>
      <c r="F306" s="91" t="s">
        <v>761</v>
      </c>
      <c r="G306" s="91" t="s">
        <v>762</v>
      </c>
      <c r="H306" s="96" t="s">
        <v>770</v>
      </c>
      <c r="I306" s="91" t="s">
        <v>728</v>
      </c>
      <c r="J306" s="91" t="s">
        <v>718</v>
      </c>
      <c r="K306" s="97" t="s">
        <v>786</v>
      </c>
      <c r="L306" s="91" t="s">
        <v>759</v>
      </c>
      <c r="M306" s="91" t="s">
        <v>759</v>
      </c>
      <c r="N306" s="92" t="s">
        <v>1350</v>
      </c>
      <c r="O306" s="92" t="s">
        <v>1431</v>
      </c>
      <c r="P306" s="118">
        <v>44491</v>
      </c>
      <c r="Q306" s="118">
        <v>44560</v>
      </c>
      <c r="R306" s="121" t="s">
        <v>1436</v>
      </c>
    </row>
    <row r="307" spans="1:18" x14ac:dyDescent="0.4">
      <c r="A307" s="92" t="s">
        <v>630</v>
      </c>
      <c r="B307" s="101" t="s">
        <v>632</v>
      </c>
      <c r="C307" s="91" t="s">
        <v>585</v>
      </c>
      <c r="D307" s="92" t="s">
        <v>806</v>
      </c>
      <c r="E307" s="92"/>
      <c r="F307" s="91" t="s">
        <v>761</v>
      </c>
      <c r="G307" s="91" t="s">
        <v>762</v>
      </c>
      <c r="H307" s="96" t="s">
        <v>770</v>
      </c>
      <c r="I307" s="91" t="s">
        <v>728</v>
      </c>
      <c r="J307" s="91" t="s">
        <v>718</v>
      </c>
      <c r="K307" s="97" t="s">
        <v>786</v>
      </c>
      <c r="L307" s="91" t="s">
        <v>759</v>
      </c>
      <c r="M307" s="91" t="s">
        <v>759</v>
      </c>
      <c r="N307" s="92" t="s">
        <v>1350</v>
      </c>
      <c r="O307" s="92" t="s">
        <v>1431</v>
      </c>
      <c r="P307" s="118">
        <v>44491</v>
      </c>
      <c r="Q307" s="118">
        <v>44560</v>
      </c>
      <c r="R307" s="121" t="s">
        <v>1436</v>
      </c>
    </row>
    <row r="308" spans="1:18" x14ac:dyDescent="0.4">
      <c r="A308" s="92" t="s">
        <v>634</v>
      </c>
      <c r="B308" s="92" t="s">
        <v>857</v>
      </c>
      <c r="C308" s="91" t="s">
        <v>77</v>
      </c>
      <c r="D308" s="92" t="s">
        <v>858</v>
      </c>
      <c r="E308" s="92"/>
      <c r="F308" s="91" t="s">
        <v>761</v>
      </c>
      <c r="G308" s="91" t="s">
        <v>762</v>
      </c>
      <c r="H308" s="96" t="s">
        <v>849</v>
      </c>
      <c r="I308" s="91" t="s">
        <v>723</v>
      </c>
      <c r="J308" s="91" t="s">
        <v>823</v>
      </c>
      <c r="K308" s="97"/>
      <c r="L308" s="91" t="s">
        <v>759</v>
      </c>
      <c r="M308" s="92"/>
      <c r="N308" s="92" t="s">
        <v>1350</v>
      </c>
      <c r="O308" s="92" t="s">
        <v>1431</v>
      </c>
      <c r="P308" s="118">
        <v>44491</v>
      </c>
      <c r="Q308" s="118">
        <v>44560</v>
      </c>
      <c r="R308" s="121" t="s">
        <v>1436</v>
      </c>
    </row>
    <row r="309" spans="1:18" x14ac:dyDescent="0.4">
      <c r="A309" s="92" t="s">
        <v>634</v>
      </c>
      <c r="B309" s="92" t="s">
        <v>857</v>
      </c>
      <c r="C309" s="91" t="s">
        <v>83</v>
      </c>
      <c r="D309" s="92" t="s">
        <v>859</v>
      </c>
      <c r="E309" s="92"/>
      <c r="F309" s="91" t="s">
        <v>761</v>
      </c>
      <c r="G309" s="91" t="s">
        <v>762</v>
      </c>
      <c r="H309" s="96" t="s">
        <v>849</v>
      </c>
      <c r="I309" s="91" t="s">
        <v>723</v>
      </c>
      <c r="J309" s="91" t="s">
        <v>823</v>
      </c>
      <c r="K309" s="97"/>
      <c r="L309" s="91" t="s">
        <v>759</v>
      </c>
      <c r="M309" s="92"/>
      <c r="N309" s="92" t="s">
        <v>1350</v>
      </c>
      <c r="O309" s="92" t="s">
        <v>1431</v>
      </c>
      <c r="P309" s="118">
        <v>44491</v>
      </c>
      <c r="Q309" s="118">
        <v>44560</v>
      </c>
      <c r="R309" s="121" t="s">
        <v>1436</v>
      </c>
    </row>
    <row r="310" spans="1:18" x14ac:dyDescent="0.4">
      <c r="A310" s="92" t="s">
        <v>646</v>
      </c>
      <c r="B310" s="92" t="s">
        <v>861</v>
      </c>
      <c r="C310" s="91" t="s">
        <v>315</v>
      </c>
      <c r="D310" s="92" t="s">
        <v>862</v>
      </c>
      <c r="E310" s="92"/>
      <c r="F310" s="91" t="s">
        <v>761</v>
      </c>
      <c r="G310" s="91" t="s">
        <v>762</v>
      </c>
      <c r="H310" s="96" t="s">
        <v>793</v>
      </c>
      <c r="I310" s="91" t="s">
        <v>723</v>
      </c>
      <c r="J310" s="91" t="s">
        <v>823</v>
      </c>
      <c r="K310" s="97"/>
      <c r="L310" s="91" t="s">
        <v>759</v>
      </c>
      <c r="M310" s="92" t="s">
        <v>759</v>
      </c>
      <c r="N310" s="92" t="s">
        <v>1350</v>
      </c>
      <c r="O310" s="92" t="s">
        <v>1431</v>
      </c>
      <c r="P310" s="118">
        <v>44491</v>
      </c>
      <c r="Q310" s="118">
        <v>44560</v>
      </c>
      <c r="R310" s="121" t="s">
        <v>1436</v>
      </c>
    </row>
    <row r="311" spans="1:18" x14ac:dyDescent="0.4">
      <c r="A311" s="92" t="s">
        <v>634</v>
      </c>
      <c r="B311" s="92" t="s">
        <v>857</v>
      </c>
      <c r="C311" s="91" t="s">
        <v>82</v>
      </c>
      <c r="D311" s="92" t="s">
        <v>863</v>
      </c>
      <c r="E311" s="92"/>
      <c r="F311" s="91" t="s">
        <v>761</v>
      </c>
      <c r="G311" s="91" t="s">
        <v>762</v>
      </c>
      <c r="H311" s="96" t="s">
        <v>849</v>
      </c>
      <c r="I311" s="91" t="s">
        <v>723</v>
      </c>
      <c r="J311" s="91" t="s">
        <v>823</v>
      </c>
      <c r="K311" s="97"/>
      <c r="L311" s="91">
        <v>325</v>
      </c>
      <c r="M311" s="92" t="s">
        <v>864</v>
      </c>
      <c r="N311" s="92" t="s">
        <v>1350</v>
      </c>
      <c r="O311" s="92" t="s">
        <v>1431</v>
      </c>
      <c r="P311" s="118">
        <v>44491</v>
      </c>
      <c r="Q311" s="118">
        <v>44560</v>
      </c>
      <c r="R311" s="121" t="s">
        <v>1436</v>
      </c>
    </row>
    <row r="312" spans="1:18" x14ac:dyDescent="0.4">
      <c r="A312" s="92" t="s">
        <v>634</v>
      </c>
      <c r="B312" s="92" t="s">
        <v>857</v>
      </c>
      <c r="C312" s="91" t="s">
        <v>75</v>
      </c>
      <c r="D312" s="92" t="s">
        <v>868</v>
      </c>
      <c r="E312" s="92"/>
      <c r="F312" s="91" t="s">
        <v>761</v>
      </c>
      <c r="G312" s="91" t="s">
        <v>762</v>
      </c>
      <c r="H312" s="96" t="s">
        <v>849</v>
      </c>
      <c r="I312" s="91" t="s">
        <v>723</v>
      </c>
      <c r="J312" s="91" t="s">
        <v>735</v>
      </c>
      <c r="K312" s="97"/>
      <c r="L312" s="91">
        <v>320</v>
      </c>
      <c r="M312" s="92" t="s">
        <v>866</v>
      </c>
      <c r="N312" s="92" t="s">
        <v>1350</v>
      </c>
      <c r="O312" s="92" t="s">
        <v>1431</v>
      </c>
      <c r="P312" s="118">
        <v>44491</v>
      </c>
      <c r="Q312" s="118">
        <v>44560</v>
      </c>
      <c r="R312" s="121" t="s">
        <v>1436</v>
      </c>
    </row>
    <row r="313" spans="1:18" x14ac:dyDescent="0.4">
      <c r="A313" s="92" t="s">
        <v>646</v>
      </c>
      <c r="B313" s="92" t="s">
        <v>861</v>
      </c>
      <c r="C313" s="91" t="s">
        <v>240</v>
      </c>
      <c r="D313" s="92" t="s">
        <v>899</v>
      </c>
      <c r="E313" s="92"/>
      <c r="F313" s="91" t="s">
        <v>761</v>
      </c>
      <c r="G313" s="91" t="s">
        <v>762</v>
      </c>
      <c r="H313" s="96" t="s">
        <v>793</v>
      </c>
      <c r="I313" s="91" t="s">
        <v>719</v>
      </c>
      <c r="J313" s="91" t="s">
        <v>735</v>
      </c>
      <c r="K313" s="97" t="s">
        <v>884</v>
      </c>
      <c r="L313" s="91" t="s">
        <v>759</v>
      </c>
      <c r="M313" s="92" t="s">
        <v>759</v>
      </c>
      <c r="N313" s="95" t="s">
        <v>1350</v>
      </c>
      <c r="O313" s="92" t="s">
        <v>1431</v>
      </c>
      <c r="P313" s="118">
        <v>44491</v>
      </c>
      <c r="Q313" s="118">
        <v>44560</v>
      </c>
      <c r="R313" s="121" t="s">
        <v>1436</v>
      </c>
    </row>
    <row r="314" spans="1:18" x14ac:dyDescent="0.4">
      <c r="A314" s="92" t="s">
        <v>1332</v>
      </c>
      <c r="B314" s="92" t="s">
        <v>1333</v>
      </c>
      <c r="C314" s="91" t="s">
        <v>654</v>
      </c>
      <c r="D314" s="92" t="s">
        <v>1340</v>
      </c>
      <c r="E314" s="92" t="s">
        <v>1341</v>
      </c>
      <c r="F314" s="91" t="s">
        <v>714</v>
      </c>
      <c r="G314" s="91" t="s">
        <v>714</v>
      </c>
      <c r="H314" s="103" t="s">
        <v>1336</v>
      </c>
      <c r="I314" s="91" t="s">
        <v>728</v>
      </c>
      <c r="J314" s="91" t="s">
        <v>1337</v>
      </c>
      <c r="K314" s="97"/>
      <c r="L314" s="91" t="s">
        <v>897</v>
      </c>
      <c r="M314" s="92"/>
      <c r="N314" s="95" t="s">
        <v>1350</v>
      </c>
      <c r="O314" s="92" t="s">
        <v>1431</v>
      </c>
      <c r="P314" s="118">
        <v>44491</v>
      </c>
      <c r="Q314" s="118">
        <v>44560</v>
      </c>
      <c r="R314" s="121" t="s">
        <v>1436</v>
      </c>
    </row>
    <row r="315" spans="1:18" x14ac:dyDescent="0.4">
      <c r="A315" s="92" t="s">
        <v>646</v>
      </c>
      <c r="B315" s="92" t="s">
        <v>861</v>
      </c>
      <c r="C315" s="91" t="s">
        <v>312</v>
      </c>
      <c r="D315" s="92" t="s">
        <v>1156</v>
      </c>
      <c r="E315" s="92"/>
      <c r="F315" s="91" t="s">
        <v>761</v>
      </c>
      <c r="G315" s="91" t="s">
        <v>762</v>
      </c>
      <c r="H315" s="96" t="s">
        <v>793</v>
      </c>
      <c r="I315" s="91" t="s">
        <v>728</v>
      </c>
      <c r="J315" s="91" t="s">
        <v>921</v>
      </c>
      <c r="K315" s="97" t="s">
        <v>884</v>
      </c>
      <c r="L315" s="91" t="s">
        <v>759</v>
      </c>
      <c r="M315" s="92" t="s">
        <v>759</v>
      </c>
      <c r="N315" s="95" t="s">
        <v>1350</v>
      </c>
      <c r="O315" s="92" t="s">
        <v>1432</v>
      </c>
      <c r="P315" s="118">
        <v>44498</v>
      </c>
      <c r="Q315" s="118">
        <v>44560</v>
      </c>
      <c r="R315" s="121" t="s">
        <v>1436</v>
      </c>
    </row>
    <row r="316" spans="1:18" x14ac:dyDescent="0.4">
      <c r="A316" s="92" t="s">
        <v>634</v>
      </c>
      <c r="B316" s="92" t="s">
        <v>847</v>
      </c>
      <c r="C316" s="91" t="s">
        <v>105</v>
      </c>
      <c r="D316" s="92" t="s">
        <v>1109</v>
      </c>
      <c r="E316" s="92"/>
      <c r="F316" s="91" t="s">
        <v>761</v>
      </c>
      <c r="G316" s="91" t="s">
        <v>762</v>
      </c>
      <c r="H316" s="96" t="s">
        <v>849</v>
      </c>
      <c r="I316" s="91" t="s">
        <v>728</v>
      </c>
      <c r="J316" s="91" t="s">
        <v>921</v>
      </c>
      <c r="K316" s="97" t="s">
        <v>884</v>
      </c>
      <c r="L316" s="91">
        <v>365</v>
      </c>
      <c r="M316" s="92" t="s">
        <v>1110</v>
      </c>
      <c r="N316" s="95" t="s">
        <v>1350</v>
      </c>
      <c r="O316" s="92" t="s">
        <v>1433</v>
      </c>
      <c r="P316" s="118">
        <v>44498</v>
      </c>
      <c r="Q316" s="118">
        <v>44560</v>
      </c>
      <c r="R316" s="121" t="s">
        <v>1436</v>
      </c>
    </row>
    <row r="317" spans="1:18" x14ac:dyDescent="0.4">
      <c r="A317" s="92" t="s">
        <v>634</v>
      </c>
      <c r="B317" s="98" t="s">
        <v>1122</v>
      </c>
      <c r="C317" s="91" t="s">
        <v>92</v>
      </c>
      <c r="D317" s="92" t="s">
        <v>1154</v>
      </c>
      <c r="E317" s="92"/>
      <c r="F317" s="91" t="s">
        <v>761</v>
      </c>
      <c r="G317" s="91" t="s">
        <v>762</v>
      </c>
      <c r="H317" s="96" t="s">
        <v>849</v>
      </c>
      <c r="I317" s="91" t="s">
        <v>728</v>
      </c>
      <c r="J317" s="91" t="s">
        <v>921</v>
      </c>
      <c r="K317" s="97" t="s">
        <v>884</v>
      </c>
      <c r="L317" s="91">
        <v>366</v>
      </c>
      <c r="M317" s="92" t="s">
        <v>1155</v>
      </c>
      <c r="N317" s="95" t="s">
        <v>1350</v>
      </c>
      <c r="O317" s="92" t="s">
        <v>1433</v>
      </c>
      <c r="P317" s="118">
        <v>44498</v>
      </c>
      <c r="Q317" s="118">
        <v>44560</v>
      </c>
      <c r="R317" s="121" t="s">
        <v>1436</v>
      </c>
    </row>
    <row r="318" spans="1:18" x14ac:dyDescent="0.4">
      <c r="A318" s="92" t="s">
        <v>634</v>
      </c>
      <c r="B318" s="92" t="s">
        <v>857</v>
      </c>
      <c r="C318" s="91" t="s">
        <v>79</v>
      </c>
      <c r="D318" s="92" t="s">
        <v>883</v>
      </c>
      <c r="E318" s="92"/>
      <c r="F318" s="91" t="s">
        <v>761</v>
      </c>
      <c r="G318" s="91" t="s">
        <v>762</v>
      </c>
      <c r="H318" s="96" t="s">
        <v>849</v>
      </c>
      <c r="I318" s="91" t="s">
        <v>728</v>
      </c>
      <c r="J318" s="91" t="s">
        <v>735</v>
      </c>
      <c r="K318" s="97" t="s">
        <v>884</v>
      </c>
      <c r="L318" s="91">
        <v>315</v>
      </c>
      <c r="M318" s="92" t="s">
        <v>882</v>
      </c>
      <c r="N318" s="92" t="s">
        <v>1350</v>
      </c>
      <c r="O318" s="92" t="s">
        <v>1410</v>
      </c>
      <c r="P318" s="118">
        <v>44491</v>
      </c>
      <c r="Q318" s="118">
        <v>44540</v>
      </c>
      <c r="R318" s="121" t="s">
        <v>1438</v>
      </c>
    </row>
    <row r="319" spans="1:18" x14ac:dyDescent="0.4">
      <c r="A319" s="92" t="s">
        <v>635</v>
      </c>
      <c r="B319" s="92" t="s">
        <v>637</v>
      </c>
      <c r="C319" s="91" t="s">
        <v>163</v>
      </c>
      <c r="D319" s="92" t="s">
        <v>1074</v>
      </c>
      <c r="E319" s="92"/>
      <c r="F319" s="91" t="s">
        <v>761</v>
      </c>
      <c r="G319" s="91" t="s">
        <v>950</v>
      </c>
      <c r="H319" s="96" t="s">
        <v>893</v>
      </c>
      <c r="I319" s="91" t="s">
        <v>719</v>
      </c>
      <c r="J319" s="91" t="s">
        <v>913</v>
      </c>
      <c r="K319" s="97"/>
      <c r="L319" s="91" t="s">
        <v>897</v>
      </c>
      <c r="M319" s="91" t="s">
        <v>897</v>
      </c>
      <c r="N319" s="95" t="s">
        <v>1349</v>
      </c>
      <c r="O319" s="92" t="s">
        <v>1410</v>
      </c>
      <c r="P319" s="118">
        <v>44491</v>
      </c>
      <c r="Q319" s="118">
        <v>44540</v>
      </c>
      <c r="R319" s="121" t="s">
        <v>1438</v>
      </c>
    </row>
    <row r="320" spans="1:18" x14ac:dyDescent="0.4">
      <c r="A320" s="92" t="s">
        <v>634</v>
      </c>
      <c r="B320" s="98" t="s">
        <v>919</v>
      </c>
      <c r="C320" s="91" t="s">
        <v>613</v>
      </c>
      <c r="D320" s="92" t="s">
        <v>1087</v>
      </c>
      <c r="E320" s="100" t="s">
        <v>1088</v>
      </c>
      <c r="F320" s="91" t="s">
        <v>761</v>
      </c>
      <c r="G320" s="91" t="s">
        <v>762</v>
      </c>
      <c r="H320" s="96" t="s">
        <v>849</v>
      </c>
      <c r="I320" s="91" t="s">
        <v>719</v>
      </c>
      <c r="J320" s="91" t="s">
        <v>735</v>
      </c>
      <c r="K320" s="97"/>
      <c r="L320" s="91" t="s">
        <v>759</v>
      </c>
      <c r="M320" s="92"/>
      <c r="N320" s="95" t="s">
        <v>1350</v>
      </c>
      <c r="O320" s="92" t="s">
        <v>1410</v>
      </c>
      <c r="P320" s="118">
        <v>44491</v>
      </c>
      <c r="Q320" s="118">
        <v>44540</v>
      </c>
      <c r="R320" s="121" t="s">
        <v>1438</v>
      </c>
    </row>
    <row r="321" spans="1:18" ht="27" x14ac:dyDescent="0.4">
      <c r="A321" s="92" t="s">
        <v>635</v>
      </c>
      <c r="B321" s="92" t="s">
        <v>637</v>
      </c>
      <c r="C321" s="91" t="s">
        <v>127</v>
      </c>
      <c r="D321" s="92" t="s">
        <v>1089</v>
      </c>
      <c r="E321" s="92"/>
      <c r="F321" s="91" t="s">
        <v>761</v>
      </c>
      <c r="G321" s="91" t="s">
        <v>950</v>
      </c>
      <c r="H321" s="96" t="s">
        <v>893</v>
      </c>
      <c r="I321" s="91" t="s">
        <v>719</v>
      </c>
      <c r="J321" s="91" t="s">
        <v>735</v>
      </c>
      <c r="K321" s="97" t="s">
        <v>913</v>
      </c>
      <c r="L321" s="93" t="s">
        <v>1090</v>
      </c>
      <c r="M321" s="92" t="s">
        <v>1091</v>
      </c>
      <c r="N321" s="95" t="s">
        <v>1349</v>
      </c>
      <c r="O321" s="92" t="s">
        <v>1410</v>
      </c>
      <c r="P321" s="118">
        <v>44491</v>
      </c>
      <c r="Q321" s="118">
        <v>44540</v>
      </c>
      <c r="R321" s="121" t="s">
        <v>1438</v>
      </c>
    </row>
    <row r="322" spans="1:18" x14ac:dyDescent="0.4">
      <c r="A322" s="92" t="s">
        <v>635</v>
      </c>
      <c r="B322" s="92" t="s">
        <v>637</v>
      </c>
      <c r="C322" s="91" t="s">
        <v>160</v>
      </c>
      <c r="D322" s="92" t="s">
        <v>1092</v>
      </c>
      <c r="E322" s="92"/>
      <c r="F322" s="91" t="s">
        <v>761</v>
      </c>
      <c r="G322" s="91" t="s">
        <v>950</v>
      </c>
      <c r="H322" s="96" t="s">
        <v>893</v>
      </c>
      <c r="I322" s="91" t="s">
        <v>719</v>
      </c>
      <c r="J322" s="91" t="s">
        <v>735</v>
      </c>
      <c r="K322" s="97"/>
      <c r="L322" s="91" t="s">
        <v>897</v>
      </c>
      <c r="M322" s="91" t="s">
        <v>897</v>
      </c>
      <c r="N322" s="95" t="s">
        <v>1349</v>
      </c>
      <c r="O322" s="92" t="s">
        <v>1410</v>
      </c>
      <c r="P322" s="118">
        <v>44491</v>
      </c>
      <c r="Q322" s="118">
        <v>44540</v>
      </c>
      <c r="R322" s="121" t="s">
        <v>1438</v>
      </c>
    </row>
  </sheetData>
  <autoFilter ref="A1:R322" xr:uid="{B11001AA-2DFF-4C26-B43B-86DC86DD4D31}"/>
  <sortState xmlns:xlrd2="http://schemas.microsoft.com/office/spreadsheetml/2017/richdata2" ref="A2:R323">
    <sortCondition ref="R2:R323"/>
    <sortCondition ref="O2:O323"/>
  </sortState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6D54-9D68-437C-99D7-F7F873E136D4}">
  <sheetPr filterMode="1"/>
  <dimension ref="A1:G111"/>
  <sheetViews>
    <sheetView topLeftCell="B1" zoomScaleNormal="100" workbookViewId="0">
      <pane ySplit="1" topLeftCell="A5" activePane="bottomLeft" state="frozen"/>
      <selection pane="bottomLeft" activeCell="F16" sqref="F16"/>
    </sheetView>
  </sheetViews>
  <sheetFormatPr defaultColWidth="8.90625" defaultRowHeight="17" x14ac:dyDescent="0.4"/>
  <cols>
    <col min="1" max="1" width="25.90625" style="8" customWidth="1"/>
    <col min="2" max="2" width="12.36328125" style="8" customWidth="1"/>
    <col min="3" max="3" width="38.54296875" style="8" bestFit="1" customWidth="1"/>
    <col min="4" max="4" width="14.54296875" style="317" bestFit="1" customWidth="1"/>
    <col min="5" max="5" width="13.81640625" style="318" customWidth="1"/>
    <col min="6" max="6" width="34.6328125" style="8" customWidth="1"/>
    <col min="7" max="7" width="10.08984375" style="8" bestFit="1" customWidth="1"/>
    <col min="8" max="16384" width="8.90625" style="8"/>
  </cols>
  <sheetData>
    <row r="1" spans="1:6" x14ac:dyDescent="0.4">
      <c r="A1" s="314" t="s">
        <v>3542</v>
      </c>
      <c r="B1" s="315" t="s">
        <v>3543</v>
      </c>
      <c r="C1" s="316" t="s">
        <v>3544</v>
      </c>
      <c r="D1" s="315" t="s">
        <v>3545</v>
      </c>
      <c r="E1" s="315" t="s">
        <v>3546</v>
      </c>
      <c r="F1" s="315" t="s">
        <v>3547</v>
      </c>
    </row>
    <row r="2" spans="1:6" hidden="1" x14ac:dyDescent="0.4">
      <c r="A2" s="81" t="s">
        <v>3548</v>
      </c>
      <c r="B2" s="81" t="s">
        <v>3549</v>
      </c>
      <c r="C2" s="81"/>
    </row>
    <row r="3" spans="1:6" hidden="1" x14ac:dyDescent="0.4">
      <c r="C3" s="8" t="s">
        <v>3550</v>
      </c>
      <c r="D3" s="317" t="s">
        <v>3551</v>
      </c>
      <c r="E3" s="318">
        <v>44519</v>
      </c>
      <c r="F3" s="318"/>
    </row>
    <row r="4" spans="1:6" hidden="1" x14ac:dyDescent="0.4">
      <c r="C4" s="8" t="s">
        <v>3552</v>
      </c>
      <c r="D4" s="317" t="s">
        <v>3553</v>
      </c>
      <c r="E4" s="318">
        <v>44519</v>
      </c>
      <c r="F4" s="318"/>
    </row>
    <row r="5" spans="1:6" x14ac:dyDescent="0.4">
      <c r="C5" s="8" t="s">
        <v>3554</v>
      </c>
      <c r="D5" s="317" t="s">
        <v>3555</v>
      </c>
      <c r="E5" s="318">
        <v>44512</v>
      </c>
    </row>
    <row r="6" spans="1:6" x14ac:dyDescent="0.4">
      <c r="C6" s="8" t="s">
        <v>3556</v>
      </c>
      <c r="D6" s="317" t="s">
        <v>3557</v>
      </c>
      <c r="E6" s="318">
        <v>44512</v>
      </c>
    </row>
    <row r="7" spans="1:6" x14ac:dyDescent="0.4">
      <c r="C7" s="8" t="s">
        <v>3558</v>
      </c>
      <c r="D7" s="317" t="s">
        <v>3559</v>
      </c>
      <c r="E7" s="318">
        <v>44512</v>
      </c>
    </row>
    <row r="8" spans="1:6" x14ac:dyDescent="0.4">
      <c r="C8" s="8" t="s">
        <v>3560</v>
      </c>
      <c r="D8" s="317" t="s">
        <v>3561</v>
      </c>
      <c r="E8" s="318">
        <v>44512</v>
      </c>
    </row>
    <row r="9" spans="1:6" x14ac:dyDescent="0.4">
      <c r="C9" s="8" t="s">
        <v>3562</v>
      </c>
      <c r="D9" s="317" t="s">
        <v>3563</v>
      </c>
      <c r="E9" s="318">
        <v>44512</v>
      </c>
    </row>
    <row r="10" spans="1:6" x14ac:dyDescent="0.4">
      <c r="C10" s="8" t="s">
        <v>3564</v>
      </c>
      <c r="D10" s="317" t="s">
        <v>3565</v>
      </c>
      <c r="E10" s="318">
        <v>44512</v>
      </c>
    </row>
    <row r="11" spans="1:6" x14ac:dyDescent="0.4">
      <c r="C11" s="8" t="s">
        <v>3566</v>
      </c>
      <c r="D11" s="317" t="s">
        <v>3567</v>
      </c>
      <c r="E11" s="318">
        <v>44512</v>
      </c>
    </row>
    <row r="12" spans="1:6" hidden="1" x14ac:dyDescent="0.4">
      <c r="C12" s="8" t="s">
        <v>3568</v>
      </c>
      <c r="D12" s="317" t="s">
        <v>3569</v>
      </c>
      <c r="E12" s="318">
        <v>44515</v>
      </c>
    </row>
    <row r="13" spans="1:6" x14ac:dyDescent="0.4">
      <c r="C13" s="8" t="s">
        <v>3570</v>
      </c>
      <c r="D13" s="317" t="s">
        <v>3571</v>
      </c>
      <c r="E13" s="318">
        <v>44512</v>
      </c>
    </row>
    <row r="14" spans="1:6" x14ac:dyDescent="0.4">
      <c r="C14" s="8" t="s">
        <v>3572</v>
      </c>
      <c r="D14" s="317" t="s">
        <v>3573</v>
      </c>
      <c r="E14" s="318">
        <v>44512</v>
      </c>
    </row>
    <row r="15" spans="1:6" x14ac:dyDescent="0.4">
      <c r="C15" s="8" t="s">
        <v>3574</v>
      </c>
      <c r="D15" s="317" t="s">
        <v>3575</v>
      </c>
      <c r="E15" s="318">
        <v>44512</v>
      </c>
    </row>
    <row r="16" spans="1:6" x14ac:dyDescent="0.4">
      <c r="C16" s="8" t="s">
        <v>3576</v>
      </c>
      <c r="D16" s="317" t="s">
        <v>3577</v>
      </c>
      <c r="E16" s="318">
        <v>44512</v>
      </c>
    </row>
    <row r="17" spans="3:5" x14ac:dyDescent="0.4">
      <c r="C17" s="8" t="s">
        <v>3578</v>
      </c>
      <c r="D17" s="317" t="s">
        <v>3579</v>
      </c>
      <c r="E17" s="318">
        <v>44512</v>
      </c>
    </row>
    <row r="18" spans="3:5" x14ac:dyDescent="0.4">
      <c r="C18" s="8" t="s">
        <v>3580</v>
      </c>
      <c r="D18" s="317" t="s">
        <v>3581</v>
      </c>
      <c r="E18" s="318">
        <v>44512</v>
      </c>
    </row>
    <row r="19" spans="3:5" x14ac:dyDescent="0.4">
      <c r="C19" s="8" t="s">
        <v>3582</v>
      </c>
      <c r="D19" s="317" t="s">
        <v>3583</v>
      </c>
      <c r="E19" s="318">
        <v>44512</v>
      </c>
    </row>
    <row r="20" spans="3:5" hidden="1" x14ac:dyDescent="0.4">
      <c r="C20" s="8" t="s">
        <v>562</v>
      </c>
      <c r="D20" s="317" t="s">
        <v>3584</v>
      </c>
      <c r="E20" s="318">
        <v>44519</v>
      </c>
    </row>
    <row r="21" spans="3:5" x14ac:dyDescent="0.4">
      <c r="C21" s="8" t="s">
        <v>3585</v>
      </c>
      <c r="D21" s="317" t="s">
        <v>3586</v>
      </c>
      <c r="E21" s="318">
        <v>44512</v>
      </c>
    </row>
    <row r="22" spans="3:5" x14ac:dyDescent="0.4">
      <c r="C22" s="8" t="s">
        <v>3587</v>
      </c>
      <c r="D22" s="317" t="s">
        <v>1355</v>
      </c>
      <c r="E22" s="318">
        <v>44512</v>
      </c>
    </row>
    <row r="23" spans="3:5" x14ac:dyDescent="0.4">
      <c r="C23" s="8" t="s">
        <v>3588</v>
      </c>
      <c r="D23" s="317" t="s">
        <v>1356</v>
      </c>
      <c r="E23" s="318">
        <v>44512</v>
      </c>
    </row>
    <row r="24" spans="3:5" x14ac:dyDescent="0.4">
      <c r="C24" s="8" t="s">
        <v>3589</v>
      </c>
      <c r="D24" s="317" t="s">
        <v>1357</v>
      </c>
      <c r="E24" s="318">
        <v>44512</v>
      </c>
    </row>
    <row r="25" spans="3:5" hidden="1" x14ac:dyDescent="0.4">
      <c r="C25" s="8" t="s">
        <v>3590</v>
      </c>
      <c r="D25" s="317" t="s">
        <v>1358</v>
      </c>
      <c r="E25" s="318">
        <v>44517</v>
      </c>
    </row>
    <row r="26" spans="3:5" x14ac:dyDescent="0.4">
      <c r="C26" s="8" t="s">
        <v>3591</v>
      </c>
      <c r="D26" s="317" t="s">
        <v>1360</v>
      </c>
      <c r="E26" s="318">
        <v>44512</v>
      </c>
    </row>
    <row r="27" spans="3:5" x14ac:dyDescent="0.4">
      <c r="C27" s="8" t="s">
        <v>3592</v>
      </c>
      <c r="D27" s="317" t="s">
        <v>3593</v>
      </c>
      <c r="E27" s="318">
        <v>44512</v>
      </c>
    </row>
    <row r="28" spans="3:5" hidden="1" x14ac:dyDescent="0.4">
      <c r="C28" s="8" t="s">
        <v>3594</v>
      </c>
      <c r="D28" s="317" t="s">
        <v>3595</v>
      </c>
      <c r="E28" s="318">
        <v>44517</v>
      </c>
    </row>
    <row r="29" spans="3:5" x14ac:dyDescent="0.4">
      <c r="C29" s="8" t="s">
        <v>1034</v>
      </c>
      <c r="D29" s="317" t="s">
        <v>3596</v>
      </c>
      <c r="E29" s="318">
        <v>44512</v>
      </c>
    </row>
    <row r="30" spans="3:5" hidden="1" x14ac:dyDescent="0.4">
      <c r="C30" s="8" t="s">
        <v>3597</v>
      </c>
      <c r="D30" s="317" t="s">
        <v>3598</v>
      </c>
      <c r="E30" s="318">
        <v>44516</v>
      </c>
    </row>
    <row r="31" spans="3:5" hidden="1" x14ac:dyDescent="0.4">
      <c r="C31" s="8" t="s">
        <v>3599</v>
      </c>
      <c r="D31" s="317" t="s">
        <v>3600</v>
      </c>
      <c r="E31" s="318">
        <v>44516</v>
      </c>
    </row>
    <row r="32" spans="3:5" hidden="1" x14ac:dyDescent="0.4">
      <c r="C32" s="8" t="s">
        <v>3601</v>
      </c>
      <c r="D32" s="317" t="s">
        <v>3602</v>
      </c>
      <c r="E32" s="318">
        <v>44516</v>
      </c>
    </row>
    <row r="33" spans="1:6" hidden="1" x14ac:dyDescent="0.4">
      <c r="C33" s="8" t="s">
        <v>3603</v>
      </c>
      <c r="D33" s="317" t="s">
        <v>3604</v>
      </c>
      <c r="E33" s="318">
        <v>44516</v>
      </c>
    </row>
    <row r="34" spans="1:6" hidden="1" x14ac:dyDescent="0.4">
      <c r="C34" s="8" t="s">
        <v>3605</v>
      </c>
      <c r="D34" s="317" t="s">
        <v>3606</v>
      </c>
      <c r="E34" s="318">
        <v>44516</v>
      </c>
    </row>
    <row r="35" spans="1:6" hidden="1" x14ac:dyDescent="0.4">
      <c r="C35" s="8" t="s">
        <v>3607</v>
      </c>
      <c r="D35" s="317" t="s">
        <v>3608</v>
      </c>
      <c r="E35" s="318">
        <v>44517</v>
      </c>
    </row>
    <row r="36" spans="1:6" hidden="1" x14ac:dyDescent="0.4">
      <c r="C36" s="8" t="s">
        <v>3609</v>
      </c>
      <c r="D36" s="317" t="s">
        <v>3610</v>
      </c>
      <c r="E36" s="318">
        <v>44519</v>
      </c>
    </row>
    <row r="37" spans="1:6" hidden="1" x14ac:dyDescent="0.4">
      <c r="C37" s="8" t="s">
        <v>3611</v>
      </c>
      <c r="D37" s="317" t="s">
        <v>3612</v>
      </c>
      <c r="E37" s="318">
        <v>44518</v>
      </c>
    </row>
    <row r="38" spans="1:6" hidden="1" x14ac:dyDescent="0.4">
      <c r="C38" s="8" t="s">
        <v>3613</v>
      </c>
      <c r="D38" s="317" t="s">
        <v>3614</v>
      </c>
      <c r="E38" s="318">
        <v>44519</v>
      </c>
    </row>
    <row r="39" spans="1:6" hidden="1" x14ac:dyDescent="0.4">
      <c r="C39" s="8" t="s">
        <v>3615</v>
      </c>
      <c r="D39" s="317" t="s">
        <v>3616</v>
      </c>
      <c r="E39" s="318">
        <v>44519</v>
      </c>
    </row>
    <row r="40" spans="1:6" hidden="1" x14ac:dyDescent="0.4">
      <c r="C40" s="8" t="s">
        <v>3617</v>
      </c>
      <c r="D40" s="317" t="s">
        <v>3618</v>
      </c>
      <c r="E40" s="318">
        <v>44523</v>
      </c>
    </row>
    <row r="41" spans="1:6" hidden="1" x14ac:dyDescent="0.4">
      <c r="C41" s="8" t="s">
        <v>3619</v>
      </c>
      <c r="D41" s="317" t="s">
        <v>1363</v>
      </c>
      <c r="E41" s="318">
        <v>44517</v>
      </c>
    </row>
    <row r="42" spans="1:6" hidden="1" x14ac:dyDescent="0.4">
      <c r="C42" s="8" t="s">
        <v>3620</v>
      </c>
      <c r="D42" s="317" t="s">
        <v>1364</v>
      </c>
      <c r="E42" s="318">
        <v>44517</v>
      </c>
    </row>
    <row r="43" spans="1:6" hidden="1" x14ac:dyDescent="0.4">
      <c r="C43" s="8" t="s">
        <v>3621</v>
      </c>
      <c r="D43" s="317" t="s">
        <v>1365</v>
      </c>
      <c r="E43" s="318">
        <v>44517</v>
      </c>
    </row>
    <row r="44" spans="1:6" ht="15" hidden="1" customHeight="1" x14ac:dyDescent="0.4">
      <c r="C44" s="8" t="s">
        <v>565</v>
      </c>
      <c r="D44" s="317" t="s">
        <v>3622</v>
      </c>
      <c r="E44" s="318">
        <v>44524</v>
      </c>
    </row>
    <row r="45" spans="1:6" ht="15" hidden="1" customHeight="1" x14ac:dyDescent="0.4">
      <c r="A45" s="8" t="s">
        <v>3623</v>
      </c>
      <c r="B45" s="8" t="s">
        <v>3624</v>
      </c>
    </row>
    <row r="46" spans="1:6" hidden="1" x14ac:dyDescent="0.4">
      <c r="C46" s="8" t="s">
        <v>3625</v>
      </c>
      <c r="D46" s="317" t="s">
        <v>3626</v>
      </c>
      <c r="E46" s="318">
        <v>44524</v>
      </c>
    </row>
    <row r="47" spans="1:6" hidden="1" x14ac:dyDescent="0.4">
      <c r="C47" s="8" t="s">
        <v>3627</v>
      </c>
      <c r="D47" s="317" t="s">
        <v>3551</v>
      </c>
      <c r="E47" s="318">
        <v>44525</v>
      </c>
      <c r="F47" s="318"/>
    </row>
    <row r="48" spans="1:6" hidden="1" x14ac:dyDescent="0.4">
      <c r="C48" s="8" t="s">
        <v>3628</v>
      </c>
      <c r="D48" s="317" t="s">
        <v>1368</v>
      </c>
      <c r="E48" s="318">
        <v>44524</v>
      </c>
    </row>
    <row r="49" spans="1:7" hidden="1" x14ac:dyDescent="0.4">
      <c r="C49" s="8" t="s">
        <v>3629</v>
      </c>
      <c r="D49" s="317" t="s">
        <v>1369</v>
      </c>
      <c r="E49" s="318">
        <v>44525</v>
      </c>
    </row>
    <row r="50" spans="1:7" hidden="1" x14ac:dyDescent="0.4">
      <c r="C50" s="8" t="s">
        <v>3630</v>
      </c>
      <c r="D50" s="317" t="s">
        <v>3631</v>
      </c>
      <c r="E50" s="318">
        <v>44525</v>
      </c>
    </row>
    <row r="51" spans="1:7" hidden="1" x14ac:dyDescent="0.4">
      <c r="C51" s="8" t="s">
        <v>3632</v>
      </c>
      <c r="D51" s="317" t="s">
        <v>1370</v>
      </c>
      <c r="E51" s="318">
        <v>44529</v>
      </c>
    </row>
    <row r="52" spans="1:7" hidden="1" x14ac:dyDescent="0.4">
      <c r="C52" s="8" t="s">
        <v>3633</v>
      </c>
      <c r="D52" s="317" t="s">
        <v>3634</v>
      </c>
      <c r="E52" s="318">
        <v>44525</v>
      </c>
      <c r="F52" s="8" t="s">
        <v>350</v>
      </c>
    </row>
    <row r="53" spans="1:7" s="319" customFormat="1" ht="19.5" hidden="1" x14ac:dyDescent="0.4">
      <c r="B53" s="8"/>
      <c r="C53" s="8" t="s">
        <v>3635</v>
      </c>
      <c r="D53" s="317" t="s">
        <v>3636</v>
      </c>
      <c r="E53" s="318">
        <v>44529</v>
      </c>
      <c r="G53" s="8"/>
    </row>
    <row r="54" spans="1:7" s="319" customFormat="1" ht="19.5" hidden="1" x14ac:dyDescent="0.4">
      <c r="A54" s="8" t="s">
        <v>3637</v>
      </c>
      <c r="B54" s="8" t="s">
        <v>3638</v>
      </c>
      <c r="C54" s="8"/>
      <c r="D54" s="317"/>
      <c r="E54" s="320"/>
      <c r="G54" s="8"/>
    </row>
    <row r="55" spans="1:7" s="319" customFormat="1" ht="19.5" hidden="1" x14ac:dyDescent="0.4">
      <c r="B55" s="8"/>
      <c r="C55" s="8" t="s">
        <v>3639</v>
      </c>
      <c r="D55" s="317" t="s">
        <v>3636</v>
      </c>
      <c r="E55" s="318">
        <v>44529</v>
      </c>
      <c r="G55" s="8"/>
    </row>
    <row r="56" spans="1:7" hidden="1" x14ac:dyDescent="0.4">
      <c r="C56" s="8" t="s">
        <v>340</v>
      </c>
      <c r="D56" s="317" t="s">
        <v>3640</v>
      </c>
      <c r="E56" s="318">
        <v>44529</v>
      </c>
    </row>
    <row r="57" spans="1:7" hidden="1" x14ac:dyDescent="0.4">
      <c r="C57" s="8" t="s">
        <v>3641</v>
      </c>
      <c r="D57" s="317" t="s">
        <v>3614</v>
      </c>
      <c r="E57" s="318">
        <v>44529</v>
      </c>
    </row>
    <row r="58" spans="1:7" hidden="1" x14ac:dyDescent="0.4">
      <c r="C58" s="8" t="s">
        <v>3642</v>
      </c>
      <c r="D58" s="317" t="s">
        <v>3553</v>
      </c>
      <c r="E58" s="318">
        <v>44544</v>
      </c>
    </row>
    <row r="59" spans="1:7" s="319" customFormat="1" ht="19.5" hidden="1" x14ac:dyDescent="0.4">
      <c r="A59" s="8" t="s">
        <v>3643</v>
      </c>
      <c r="B59" s="318" t="s">
        <v>3644</v>
      </c>
      <c r="C59" s="8"/>
      <c r="D59" s="317"/>
      <c r="E59" s="318"/>
      <c r="G59" s="8"/>
    </row>
    <row r="60" spans="1:7" s="319" customFormat="1" ht="19.5" hidden="1" x14ac:dyDescent="0.4">
      <c r="B60" s="318"/>
      <c r="C60" s="8" t="s">
        <v>3645</v>
      </c>
      <c r="D60" s="317" t="s">
        <v>3636</v>
      </c>
      <c r="E60" s="318">
        <v>44530</v>
      </c>
      <c r="G60" s="8"/>
    </row>
    <row r="61" spans="1:7" hidden="1" x14ac:dyDescent="0.4">
      <c r="A61" s="8" t="s">
        <v>3643</v>
      </c>
      <c r="B61" s="318" t="s">
        <v>3643</v>
      </c>
    </row>
    <row r="62" spans="1:7" hidden="1" x14ac:dyDescent="0.4">
      <c r="C62" s="8" t="s">
        <v>3646</v>
      </c>
      <c r="D62" s="317" t="s">
        <v>3616</v>
      </c>
      <c r="E62" s="318">
        <v>44530</v>
      </c>
    </row>
    <row r="63" spans="1:7" hidden="1" x14ac:dyDescent="0.4">
      <c r="C63" s="8" t="s">
        <v>3647</v>
      </c>
      <c r="D63" s="317" t="s">
        <v>3648</v>
      </c>
      <c r="E63" s="318">
        <v>44530</v>
      </c>
    </row>
    <row r="64" spans="1:7" hidden="1" x14ac:dyDescent="0.4">
      <c r="C64" s="8" t="s">
        <v>3649</v>
      </c>
      <c r="D64" s="317" t="s">
        <v>3650</v>
      </c>
      <c r="E64" s="318">
        <v>44532</v>
      </c>
    </row>
    <row r="65" spans="1:6" hidden="1" x14ac:dyDescent="0.4">
      <c r="C65" s="8" t="s">
        <v>3651</v>
      </c>
      <c r="D65" s="317" t="s">
        <v>3652</v>
      </c>
      <c r="E65" s="318">
        <v>44546</v>
      </c>
      <c r="F65" s="7" t="s">
        <v>350</v>
      </c>
    </row>
    <row r="66" spans="1:6" hidden="1" x14ac:dyDescent="0.4">
      <c r="C66" s="8" t="s">
        <v>3653</v>
      </c>
      <c r="D66" s="317" t="s">
        <v>3654</v>
      </c>
      <c r="E66" s="318">
        <v>44536</v>
      </c>
    </row>
    <row r="67" spans="1:6" hidden="1" x14ac:dyDescent="0.4">
      <c r="C67" s="8" t="s">
        <v>3655</v>
      </c>
      <c r="D67" s="317" t="s">
        <v>3656</v>
      </c>
      <c r="E67" s="318">
        <v>44536</v>
      </c>
      <c r="F67" s="8" t="s">
        <v>350</v>
      </c>
    </row>
    <row r="68" spans="1:6" hidden="1" x14ac:dyDescent="0.4">
      <c r="C68" s="8" t="s">
        <v>566</v>
      </c>
      <c r="D68" s="317" t="s">
        <v>350</v>
      </c>
    </row>
    <row r="69" spans="1:6" hidden="1" x14ac:dyDescent="0.4">
      <c r="A69" s="321" t="s">
        <v>350</v>
      </c>
      <c r="B69" s="321" t="s">
        <v>3657</v>
      </c>
      <c r="C69" s="321"/>
    </row>
    <row r="70" spans="1:6" hidden="1" x14ac:dyDescent="0.4">
      <c r="C70" s="8" t="s">
        <v>568</v>
      </c>
      <c r="D70" s="317" t="s">
        <v>350</v>
      </c>
    </row>
    <row r="71" spans="1:6" hidden="1" x14ac:dyDescent="0.4">
      <c r="C71" s="8" t="s">
        <v>3658</v>
      </c>
      <c r="D71" s="317" t="s">
        <v>3659</v>
      </c>
      <c r="E71" s="318">
        <v>44537</v>
      </c>
    </row>
    <row r="72" spans="1:6" hidden="1" x14ac:dyDescent="0.4">
      <c r="C72" s="8" t="s">
        <v>3660</v>
      </c>
      <c r="D72" s="317" t="s">
        <v>3661</v>
      </c>
      <c r="E72" s="318">
        <v>44546</v>
      </c>
    </row>
    <row r="73" spans="1:6" hidden="1" x14ac:dyDescent="0.4">
      <c r="C73" s="8" t="s">
        <v>3662</v>
      </c>
      <c r="D73" s="317" t="s">
        <v>3663</v>
      </c>
      <c r="E73" s="318">
        <v>44539</v>
      </c>
    </row>
    <row r="74" spans="1:6" hidden="1" x14ac:dyDescent="0.4">
      <c r="C74" s="8" t="s">
        <v>662</v>
      </c>
      <c r="D74" s="317" t="s">
        <v>3664</v>
      </c>
      <c r="E74" s="318">
        <v>44540</v>
      </c>
    </row>
    <row r="75" spans="1:6" hidden="1" x14ac:dyDescent="0.4">
      <c r="C75" s="8" t="s">
        <v>3665</v>
      </c>
      <c r="D75" s="317" t="s">
        <v>3666</v>
      </c>
      <c r="E75" s="318">
        <v>44540</v>
      </c>
    </row>
    <row r="76" spans="1:6" hidden="1" x14ac:dyDescent="0.4">
      <c r="B76" s="8" t="s">
        <v>3667</v>
      </c>
    </row>
    <row r="77" spans="1:6" hidden="1" x14ac:dyDescent="0.4">
      <c r="C77" s="8" t="s">
        <v>3668</v>
      </c>
      <c r="D77" s="317" t="s">
        <v>3669</v>
      </c>
      <c r="E77" s="318">
        <v>44545</v>
      </c>
    </row>
    <row r="78" spans="1:6" hidden="1" x14ac:dyDescent="0.4">
      <c r="C78" s="8" t="s">
        <v>3670</v>
      </c>
      <c r="D78" s="317" t="s">
        <v>3671</v>
      </c>
      <c r="E78" s="318">
        <v>44545</v>
      </c>
    </row>
    <row r="79" spans="1:6" ht="21" hidden="1" customHeight="1" x14ac:dyDescent="0.4">
      <c r="C79" s="8" t="s">
        <v>383</v>
      </c>
      <c r="D79" s="317" t="s">
        <v>3672</v>
      </c>
      <c r="E79" s="318">
        <v>44547</v>
      </c>
    </row>
    <row r="80" spans="1:6" hidden="1" x14ac:dyDescent="0.4">
      <c r="C80" s="8" t="s">
        <v>682</v>
      </c>
      <c r="D80" s="317" t="s">
        <v>3673</v>
      </c>
      <c r="E80" s="318">
        <v>44552</v>
      </c>
    </row>
    <row r="81" spans="3:6" hidden="1" x14ac:dyDescent="0.4">
      <c r="C81" s="8" t="s">
        <v>561</v>
      </c>
      <c r="D81" s="317" t="s">
        <v>3674</v>
      </c>
      <c r="E81" s="318">
        <v>44550</v>
      </c>
    </row>
    <row r="82" spans="3:6" hidden="1" x14ac:dyDescent="0.4">
      <c r="C82" s="8" t="s">
        <v>3675</v>
      </c>
      <c r="D82" s="317" t="s">
        <v>3676</v>
      </c>
      <c r="E82" s="318">
        <v>44551</v>
      </c>
    </row>
    <row r="83" spans="3:6" hidden="1" x14ac:dyDescent="0.4">
      <c r="C83" s="8" t="s">
        <v>365</v>
      </c>
      <c r="D83" s="317" t="s">
        <v>3677</v>
      </c>
      <c r="E83" s="318">
        <v>44546</v>
      </c>
    </row>
    <row r="84" spans="3:6" hidden="1" x14ac:dyDescent="0.4">
      <c r="C84" s="8" t="s">
        <v>3678</v>
      </c>
      <c r="D84" s="317" t="s">
        <v>3679</v>
      </c>
      <c r="E84" s="318">
        <v>44552</v>
      </c>
    </row>
    <row r="85" spans="3:6" hidden="1" x14ac:dyDescent="0.4">
      <c r="C85" s="8" t="s">
        <v>663</v>
      </c>
      <c r="D85" s="317" t="s">
        <v>3680</v>
      </c>
      <c r="E85" s="318">
        <v>44552</v>
      </c>
    </row>
    <row r="86" spans="3:6" hidden="1" x14ac:dyDescent="0.4">
      <c r="C86" s="8" t="s">
        <v>3681</v>
      </c>
      <c r="D86" s="317" t="s">
        <v>3661</v>
      </c>
      <c r="E86" s="318">
        <v>44553</v>
      </c>
      <c r="F86" s="8" t="s">
        <v>350</v>
      </c>
    </row>
    <row r="87" spans="3:6" hidden="1" x14ac:dyDescent="0.4">
      <c r="C87" s="8" t="s">
        <v>3682</v>
      </c>
      <c r="D87" s="317" t="s">
        <v>3652</v>
      </c>
      <c r="E87" s="318">
        <v>44554</v>
      </c>
    </row>
    <row r="88" spans="3:6" hidden="1" x14ac:dyDescent="0.4">
      <c r="C88" s="8" t="s">
        <v>3683</v>
      </c>
      <c r="D88" s="317" t="s">
        <v>3618</v>
      </c>
      <c r="E88" s="318">
        <v>44550</v>
      </c>
    </row>
    <row r="89" spans="3:6" hidden="1" x14ac:dyDescent="0.4">
      <c r="C89" s="8" t="s">
        <v>3684</v>
      </c>
      <c r="D89" s="317" t="s">
        <v>3685</v>
      </c>
      <c r="E89" s="318">
        <v>44551</v>
      </c>
      <c r="F89" s="8" t="s">
        <v>350</v>
      </c>
    </row>
    <row r="90" spans="3:6" hidden="1" x14ac:dyDescent="0.4">
      <c r="C90" s="8" t="s">
        <v>3686</v>
      </c>
      <c r="D90" s="317" t="s">
        <v>3687</v>
      </c>
      <c r="E90" s="318">
        <v>44550</v>
      </c>
    </row>
    <row r="91" spans="3:6" hidden="1" x14ac:dyDescent="0.4">
      <c r="C91" s="8" t="s">
        <v>3688</v>
      </c>
      <c r="D91" s="317" t="s">
        <v>3689</v>
      </c>
      <c r="E91" s="318">
        <v>44547</v>
      </c>
      <c r="F91" s="8" t="s">
        <v>350</v>
      </c>
    </row>
    <row r="92" spans="3:6" hidden="1" x14ac:dyDescent="0.4">
      <c r="C92" s="8" t="s">
        <v>3690</v>
      </c>
      <c r="D92" s="317" t="s">
        <v>3691</v>
      </c>
      <c r="E92" s="318">
        <v>44554</v>
      </c>
    </row>
    <row r="93" spans="3:6" hidden="1" x14ac:dyDescent="0.4">
      <c r="C93" s="8" t="s">
        <v>3692</v>
      </c>
      <c r="D93" s="317" t="s">
        <v>3661</v>
      </c>
      <c r="E93" s="318">
        <v>44546</v>
      </c>
    </row>
    <row r="94" spans="3:6" hidden="1" x14ac:dyDescent="0.4">
      <c r="C94" s="8" t="s">
        <v>414</v>
      </c>
      <c r="D94" s="317" t="s">
        <v>3693</v>
      </c>
      <c r="E94" s="318">
        <v>44554</v>
      </c>
    </row>
    <row r="95" spans="3:6" hidden="1" x14ac:dyDescent="0.4">
      <c r="C95" s="8" t="s">
        <v>3694</v>
      </c>
      <c r="D95" s="317" t="s">
        <v>3695</v>
      </c>
      <c r="E95" s="318">
        <v>44559</v>
      </c>
    </row>
    <row r="96" spans="3:6" hidden="1" x14ac:dyDescent="0.4">
      <c r="C96" s="8" t="s">
        <v>3696</v>
      </c>
      <c r="D96" s="317" t="s">
        <v>3697</v>
      </c>
      <c r="E96" s="318">
        <v>44558</v>
      </c>
    </row>
    <row r="97" spans="1:6" hidden="1" x14ac:dyDescent="0.4">
      <c r="A97" s="322" t="s">
        <v>3698</v>
      </c>
      <c r="B97" s="322" t="s">
        <v>3699</v>
      </c>
      <c r="C97" s="322"/>
    </row>
    <row r="98" spans="1:6" hidden="1" x14ac:dyDescent="0.4">
      <c r="C98" s="8" t="s">
        <v>3700</v>
      </c>
      <c r="D98" s="317" t="s">
        <v>3701</v>
      </c>
      <c r="E98" s="318">
        <v>44559</v>
      </c>
    </row>
    <row r="99" spans="1:6" hidden="1" x14ac:dyDescent="0.4">
      <c r="C99" s="8" t="s">
        <v>3702</v>
      </c>
      <c r="D99" s="317" t="s">
        <v>3703</v>
      </c>
      <c r="E99" s="318">
        <v>44559</v>
      </c>
    </row>
    <row r="100" spans="1:6" hidden="1" x14ac:dyDescent="0.4">
      <c r="C100" s="8" t="s">
        <v>3704</v>
      </c>
      <c r="D100" s="317" t="s">
        <v>3705</v>
      </c>
      <c r="E100" s="318">
        <v>44559</v>
      </c>
    </row>
    <row r="101" spans="1:6" hidden="1" x14ac:dyDescent="0.4">
      <c r="B101" s="8" t="s">
        <v>3706</v>
      </c>
    </row>
    <row r="102" spans="1:6" hidden="1" x14ac:dyDescent="0.4">
      <c r="C102" s="8" t="s">
        <v>3707</v>
      </c>
    </row>
    <row r="103" spans="1:6" hidden="1" x14ac:dyDescent="0.4">
      <c r="C103" s="8" t="s">
        <v>3708</v>
      </c>
      <c r="D103" s="317" t="s">
        <v>3709</v>
      </c>
      <c r="E103" s="318">
        <v>44560</v>
      </c>
    </row>
    <row r="104" spans="1:6" hidden="1" x14ac:dyDescent="0.4">
      <c r="C104" s="8" t="s">
        <v>696</v>
      </c>
      <c r="D104" s="317" t="s">
        <v>3710</v>
      </c>
      <c r="E104" s="318">
        <v>44560</v>
      </c>
    </row>
    <row r="105" spans="1:6" hidden="1" x14ac:dyDescent="0.4">
      <c r="C105" s="8" t="s">
        <v>3711</v>
      </c>
      <c r="D105" s="317" t="s">
        <v>3712</v>
      </c>
      <c r="E105" s="323">
        <v>44560</v>
      </c>
    </row>
    <row r="106" spans="1:6" hidden="1" x14ac:dyDescent="0.4">
      <c r="C106" s="8" t="s">
        <v>362</v>
      </c>
      <c r="D106" s="317" t="s">
        <v>3713</v>
      </c>
      <c r="E106" s="323">
        <v>44560</v>
      </c>
    </row>
    <row r="107" spans="1:6" hidden="1" x14ac:dyDescent="0.4">
      <c r="C107" s="8" t="s">
        <v>3714</v>
      </c>
      <c r="D107" s="317" t="s">
        <v>3705</v>
      </c>
      <c r="E107" s="318">
        <v>44560</v>
      </c>
    </row>
    <row r="108" spans="1:6" hidden="1" x14ac:dyDescent="0.4">
      <c r="C108" s="8" t="s">
        <v>3715</v>
      </c>
      <c r="D108" s="317" t="s">
        <v>3716</v>
      </c>
    </row>
    <row r="109" spans="1:6" hidden="1" x14ac:dyDescent="0.4">
      <c r="C109" s="8" t="s">
        <v>3717</v>
      </c>
      <c r="D109" s="317" t="s">
        <v>3718</v>
      </c>
    </row>
    <row r="110" spans="1:6" hidden="1" x14ac:dyDescent="0.4">
      <c r="A110" s="324"/>
      <c r="B110" s="324"/>
      <c r="C110" s="324"/>
      <c r="D110" s="325"/>
      <c r="E110" s="326" t="s">
        <v>499</v>
      </c>
    </row>
    <row r="111" spans="1:6" hidden="1" x14ac:dyDescent="0.4">
      <c r="E111" s="327">
        <f>COUNTA(E3:E109)</f>
        <v>94</v>
      </c>
      <c r="F111" s="328" t="s">
        <v>350</v>
      </c>
    </row>
  </sheetData>
  <autoFilter ref="A1:E111" xr:uid="{00000000-0009-0000-0000-000000000000}">
    <filterColumn colId="4">
      <filters>
        <dateGroupItem year="2021" month="11" day="12" dateTimeGrouping="day"/>
      </filters>
    </filterColumn>
  </autoFilter>
  <phoneticPr fontId="4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</vt:lpstr>
      <vt:lpstr>工作表2</vt:lpstr>
      <vt:lpstr>工作表1</vt:lpstr>
      <vt:lpstr>測試問題</vt:lpstr>
      <vt:lpstr>URS確認</vt:lpstr>
      <vt:lpstr>報表清單</vt:lpstr>
      <vt:lpstr>外部輸出入介面</vt:lpstr>
      <vt:lpstr>SIT_I 規劃與進程</vt:lpstr>
      <vt:lpstr>CASE</vt:lpstr>
      <vt:lpstr>總表_舊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陳玫玲</dc:creator>
  <cp:lastModifiedBy>Susan Ho</cp:lastModifiedBy>
  <dcterms:created xsi:type="dcterms:W3CDTF">2021-05-19T09:14:42Z</dcterms:created>
  <dcterms:modified xsi:type="dcterms:W3CDTF">2022-08-09T01:36:36Z</dcterms:modified>
</cp:coreProperties>
</file>