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480" yWindow="380" windowWidth="12120" windowHeight="8220"/>
  </bookViews>
  <sheets>
    <sheet name="YYYMMRBC" sheetId="19" r:id="rId1"/>
    <sheet name="明細表" sheetId="3" r:id="rId2"/>
    <sheet name="統計數" sheetId="20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[1]不動產!$A$6</definedName>
    <definedName name="b">#REF!</definedName>
    <definedName name="cc">#REF!</definedName>
    <definedName name="d">#REF!</definedName>
    <definedName name="_xlnm.Database">#REF!</definedName>
    <definedName name="dfg">'[2]表02(負債業主權益)'!$A$52</definedName>
    <definedName name="E">#REF!</definedName>
    <definedName name="EUR">[3]AB表!#REF!</definedName>
    <definedName name="f">#REF!</definedName>
    <definedName name="fde">[2]表03!$A$50</definedName>
    <definedName name="frd">[2]表09!$A$24</definedName>
    <definedName name="G">#REF!</definedName>
    <definedName name="i">#REF!</definedName>
    <definedName name="LBCell010">#REF!</definedName>
    <definedName name="LBCell020">#REF!</definedName>
    <definedName name="LBCell021">#REF!</definedName>
    <definedName name="LBCell022">#REF!</definedName>
    <definedName name="LBCell030">#REF!</definedName>
    <definedName name="LBCell071SUM">'[4]表07(總計)'!$E$40</definedName>
    <definedName name="LBCell090">#REF!</definedName>
    <definedName name="LBCell111SUM">'[2]表11(總計)'!$E$6</definedName>
    <definedName name="LBCell150">#REF!</definedName>
    <definedName name="LBCell160">'[5]表13-1'!#REF!</definedName>
    <definedName name="leb">[2]表01!$A$224</definedName>
    <definedName name="li">'[2]表02(資產附表)'!$A$48</definedName>
    <definedName name="lib">'[2]表02(資產)'!$A$43</definedName>
    <definedName name="LTCell010">#REF!</definedName>
    <definedName name="LTCell020">#REF!</definedName>
    <definedName name="LTCell021">#REF!</definedName>
    <definedName name="LTCell022">#REF!</definedName>
    <definedName name="LTCell030">#REF!</definedName>
    <definedName name="LTCell090">#REF!</definedName>
    <definedName name="LTCell150">#REF!</definedName>
    <definedName name="LTCell160">'[5]表13-1'!#REF!</definedName>
    <definedName name="mh">#REF!</definedName>
    <definedName name="_xlnm.Print_Area" localSheetId="0">YYYMMRBC!$A$1:$K$31</definedName>
    <definedName name="_xlnm.Print_Area" localSheetId="1">明細表!$A$1:$C$30</definedName>
    <definedName name="sencount" hidden="1">3</definedName>
    <definedName name="SHT040BR1">#REF!</definedName>
    <definedName name="SHT040BR2">#REF!</definedName>
    <definedName name="SHT040TR1">#REF!</definedName>
    <definedName name="SHT040TR2">#REF!</definedName>
    <definedName name="SHT050BR1">#REF!</definedName>
    <definedName name="SHT050BR2">#REF!</definedName>
    <definedName name="SHT050BR3">#REF!</definedName>
    <definedName name="SHT050BR4">#REF!</definedName>
    <definedName name="SHT050BR5">#REF!</definedName>
    <definedName name="SHT050BR6">#REF!</definedName>
    <definedName name="SHT050BR7">#REF!</definedName>
    <definedName name="SHT050BR8">#REF!</definedName>
    <definedName name="SHT050BR9">#REF!</definedName>
    <definedName name="SHT050TR1">#REF!</definedName>
    <definedName name="SHT050TR2">#REF!</definedName>
    <definedName name="SHT050TR3">#REF!</definedName>
    <definedName name="SHT050TR4">#REF!</definedName>
    <definedName name="SHT050TR5">#REF!</definedName>
    <definedName name="SHT050TR6">#REF!</definedName>
    <definedName name="SHT050TR7">#REF!</definedName>
    <definedName name="SHT050TR8">#REF!</definedName>
    <definedName name="SHT050TR9">#REF!</definedName>
    <definedName name="SHT051BR1">#REF!</definedName>
    <definedName name="SHT051BR2">#REF!</definedName>
    <definedName name="SHT051BR3">#REF!</definedName>
    <definedName name="SHT051BR4">#REF!</definedName>
    <definedName name="SHT051BR5">#REF!</definedName>
    <definedName name="SHT051BR6">#REF!</definedName>
    <definedName name="SHT051BR7">#REF!</definedName>
    <definedName name="SHT051BR8">#REF!</definedName>
    <definedName name="SHT051BR9">#REF!</definedName>
    <definedName name="SHT051TR1">#REF!</definedName>
    <definedName name="SHT051TR2">#REF!</definedName>
    <definedName name="SHT051TR3">#REF!</definedName>
    <definedName name="SHT051TR4">#REF!</definedName>
    <definedName name="SHT051TR5">#REF!</definedName>
    <definedName name="SHT051TR6">#REF!</definedName>
    <definedName name="SHT051TR7">#REF!</definedName>
    <definedName name="SHT051TR8">#REF!</definedName>
    <definedName name="SHT051TR9">#REF!</definedName>
    <definedName name="SHT060BR1">#REF!</definedName>
    <definedName name="SHT060BR2">#REF!</definedName>
    <definedName name="SHT060BR3">#REF!</definedName>
    <definedName name="SHT060TR1">#REF!</definedName>
    <definedName name="SHT060TR2">#REF!</definedName>
    <definedName name="SHT060TR3">#REF!</definedName>
    <definedName name="SHT060TR8">[4]表06!$G$35</definedName>
    <definedName name="SHT070TR1">#REF!</definedName>
    <definedName name="SHT070TR2">#REF!</definedName>
    <definedName name="SHT070TR3">#REF!</definedName>
    <definedName name="SHT070TR4">#REF!</definedName>
    <definedName name="SHT070TR5">#REF!</definedName>
    <definedName name="SHT070TR6">#REF!</definedName>
    <definedName name="SHT070TR7">#REF!</definedName>
    <definedName name="SHT070TR8">#REF!</definedName>
    <definedName name="SHT070TR9">#REF!</definedName>
    <definedName name="SHT071TR1">#REF!</definedName>
    <definedName name="SHT071TR2">#REF!</definedName>
    <definedName name="SHT071TR3">#REF!</definedName>
    <definedName name="SHT071TR4">#REF!</definedName>
    <definedName name="SHT071TR5">#REF!</definedName>
    <definedName name="SHT071TR6">#REF!</definedName>
    <definedName name="SHT071TR7">#REF!</definedName>
    <definedName name="SHT071TR8">#REF!</definedName>
    <definedName name="SHT071TR9">#REF!</definedName>
    <definedName name="SHT080BR1">#REF!</definedName>
    <definedName name="SHT080TR1">#REF!</definedName>
    <definedName name="SHT100TR8">[2]表10!$G$38</definedName>
    <definedName name="SHT151BR1">#REF!</definedName>
    <definedName name="SHT151TR1">#REF!</definedName>
    <definedName name="sht151tr2">'[2]表15(合併列示及總計)'!$E$7:$E$11</definedName>
    <definedName name="TWD">#REF!</definedName>
    <definedName name="weight_rate">#REF!</definedName>
    <definedName name="百利">[6]各家淨值!$B$7</definedName>
    <definedName name="百達">[6]各家淨值!$B$4</definedName>
    <definedName name="自行">[6]各家淨值!$B$16</definedName>
    <definedName name="明治德利">[6]各家淨值!$B$5</definedName>
    <definedName name="花旗">[6]各家淨值!$B$9</definedName>
    <definedName name="長投分類">[7]長投更新!$A$1:$D$65536</definedName>
    <definedName name="美林倫敦">[6]各家淨值!$B$2</definedName>
    <definedName name="美林瑞士">[6]各家淨值!$B$8</definedName>
    <definedName name="特別股">#REF!</definedName>
    <definedName name="第一興銀">[6]各家淨值!$B$6</definedName>
    <definedName name="短投分類">[7]短投更新!$A$1:$D$65536</definedName>
    <definedName name="新">#REF!</definedName>
    <definedName name="瑞士銀行">[6]各家淨值!#REF!</definedName>
    <definedName name="德利">[6]各家淨值!#REF!</definedName>
    <definedName name="總體法規稽核結論">#REF!</definedName>
    <definedName name="總體數學勾稽結論">#REF!</definedName>
  </definedNames>
  <calcPr calcId="162913"/>
</workbook>
</file>

<file path=xl/calcChain.xml><?xml version="1.0" encoding="utf-8"?>
<calcChain xmlns="http://schemas.openxmlformats.org/spreadsheetml/2006/main">
  <c r="E11" i="19" l="1"/>
  <c r="F11" i="19"/>
  <c r="G11" i="19"/>
  <c r="H11" i="19"/>
  <c r="I11" i="19"/>
  <c r="K24" i="19" l="1"/>
  <c r="K23" i="19"/>
  <c r="K22" i="19"/>
  <c r="K20" i="19"/>
  <c r="K19" i="19"/>
  <c r="K14" i="19"/>
  <c r="K13" i="19"/>
  <c r="K11" i="19"/>
  <c r="J23" i="19"/>
  <c r="J24" i="19" s="1"/>
  <c r="J20" i="19"/>
  <c r="J16" i="19"/>
  <c r="J15" i="19"/>
  <c r="J11" i="19"/>
  <c r="J22" i="19"/>
  <c r="J19" i="19"/>
  <c r="J14" i="19"/>
  <c r="J13" i="19"/>
  <c r="K8" i="19"/>
  <c r="K9" i="19"/>
  <c r="K10" i="19"/>
  <c r="J8" i="19"/>
  <c r="J9" i="19"/>
  <c r="J10" i="19"/>
  <c r="K7" i="19"/>
  <c r="J7" i="19"/>
  <c r="J17" i="19" l="1"/>
  <c r="F25" i="19"/>
  <c r="I25" i="19"/>
  <c r="D25" i="19"/>
  <c r="K17" i="19"/>
  <c r="E24" i="19"/>
  <c r="F24" i="19"/>
  <c r="G24" i="19"/>
  <c r="H24" i="19"/>
  <c r="I24" i="19"/>
  <c r="I17" i="19" s="1"/>
  <c r="D24" i="19"/>
  <c r="H17" i="19"/>
  <c r="E20" i="19"/>
  <c r="F20" i="19"/>
  <c r="G20" i="19"/>
  <c r="H20" i="19"/>
  <c r="I20" i="19"/>
  <c r="D20" i="19"/>
  <c r="E17" i="19"/>
  <c r="G17" i="19"/>
  <c r="E16" i="19"/>
  <c r="E25" i="19" s="1"/>
  <c r="F16" i="19"/>
  <c r="G16" i="19"/>
  <c r="G25" i="19" s="1"/>
  <c r="H16" i="19"/>
  <c r="H25" i="19" s="1"/>
  <c r="I16" i="19"/>
  <c r="D16" i="19"/>
  <c r="K15" i="19"/>
  <c r="K16" i="19" s="1"/>
  <c r="E15" i="19"/>
  <c r="F15" i="19"/>
  <c r="G15" i="19"/>
  <c r="H15" i="19"/>
  <c r="I15" i="19"/>
  <c r="D15" i="19"/>
  <c r="D11" i="19"/>
  <c r="K25" i="19" l="1"/>
  <c r="J25" i="19"/>
  <c r="F17" i="19"/>
  <c r="D17" i="19"/>
  <c r="O7" i="20"/>
  <c r="O8" i="20"/>
  <c r="C25" i="3" l="1"/>
  <c r="C24" i="3"/>
  <c r="C13" i="3"/>
  <c r="C12" i="3"/>
  <c r="C7" i="3"/>
  <c r="F27" i="20"/>
  <c r="D27" i="20"/>
  <c r="E27" i="20"/>
  <c r="C27" i="20"/>
  <c r="H26" i="20"/>
  <c r="H22" i="20"/>
  <c r="H23" i="20"/>
  <c r="H24" i="20"/>
  <c r="H25" i="20"/>
  <c r="H21" i="20"/>
  <c r="H27" i="20" l="1"/>
  <c r="L6" i="20"/>
  <c r="L11" i="20" s="1"/>
  <c r="L7" i="20"/>
  <c r="L8" i="20"/>
  <c r="L9" i="20"/>
  <c r="K6" i="20"/>
  <c r="K11" i="20" s="1"/>
  <c r="J9" i="20"/>
  <c r="O9" i="20" s="1"/>
  <c r="C17" i="3" s="1"/>
  <c r="C21" i="3" s="1"/>
  <c r="C26" i="3" s="1"/>
  <c r="J8" i="20"/>
  <c r="J7" i="20"/>
  <c r="J6" i="20"/>
  <c r="O6" i="20" s="1"/>
  <c r="J5" i="20"/>
  <c r="F11" i="20"/>
  <c r="C15" i="20"/>
  <c r="C6" i="20" s="1"/>
  <c r="I6" i="20" s="1"/>
  <c r="I8" i="20"/>
  <c r="I7" i="20"/>
  <c r="G6" i="20"/>
  <c r="G11" i="20" s="1"/>
  <c r="G7" i="20"/>
  <c r="N7" i="20" s="1"/>
  <c r="G8" i="20"/>
  <c r="G9" i="20"/>
  <c r="G5" i="20"/>
  <c r="E6" i="20"/>
  <c r="E11" i="20" s="1"/>
  <c r="D9" i="20"/>
  <c r="D6" i="20"/>
  <c r="D11" i="20"/>
  <c r="C8" i="20"/>
  <c r="C7" i="20"/>
  <c r="C5" i="20"/>
  <c r="I5" i="20" s="1"/>
  <c r="H11" i="20"/>
  <c r="M11" i="20"/>
  <c r="P11" i="20"/>
  <c r="N8" i="20"/>
  <c r="K8" i="20"/>
  <c r="K7" i="20"/>
  <c r="N5" i="20"/>
  <c r="L5" i="20"/>
  <c r="K5" i="20"/>
  <c r="J11" i="20" l="1"/>
  <c r="C9" i="20"/>
  <c r="I9" i="20" s="1"/>
  <c r="I15" i="20" s="1"/>
  <c r="N11" i="20"/>
  <c r="O5" i="20"/>
  <c r="I11" i="20" l="1"/>
  <c r="C11" i="20"/>
  <c r="O11" i="20"/>
  <c r="O13" i="20" s="1"/>
  <c r="C5" i="3" s="1"/>
  <c r="C9" i="3" s="1"/>
  <c r="C14" i="3" s="1"/>
  <c r="C27" i="3" s="1"/>
</calcChain>
</file>

<file path=xl/sharedStrings.xml><?xml version="1.0" encoding="utf-8"?>
<sst xmlns="http://schemas.openxmlformats.org/spreadsheetml/2006/main" count="141" uniqueCount="104">
  <si>
    <t>一、非利害關係人放款</t>
    <phoneticPr fontId="8" type="noConversion"/>
  </si>
  <si>
    <t>專案放款</t>
    <phoneticPr fontId="8" type="noConversion"/>
  </si>
  <si>
    <t>放款部</t>
    <phoneticPr fontId="8" type="noConversion"/>
  </si>
  <si>
    <t>二、利害關係人放款</t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</si>
  <si>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</si>
  <si>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</si>
  <si>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</t>
    <phoneticPr fontId="8" type="noConversion"/>
  </si>
  <si>
    <t>淨額</t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</si>
  <si>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一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不動產擔保放款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</si>
  <si>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二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動產擔保放款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</si>
  <si>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三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有價證券質押放款</t>
    </r>
    <phoneticPr fontId="8" type="noConversion"/>
  </si>
  <si>
    <r>
      <t xml:space="preserve">       (</t>
    </r>
    <r>
      <rPr>
        <sz val="12"/>
        <rFont val="標楷體"/>
        <family val="4"/>
        <charset val="136"/>
      </rPr>
      <t>四</t>
    </r>
    <r>
      <rPr>
        <sz val="12"/>
        <rFont val="Arial"/>
        <family val="2"/>
      </rPr>
      <t>)</t>
    </r>
    <r>
      <rPr>
        <sz val="12"/>
        <rFont val="標楷體"/>
        <family val="4"/>
        <charset val="136"/>
      </rPr>
      <t>銀行保證放款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</si>
  <si>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非關係人放款小計</t>
    </r>
    <phoneticPr fontId="8" type="noConversion"/>
  </si>
  <si>
    <r>
      <t xml:space="preserve">        </t>
    </r>
    <r>
      <rPr>
        <b/>
        <sz val="12"/>
        <color indexed="10"/>
        <rFont val="標楷體"/>
        <family val="4"/>
        <charset val="136"/>
      </rPr>
      <t>利害關係人放款小計</t>
    </r>
    <phoneticPr fontId="8" type="noConversion"/>
  </si>
  <si>
    <t>一般放款合計</t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</si>
  <si>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1</t>
    </r>
    <r>
      <rPr>
        <sz val="12"/>
        <rFont val="標楷體"/>
        <family val="4"/>
        <charset val="136"/>
      </rPr>
      <t>、不動產擔保放款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</si>
  <si>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、動產擔保放款</t>
    </r>
    <phoneticPr fontId="8" type="noConversion"/>
  </si>
  <si>
    <r>
      <t xml:space="preserve">           3</t>
    </r>
    <r>
      <rPr>
        <sz val="12"/>
        <rFont val="標楷體"/>
        <family val="4"/>
        <charset val="136"/>
      </rPr>
      <t>、有價證券質押放款</t>
    </r>
    <phoneticPr fontId="8" type="noConversion"/>
  </si>
  <si>
    <r>
      <t xml:space="preserve">       </t>
    </r>
    <r>
      <rPr>
        <sz val="12"/>
        <rFont val="標楷體"/>
        <family val="4"/>
        <charset val="136"/>
      </rPr>
      <t>　</t>
    </r>
    <r>
      <rPr>
        <sz val="12"/>
        <rFont val="Arial"/>
        <family val="2"/>
      </rPr>
      <t>4</t>
    </r>
    <r>
      <rPr>
        <sz val="12"/>
        <rFont val="標楷體"/>
        <family val="4"/>
        <charset val="136"/>
      </rPr>
      <t>、銀行保證放款</t>
    </r>
    <phoneticPr fontId="8" type="noConversion"/>
  </si>
  <si>
    <t xml:space="preserve"> </t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</si>
  <si>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</si>
  <si>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</si>
  <si>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</si>
  <si>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t xml:space="preserve"> </t>
    <phoneticPr fontId="12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</si>
  <si>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</si>
  <si>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r>
      <t xml:space="preserve">          2、非</t>
    </r>
    <r>
      <rPr>
        <sz val="12"/>
        <color indexed="10"/>
        <rFont val="標楷體"/>
        <family val="4"/>
        <charset val="136"/>
      </rPr>
      <t>控制與從屬關係</t>
    </r>
    <phoneticPr fontId="8" type="noConversion"/>
  </si>
  <si>
    <r>
      <t xml:space="preserve">       　 1、</t>
    </r>
    <r>
      <rPr>
        <sz val="12"/>
        <color indexed="10"/>
        <rFont val="標楷體"/>
        <family val="4"/>
        <charset val="136"/>
      </rPr>
      <t>具控制與從屬關係</t>
    </r>
    <phoneticPr fontId="12" type="noConversion"/>
  </si>
  <si>
    <t>密等：密</t>
  </si>
  <si>
    <t>金額</t>
  </si>
  <si>
    <t>風險量</t>
  </si>
  <si>
    <r>
      <t xml:space="preserve"> </t>
    </r>
    <r>
      <rPr>
        <sz val="14"/>
        <rFont val="華康細圓體"/>
        <family val="3"/>
        <charset val="136"/>
      </rPr>
      <t>一般放款</t>
    </r>
    <phoneticPr fontId="8" type="noConversion"/>
  </si>
  <si>
    <t>專案放款</t>
    <phoneticPr fontId="8" type="noConversion"/>
  </si>
  <si>
    <t>單位：元</t>
  </si>
  <si>
    <t>項       目</t>
  </si>
  <si>
    <t>風險
系數</t>
  </si>
  <si>
    <t>增減風險量</t>
  </si>
  <si>
    <t>一、非授信限制對象</t>
  </si>
  <si>
    <t xml:space="preserve">      (一)不動產擔保放款</t>
  </si>
  <si>
    <t xml:space="preserve">      (二)動產擔保放款</t>
  </si>
  <si>
    <t xml:space="preserve">      (三)有價證券質押放款</t>
  </si>
  <si>
    <t xml:space="preserve">      (四)銀行保證放款</t>
  </si>
  <si>
    <t xml:space="preserve">       非授信限制對象小計 (a)</t>
  </si>
  <si>
    <t>二、授信限制對象</t>
  </si>
  <si>
    <t xml:space="preserve">        (一)具控制與從屬關係</t>
  </si>
  <si>
    <t xml:space="preserve">        (二)非具控制與從屬關係</t>
  </si>
  <si>
    <t xml:space="preserve">       授信限制對象小計 (b)</t>
  </si>
  <si>
    <t>一般放款合計 (c) =(a)+(b)</t>
  </si>
  <si>
    <t>政策性之專案運用及社會福利公共投資(d)</t>
  </si>
  <si>
    <t xml:space="preserve">        (一)不動產擔保放款</t>
  </si>
  <si>
    <t xml:space="preserve">       非授信限制對象小計 </t>
  </si>
  <si>
    <t xml:space="preserve">       授信限制對象小計 </t>
  </si>
  <si>
    <t>製表人：</t>
  </si>
  <si>
    <t>經理：</t>
  </si>
  <si>
    <t>協理：</t>
  </si>
  <si>
    <t xml:space="preserve">      放  款  部─會計報表 </t>
    <phoneticPr fontId="12" type="noConversion"/>
  </si>
  <si>
    <r>
      <t xml:space="preserve">          2、</t>
    </r>
    <r>
      <rPr>
        <sz val="12"/>
        <color indexed="10"/>
        <rFont val="標楷體"/>
        <family val="4"/>
        <charset val="136"/>
      </rPr>
      <t>非控制與從屬關係</t>
    </r>
    <phoneticPr fontId="8" type="noConversion"/>
  </si>
  <si>
    <r>
      <t>經辦：</t>
    </r>
    <r>
      <rPr>
        <b/>
        <sz val="13"/>
        <rFont val="Arial"/>
        <family val="2"/>
      </rPr>
      <t xml:space="preserve">                                         </t>
    </r>
    <r>
      <rPr>
        <b/>
        <sz val="13"/>
        <rFont val="標楷體"/>
        <family val="4"/>
        <charset val="136"/>
      </rPr>
      <t>經理：</t>
    </r>
    <r>
      <rPr>
        <b/>
        <sz val="13"/>
        <rFont val="Arial"/>
        <family val="2"/>
      </rPr>
      <t xml:space="preserve">                                        </t>
    </r>
    <r>
      <rPr>
        <b/>
        <sz val="13"/>
        <rFont val="標楷體"/>
        <family val="4"/>
        <charset val="136"/>
      </rPr>
      <t>協理：</t>
    </r>
    <r>
      <rPr>
        <b/>
        <sz val="13"/>
        <rFont val="Arial"/>
        <family val="2"/>
      </rPr>
      <t xml:space="preserve"> </t>
    </r>
    <phoneticPr fontId="8" type="noConversion"/>
  </si>
  <si>
    <t>與前期比較</t>
    <phoneticPr fontId="12" type="noConversion"/>
  </si>
  <si>
    <t>金額</t>
    <phoneticPr fontId="12" type="noConversion"/>
  </si>
  <si>
    <t>淨額</t>
    <phoneticPr fontId="12" type="noConversion"/>
  </si>
  <si>
    <t>備呆</t>
    <phoneticPr fontId="12" type="noConversion"/>
  </si>
  <si>
    <t>專案放款合計</t>
    <phoneticPr fontId="8" type="noConversion"/>
  </si>
  <si>
    <t>表c</t>
    <phoneticPr fontId="8" type="noConversion"/>
  </si>
  <si>
    <t>一、非利害關係人放款</t>
    <phoneticPr fontId="8" type="noConversion"/>
  </si>
  <si>
    <r>
      <t>政策性之專案運用公共及</t>
    </r>
    <r>
      <rPr>
        <b/>
        <sz val="14"/>
        <color indexed="10"/>
        <rFont val="標楷體"/>
        <family val="4"/>
        <charset val="136"/>
      </rPr>
      <t>社會福利</t>
    </r>
    <r>
      <rPr>
        <b/>
        <sz val="14"/>
        <rFont val="標楷體"/>
        <family val="4"/>
        <charset val="136"/>
      </rPr>
      <t>事業投資</t>
    </r>
    <phoneticPr fontId="8" type="noConversion"/>
  </si>
  <si>
    <t>放     款     合     計</t>
    <phoneticPr fontId="8" type="noConversion"/>
  </si>
  <si>
    <r>
      <t>單位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元</t>
    </r>
    <phoneticPr fontId="8" type="noConversion"/>
  </si>
  <si>
    <t>註2：風險係數來源：資產風險之非關係人風險計算表。</t>
    <phoneticPr fontId="12" type="noConversion"/>
  </si>
  <si>
    <t>107.12.31</t>
  </si>
  <si>
    <t>與107年度比較</t>
    <phoneticPr fontId="12" type="noConversion"/>
  </si>
  <si>
    <t xml:space="preserve">            108/4/30</t>
    <phoneticPr fontId="12" type="noConversion"/>
  </si>
  <si>
    <t>108.3.31</t>
  </si>
  <si>
    <t>108.4.30</t>
    <phoneticPr fontId="12" type="noConversion"/>
  </si>
  <si>
    <r>
      <t>註1：各類放款總餘額(含催收款)已扣除備抵損失 （</t>
    </r>
    <r>
      <rPr>
        <sz val="12"/>
        <rFont val="Arial"/>
        <family val="2"/>
      </rPr>
      <t xml:space="preserve"> 1,524,017,534</t>
    </r>
    <r>
      <rPr>
        <sz val="12"/>
        <rFont val="華康仿宋體W6"/>
        <family val="3"/>
        <charset val="136"/>
      </rPr>
      <t>）。</t>
    </r>
    <phoneticPr fontId="12" type="noConversion"/>
  </si>
  <si>
    <t xml:space="preserve">            108/4/30</t>
  </si>
  <si>
    <t>註：各類放款總餘額(含催收款)已扣除備抵呆帳(1,524,017,534)。</t>
  </si>
  <si>
    <t>五類資產分類</t>
  </si>
  <si>
    <t>總計</t>
  </si>
  <si>
    <t>購置住宅+修繕貸款
(正常)</t>
    <phoneticPr fontId="8" type="noConversion"/>
  </si>
  <si>
    <t>C</t>
  </si>
  <si>
    <t>D</t>
  </si>
  <si>
    <t>Z</t>
    <phoneticPr fontId="8" type="noConversion"/>
  </si>
  <si>
    <t>(空白)</t>
  </si>
  <si>
    <t>擔保品類別</t>
    <phoneticPr fontId="12" type="noConversion"/>
  </si>
  <si>
    <t>利關人</t>
    <phoneticPr fontId="12" type="noConversion"/>
  </si>
  <si>
    <t>*</t>
    <phoneticPr fontId="12" type="noConversion"/>
  </si>
  <si>
    <t>非</t>
    <phoneticPr fontId="12" type="noConversion"/>
  </si>
  <si>
    <t>備抵損失I</t>
    <phoneticPr fontId="8" type="noConversion"/>
  </si>
  <si>
    <t>備抵損失Ⅱ</t>
    <phoneticPr fontId="8" type="noConversion"/>
  </si>
  <si>
    <t>備抵損失Ⅲ</t>
    <phoneticPr fontId="8" type="noConversion"/>
  </si>
  <si>
    <t>備抵損失Ⅳ</t>
    <phoneticPr fontId="8" type="noConversion"/>
  </si>
  <si>
    <t>備抵損失Ⅴ</t>
    <phoneticPr fontId="8" type="noConversion"/>
  </si>
  <si>
    <t>折溢價及催收費用</t>
    <phoneticPr fontId="12" type="noConversion"/>
  </si>
  <si>
    <t>應收利息</t>
    <phoneticPr fontId="12" type="noConversion"/>
  </si>
  <si>
    <t>專案貸款</t>
    <phoneticPr fontId="12" type="noConversion"/>
  </si>
  <si>
    <t>專案差異</t>
    <phoneticPr fontId="12" type="noConversion"/>
  </si>
  <si>
    <t>利關人_職員數</t>
    <phoneticPr fontId="12" type="noConversion"/>
  </si>
  <si>
    <t>加總-</t>
    <phoneticPr fontId="12" type="noConversion"/>
  </si>
  <si>
    <t>聯貸款項(利關人)</t>
    <phoneticPr fontId="12" type="noConversion"/>
  </si>
  <si>
    <t>科子目</t>
    <phoneticPr fontId="12" type="noConversion"/>
  </si>
  <si>
    <t>注意事項</t>
    <phoneticPr fontId="12" type="noConversion"/>
  </si>
  <si>
    <t>服務課專案數字</t>
    <phoneticPr fontId="12" type="noConversion"/>
  </si>
  <si>
    <t>差異數</t>
    <phoneticPr fontId="12" type="noConversion"/>
  </si>
  <si>
    <t>(空白)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</si>
</sst>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_(* #,##0.00_);_(* \(#,##0.00\);_(* &quot;-&quot;??_);_(@_)"/>
    <numFmt numFmtId="177" formatCode="_-* #,##0_-;\-* #,##0_-;_-* &quot;-&quot;??_-;_-@_-"/>
    <numFmt numFmtId="178" formatCode="#,##0_);[Red]\(#,##0\)"/>
    <numFmt numFmtId="179" formatCode="&quot;$&quot;#,##0_);[Red]\(&quot;$&quot;#,##0\)"/>
    <numFmt numFmtId="180" formatCode="m/d"/>
    <numFmt numFmtId="181" formatCode="#,##0_ "/>
    <numFmt numFmtId="182" formatCode="_(* #,##0_);_(* \(#,##0\);_(* &quot;-&quot;??_);_(@_)"/>
    <numFmt numFmtId="183" formatCode="0.0000"/>
    <numFmt numFmtId="184" formatCode="[$-404]gge&quot;年&quot;m&quot;月&quot;d&quot;日&quot;"/>
    <numFmt numFmtId="185" formatCode="_-&quot;$&quot;* #,##0_-;\-&quot;$&quot;* #,##0_-;_-&quot;$&quot;* &quot;-&quot;??_-;_-@_-"/>
    <numFmt numFmtId="186" formatCode="yyyy/m/d;@"/>
  </numFmts>
  <fonts count="82"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Courier"/>
      <family val="3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1"/>
      <name val="Arial"/>
      <family val="2"/>
    </font>
    <font>
      <b/>
      <sz val="12"/>
      <name val="標楷體"/>
      <family val="4"/>
      <charset val="136"/>
    </font>
    <font>
      <sz val="9"/>
      <name val="細明體"/>
      <family val="3"/>
      <charset val="136"/>
    </font>
    <font>
      <b/>
      <sz val="14"/>
      <name val="標楷體"/>
      <family val="4"/>
      <charset val="136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sz val="14"/>
      <name val="Arial"/>
      <family val="2"/>
    </font>
    <font>
      <sz val="24"/>
      <name val="華康超明體"/>
      <family val="3"/>
      <charset val="136"/>
    </font>
    <font>
      <sz val="12"/>
      <name val="華康細圓體"/>
      <family val="3"/>
      <charset val="136"/>
    </font>
    <font>
      <sz val="11"/>
      <name val="華康細圓體"/>
      <family val="3"/>
      <charset val="136"/>
    </font>
    <font>
      <b/>
      <sz val="12"/>
      <name val="細明體"/>
      <family val="3"/>
      <charset val="136"/>
    </font>
    <font>
      <sz val="10"/>
      <name val="華康細圓體"/>
      <family val="3"/>
      <charset val="136"/>
    </font>
    <font>
      <sz val="10"/>
      <name val="細明體"/>
      <family val="3"/>
      <charset val="136"/>
    </font>
    <font>
      <sz val="14"/>
      <name val="華康細圓體"/>
      <family val="3"/>
      <charset val="136"/>
    </font>
    <font>
      <b/>
      <sz val="12"/>
      <name val="華康細圓體"/>
      <family val="3"/>
      <charset val="136"/>
    </font>
    <font>
      <b/>
      <i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name val="Arial"/>
      <family val="2"/>
    </font>
    <font>
      <i/>
      <sz val="12"/>
      <name val="Arial"/>
      <family val="2"/>
    </font>
    <font>
      <i/>
      <sz val="11"/>
      <name val="Arial"/>
      <family val="2"/>
    </font>
    <font>
      <i/>
      <sz val="10"/>
      <name val="華康細圓體"/>
      <family val="3"/>
      <charset val="136"/>
    </font>
    <font>
      <b/>
      <sz val="11"/>
      <name val="Arial"/>
      <family val="2"/>
    </font>
    <font>
      <sz val="12"/>
      <name val="華康超明體"/>
      <family val="3"/>
      <charset val="136"/>
    </font>
    <font>
      <sz val="12"/>
      <name val="華康仿宋體W6"/>
      <family val="3"/>
      <charset val="136"/>
    </font>
    <font>
      <sz val="12"/>
      <color indexed="10"/>
      <name val="Times New Roman"/>
      <family val="1"/>
    </font>
    <font>
      <b/>
      <sz val="12"/>
      <color indexed="10"/>
      <name val="標楷體"/>
      <family val="4"/>
      <charset val="136"/>
    </font>
    <font>
      <b/>
      <sz val="14"/>
      <name val="細明體"/>
      <family val="3"/>
      <charset val="136"/>
    </font>
    <font>
      <b/>
      <sz val="20"/>
      <name val="細明體"/>
      <family val="3"/>
      <charset val="136"/>
    </font>
    <font>
      <sz val="12"/>
      <name val="細明體"/>
      <family val="3"/>
      <charset val="136"/>
    </font>
    <font>
      <sz val="14"/>
      <name val="標楷體"/>
      <family val="4"/>
      <charset val="136"/>
    </font>
    <font>
      <sz val="16"/>
      <name val="Arial"/>
      <family val="2"/>
    </font>
    <font>
      <b/>
      <sz val="16"/>
      <color indexed="10"/>
      <name val="Arial"/>
      <family val="2"/>
    </font>
    <font>
      <b/>
      <sz val="16"/>
      <name val="Arial"/>
      <family val="2"/>
    </font>
    <font>
      <sz val="12"/>
      <color indexed="10"/>
      <name val="標楷體"/>
      <family val="4"/>
      <charset val="136"/>
    </font>
    <font>
      <sz val="11"/>
      <name val="華康超明體"/>
      <family val="3"/>
      <charset val="136"/>
    </font>
    <font>
      <b/>
      <sz val="11"/>
      <color indexed="10"/>
      <name val="Arial"/>
      <family val="2"/>
    </font>
    <font>
      <sz val="12"/>
      <color indexed="10"/>
      <name val="華康仿宋體W6"/>
      <family val="3"/>
      <charset val="136"/>
    </font>
    <font>
      <sz val="12"/>
      <name val="Times New Roman"/>
      <family val="1"/>
    </font>
    <font>
      <b/>
      <sz val="13"/>
      <name val="細明體"/>
      <family val="3"/>
      <charset val="136"/>
    </font>
    <font>
      <b/>
      <sz val="13"/>
      <name val="標楷體"/>
      <family val="4"/>
      <charset val="136"/>
    </font>
    <font>
      <b/>
      <sz val="13"/>
      <name val="Arial"/>
      <family val="2"/>
    </font>
    <font>
      <b/>
      <sz val="14"/>
      <color indexed="10"/>
      <name val="標楷體"/>
      <family val="4"/>
      <charset val="136"/>
    </font>
    <font>
      <b/>
      <sz val="16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Times New Roman"/>
      <family val="1"/>
    </font>
    <font>
      <b/>
      <sz val="13"/>
      <color theme="0" tint="-0.34998626667073579"/>
      <name val="細明體"/>
      <family val="3"/>
      <charset val="136"/>
    </font>
    <font>
      <sz val="12"/>
      <color rgb="FFFF0000"/>
      <name val="Arial"/>
      <family val="2"/>
    </font>
    <font>
      <sz val="12"/>
      <color theme="0" tint="-0.34998626667073579"/>
      <name val="Arial"/>
      <family val="2"/>
    </font>
    <font>
      <sz val="12"/>
      <color theme="0"/>
      <name val="Arial"/>
      <family val="2"/>
    </font>
    <font>
      <sz val="12"/>
      <color theme="0" tint="-0.34998626667073579"/>
      <name val="細明體"/>
      <family val="3"/>
      <charset val="136"/>
    </font>
    <font>
      <sz val="11"/>
      <color theme="0" tint="-0.249977111117893"/>
      <name val="Arial"/>
      <family val="2"/>
    </font>
    <font>
      <sz val="12"/>
      <color rgb="FFFF0000"/>
      <name val="Times New Roman"/>
      <family val="1"/>
    </font>
    <font>
      <sz val="10"/>
      <name val="Helv"/>
      <family val="2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0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double">
        <color indexed="64"/>
      </right>
      <top style="medium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double">
        <color indexed="64"/>
      </right>
      <top style="double">
        <color indexed="64"/>
      </top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88">
    <xf numFmtId="0" fontId="0" fillId="0" borderId="0"/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3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5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6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0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1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3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4" fillId="14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5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6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7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8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19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55" fillId="20" borderId="0" applyNumberFormat="0" applyBorder="0" applyAlignment="0" applyProtection="0">
      <alignment vertical="center"/>
    </xf>
    <xf numFmtId="0" fontId="2" fillId="0" borderId="1" applyNumberFormat="0" applyAlignment="0" applyProtection="0">
      <alignment horizontal="left" vertical="center"/>
    </xf>
    <xf numFmtId="0" fontId="2" fillId="0" borderId="2">
      <alignment horizontal="left" vertical="center"/>
    </xf>
    <xf numFmtId="180" fontId="3" fillId="0" borderId="0"/>
    <xf numFmtId="0" fontId="4" fillId="0" borderId="0"/>
    <xf numFmtId="0" fontId="5" fillId="0" borderId="0">
      <alignment horizontal="left"/>
    </xf>
    <xf numFmtId="0" fontId="5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  <xf numFmtId="0" fontId="54" fillId="0" borderId="0">
      <alignment vertical="center"/>
    </xf>
    <xf numFmtId="0" fontId="4" fillId="0" borderId="0"/>
    <xf numFmtId="0" fontId="4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6" fillId="21" borderId="0" applyNumberFormat="0" applyBorder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7" fillId="0" borderId="62" applyNumberFormat="0" applyFill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0" fontId="58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/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0" fontId="59" fillId="23" borderId="63" applyNumberFormat="0" applyAlignment="0" applyProtection="0">
      <alignment vertical="center"/>
    </xf>
    <xf numFmtId="179" fontId="7" fillId="0" borderId="0" applyFont="0" applyFill="0" applyBorder="0" applyAlignment="0" applyProtection="0"/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60" fillId="0" borderId="64" applyNumberFormat="0" applyFill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54" fillId="24" borderId="65" applyNumberFormat="0" applyFon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5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6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7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8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29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55" fillId="30" borderId="0" applyNumberFormat="0" applyBorder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3" fillId="0" borderId="66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4" fillId="0" borderId="67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6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6" fillId="31" borderId="63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7" fillId="23" borderId="69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8" fillId="32" borderId="70" applyNumberFormat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69" fillId="3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9" fillId="0" borderId="0"/>
  </cellStyleXfs>
  <cellXfs count="241">
    <xf numFmtId="0" fontId="0" fillId="0" borderId="0" xfId="0"/>
    <xf numFmtId="0" fontId="0" fillId="2" borderId="0" xfId="0" applyFill="1"/>
    <xf numFmtId="0" fontId="3" fillId="2" borderId="0" xfId="0" applyNumberFormat="1" applyFont="1" applyFill="1" applyBorder="1" applyAlignment="1"/>
    <xf numFmtId="0" fontId="3" fillId="2" borderId="0" xfId="0" applyNumberFormat="1" applyFont="1" applyFill="1" applyBorder="1" applyAlignment="1">
      <alignment vertical="center"/>
    </xf>
    <xf numFmtId="0" fontId="39" fillId="2" borderId="0" xfId="0" applyFont="1" applyFill="1"/>
    <xf numFmtId="0" fontId="3" fillId="0" borderId="0" xfId="0" applyFont="1" applyFill="1"/>
    <xf numFmtId="0" fontId="35" fillId="2" borderId="0" xfId="0" applyFont="1" applyFill="1"/>
    <xf numFmtId="0" fontId="34" fillId="2" borderId="0" xfId="0" applyFont="1" applyFill="1"/>
    <xf numFmtId="0" fontId="48" fillId="2" borderId="0" xfId="0" applyFont="1" applyFill="1"/>
    <xf numFmtId="0" fontId="6" fillId="2" borderId="0" xfId="0" applyFont="1" applyFill="1"/>
    <xf numFmtId="0" fontId="49" fillId="2" borderId="0" xfId="0" applyFont="1" applyFill="1" applyAlignment="1">
      <alignment horizontal="left"/>
    </xf>
    <xf numFmtId="0" fontId="49" fillId="2" borderId="0" xfId="0" applyFont="1" applyFill="1"/>
    <xf numFmtId="0" fontId="49" fillId="2" borderId="0" xfId="0" applyNumberFormat="1" applyFont="1" applyFill="1" applyBorder="1" applyAlignment="1"/>
    <xf numFmtId="0" fontId="34" fillId="2" borderId="0" xfId="0" applyFont="1" applyFill="1" applyAlignment="1"/>
    <xf numFmtId="0" fontId="71" fillId="2" borderId="0" xfId="0" applyFont="1" applyFill="1" applyAlignment="1">
      <alignment vertical="center"/>
    </xf>
    <xf numFmtId="0" fontId="72" fillId="2" borderId="0" xfId="0" applyFont="1" applyFill="1" applyAlignment="1">
      <alignment vertical="center"/>
    </xf>
    <xf numFmtId="0" fontId="3" fillId="2" borderId="0" xfId="0" applyFont="1" applyFill="1" applyBorder="1" applyAlignment="1">
      <alignment horizontal="center"/>
    </xf>
    <xf numFmtId="0" fontId="4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77" fontId="29" fillId="0" borderId="18" xfId="86" applyNumberFormat="1" applyFont="1" applyFill="1" applyBorder="1" applyAlignment="1">
      <alignment horizontal="right" vertical="center" wrapText="1"/>
    </xf>
    <xf numFmtId="177" fontId="29" fillId="0" borderId="19" xfId="86" applyNumberFormat="1" applyFont="1" applyFill="1" applyBorder="1" applyAlignment="1">
      <alignment horizontal="right" vertical="center" wrapText="1"/>
    </xf>
    <xf numFmtId="177" fontId="25" fillId="0" borderId="19" xfId="86" applyNumberFormat="1" applyFont="1" applyFill="1" applyBorder="1" applyAlignment="1">
      <alignment horizontal="right" vertical="center" wrapText="1"/>
    </xf>
    <xf numFmtId="0" fontId="29" fillId="0" borderId="18" xfId="86" applyNumberFormat="1" applyFont="1" applyFill="1" applyBorder="1" applyAlignment="1">
      <alignment horizontal="center" vertical="center" wrapText="1"/>
    </xf>
    <xf numFmtId="0" fontId="31" fillId="0" borderId="18" xfId="86" applyNumberFormat="1" applyFont="1" applyFill="1" applyBorder="1" applyAlignment="1">
      <alignment horizontal="right" vertical="center" wrapText="1"/>
    </xf>
    <xf numFmtId="177" fontId="30" fillId="0" borderId="18" xfId="86" applyNumberFormat="1" applyFont="1" applyFill="1" applyBorder="1" applyAlignment="1">
      <alignment horizontal="right" vertical="center" wrapText="1"/>
    </xf>
    <xf numFmtId="176" fontId="29" fillId="0" borderId="18" xfId="86" applyFont="1" applyFill="1" applyBorder="1" applyAlignment="1">
      <alignment horizontal="right" vertical="center" wrapText="1"/>
    </xf>
    <xf numFmtId="176" fontId="29" fillId="0" borderId="19" xfId="86" applyFont="1" applyFill="1" applyBorder="1" applyAlignment="1">
      <alignment horizontal="right" vertical="center" wrapText="1"/>
    </xf>
    <xf numFmtId="182" fontId="29" fillId="0" borderId="18" xfId="86" applyNumberFormat="1" applyFont="1" applyFill="1" applyBorder="1" applyAlignment="1">
      <alignment horizontal="right" vertical="center" wrapText="1"/>
    </xf>
    <xf numFmtId="0" fontId="0" fillId="0" borderId="28" xfId="0" applyFill="1" applyBorder="1"/>
    <xf numFmtId="0" fontId="3" fillId="0" borderId="18" xfId="0" applyFont="1" applyFill="1" applyBorder="1" applyAlignment="1">
      <alignment horizontal="left" vertical="center" wrapText="1"/>
    </xf>
    <xf numFmtId="0" fontId="3" fillId="0" borderId="19" xfId="0" applyFont="1" applyFill="1" applyBorder="1" applyAlignment="1">
      <alignment horizontal="left" vertical="center" wrapText="1"/>
    </xf>
    <xf numFmtId="182" fontId="42" fillId="0" borderId="6" xfId="86" applyNumberFormat="1" applyFont="1" applyFill="1" applyBorder="1" applyAlignment="1">
      <alignment horizontal="right"/>
    </xf>
    <xf numFmtId="0" fontId="13" fillId="0" borderId="33" xfId="85" applyFont="1" applyFill="1" applyBorder="1" applyAlignment="1">
      <alignment horizontal="left" vertical="center"/>
    </xf>
    <xf numFmtId="0" fontId="3" fillId="0" borderId="34" xfId="83" applyFont="1" applyFill="1" applyBorder="1" applyAlignment="1">
      <alignment horizontal="left" vertical="center"/>
    </xf>
    <xf numFmtId="0" fontId="14" fillId="0" borderId="35" xfId="0" applyFont="1" applyFill="1" applyBorder="1" applyAlignment="1">
      <alignment horizontal="left" vertical="center" wrapText="1"/>
    </xf>
    <xf numFmtId="178" fontId="42" fillId="0" borderId="35" xfId="86" applyNumberFormat="1" applyFont="1" applyFill="1" applyBorder="1" applyAlignment="1">
      <alignment horizontal="right" vertical="center"/>
    </xf>
    <xf numFmtId="0" fontId="3" fillId="0" borderId="36" xfId="83" applyFont="1" applyFill="1" applyBorder="1" applyAlignment="1">
      <alignment horizontal="left" vertical="center"/>
    </xf>
    <xf numFmtId="178" fontId="2" fillId="0" borderId="36" xfId="0" applyNumberFormat="1" applyFont="1" applyFill="1" applyBorder="1" applyAlignment="1">
      <alignment horizontal="right" vertical="center" wrapText="1"/>
    </xf>
    <xf numFmtId="0" fontId="9" fillId="0" borderId="33" xfId="85" applyFont="1" applyFill="1" applyBorder="1" applyAlignment="1">
      <alignment horizontal="left" vertical="center" wrapText="1"/>
    </xf>
    <xf numFmtId="178" fontId="10" fillId="0" borderId="37" xfId="86" applyNumberFormat="1" applyFont="1" applyFill="1" applyBorder="1" applyAlignment="1">
      <alignment horizontal="right" vertical="center"/>
    </xf>
    <xf numFmtId="0" fontId="3" fillId="0" borderId="34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9" fillId="0" borderId="3" xfId="85" applyFont="1" applyFill="1" applyBorder="1" applyAlignment="1">
      <alignment horizontal="left" vertical="center" wrapText="1"/>
    </xf>
    <xf numFmtId="178" fontId="3" fillId="0" borderId="34" xfId="86" applyNumberFormat="1" applyFont="1" applyFill="1" applyBorder="1" applyAlignment="1">
      <alignment horizontal="right" vertical="center"/>
    </xf>
    <xf numFmtId="0" fontId="9" fillId="0" borderId="38" xfId="85" applyFont="1" applyFill="1" applyBorder="1" applyAlignment="1">
      <alignment horizontal="left" vertical="center" wrapText="1"/>
    </xf>
    <xf numFmtId="178" fontId="41" fillId="0" borderId="36" xfId="86" applyNumberFormat="1" applyFont="1" applyFill="1" applyBorder="1" applyAlignment="1">
      <alignment horizontal="right" vertical="center"/>
    </xf>
    <xf numFmtId="182" fontId="41" fillId="0" borderId="36" xfId="86" applyNumberFormat="1" applyFont="1" applyFill="1" applyBorder="1" applyAlignment="1">
      <alignment horizontal="right" vertical="center"/>
    </xf>
    <xf numFmtId="49" fontId="73" fillId="0" borderId="0" xfId="0" applyNumberFormat="1" applyFont="1" applyFill="1"/>
    <xf numFmtId="181" fontId="41" fillId="0" borderId="36" xfId="86" applyNumberFormat="1" applyFont="1" applyFill="1" applyBorder="1" applyAlignment="1">
      <alignment horizontal="right" vertical="center"/>
    </xf>
    <xf numFmtId="181" fontId="42" fillId="0" borderId="35" xfId="86" applyNumberFormat="1" applyFont="1" applyFill="1" applyBorder="1" applyAlignment="1">
      <alignment horizontal="right" vertical="center"/>
    </xf>
    <xf numFmtId="0" fontId="9" fillId="0" borderId="76" xfId="0" applyFont="1" applyFill="1" applyBorder="1" applyAlignment="1">
      <alignment horizontal="center" vertical="center" wrapText="1"/>
    </xf>
    <xf numFmtId="0" fontId="80" fillId="0" borderId="85" xfId="0" applyFont="1" applyFill="1" applyBorder="1" applyAlignment="1">
      <alignment horizontal="center" vertical="center" wrapText="1"/>
    </xf>
    <xf numFmtId="0" fontId="80" fillId="0" borderId="86" xfId="0" applyFont="1" applyFill="1" applyBorder="1" applyAlignment="1">
      <alignment horizontal="center" vertical="center" wrapText="1"/>
    </xf>
    <xf numFmtId="0" fontId="80" fillId="0" borderId="87" xfId="0" applyFont="1" applyFill="1" applyBorder="1" applyAlignment="1">
      <alignment horizontal="center" vertical="center" wrapText="1"/>
    </xf>
    <xf numFmtId="0" fontId="9" fillId="0" borderId="71" xfId="0" applyFont="1" applyFill="1" applyBorder="1" applyAlignment="1">
      <alignment vertical="center"/>
    </xf>
    <xf numFmtId="0" fontId="9" fillId="0" borderId="72" xfId="0" applyFont="1" applyFill="1" applyBorder="1" applyAlignment="1">
      <alignment vertical="center"/>
    </xf>
    <xf numFmtId="177" fontId="80" fillId="0" borderId="4" xfId="86" applyNumberFormat="1" applyFont="1" applyFill="1" applyBorder="1" applyAlignment="1">
      <alignment vertical="center"/>
    </xf>
    <xf numFmtId="0" fontId="45" fillId="0" borderId="0" xfId="0" applyFont="1" applyFill="1" applyAlignment="1">
      <alignment horizontal="right"/>
    </xf>
    <xf numFmtId="0" fontId="71" fillId="0" borderId="0" xfId="0" applyFont="1" applyFill="1" applyAlignment="1">
      <alignment vertical="center"/>
    </xf>
    <xf numFmtId="0" fontId="39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/>
    </xf>
    <xf numFmtId="0" fontId="22" fillId="0" borderId="20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49" fontId="22" fillId="0" borderId="7" xfId="0" applyNumberFormat="1" applyFont="1" applyFill="1" applyBorder="1" applyAlignment="1">
      <alignment horizontal="center" vertical="center"/>
    </xf>
    <xf numFmtId="49" fontId="22" fillId="0" borderId="29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left" vertical="center" wrapText="1"/>
    </xf>
    <xf numFmtId="178" fontId="3" fillId="0" borderId="8" xfId="86" applyNumberFormat="1" applyFont="1" applyFill="1" applyBorder="1" applyAlignment="1">
      <alignment horizontal="left" vertical="center" wrapText="1"/>
    </xf>
    <xf numFmtId="178" fontId="3" fillId="0" borderId="30" xfId="86" applyNumberFormat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183" fontId="32" fillId="0" borderId="24" xfId="0" applyNumberFormat="1" applyFont="1" applyFill="1" applyBorder="1" applyAlignment="1">
      <alignment horizontal="center" vertical="center" wrapText="1"/>
    </xf>
    <xf numFmtId="177" fontId="29" fillId="0" borderId="20" xfId="86" applyNumberFormat="1" applyFont="1" applyFill="1" applyBorder="1" applyAlignment="1">
      <alignment horizontal="right" vertical="center" wrapText="1"/>
    </xf>
    <xf numFmtId="177" fontId="30" fillId="0" borderId="19" xfId="86" applyNumberFormat="1" applyFont="1" applyFill="1" applyBorder="1" applyAlignment="1">
      <alignment horizontal="right" vertical="center" wrapText="1"/>
    </xf>
    <xf numFmtId="177" fontId="29" fillId="0" borderId="14" xfId="86" applyNumberFormat="1" applyFont="1" applyFill="1" applyBorder="1" applyAlignment="1">
      <alignment horizontal="right" vertical="center" wrapText="1"/>
    </xf>
    <xf numFmtId="177" fontId="29" fillId="0" borderId="13" xfId="86" applyNumberFormat="1" applyFont="1" applyFill="1" applyBorder="1" applyAlignment="1">
      <alignment horizontal="right" vertical="center" wrapText="1"/>
    </xf>
    <xf numFmtId="178" fontId="25" fillId="0" borderId="8" xfId="86" applyNumberFormat="1" applyFont="1" applyFill="1" applyBorder="1" applyAlignment="1">
      <alignment horizontal="right" vertical="center" wrapText="1"/>
    </xf>
    <xf numFmtId="178" fontId="25" fillId="0" borderId="30" xfId="86" applyNumberFormat="1" applyFont="1" applyFill="1" applyBorder="1" applyAlignment="1">
      <alignment horizontal="right" vertical="center" wrapText="1"/>
    </xf>
    <xf numFmtId="0" fontId="32" fillId="0" borderId="5" xfId="0" applyFont="1" applyFill="1" applyBorder="1" applyAlignment="1">
      <alignment horizontal="left" vertical="center" wrapText="1"/>
    </xf>
    <xf numFmtId="183" fontId="10" fillId="0" borderId="24" xfId="0" applyNumberFormat="1" applyFont="1" applyFill="1" applyBorder="1" applyAlignment="1">
      <alignment horizontal="center" vertical="center" wrapText="1"/>
    </xf>
    <xf numFmtId="177" fontId="25" fillId="0" borderId="20" xfId="86" applyNumberFormat="1" applyFont="1" applyFill="1" applyBorder="1" applyAlignment="1">
      <alignment horizontal="right" vertical="center" wrapText="1"/>
    </xf>
    <xf numFmtId="177" fontId="25" fillId="0" borderId="13" xfId="86" applyNumberFormat="1" applyFont="1" applyFill="1" applyBorder="1" applyAlignment="1">
      <alignment horizontal="right" vertical="center" wrapText="1"/>
    </xf>
    <xf numFmtId="0" fontId="29" fillId="0" borderId="20" xfId="86" applyNumberFormat="1" applyFont="1" applyFill="1" applyBorder="1" applyAlignment="1">
      <alignment horizontal="center" vertical="center" wrapText="1"/>
    </xf>
    <xf numFmtId="177" fontId="27" fillId="0" borderId="19" xfId="86" applyNumberFormat="1" applyFont="1" applyFill="1" applyBorder="1" applyAlignment="1">
      <alignment horizontal="right" vertical="center" wrapText="1"/>
    </xf>
    <xf numFmtId="0" fontId="29" fillId="0" borderId="14" xfId="86" applyNumberFormat="1" applyFont="1" applyFill="1" applyBorder="1" applyAlignment="1">
      <alignment horizontal="center" vertical="center" wrapText="1"/>
    </xf>
    <xf numFmtId="178" fontId="29" fillId="0" borderId="8" xfId="86" applyNumberFormat="1" applyFont="1" applyFill="1" applyBorder="1" applyAlignment="1">
      <alignment horizontal="right" vertical="center" wrapText="1"/>
    </xf>
    <xf numFmtId="178" fontId="29" fillId="0" borderId="30" xfId="86" applyNumberFormat="1" applyFont="1" applyFill="1" applyBorder="1" applyAlignment="1">
      <alignment horizontal="right" vertical="center" wrapText="1"/>
    </xf>
    <xf numFmtId="0" fontId="26" fillId="0" borderId="5" xfId="0" applyFont="1" applyFill="1" applyBorder="1" applyAlignment="1">
      <alignment horizontal="left" vertical="center" wrapText="1"/>
    </xf>
    <xf numFmtId="178" fontId="30" fillId="0" borderId="20" xfId="86" applyNumberFormat="1" applyFont="1" applyFill="1" applyBorder="1" applyAlignment="1">
      <alignment horizontal="right" vertical="center" wrapText="1"/>
    </xf>
    <xf numFmtId="177" fontId="28" fillId="0" borderId="19" xfId="86" applyNumberFormat="1" applyFont="1" applyFill="1" applyBorder="1" applyAlignment="1">
      <alignment horizontal="right" vertical="center" wrapText="1"/>
    </xf>
    <xf numFmtId="0" fontId="31" fillId="0" borderId="14" xfId="86" applyNumberFormat="1" applyFont="1" applyFill="1" applyBorder="1" applyAlignment="1">
      <alignment horizontal="right" vertical="center" wrapText="1"/>
    </xf>
    <xf numFmtId="177" fontId="30" fillId="0" borderId="20" xfId="86" applyNumberFormat="1" applyFont="1" applyFill="1" applyBorder="1" applyAlignment="1">
      <alignment horizontal="right" vertical="center" wrapText="1"/>
    </xf>
    <xf numFmtId="177" fontId="30" fillId="0" borderId="14" xfId="86" applyNumberFormat="1" applyFont="1" applyFill="1" applyBorder="1" applyAlignment="1">
      <alignment horizontal="right" vertical="center" wrapText="1"/>
    </xf>
    <xf numFmtId="0" fontId="33" fillId="0" borderId="10" xfId="0" applyFont="1" applyFill="1" applyBorder="1" applyAlignment="1">
      <alignment horizontal="left" vertical="center" wrapText="1"/>
    </xf>
    <xf numFmtId="183" fontId="32" fillId="0" borderId="25" xfId="0" applyNumberFormat="1" applyFont="1" applyFill="1" applyBorder="1" applyAlignment="1">
      <alignment horizontal="center" vertical="center" wrapText="1"/>
    </xf>
    <xf numFmtId="177" fontId="25" fillId="0" borderId="21" xfId="86" applyNumberFormat="1" applyFont="1" applyFill="1" applyBorder="1" applyAlignment="1">
      <alignment horizontal="right" vertical="center" wrapText="1"/>
    </xf>
    <xf numFmtId="178" fontId="25" fillId="0" borderId="11" xfId="86" applyNumberFormat="1" applyFont="1" applyFill="1" applyBorder="1" applyAlignment="1">
      <alignment horizontal="right" vertical="center" wrapText="1"/>
    </xf>
    <xf numFmtId="43" fontId="71" fillId="0" borderId="0" xfId="0" applyNumberFormat="1" applyFont="1" applyFill="1" applyAlignment="1">
      <alignment vertical="center"/>
    </xf>
    <xf numFmtId="0" fontId="33" fillId="0" borderId="12" xfId="0" applyFont="1" applyFill="1" applyBorder="1" applyAlignment="1">
      <alignment horizontal="left" vertical="center" wrapText="1"/>
    </xf>
    <xf numFmtId="183" fontId="32" fillId="0" borderId="26" xfId="0" applyNumberFormat="1" applyFont="1" applyFill="1" applyBorder="1" applyAlignment="1">
      <alignment horizontal="center" vertical="center" wrapText="1"/>
    </xf>
    <xf numFmtId="177" fontId="25" fillId="0" borderId="22" xfId="86" applyNumberFormat="1" applyFont="1" applyFill="1" applyBorder="1" applyAlignment="1">
      <alignment horizontal="right" vertical="center" wrapText="1"/>
    </xf>
    <xf numFmtId="178" fontId="25" fillId="0" borderId="7" xfId="86" applyNumberFormat="1" applyFont="1" applyFill="1" applyBorder="1" applyAlignment="1">
      <alignment horizontal="right" vertical="center" wrapText="1"/>
    </xf>
    <xf numFmtId="177" fontId="71" fillId="0" borderId="0" xfId="0" applyNumberFormat="1" applyFont="1" applyFill="1" applyAlignment="1">
      <alignment vertical="center"/>
    </xf>
    <xf numFmtId="0" fontId="0" fillId="0" borderId="17" xfId="0" applyFill="1" applyBorder="1"/>
    <xf numFmtId="176" fontId="29" fillId="0" borderId="20" xfId="86" applyFont="1" applyFill="1" applyBorder="1" applyAlignment="1">
      <alignment horizontal="right" vertical="center" wrapText="1"/>
    </xf>
    <xf numFmtId="176" fontId="29" fillId="0" borderId="14" xfId="86" applyFont="1" applyFill="1" applyBorder="1" applyAlignment="1">
      <alignment horizontal="right" vertical="center" wrapText="1"/>
    </xf>
    <xf numFmtId="176" fontId="29" fillId="0" borderId="13" xfId="86" applyFont="1" applyFill="1" applyBorder="1" applyAlignment="1">
      <alignment horizontal="right" vertical="center" wrapText="1"/>
    </xf>
    <xf numFmtId="182" fontId="29" fillId="0" borderId="14" xfId="86" applyNumberFormat="1" applyFont="1" applyFill="1" applyBorder="1" applyAlignment="1">
      <alignment horizontal="right" vertical="center" wrapText="1"/>
    </xf>
    <xf numFmtId="0" fontId="18" fillId="0" borderId="9" xfId="0" applyFont="1" applyFill="1" applyBorder="1" applyAlignment="1">
      <alignment horizontal="center" vertical="center"/>
    </xf>
    <xf numFmtId="0" fontId="32" fillId="0" borderId="10" xfId="0" applyFont="1" applyFill="1" applyBorder="1" applyAlignment="1">
      <alignment horizontal="left" vertical="center" wrapText="1"/>
    </xf>
    <xf numFmtId="183" fontId="16" fillId="0" borderId="27" xfId="0" applyNumberFormat="1" applyFont="1" applyFill="1" applyBorder="1" applyAlignment="1">
      <alignment horizontal="center" vertical="center"/>
    </xf>
    <xf numFmtId="177" fontId="25" fillId="0" borderId="23" xfId="86" applyNumberFormat="1" applyFont="1" applyFill="1" applyBorder="1" applyAlignment="1">
      <alignment horizontal="right" vertical="center"/>
    </xf>
    <xf numFmtId="0" fontId="34" fillId="0" borderId="0" xfId="0" applyFont="1" applyFill="1"/>
    <xf numFmtId="0" fontId="48" fillId="0" borderId="0" xfId="0" applyFont="1" applyFill="1" applyAlignment="1">
      <alignment horizontal="center"/>
    </xf>
    <xf numFmtId="0" fontId="48" fillId="0" borderId="0" xfId="0" applyFont="1" applyFill="1" applyAlignment="1"/>
    <xf numFmtId="178" fontId="48" fillId="0" borderId="0" xfId="0" applyNumberFormat="1" applyFont="1" applyFill="1" applyBorder="1" applyAlignment="1"/>
    <xf numFmtId="0" fontId="34" fillId="0" borderId="0" xfId="0" applyFont="1" applyFill="1" applyAlignment="1"/>
    <xf numFmtId="0" fontId="47" fillId="0" borderId="0" xfId="0" applyFont="1" applyFill="1" applyAlignment="1"/>
    <xf numFmtId="0" fontId="47" fillId="0" borderId="0" xfId="0" applyFont="1" applyFill="1" applyBorder="1" applyAlignment="1">
      <alignment horizontal="center" vertical="center" wrapText="1"/>
    </xf>
    <xf numFmtId="0" fontId="47" fillId="0" borderId="0" xfId="0" applyFont="1" applyFill="1" applyBorder="1" applyAlignment="1">
      <alignment horizontal="left" vertical="center" wrapText="1"/>
    </xf>
    <xf numFmtId="177" fontId="47" fillId="0" borderId="0" xfId="0" applyNumberFormat="1" applyFont="1" applyFill="1" applyBorder="1" applyAlignment="1">
      <alignment horizontal="left" vertical="center" wrapText="1"/>
    </xf>
    <xf numFmtId="0" fontId="0" fillId="0" borderId="0" xfId="0" applyFill="1"/>
    <xf numFmtId="186" fontId="15" fillId="0" borderId="0" xfId="0" applyNumberFormat="1" applyFont="1" applyFill="1" applyAlignment="1">
      <alignment vertical="center"/>
    </xf>
    <xf numFmtId="186" fontId="15" fillId="0" borderId="0" xfId="0" applyNumberFormat="1" applyFont="1" applyFill="1" applyAlignment="1">
      <alignment horizontal="left" vertical="center" indent="14"/>
    </xf>
    <xf numFmtId="0" fontId="13" fillId="0" borderId="0" xfId="0" applyFont="1" applyFill="1" applyAlignment="1">
      <alignment horizontal="center"/>
    </xf>
    <xf numFmtId="0" fontId="37" fillId="0" borderId="0" xfId="0" applyFont="1" applyFill="1" applyAlignment="1">
      <alignment horizontal="left"/>
    </xf>
    <xf numFmtId="0" fontId="22" fillId="0" borderId="0" xfId="0" applyFont="1" applyFill="1" applyAlignment="1">
      <alignment horizontal="right"/>
    </xf>
    <xf numFmtId="0" fontId="13" fillId="0" borderId="6" xfId="0" applyFont="1" applyFill="1" applyBorder="1" applyAlignment="1">
      <alignment horizontal="left" vertical="center" wrapText="1"/>
    </xf>
    <xf numFmtId="178" fontId="40" fillId="0" borderId="6" xfId="86" applyNumberFormat="1" applyFont="1" applyFill="1" applyBorder="1" applyAlignment="1">
      <alignment horizontal="center" vertical="center"/>
    </xf>
    <xf numFmtId="178" fontId="0" fillId="0" borderId="0" xfId="0" applyNumberFormat="1" applyFill="1"/>
    <xf numFmtId="181" fontId="41" fillId="0" borderId="34" xfId="0" applyNumberFormat="1" applyFont="1" applyFill="1" applyBorder="1" applyAlignment="1">
      <alignment horizontal="right"/>
    </xf>
    <xf numFmtId="178" fontId="39" fillId="0" borderId="0" xfId="0" applyNumberFormat="1" applyFont="1" applyFill="1"/>
    <xf numFmtId="0" fontId="78" fillId="0" borderId="0" xfId="0" applyFont="1" applyFill="1"/>
    <xf numFmtId="181" fontId="41" fillId="0" borderId="36" xfId="84" applyNumberFormat="1" applyFont="1" applyFill="1" applyBorder="1" applyAlignment="1">
      <alignment horizontal="right" vertical="center"/>
    </xf>
    <xf numFmtId="0" fontId="39" fillId="0" borderId="0" xfId="0" applyFont="1" applyFill="1"/>
    <xf numFmtId="0" fontId="71" fillId="0" borderId="0" xfId="0" applyFont="1" applyFill="1"/>
    <xf numFmtId="0" fontId="11" fillId="0" borderId="6" xfId="0" applyFont="1" applyFill="1" applyBorder="1" applyAlignment="1">
      <alignment horizontal="left" vertical="center" wrapText="1"/>
    </xf>
    <xf numFmtId="178" fontId="3" fillId="0" borderId="6" xfId="86" applyNumberFormat="1" applyFont="1" applyFill="1" applyBorder="1" applyAlignment="1">
      <alignment horizontal="right" vertical="center"/>
    </xf>
    <xf numFmtId="182" fontId="42" fillId="0" borderId="35" xfId="86" applyNumberFormat="1" applyFont="1" applyFill="1" applyBorder="1" applyAlignment="1">
      <alignment horizontal="right"/>
    </xf>
    <xf numFmtId="185" fontId="43" fillId="0" borderId="6" xfId="86" applyNumberFormat="1" applyFont="1" applyFill="1" applyBorder="1" applyAlignment="1">
      <alignment horizontal="right"/>
    </xf>
    <xf numFmtId="0" fontId="36" fillId="0" borderId="6" xfId="0" applyFont="1" applyFill="1" applyBorder="1" applyAlignment="1">
      <alignment horizontal="left" vertical="center" wrapText="1"/>
    </xf>
    <xf numFmtId="177" fontId="42" fillId="0" borderId="6" xfId="0" applyNumberFormat="1" applyFont="1" applyFill="1" applyBorder="1" applyAlignment="1">
      <alignment horizontal="right"/>
    </xf>
    <xf numFmtId="49" fontId="74" fillId="0" borderId="0" xfId="0" applyNumberFormat="1" applyFont="1" applyFill="1"/>
    <xf numFmtId="182" fontId="43" fillId="0" borderId="34" xfId="86" applyNumberFormat="1" applyFont="1" applyFill="1" applyBorder="1" applyAlignment="1">
      <alignment horizontal="right"/>
    </xf>
    <xf numFmtId="178" fontId="40" fillId="0" borderId="31" xfId="0" applyNumberFormat="1" applyFont="1" applyFill="1" applyBorder="1" applyAlignment="1">
      <alignment horizontal="center" vertical="center"/>
    </xf>
    <xf numFmtId="178" fontId="40" fillId="0" borderId="32" xfId="0" applyNumberFormat="1" applyFont="1" applyFill="1" applyBorder="1" applyAlignment="1">
      <alignment horizontal="center" vertical="center"/>
    </xf>
    <xf numFmtId="178" fontId="43" fillId="0" borderId="6" xfId="86" applyNumberFormat="1" applyFont="1" applyFill="1" applyBorder="1" applyAlignment="1">
      <alignment horizontal="right" vertical="center"/>
    </xf>
    <xf numFmtId="0" fontId="76" fillId="0" borderId="0" xfId="0" applyFont="1" applyFill="1" applyAlignment="1">
      <alignment horizontal="right" vertical="center"/>
    </xf>
    <xf numFmtId="182" fontId="77" fillId="0" borderId="0" xfId="86" applyNumberFormat="1" applyFont="1" applyFill="1" applyAlignment="1"/>
    <xf numFmtId="182" fontId="73" fillId="0" borderId="0" xfId="86" applyNumberFormat="1" applyFont="1" applyFill="1" applyAlignment="1"/>
    <xf numFmtId="0" fontId="40" fillId="0" borderId="0" xfId="0" applyFont="1" applyFill="1"/>
    <xf numFmtId="182" fontId="74" fillId="0" borderId="0" xfId="86" applyNumberFormat="1" applyFont="1" applyFill="1" applyAlignment="1"/>
    <xf numFmtId="176" fontId="76" fillId="0" borderId="0" xfId="86" applyFont="1" applyFill="1" applyAlignment="1">
      <alignment horizontal="left" vertical="center" indent="3"/>
    </xf>
    <xf numFmtId="182" fontId="77" fillId="0" borderId="0" xfId="86" applyNumberFormat="1" applyFont="1" applyFill="1"/>
    <xf numFmtId="0" fontId="1" fillId="0" borderId="0" xfId="0" applyFont="1" applyFill="1"/>
    <xf numFmtId="182" fontId="75" fillId="0" borderId="0" xfId="86" applyNumberFormat="1" applyFont="1" applyFill="1" applyAlignment="1"/>
    <xf numFmtId="182" fontId="0" fillId="0" borderId="0" xfId="0" applyNumberFormat="1" applyFill="1"/>
    <xf numFmtId="0" fontId="9" fillId="0" borderId="73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/>
    <xf numFmtId="0" fontId="9" fillId="0" borderId="7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40" xfId="0" applyFont="1" applyFill="1" applyBorder="1" applyAlignment="1">
      <alignment horizontal="center" vertical="center"/>
    </xf>
    <xf numFmtId="0" fontId="9" fillId="0" borderId="95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77" fontId="80" fillId="0" borderId="40" xfId="86" applyNumberFormat="1" applyFont="1" applyFill="1" applyBorder="1" applyAlignment="1">
      <alignment vertical="center"/>
    </xf>
    <xf numFmtId="177" fontId="9" fillId="0" borderId="88" xfId="0" applyNumberFormat="1" applyFont="1" applyFill="1" applyBorder="1" applyAlignment="1">
      <alignment vertical="center"/>
    </xf>
    <xf numFmtId="177" fontId="9" fillId="0" borderId="0" xfId="0" applyNumberFormat="1" applyFont="1" applyFill="1" applyBorder="1" applyAlignment="1">
      <alignment vertical="center"/>
    </xf>
    <xf numFmtId="177" fontId="9" fillId="0" borderId="77" xfId="0" applyNumberFormat="1" applyFont="1" applyFill="1" applyBorder="1" applyAlignment="1">
      <alignment vertical="center"/>
    </xf>
    <xf numFmtId="177" fontId="9" fillId="0" borderId="78" xfId="0" applyNumberFormat="1" applyFont="1" applyFill="1" applyBorder="1" applyAlignment="1">
      <alignment vertical="center"/>
    </xf>
    <xf numFmtId="177" fontId="80" fillId="0" borderId="96" xfId="86" applyNumberFormat="1" applyFont="1" applyFill="1" applyBorder="1" applyAlignment="1">
      <alignment vertical="center"/>
    </xf>
    <xf numFmtId="177" fontId="80" fillId="0" borderId="79" xfId="86" applyNumberFormat="1" applyFont="1" applyFill="1" applyBorder="1" applyAlignment="1">
      <alignment vertical="center"/>
    </xf>
    <xf numFmtId="177" fontId="9" fillId="0" borderId="89" xfId="0" applyNumberFormat="1" applyFont="1" applyFill="1" applyBorder="1" applyAlignment="1">
      <alignment vertical="center"/>
    </xf>
    <xf numFmtId="177" fontId="9" fillId="0" borderId="90" xfId="0" applyNumberFormat="1" applyFont="1" applyFill="1" applyBorder="1" applyAlignment="1">
      <alignment vertical="center"/>
    </xf>
    <xf numFmtId="177" fontId="9" fillId="0" borderId="91" xfId="0" applyNumberFormat="1" applyFont="1" applyFill="1" applyBorder="1" applyAlignment="1">
      <alignment vertical="center"/>
    </xf>
    <xf numFmtId="177" fontId="80" fillId="0" borderId="82" xfId="86" applyNumberFormat="1" applyFont="1" applyFill="1" applyBorder="1" applyAlignment="1">
      <alignment vertical="center"/>
    </xf>
    <xf numFmtId="177" fontId="80" fillId="0" borderId="41" xfId="86" applyNumberFormat="1" applyFont="1" applyFill="1" applyBorder="1" applyAlignment="1">
      <alignment vertical="center"/>
    </xf>
    <xf numFmtId="177" fontId="9" fillId="0" borderId="97" xfId="0" applyNumberFormat="1" applyFont="1" applyFill="1" applyBorder="1" applyAlignment="1">
      <alignment vertical="center"/>
    </xf>
    <xf numFmtId="177" fontId="9" fillId="0" borderId="2" xfId="0" applyNumberFormat="1" applyFont="1" applyFill="1" applyBorder="1" applyAlignment="1">
      <alignment vertical="center"/>
    </xf>
    <xf numFmtId="177" fontId="9" fillId="0" borderId="93" xfId="0" applyNumberFormat="1" applyFont="1" applyFill="1" applyBorder="1" applyAlignment="1">
      <alignment vertical="center"/>
    </xf>
    <xf numFmtId="177" fontId="80" fillId="0" borderId="92" xfId="86" applyNumberFormat="1" applyFont="1" applyFill="1" applyBorder="1" applyAlignment="1">
      <alignment vertical="center"/>
    </xf>
    <xf numFmtId="177" fontId="9" fillId="0" borderId="81" xfId="0" applyNumberFormat="1" applyFont="1" applyFill="1" applyBorder="1" applyAlignment="1">
      <alignment vertical="center"/>
    </xf>
    <xf numFmtId="43" fontId="9" fillId="0" borderId="97" xfId="0" applyNumberFormat="1" applyFont="1" applyFill="1" applyBorder="1" applyAlignment="1">
      <alignment vertical="center"/>
    </xf>
    <xf numFmtId="177" fontId="80" fillId="0" borderId="94" xfId="86" applyNumberFormat="1" applyFont="1" applyFill="1" applyBorder="1" applyAlignment="1">
      <alignment vertical="center"/>
    </xf>
    <xf numFmtId="0" fontId="9" fillId="0" borderId="4" xfId="0" applyFont="1" applyFill="1" applyBorder="1" applyAlignment="1">
      <alignment vertical="center"/>
    </xf>
    <xf numFmtId="177" fontId="9" fillId="0" borderId="98" xfId="0" applyNumberFormat="1" applyFont="1" applyFill="1" applyBorder="1" applyAlignment="1">
      <alignment vertical="center"/>
    </xf>
    <xf numFmtId="177" fontId="80" fillId="0" borderId="99" xfId="86" applyNumberFormat="1" applyFont="1" applyFill="1" applyBorder="1" applyAlignment="1">
      <alignment vertical="center"/>
    </xf>
    <xf numFmtId="177" fontId="80" fillId="0" borderId="100" xfId="86" applyNumberFormat="1" applyFont="1" applyFill="1" applyBorder="1" applyAlignment="1">
      <alignment vertical="center"/>
    </xf>
    <xf numFmtId="177" fontId="80" fillId="0" borderId="101" xfId="86" applyNumberFormat="1" applyFont="1" applyFill="1" applyBorder="1" applyAlignment="1">
      <alignment vertical="center"/>
    </xf>
    <xf numFmtId="177" fontId="9" fillId="0" borderId="83" xfId="0" applyNumberFormat="1" applyFont="1" applyFill="1" applyBorder="1" applyAlignment="1">
      <alignment vertical="center"/>
    </xf>
    <xf numFmtId="0" fontId="81" fillId="0" borderId="0" xfId="0" applyFont="1" applyFill="1"/>
    <xf numFmtId="177" fontId="9" fillId="0" borderId="0" xfId="0" applyNumberFormat="1" applyFont="1" applyFill="1"/>
    <xf numFmtId="0" fontId="81" fillId="0" borderId="0" xfId="0" applyFont="1" applyFill="1" applyAlignment="1">
      <alignment horizontal="right"/>
    </xf>
    <xf numFmtId="0" fontId="9" fillId="0" borderId="40" xfId="0" applyFont="1" applyFill="1" applyBorder="1" applyAlignment="1">
      <alignment vertical="center"/>
    </xf>
    <xf numFmtId="0" fontId="9" fillId="0" borderId="75" xfId="0" applyFont="1" applyFill="1" applyBorder="1" applyAlignment="1">
      <alignment vertical="center"/>
    </xf>
    <xf numFmtId="0" fontId="9" fillId="0" borderId="74" xfId="0" applyFont="1" applyFill="1" applyBorder="1" applyAlignment="1">
      <alignment vertical="center"/>
    </xf>
    <xf numFmtId="0" fontId="9" fillId="0" borderId="80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82" fontId="29" fillId="0" borderId="20" xfId="86" applyNumberFormat="1" applyFont="1" applyFill="1" applyBorder="1" applyAlignment="1">
      <alignment horizontal="right" vertical="center" wrapText="1"/>
    </xf>
    <xf numFmtId="182" fontId="25" fillId="0" borderId="21" xfId="86" applyNumberFormat="1" applyFont="1" applyFill="1" applyBorder="1" applyAlignment="1">
      <alignment horizontal="right" vertical="center" wrapText="1"/>
    </xf>
    <xf numFmtId="0" fontId="34" fillId="0" borderId="6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0" fontId="20" fillId="0" borderId="42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20" fillId="0" borderId="44" xfId="0" applyFont="1" applyFill="1" applyBorder="1" applyAlignment="1">
      <alignment horizontal="center" vertical="center"/>
    </xf>
    <xf numFmtId="0" fontId="20" fillId="0" borderId="45" xfId="0" applyFont="1" applyFill="1" applyBorder="1" applyAlignment="1">
      <alignment horizontal="center" vertical="center"/>
    </xf>
    <xf numFmtId="0" fontId="21" fillId="0" borderId="46" xfId="0" applyFont="1" applyFill="1" applyBorder="1" applyAlignment="1">
      <alignment horizontal="center" vertical="center" wrapText="1"/>
    </xf>
    <xf numFmtId="0" fontId="21" fillId="0" borderId="47" xfId="0" applyFont="1" applyFill="1" applyBorder="1" applyAlignment="1">
      <alignment horizontal="center" vertical="center" wrapText="1"/>
    </xf>
    <xf numFmtId="0" fontId="32" fillId="0" borderId="48" xfId="0" applyFont="1" applyFill="1" applyBorder="1" applyAlignment="1">
      <alignment horizontal="center" vertical="center"/>
    </xf>
    <xf numFmtId="49" fontId="20" fillId="0" borderId="49" xfId="0" applyNumberFormat="1" applyFont="1" applyFill="1" applyBorder="1" applyAlignment="1">
      <alignment horizontal="center" vertical="center"/>
    </xf>
    <xf numFmtId="49" fontId="20" fillId="0" borderId="50" xfId="0" applyNumberFormat="1" applyFont="1" applyFill="1" applyBorder="1" applyAlignment="1">
      <alignment horizontal="center" vertical="center"/>
    </xf>
    <xf numFmtId="0" fontId="46" fillId="0" borderId="51" xfId="0" applyFont="1" applyFill="1" applyBorder="1" applyAlignment="1">
      <alignment horizontal="center" vertical="center"/>
    </xf>
    <xf numFmtId="0" fontId="46" fillId="0" borderId="52" xfId="0" applyFont="1" applyFill="1" applyBorder="1" applyAlignment="1">
      <alignment horizontal="center" vertical="center"/>
    </xf>
    <xf numFmtId="0" fontId="46" fillId="0" borderId="53" xfId="0" applyFont="1" applyFill="1" applyBorder="1" applyAlignment="1">
      <alignment horizontal="center" vertical="center"/>
    </xf>
    <xf numFmtId="0" fontId="46" fillId="0" borderId="54" xfId="0" applyFont="1" applyFill="1" applyBorder="1" applyAlignment="1">
      <alignment horizontal="center" vertical="center"/>
    </xf>
    <xf numFmtId="184" fontId="15" fillId="0" borderId="0" xfId="0" applyNumberFormat="1" applyFont="1" applyFill="1" applyAlignment="1">
      <alignment horizontal="center" vertical="center"/>
    </xf>
    <xf numFmtId="184" fontId="15" fillId="0" borderId="55" xfId="0" applyNumberFormat="1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 textRotation="255" wrapText="1"/>
    </xf>
    <xf numFmtId="0" fontId="2" fillId="0" borderId="9" xfId="0" applyFont="1" applyFill="1" applyBorder="1" applyAlignment="1">
      <alignment horizontal="center" vertical="center" textRotation="255" wrapText="1"/>
    </xf>
    <xf numFmtId="0" fontId="2" fillId="0" borderId="57" xfId="0" applyFont="1" applyFill="1" applyBorder="1" applyAlignment="1">
      <alignment horizontal="center" vertical="center" textRotation="255" wrapText="1"/>
    </xf>
    <xf numFmtId="0" fontId="18" fillId="0" borderId="58" xfId="0" applyFont="1" applyFill="1" applyBorder="1" applyAlignment="1">
      <alignment horizontal="center" vertical="center" textRotation="255"/>
    </xf>
    <xf numFmtId="0" fontId="18" fillId="0" borderId="9" xfId="0" applyFont="1" applyFill="1" applyBorder="1" applyAlignment="1">
      <alignment horizontal="center" vertical="center" textRotation="255"/>
    </xf>
    <xf numFmtId="0" fontId="23" fillId="0" borderId="59" xfId="0" applyFont="1" applyFill="1" applyBorder="1" applyAlignment="1">
      <alignment horizontal="center" vertical="center"/>
    </xf>
    <xf numFmtId="0" fontId="23" fillId="0" borderId="39" xfId="0" applyFont="1" applyFill="1" applyBorder="1" applyAlignment="1">
      <alignment horizontal="center" vertical="center"/>
    </xf>
    <xf numFmtId="0" fontId="38" fillId="0" borderId="0" xfId="0" applyFont="1" applyFill="1" applyAlignment="1">
      <alignment horizontal="center"/>
    </xf>
    <xf numFmtId="0" fontId="50" fillId="0" borderId="0" xfId="0" applyFont="1" applyFill="1" applyAlignment="1">
      <alignment horizontal="left"/>
    </xf>
    <xf numFmtId="178" fontId="53" fillId="0" borderId="59" xfId="0" applyNumberFormat="1" applyFont="1" applyFill="1" applyBorder="1" applyAlignment="1">
      <alignment horizontal="center" vertical="center"/>
    </xf>
    <xf numFmtId="178" fontId="53" fillId="0" borderId="61" xfId="0" applyNumberFormat="1" applyFont="1" applyFill="1" applyBorder="1" applyAlignment="1">
      <alignment horizontal="center" vertical="center"/>
    </xf>
    <xf numFmtId="0" fontId="40" fillId="0" borderId="34" xfId="0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 vertical="center"/>
    </xf>
    <xf numFmtId="0" fontId="40" fillId="0" borderId="35" xfId="0" applyFont="1" applyFill="1" applyBorder="1" applyAlignment="1">
      <alignment horizontal="center" vertical="center"/>
    </xf>
    <xf numFmtId="178" fontId="40" fillId="0" borderId="34" xfId="0" applyNumberFormat="1" applyFont="1" applyFill="1" applyBorder="1" applyAlignment="1">
      <alignment horizontal="center" vertical="center"/>
    </xf>
    <xf numFmtId="178" fontId="40" fillId="0" borderId="3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84" xfId="0" applyFont="1" applyFill="1" applyBorder="1" applyAlignment="1">
      <alignment horizontal="center" vertical="center"/>
    </xf>
  </cellXfs>
  <cellStyles count="188">
    <cellStyle name="20% - 輔色1 2" xfId="1"/>
    <cellStyle name="20% - 輔色1 2 2" xfId="2"/>
    <cellStyle name="20% - 輔色1 3" xfId="3"/>
    <cellStyle name="20% - 輔色1 3 2" xfId="4"/>
    <cellStyle name="20% - 輔色2 2" xfId="5"/>
    <cellStyle name="20% - 輔色2 2 2" xfId="6"/>
    <cellStyle name="20% - 輔色2 3" xfId="7"/>
    <cellStyle name="20% - 輔色2 3 2" xfId="8"/>
    <cellStyle name="20% - 輔色3 2" xfId="9"/>
    <cellStyle name="20% - 輔色3 2 2" xfId="10"/>
    <cellStyle name="20% - 輔色3 3" xfId="11"/>
    <cellStyle name="20% - 輔色3 3 2" xfId="12"/>
    <cellStyle name="20% - 輔色4 2" xfId="13"/>
    <cellStyle name="20% - 輔色4 2 2" xfId="14"/>
    <cellStyle name="20% - 輔色4 3" xfId="15"/>
    <cellStyle name="20% - 輔色4 3 2" xfId="16"/>
    <cellStyle name="20% - 輔色5 2" xfId="17"/>
    <cellStyle name="20% - 輔色5 2 2" xfId="18"/>
    <cellStyle name="20% - 輔色5 3" xfId="19"/>
    <cellStyle name="20% - 輔色5 3 2" xfId="20"/>
    <cellStyle name="20% - 輔色6 2" xfId="21"/>
    <cellStyle name="20% - 輔色6 2 2" xfId="22"/>
    <cellStyle name="20% - 輔色6 3" xfId="23"/>
    <cellStyle name="20% - 輔色6 3 2" xfId="24"/>
    <cellStyle name="40% - 輔色1 2" xfId="25"/>
    <cellStyle name="40% - 輔色1 2 2" xfId="26"/>
    <cellStyle name="40% - 輔色1 3" xfId="27"/>
    <cellStyle name="40% - 輔色1 3 2" xfId="28"/>
    <cellStyle name="40% - 輔色2 2" xfId="29"/>
    <cellStyle name="40% - 輔色2 2 2" xfId="30"/>
    <cellStyle name="40% - 輔色2 3" xfId="31"/>
    <cellStyle name="40% - 輔色2 3 2" xfId="32"/>
    <cellStyle name="40% - 輔色3 2" xfId="33"/>
    <cellStyle name="40% - 輔色3 2 2" xfId="34"/>
    <cellStyle name="40% - 輔色3 3" xfId="35"/>
    <cellStyle name="40% - 輔色3 3 2" xfId="36"/>
    <cellStyle name="40% - 輔色4 2" xfId="37"/>
    <cellStyle name="40% - 輔色4 2 2" xfId="38"/>
    <cellStyle name="40% - 輔色4 3" xfId="39"/>
    <cellStyle name="40% - 輔色4 3 2" xfId="40"/>
    <cellStyle name="40% - 輔色5 2" xfId="41"/>
    <cellStyle name="40% - 輔色5 2 2" xfId="42"/>
    <cellStyle name="40% - 輔色5 3" xfId="43"/>
    <cellStyle name="40% - 輔色5 3 2" xfId="44"/>
    <cellStyle name="40% - 輔色6 2" xfId="45"/>
    <cellStyle name="40% - 輔色6 2 2" xfId="46"/>
    <cellStyle name="40% - 輔色6 3" xfId="47"/>
    <cellStyle name="40% - 輔色6 3 2" xfId="48"/>
    <cellStyle name="60% - 輔色1 2" xfId="49"/>
    <cellStyle name="60% - 輔色1 2 2" xfId="50"/>
    <cellStyle name="60% - 輔色1 3" xfId="51"/>
    <cellStyle name="60% - 輔色1 3 2" xfId="52"/>
    <cellStyle name="60% - 輔色2 2" xfId="53"/>
    <cellStyle name="60% - 輔色2 2 2" xfId="54"/>
    <cellStyle name="60% - 輔色2 3" xfId="55"/>
    <cellStyle name="60% - 輔色2 3 2" xfId="56"/>
    <cellStyle name="60% - 輔色3 2" xfId="57"/>
    <cellStyle name="60% - 輔色3 2 2" xfId="58"/>
    <cellStyle name="60% - 輔色3 3" xfId="59"/>
    <cellStyle name="60% - 輔色3 3 2" xfId="60"/>
    <cellStyle name="60% - 輔色4 2" xfId="61"/>
    <cellStyle name="60% - 輔色4 2 2" xfId="62"/>
    <cellStyle name="60% - 輔色4 3" xfId="63"/>
    <cellStyle name="60% - 輔色4 3 2" xfId="64"/>
    <cellStyle name="60% - 輔色5 2" xfId="65"/>
    <cellStyle name="60% - 輔色5 2 2" xfId="66"/>
    <cellStyle name="60% - 輔色5 3" xfId="67"/>
    <cellStyle name="60% - 輔色5 3 2" xfId="68"/>
    <cellStyle name="60% - 輔色6 2" xfId="69"/>
    <cellStyle name="60% - 輔色6 2 2" xfId="70"/>
    <cellStyle name="60% - 輔色6 3" xfId="71"/>
    <cellStyle name="60% - 輔色6 3 2" xfId="72"/>
    <cellStyle name="Header1" xfId="73"/>
    <cellStyle name="Header2" xfId="74"/>
    <cellStyle name="Normal - Style1" xfId="75"/>
    <cellStyle name="Normal_JLL Taipei Real Estate Index" xfId="76"/>
    <cellStyle name="section" xfId="77"/>
    <cellStyle name="一般" xfId="0" builtinId="0"/>
    <cellStyle name="一般 2" xfId="78"/>
    <cellStyle name="一般 2 2" xfId="79"/>
    <cellStyle name="一般 3" xfId="80"/>
    <cellStyle name="一般 3 2" xfId="81"/>
    <cellStyle name="一般 4" xfId="82"/>
    <cellStyle name="一般_2.人身保險業資本適足性報告相關填報表格" xfId="83"/>
    <cellStyle name="一般_放款部" xfId="84"/>
    <cellStyle name="一般_壽險年度檢查表(9612月超級新版)" xfId="85"/>
    <cellStyle name="千分位" xfId="86" builtinId="3"/>
    <cellStyle name="千分位 2" xfId="87"/>
    <cellStyle name="千分位 3" xfId="88"/>
    <cellStyle name="千分位 4" xfId="184"/>
    <cellStyle name="千分位[0] 2" xfId="89"/>
    <cellStyle name="中等 2" xfId="90"/>
    <cellStyle name="中等 2 2" xfId="91"/>
    <cellStyle name="中等 3" xfId="92"/>
    <cellStyle name="中等 3 2" xfId="93"/>
    <cellStyle name="合計 2" xfId="94"/>
    <cellStyle name="合計 2 2" xfId="95"/>
    <cellStyle name="合計 3" xfId="96"/>
    <cellStyle name="合計 3 2" xfId="97"/>
    <cellStyle name="好 2" xfId="98"/>
    <cellStyle name="好 2 2" xfId="99"/>
    <cellStyle name="好 3" xfId="100"/>
    <cellStyle name="好 3 2" xfId="101"/>
    <cellStyle name="百分比 2" xfId="102"/>
    <cellStyle name="計算方式 2" xfId="103"/>
    <cellStyle name="計算方式 2 2" xfId="104"/>
    <cellStyle name="計算方式 3" xfId="105"/>
    <cellStyle name="計算方式 3 2" xfId="106"/>
    <cellStyle name="貨幣 2" xfId="185"/>
    <cellStyle name="貨幣 2 2" xfId="186"/>
    <cellStyle name="貨幣[0]" xfId="107"/>
    <cellStyle name="連結的儲存格 2" xfId="108"/>
    <cellStyle name="連結的儲存格 2 2" xfId="109"/>
    <cellStyle name="連結的儲存格 3" xfId="110"/>
    <cellStyle name="連結的儲存格 3 2" xfId="111"/>
    <cellStyle name="備註 2" xfId="112"/>
    <cellStyle name="備註 2 2" xfId="113"/>
    <cellStyle name="備註 3" xfId="114"/>
    <cellStyle name="備註 3 2" xfId="115"/>
    <cellStyle name="說明文字 2" xfId="116"/>
    <cellStyle name="說明文字 2 2" xfId="117"/>
    <cellStyle name="說明文字 3" xfId="118"/>
    <cellStyle name="說明文字 3 2" xfId="119"/>
    <cellStyle name="輔色1 2" xfId="120"/>
    <cellStyle name="輔色1 2 2" xfId="121"/>
    <cellStyle name="輔色1 3" xfId="122"/>
    <cellStyle name="輔色1 3 2" xfId="123"/>
    <cellStyle name="輔色2 2" xfId="124"/>
    <cellStyle name="輔色2 2 2" xfId="125"/>
    <cellStyle name="輔色2 3" xfId="126"/>
    <cellStyle name="輔色2 3 2" xfId="127"/>
    <cellStyle name="輔色3 2" xfId="128"/>
    <cellStyle name="輔色3 2 2" xfId="129"/>
    <cellStyle name="輔色3 3" xfId="130"/>
    <cellStyle name="輔色3 3 2" xfId="131"/>
    <cellStyle name="輔色4 2" xfId="132"/>
    <cellStyle name="輔色4 2 2" xfId="133"/>
    <cellStyle name="輔色4 3" xfId="134"/>
    <cellStyle name="輔色4 3 2" xfId="135"/>
    <cellStyle name="輔色5 2" xfId="136"/>
    <cellStyle name="輔色5 2 2" xfId="137"/>
    <cellStyle name="輔色5 3" xfId="138"/>
    <cellStyle name="輔色5 3 2" xfId="139"/>
    <cellStyle name="輔色6 2" xfId="140"/>
    <cellStyle name="輔色6 2 2" xfId="141"/>
    <cellStyle name="輔色6 3" xfId="142"/>
    <cellStyle name="輔色6 3 2" xfId="143"/>
    <cellStyle name="標題 1 2" xfId="144"/>
    <cellStyle name="標題 1 2 2" xfId="145"/>
    <cellStyle name="標題 1 3" xfId="146"/>
    <cellStyle name="標題 1 3 2" xfId="147"/>
    <cellStyle name="標題 2 2" xfId="148"/>
    <cellStyle name="標題 2 2 2" xfId="149"/>
    <cellStyle name="標題 2 3" xfId="150"/>
    <cellStyle name="標題 2 3 2" xfId="151"/>
    <cellStyle name="標題 3 2" xfId="152"/>
    <cellStyle name="標題 3 2 2" xfId="153"/>
    <cellStyle name="標題 3 3" xfId="154"/>
    <cellStyle name="標題 3 3 2" xfId="155"/>
    <cellStyle name="標題 4 2" xfId="156"/>
    <cellStyle name="標題 4 2 2" xfId="157"/>
    <cellStyle name="標題 4 3" xfId="158"/>
    <cellStyle name="標題 4 3 2" xfId="159"/>
    <cellStyle name="標題 5" xfId="160"/>
    <cellStyle name="標題 5 2" xfId="161"/>
    <cellStyle name="標題 6" xfId="162"/>
    <cellStyle name="標題 6 2" xfId="163"/>
    <cellStyle name="樣式 1" xfId="187"/>
    <cellStyle name="輸入 2" xfId="164"/>
    <cellStyle name="輸入 2 2" xfId="165"/>
    <cellStyle name="輸入 3" xfId="166"/>
    <cellStyle name="輸入 3 2" xfId="167"/>
    <cellStyle name="輸出 2" xfId="168"/>
    <cellStyle name="輸出 2 2" xfId="169"/>
    <cellStyle name="輸出 3" xfId="170"/>
    <cellStyle name="輸出 3 2" xfId="171"/>
    <cellStyle name="檢查儲存格 2" xfId="172"/>
    <cellStyle name="檢查儲存格 2 2" xfId="173"/>
    <cellStyle name="檢查儲存格 3" xfId="174"/>
    <cellStyle name="檢查儲存格 3 2" xfId="175"/>
    <cellStyle name="壞 2" xfId="176"/>
    <cellStyle name="壞 2 2" xfId="177"/>
    <cellStyle name="壞 3" xfId="178"/>
    <cellStyle name="壞 3 2" xfId="179"/>
    <cellStyle name="警告文字 2" xfId="180"/>
    <cellStyle name="警告文字 2 2" xfId="181"/>
    <cellStyle name="警告文字 3" xfId="182"/>
    <cellStyle name="警告文字 3 2" xfId="183"/>
  </cellStyles>
  <dxfs count="0"/>
  <tableStyles count="0" defaultTableStyle="TableStyleMedium2" defaultPivotStyle="PivotStyleLight16"/>
  <colors>
    <mruColors>
      <color rgb="FF00FFFF"/>
      <color rgb="FF33CC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WINDOWS\TEMP\921002&#20445;&#38570;&#26989;&#26376;&#22577;yaotu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2781;&#38570;&#26376;&#22577;&#31684;&#26412;&#27284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westside\Local%20Settings\Temporary%20Internet%20Files\Content.IE5\GTU3O5AJ\Documents%20and%20Settings\westside\Local%20Settings\Temporary%20Internet%20Files\Content.IE5\8DI7KH2N\InHouse\MonthPlan\MICHAEL\BSPLAN\8802&#20840;&#29699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8\Local%20Settings\Temporary%20Internet%20Files\OLK143\9206&#22283;&#27888;&#19990;&#32000;&#26376;&#22577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kl102-4\RBC\Documents%20and%20Settings\a09\Local%20Settings\Temporary%20Internet%20Files\OLK115\930212&#22781;&#38570;&#26989;&#24180;&#24230;&#27298;&#26597;&#22577;&#34920;--&#35498;&#26126;&#26371;&#29256;%20(1)-&#26356;&#26032;&#34920;30-3-&#21034;&#27298;&#26597;&#23383;-&#21034;&#37325;&#22823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KL.SK875870\Local%20Settings\Temporary%20Internet%20Files\Content.IE5\01234567\&#25237;&#36039;&#20225;&#21123;&#35506;&#32318;&#25928;&#34920;3.25_33.19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N222988534\Local%20Settings\Temporary%20Internet%20Files\Content.IE5\S1QZWLYN\RBC-941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保費及責任準備金表"/>
      <sheetName val="未滿期準備金"/>
      <sheetName val="危險變動特準金"/>
      <sheetName val="未適格再保險準備計算表"/>
      <sheetName val="往來再保險人概況表"/>
      <sheetName val="再保及轉再保報告表"/>
      <sheetName val="資產負債表(資產)"/>
      <sheetName val="損益表"/>
      <sheetName val="投資淨收益"/>
      <sheetName val="存款"/>
      <sheetName val="政府公債庫券儲蓄"/>
      <sheetName val="金融債券"/>
      <sheetName val="股票"/>
      <sheetName val="公司債"/>
      <sheetName val="受益憑證"/>
      <sheetName val="不動產"/>
      <sheetName val="放款"/>
      <sheetName val="表外交易"/>
      <sheetName val="委操資產"/>
      <sheetName val="主要股東"/>
      <sheetName val="逾放債權轉銷"/>
      <sheetName val="利害關係人"/>
      <sheetName val="關係人交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6">
          <cell r="A6" t="str">
            <v>(1)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基本資料"/>
      <sheetName val="公司動態基本資料"/>
      <sheetName val="表01"/>
      <sheetName val="表02(資產)"/>
      <sheetName val="表02(資產附表)"/>
      <sheetName val="表02(負債業主權益)"/>
      <sheetName val="表03"/>
      <sheetName val="表04"/>
      <sheetName val="表05(個人契約)"/>
      <sheetName val="表05(團體契約)"/>
      <sheetName val="表06"/>
      <sheetName val="表07(個人契約)"/>
      <sheetName val="表07(團體契約)"/>
      <sheetName val="表08"/>
      <sheetName val="表09"/>
      <sheetName val="表10"/>
      <sheetName val="表11"/>
      <sheetName val="表11(總計)"/>
      <sheetName val="表12"/>
      <sheetName val="表13"/>
      <sheetName val="表13(總計)"/>
      <sheetName val="表14"/>
      <sheetName val="表14(總計)"/>
      <sheetName val="表15"/>
      <sheetName val="表15(合併列示及總計)"/>
      <sheetName val="表16"/>
      <sheetName val="表16(總計)"/>
      <sheetName val="表17"/>
      <sheetName val="表17(總計)"/>
      <sheetName val="表18"/>
      <sheetName val="表18(總計)"/>
      <sheetName val="表19"/>
      <sheetName val="表19-1"/>
      <sheetName val="表20"/>
      <sheetName val="表20(總計)"/>
      <sheetName val="表21"/>
      <sheetName val="格式檢查"/>
      <sheetName val="數學勾稽"/>
      <sheetName val="適法性稽核"/>
      <sheetName val="合理性稽核"/>
      <sheetName val="引申變數"/>
      <sheetName val="代碼資料"/>
      <sheetName val="轉檔資訊"/>
      <sheetName val="表02_資產_"/>
      <sheetName val="表02_資產附表_"/>
      <sheetName val="表02_負債業主權益_"/>
      <sheetName val="表11_總計_"/>
      <sheetName val="表15_合併列示及總計_"/>
      <sheetName val="9602"/>
      <sheetName val="Sheet2"/>
      <sheetName val="Data"/>
      <sheetName val="表06(保費收入)"/>
      <sheetName val="表06(負債)"/>
      <sheetName val="表22"/>
      <sheetName val="Main"/>
      <sheetName val="Cover"/>
      <sheetName val="mappingtable"/>
      <sheetName val="Currency"/>
      <sheetName val="2006(JPY)"/>
      <sheetName val="AIGUS 2Q 2008 (REVISED)"/>
      <sheetName val="參數及變數"/>
      <sheetName val="Sheet3"/>
      <sheetName val="9812"/>
      <sheetName val="dimension"/>
      <sheetName val="89TSO"/>
      <sheetName val="Cal"/>
      <sheetName val="Input"/>
      <sheetName val="Load"/>
      <sheetName val="General"/>
      <sheetName val="KPMG函證控制表總表"/>
      <sheetName val="表10-1"/>
      <sheetName val="表10-2"/>
      <sheetName val="表10-3"/>
      <sheetName val="表23"/>
      <sheetName val="表24"/>
      <sheetName val="表25"/>
      <sheetName val="工作表1"/>
      <sheetName val="param"/>
      <sheetName val="Cal_Factor"/>
      <sheetName val="Mxdx"/>
      <sheetName val="Compare"/>
    </sheetNames>
    <sheetDataSet>
      <sheetData sheetId="0" refreshError="1"/>
      <sheetData sheetId="1" refreshError="1"/>
      <sheetData sheetId="2" refreshError="1"/>
      <sheetData sheetId="3" refreshError="1">
        <row r="224">
          <cell r="A224" t="str">
            <v>評價合計</v>
          </cell>
        </row>
      </sheetData>
      <sheetData sheetId="4" refreshError="1">
        <row r="43">
          <cell r="A43" t="str">
            <v>科目代號</v>
          </cell>
        </row>
      </sheetData>
      <sheetData sheetId="5" refreshError="1">
        <row r="48">
          <cell r="A48" t="str">
            <v>科目代號</v>
          </cell>
        </row>
      </sheetData>
      <sheetData sheetId="6" refreshError="1">
        <row r="52">
          <cell r="A52" t="str">
            <v>科目代號</v>
          </cell>
        </row>
      </sheetData>
      <sheetData sheetId="7" refreshError="1">
        <row r="50">
          <cell r="A50" t="str">
            <v>科目代號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4">
          <cell r="A24">
            <v>0</v>
          </cell>
        </row>
      </sheetData>
      <sheetData sheetId="16" refreshError="1">
        <row r="38">
          <cell r="G38">
            <v>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表"/>
      <sheetName val="Portfolio"/>
      <sheetName val="部位"/>
      <sheetName val="Realized"/>
      <sheetName val="全球基金買進"/>
      <sheetName val="全球基金贖回"/>
      <sheetName val="全球基金往來券商"/>
      <sheetName val="執行差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公司動態基本資料"/>
      <sheetName val="公司基本資料"/>
      <sheetName val="表01"/>
      <sheetName val="表02(資產)"/>
      <sheetName val="表02(資產附表)"/>
      <sheetName val="表02(負債業主權益)"/>
      <sheetName val="表03"/>
      <sheetName val="表04"/>
      <sheetName val="表04-1"/>
      <sheetName val="表04-2"/>
      <sheetName val="表04-3"/>
      <sheetName val="表05"/>
      <sheetName val="表06"/>
      <sheetName val="表07"/>
      <sheetName val="表07(總計)"/>
      <sheetName val="表08"/>
      <sheetName val="表09"/>
      <sheetName val="適法性稽核"/>
      <sheetName val="表09(總計)"/>
      <sheetName val="表10"/>
      <sheetName val="表10(總計)"/>
      <sheetName val="表11"/>
      <sheetName val="表11(合併列示及總計)"/>
      <sheetName val="表12"/>
      <sheetName val="表12(總計)"/>
      <sheetName val="表13"/>
      <sheetName val="表13(總計)"/>
      <sheetName val="表14"/>
      <sheetName val="表14(總計)"/>
      <sheetName val="表15"/>
      <sheetName val="表15-1"/>
      <sheetName val="表15圖示"/>
      <sheetName val="表16"/>
      <sheetName val="表16(總計)"/>
      <sheetName val="表17"/>
      <sheetName val="格式檢查"/>
      <sheetName val="數學勾稽"/>
      <sheetName val="合理性稽核"/>
      <sheetName val="引申變數"/>
      <sheetName val="代碼資料"/>
      <sheetName val="轉檔資訊"/>
      <sheetName val="表07_總計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  <sheetData sheetId="7"/>
      <sheetData sheetId="8"/>
      <sheetData sheetId="9" refreshError="1"/>
      <sheetData sheetId="10"/>
      <sheetData sheetId="11" refreshError="1"/>
      <sheetData sheetId="12" refreshError="1"/>
      <sheetData sheetId="13" refreshError="1">
        <row r="35">
          <cell r="G35">
            <v>2691704966</v>
          </cell>
        </row>
      </sheetData>
      <sheetData sheetId="14"/>
      <sheetData sheetId="15" refreshError="1">
        <row r="40">
          <cell r="E40">
            <v>3721458781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目錄"/>
      <sheetName val="表01-1"/>
      <sheetName val="表01-2"/>
      <sheetName val="表01-3"/>
      <sheetName val="表01-4"/>
      <sheetName val="表01-5"/>
      <sheetName val="表02-1"/>
      <sheetName val="表02-2"/>
      <sheetName val="表02-3"/>
      <sheetName val="表02-4"/>
      <sheetName val="表02-5"/>
      <sheetName val="表02-6"/>
      <sheetName val="表02-7"/>
      <sheetName val="表03 "/>
      <sheetName val="表04"/>
      <sheetName val="表05-1"/>
      <sheetName val="表05-2"/>
      <sheetName val="表06"/>
      <sheetName val="表07-1"/>
      <sheetName val="表07-2"/>
      <sheetName val="表08-1"/>
      <sheetName val="表08-2"/>
      <sheetName val="表09-1"/>
      <sheetName val="表09-2"/>
      <sheetName val="表10-1"/>
      <sheetName val="表10-2"/>
      <sheetName val="表10-3"/>
      <sheetName val="表10-4"/>
      <sheetName val="表10-5"/>
      <sheetName val="表11-1"/>
      <sheetName val="表11-2"/>
      <sheetName val=" 表12-1"/>
      <sheetName val="表12-2"/>
      <sheetName val="表12-3"/>
      <sheetName val="表12-4"/>
      <sheetName val="表13-1"/>
      <sheetName val="表13-2"/>
      <sheetName val="表13-3"/>
      <sheetName val="表14-1"/>
      <sheetName val="表14-2"/>
      <sheetName val="表14-3"/>
      <sheetName val="表14-4"/>
      <sheetName val="表14-5"/>
      <sheetName val="表15"/>
      <sheetName val="表16-1 "/>
      <sheetName val="表16-2"/>
      <sheetName val="表17"/>
      <sheetName val="表18"/>
      <sheetName val="表19-1"/>
      <sheetName val="表19-2"/>
      <sheetName val="表19-3 "/>
      <sheetName val="表19-4"/>
      <sheetName val="表19-5"/>
      <sheetName val="表20"/>
      <sheetName val="表21-1"/>
      <sheetName val="表21-2"/>
      <sheetName val="表21-3"/>
      <sheetName val="表21-4"/>
      <sheetName val="表21-5"/>
      <sheetName val="表21-6"/>
      <sheetName val="表21-7"/>
      <sheetName val="表21-8"/>
      <sheetName val="表22-1"/>
      <sheetName val="表22-2"/>
      <sheetName val="表23"/>
      <sheetName val="表24"/>
      <sheetName val="表25-1"/>
      <sheetName val="表25-2"/>
      <sheetName val="表25-3"/>
      <sheetName val="表26-1"/>
      <sheetName val="表26-2"/>
      <sheetName val="表27"/>
      <sheetName val="表28"/>
      <sheetName val="表29"/>
      <sheetName val="表30-1"/>
      <sheetName val="表30-2"/>
      <sheetName val="表30-3"/>
      <sheetName val="表30-4"/>
      <sheetName val="表30-5"/>
      <sheetName val="表30-6"/>
      <sheetName val="表30-7"/>
      <sheetName val="表30-8"/>
      <sheetName val="表30-9"/>
      <sheetName val="表30-10"/>
      <sheetName val="表30-11"/>
      <sheetName val="表30-12"/>
      <sheetName val="表13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算過程 (2)"/>
      <sheetName val="各家淨值"/>
      <sheetName val="績效表(要印)"/>
      <sheetName val="總表global"/>
      <sheetName val="資產配置(要印)"/>
      <sheetName val="委託資產配置(要印)"/>
    </sheetNames>
    <sheetDataSet>
      <sheetData sheetId="0"/>
      <sheetData sheetId="1">
        <row r="2">
          <cell r="B2">
            <v>194094.05557</v>
          </cell>
        </row>
        <row r="4">
          <cell r="B4">
            <v>156687.79303999999</v>
          </cell>
        </row>
        <row r="5">
          <cell r="B5">
            <v>58797.063040000001</v>
          </cell>
        </row>
        <row r="6">
          <cell r="B6">
            <v>62421.465250000001</v>
          </cell>
        </row>
        <row r="7">
          <cell r="B7">
            <v>151853.25937000001</v>
          </cell>
        </row>
        <row r="8">
          <cell r="B8">
            <v>117787.47603000001</v>
          </cell>
        </row>
        <row r="9">
          <cell r="B9">
            <v>142290.29233000003</v>
          </cell>
        </row>
        <row r="16">
          <cell r="B16">
            <v>105674.54386000001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舊制對照(舊) "/>
      <sheetName val="風險量計算"/>
      <sheetName val="RBC分類"/>
      <sheetName val="證投部"/>
      <sheetName val="表10-3"/>
      <sheetName val="表10-4"/>
      <sheetName val="表10-5"/>
      <sheetName val="表16-2"/>
      <sheetName val="表30-12"/>
      <sheetName val="判別式"/>
      <sheetName val="債基信評"/>
      <sheetName val="關係人長投"/>
      <sheetName val="非關係人長投"/>
      <sheetName val="長投更新"/>
      <sheetName val="短投更新"/>
      <sheetName val="關係人短投"/>
      <sheetName val="非關係人短投"/>
      <sheetName val="短投基金債券型"/>
      <sheetName val="短投基金平衡型"/>
      <sheetName val="短投基金股票型ETF"/>
      <sheetName val="短投基金股票型"/>
      <sheetName val="短投股票"/>
      <sheetName val="長投股票"/>
      <sheetName val="長投其他s"/>
      <sheetName val="長投其他v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(空白)</v>
          </cell>
          <cell r="C6" t="str">
            <v>(空白)</v>
          </cell>
        </row>
        <row r="7">
          <cell r="A7" t="str">
            <v>總計</v>
          </cell>
          <cell r="B7">
            <v>0</v>
          </cell>
          <cell r="C7" t="str">
            <v>總計</v>
          </cell>
          <cell r="D7">
            <v>0</v>
          </cell>
        </row>
        <row r="9">
          <cell r="A9" t="str">
            <v>非關係人長投</v>
          </cell>
        </row>
      </sheetData>
      <sheetData sheetId="14" refreshError="1">
        <row r="1">
          <cell r="A1" t="str">
            <v>成本</v>
          </cell>
          <cell r="B1" t="str">
            <v>(全部)</v>
          </cell>
          <cell r="C1" t="str">
            <v>市價</v>
          </cell>
          <cell r="D1" t="str">
            <v>(全部)</v>
          </cell>
        </row>
        <row r="3">
          <cell r="A3" t="str">
            <v>加總 的成本</v>
          </cell>
          <cell r="C3" t="str">
            <v>加總 的市價</v>
          </cell>
        </row>
        <row r="4">
          <cell r="A4" t="str">
            <v>類股</v>
          </cell>
          <cell r="B4" t="str">
            <v>小計</v>
          </cell>
          <cell r="C4" t="str">
            <v>類股</v>
          </cell>
          <cell r="D4" t="str">
            <v>小計</v>
          </cell>
        </row>
        <row r="5">
          <cell r="A5">
            <v>0</v>
          </cell>
          <cell r="B5">
            <v>0</v>
          </cell>
          <cell r="C5">
            <v>0</v>
          </cell>
          <cell r="D5">
            <v>0</v>
          </cell>
        </row>
        <row r="6">
          <cell r="A6" t="str">
            <v>上櫃股票</v>
          </cell>
          <cell r="B6">
            <v>2582406362</v>
          </cell>
          <cell r="C6" t="str">
            <v>上櫃股票</v>
          </cell>
          <cell r="D6">
            <v>1874819932</v>
          </cell>
        </row>
        <row r="7">
          <cell r="A7" t="str">
            <v>化學生技</v>
          </cell>
          <cell r="B7">
            <v>435200290</v>
          </cell>
          <cell r="C7" t="str">
            <v>化學生技</v>
          </cell>
          <cell r="D7">
            <v>302260008</v>
          </cell>
        </row>
        <row r="8">
          <cell r="A8" t="str">
            <v>水泥工業</v>
          </cell>
          <cell r="B8">
            <v>587732698</v>
          </cell>
          <cell r="C8" t="str">
            <v>水泥工業</v>
          </cell>
          <cell r="D8">
            <v>585336200</v>
          </cell>
        </row>
        <row r="9">
          <cell r="A9" t="str">
            <v>汽車工業</v>
          </cell>
          <cell r="B9">
            <v>453964362</v>
          </cell>
          <cell r="C9" t="str">
            <v>汽車工業</v>
          </cell>
          <cell r="D9">
            <v>347362000</v>
          </cell>
        </row>
        <row r="10">
          <cell r="A10" t="str">
            <v>其他</v>
          </cell>
          <cell r="B10">
            <v>1386034713</v>
          </cell>
          <cell r="C10" t="str">
            <v>其他</v>
          </cell>
          <cell r="D10">
            <v>1717313157</v>
          </cell>
        </row>
        <row r="11">
          <cell r="A11" t="str">
            <v>金融保險</v>
          </cell>
          <cell r="B11">
            <v>12181869909</v>
          </cell>
          <cell r="C11" t="str">
            <v>金融保險</v>
          </cell>
          <cell r="D11">
            <v>11130242812</v>
          </cell>
        </row>
        <row r="12">
          <cell r="A12" t="str">
            <v>航運業</v>
          </cell>
          <cell r="B12">
            <v>1853382708</v>
          </cell>
          <cell r="C12" t="str">
            <v>航運業</v>
          </cell>
          <cell r="D12">
            <v>1332913102</v>
          </cell>
        </row>
        <row r="13">
          <cell r="A13" t="str">
            <v>造紙工業</v>
          </cell>
          <cell r="B13">
            <v>81565494</v>
          </cell>
          <cell r="C13" t="str">
            <v>造紙工業</v>
          </cell>
          <cell r="D13">
            <v>60294968</v>
          </cell>
        </row>
        <row r="14">
          <cell r="A14" t="str">
            <v>塑膠工業</v>
          </cell>
          <cell r="B14">
            <v>529410300</v>
          </cell>
          <cell r="C14" t="str">
            <v>塑膠工業</v>
          </cell>
          <cell r="D14">
            <v>474615786</v>
          </cell>
        </row>
        <row r="15">
          <cell r="A15" t="str">
            <v>電子工業</v>
          </cell>
          <cell r="B15">
            <v>6108592763</v>
          </cell>
          <cell r="C15" t="str">
            <v>電子工業</v>
          </cell>
          <cell r="D15">
            <v>5177475510</v>
          </cell>
        </row>
        <row r="16">
          <cell r="A16" t="str">
            <v>電器電纜</v>
          </cell>
          <cell r="B16">
            <v>84972836</v>
          </cell>
          <cell r="C16" t="str">
            <v>電器電纜</v>
          </cell>
          <cell r="D16">
            <v>56535471</v>
          </cell>
        </row>
        <row r="17">
          <cell r="A17" t="str">
            <v>電機機械</v>
          </cell>
          <cell r="B17">
            <v>162602102</v>
          </cell>
          <cell r="C17" t="str">
            <v>電機機械</v>
          </cell>
          <cell r="D17">
            <v>182795276</v>
          </cell>
        </row>
        <row r="18">
          <cell r="A18" t="str">
            <v>橡膠工業</v>
          </cell>
          <cell r="B18">
            <v>103075410</v>
          </cell>
          <cell r="C18" t="str">
            <v>橡膠工業</v>
          </cell>
          <cell r="D18">
            <v>68694160</v>
          </cell>
        </row>
        <row r="19">
          <cell r="A19" t="str">
            <v>鋼鐵工業</v>
          </cell>
          <cell r="B19">
            <v>205057174</v>
          </cell>
          <cell r="C19" t="str">
            <v>鋼鐵工業</v>
          </cell>
          <cell r="D19">
            <v>154393296</v>
          </cell>
        </row>
        <row r="20">
          <cell r="A20" t="str">
            <v>(空白)</v>
          </cell>
          <cell r="C20" t="str">
            <v>(空白)</v>
          </cell>
        </row>
        <row r="21">
          <cell r="A21" t="str">
            <v>觀光事業</v>
          </cell>
          <cell r="B21">
            <v>637916636</v>
          </cell>
          <cell r="C21" t="str">
            <v>觀光事業</v>
          </cell>
          <cell r="D21">
            <v>587425510</v>
          </cell>
        </row>
        <row r="22">
          <cell r="A22" t="str">
            <v>建材營造</v>
          </cell>
          <cell r="B22">
            <v>28515080</v>
          </cell>
          <cell r="C22" t="str">
            <v>建材營造</v>
          </cell>
          <cell r="D22">
            <v>22336474</v>
          </cell>
        </row>
        <row r="23">
          <cell r="A23" t="str">
            <v>總計</v>
          </cell>
          <cell r="B23">
            <v>27422298837</v>
          </cell>
          <cell r="C23" t="str">
            <v>總計</v>
          </cell>
          <cell r="D23">
            <v>24074813662</v>
          </cell>
        </row>
        <row r="27">
          <cell r="A27" t="str">
            <v>非關係人短投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0" zoomScaleNormal="80" workbookViewId="0">
      <pane xSplit="3" ySplit="5" topLeftCell="E6" activePane="bottomRight" state="frozen"/>
      <selection pane="topRight" activeCell="D1" sqref="D1"/>
      <selection pane="bottomLeft" activeCell="A6" sqref="A6"/>
      <selection pane="bottomRight" activeCell="B26" sqref="B26:C26"/>
    </sheetView>
  </sheetViews>
  <sheetFormatPr defaultColWidth="9" defaultRowHeight="15.5"/>
  <cols>
    <col min="1" max="1" width="7.75" style="1" customWidth="1"/>
    <col min="2" max="2" width="26.5" style="1" customWidth="1"/>
    <col min="3" max="3" width="9" style="18"/>
    <col min="4" max="4" width="17.83203125" style="1" customWidth="1"/>
    <col min="5" max="5" width="16.33203125" style="1" customWidth="1"/>
    <col min="6" max="6" width="18.83203125" style="1" customWidth="1"/>
    <col min="7" max="7" width="17" style="1" customWidth="1"/>
    <col min="8" max="8" width="18.83203125" style="1" customWidth="1"/>
    <col min="9" max="9" width="17" style="1" customWidth="1"/>
    <col min="10" max="11" width="17.58203125" style="1" customWidth="1"/>
    <col min="12" max="12" width="13.83203125" style="14" bestFit="1" customWidth="1"/>
    <col min="13" max="16384" width="9" style="1"/>
  </cols>
  <sheetData>
    <row r="1" spans="1:12" ht="33.5">
      <c r="A1" s="207" t="s">
        <v>54</v>
      </c>
      <c r="B1" s="207"/>
      <c r="C1" s="207"/>
      <c r="D1" s="207"/>
      <c r="E1" s="207"/>
      <c r="F1" s="207"/>
      <c r="G1" s="207"/>
      <c r="H1" s="207"/>
      <c r="I1" s="207"/>
      <c r="J1" s="207"/>
      <c r="K1" s="57"/>
      <c r="L1" s="58"/>
    </row>
    <row r="2" spans="1:12" ht="17">
      <c r="A2" s="221" t="s">
        <v>70</v>
      </c>
      <c r="B2" s="221"/>
      <c r="C2" s="221"/>
      <c r="D2" s="221"/>
      <c r="E2" s="221"/>
      <c r="F2" s="221"/>
      <c r="G2" s="221"/>
      <c r="H2" s="221"/>
      <c r="I2" s="221"/>
      <c r="J2" s="221"/>
      <c r="K2" s="59" t="s">
        <v>27</v>
      </c>
      <c r="L2" s="58"/>
    </row>
    <row r="3" spans="1:12" ht="16" thickBot="1">
      <c r="A3" s="222"/>
      <c r="B3" s="222"/>
      <c r="C3" s="222"/>
      <c r="D3" s="222"/>
      <c r="E3" s="222"/>
      <c r="F3" s="222"/>
      <c r="G3" s="222"/>
      <c r="H3" s="222"/>
      <c r="I3" s="222"/>
      <c r="J3" s="222"/>
      <c r="K3" s="60" t="s">
        <v>32</v>
      </c>
      <c r="L3" s="58"/>
    </row>
    <row r="4" spans="1:12" ht="20.149999999999999" customHeight="1" thickBot="1">
      <c r="A4" s="208" t="s">
        <v>33</v>
      </c>
      <c r="B4" s="209"/>
      <c r="C4" s="212" t="s">
        <v>34</v>
      </c>
      <c r="D4" s="214" t="s">
        <v>68</v>
      </c>
      <c r="E4" s="214"/>
      <c r="F4" s="217" t="s">
        <v>71</v>
      </c>
      <c r="G4" s="218"/>
      <c r="H4" s="219" t="s">
        <v>72</v>
      </c>
      <c r="I4" s="220"/>
      <c r="J4" s="215" t="s">
        <v>35</v>
      </c>
      <c r="K4" s="216"/>
      <c r="L4" s="58"/>
    </row>
    <row r="5" spans="1:12" ht="20.149999999999999" customHeight="1" thickTop="1">
      <c r="A5" s="210"/>
      <c r="B5" s="211"/>
      <c r="C5" s="213"/>
      <c r="D5" s="61" t="s">
        <v>28</v>
      </c>
      <c r="E5" s="62" t="s">
        <v>29</v>
      </c>
      <c r="F5" s="63" t="s">
        <v>28</v>
      </c>
      <c r="G5" s="62" t="s">
        <v>29</v>
      </c>
      <c r="H5" s="64" t="s">
        <v>58</v>
      </c>
      <c r="I5" s="65" t="s">
        <v>29</v>
      </c>
      <c r="J5" s="66" t="s">
        <v>69</v>
      </c>
      <c r="K5" s="67" t="s">
        <v>57</v>
      </c>
      <c r="L5" s="58"/>
    </row>
    <row r="6" spans="1:12" ht="30" customHeight="1">
      <c r="A6" s="223" t="s">
        <v>30</v>
      </c>
      <c r="B6" s="68" t="s">
        <v>36</v>
      </c>
      <c r="C6" s="69"/>
      <c r="D6" s="70"/>
      <c r="E6" s="30"/>
      <c r="F6" s="29"/>
      <c r="G6" s="30"/>
      <c r="H6" s="71"/>
      <c r="I6" s="72"/>
      <c r="J6" s="73"/>
      <c r="K6" s="74"/>
      <c r="L6" s="58"/>
    </row>
    <row r="7" spans="1:12" ht="30" customHeight="1">
      <c r="A7" s="224"/>
      <c r="B7" s="75" t="s">
        <v>37</v>
      </c>
      <c r="C7" s="76">
        <v>7.1999999999999998E-3</v>
      </c>
      <c r="D7" s="77">
        <v>51114176143.43</v>
      </c>
      <c r="E7" s="78">
        <v>368022068.232696</v>
      </c>
      <c r="F7" s="19">
        <v>49966961453.440002</v>
      </c>
      <c r="G7" s="20">
        <v>359762122.46476799</v>
      </c>
      <c r="H7" s="79">
        <v>49961192567.160004</v>
      </c>
      <c r="I7" s="80">
        <v>359720586.48355204</v>
      </c>
      <c r="J7" s="81">
        <f>I7-E7</f>
        <v>-8301481.7491439581</v>
      </c>
      <c r="K7" s="82">
        <f>I7-G7</f>
        <v>-41535.981215953827</v>
      </c>
      <c r="L7" s="58"/>
    </row>
    <row r="8" spans="1:12" ht="30" customHeight="1">
      <c r="A8" s="224"/>
      <c r="B8" s="75" t="s">
        <v>38</v>
      </c>
      <c r="C8" s="76">
        <v>1.0800000000000001E-2</v>
      </c>
      <c r="D8" s="77">
        <v>0</v>
      </c>
      <c r="E8" s="78">
        <v>0</v>
      </c>
      <c r="F8" s="19">
        <v>0</v>
      </c>
      <c r="G8" s="20">
        <v>0</v>
      </c>
      <c r="H8" s="79">
        <v>0</v>
      </c>
      <c r="I8" s="80">
        <v>0</v>
      </c>
      <c r="J8" s="81">
        <f t="shared" ref="J8:J25" si="0">I8-E8</f>
        <v>0</v>
      </c>
      <c r="K8" s="82">
        <f t="shared" ref="K8:K10" si="1">I8-G8</f>
        <v>0</v>
      </c>
      <c r="L8" s="58"/>
    </row>
    <row r="9" spans="1:12" ht="30" customHeight="1">
      <c r="A9" s="224"/>
      <c r="B9" s="75" t="s">
        <v>39</v>
      </c>
      <c r="C9" s="76">
        <v>3.9600000000000003E-2</v>
      </c>
      <c r="D9" s="77">
        <v>8811000</v>
      </c>
      <c r="E9" s="78">
        <v>348915.60000000003</v>
      </c>
      <c r="F9" s="19">
        <v>8811000</v>
      </c>
      <c r="G9" s="20">
        <v>348915.60000000003</v>
      </c>
      <c r="H9" s="79">
        <v>8811000</v>
      </c>
      <c r="I9" s="80">
        <v>348915.60000000003</v>
      </c>
      <c r="J9" s="81">
        <f t="shared" si="0"/>
        <v>0</v>
      </c>
      <c r="K9" s="82">
        <f t="shared" si="1"/>
        <v>0</v>
      </c>
      <c r="L9" s="58"/>
    </row>
    <row r="10" spans="1:12" ht="30" customHeight="1">
      <c r="A10" s="224"/>
      <c r="B10" s="75" t="s">
        <v>40</v>
      </c>
      <c r="C10" s="76">
        <v>4.7999999999999996E-3</v>
      </c>
      <c r="D10" s="77">
        <v>0</v>
      </c>
      <c r="E10" s="78">
        <v>0</v>
      </c>
      <c r="F10" s="19">
        <v>0</v>
      </c>
      <c r="G10" s="20">
        <v>0</v>
      </c>
      <c r="H10" s="79">
        <v>0</v>
      </c>
      <c r="I10" s="80">
        <v>0</v>
      </c>
      <c r="J10" s="81">
        <f t="shared" si="0"/>
        <v>0</v>
      </c>
      <c r="K10" s="82">
        <f t="shared" si="1"/>
        <v>0</v>
      </c>
      <c r="L10" s="58"/>
    </row>
    <row r="11" spans="1:12" ht="30" customHeight="1">
      <c r="A11" s="224"/>
      <c r="B11" s="83" t="s">
        <v>41</v>
      </c>
      <c r="C11" s="84"/>
      <c r="D11" s="85">
        <f>SUM(D7:D10)</f>
        <v>51122987143.43</v>
      </c>
      <c r="E11" s="85">
        <f t="shared" ref="E11:I11" si="2">SUM(E7:E10)</f>
        <v>368370983.83269602</v>
      </c>
      <c r="F11" s="85">
        <f t="shared" si="2"/>
        <v>49975772453.440002</v>
      </c>
      <c r="G11" s="85">
        <f t="shared" si="2"/>
        <v>360111038.06476802</v>
      </c>
      <c r="H11" s="85">
        <f t="shared" si="2"/>
        <v>49970003567.160004</v>
      </c>
      <c r="I11" s="85">
        <f t="shared" si="2"/>
        <v>360069502.08355206</v>
      </c>
      <c r="J11" s="81">
        <f>SUM(J7:J10)</f>
        <v>-8301481.7491439581</v>
      </c>
      <c r="K11" s="81">
        <f>SUM(K7:K10)</f>
        <v>-41535.981215953827</v>
      </c>
      <c r="L11" s="58"/>
    </row>
    <row r="12" spans="1:12" ht="30" customHeight="1">
      <c r="A12" s="224"/>
      <c r="B12" s="68" t="s">
        <v>42</v>
      </c>
      <c r="C12" s="84"/>
      <c r="D12" s="87"/>
      <c r="E12" s="88"/>
      <c r="F12" s="22"/>
      <c r="G12" s="20"/>
      <c r="H12" s="89"/>
      <c r="I12" s="80"/>
      <c r="J12" s="90"/>
      <c r="K12" s="91"/>
      <c r="L12" s="58"/>
    </row>
    <row r="13" spans="1:12" ht="30" customHeight="1">
      <c r="A13" s="224"/>
      <c r="B13" s="92" t="s">
        <v>43</v>
      </c>
      <c r="C13" s="84"/>
      <c r="D13" s="93" t="s">
        <v>19</v>
      </c>
      <c r="E13" s="94"/>
      <c r="F13" s="23" t="s">
        <v>19</v>
      </c>
      <c r="G13" s="20"/>
      <c r="H13" s="95" t="s">
        <v>19</v>
      </c>
      <c r="I13" s="80"/>
      <c r="J13" s="81">
        <f t="shared" si="0"/>
        <v>0</v>
      </c>
      <c r="K13" s="82">
        <f>I13-G13</f>
        <v>0</v>
      </c>
      <c r="L13" s="58"/>
    </row>
    <row r="14" spans="1:12" ht="30" customHeight="1">
      <c r="A14" s="224"/>
      <c r="B14" s="92" t="s">
        <v>44</v>
      </c>
      <c r="C14" s="76">
        <v>0.23710000000000001</v>
      </c>
      <c r="D14" s="96">
        <v>1598927065.5599997</v>
      </c>
      <c r="E14" s="78">
        <v>379105607.24427593</v>
      </c>
      <c r="F14" s="24">
        <v>1530043853.5799999</v>
      </c>
      <c r="G14" s="20">
        <v>362773397.68381798</v>
      </c>
      <c r="H14" s="97">
        <v>1481432503.3199999</v>
      </c>
      <c r="I14" s="80">
        <v>351247646.53717202</v>
      </c>
      <c r="J14" s="81">
        <f t="shared" si="0"/>
        <v>-27857960.707103908</v>
      </c>
      <c r="K14" s="82">
        <f>I14-G14</f>
        <v>-11525751.146645963</v>
      </c>
      <c r="L14" s="58"/>
    </row>
    <row r="15" spans="1:12" ht="28.9" customHeight="1">
      <c r="A15" s="224"/>
      <c r="B15" s="83" t="s">
        <v>45</v>
      </c>
      <c r="C15" s="84"/>
      <c r="D15" s="85">
        <f>SUM(D13:D14)</f>
        <v>1598927065.5599997</v>
      </c>
      <c r="E15" s="85">
        <f t="shared" ref="E15:I15" si="3">SUM(E13:E14)</f>
        <v>379105607.24427593</v>
      </c>
      <c r="F15" s="85">
        <f t="shared" si="3"/>
        <v>1530043853.5799999</v>
      </c>
      <c r="G15" s="85">
        <f t="shared" si="3"/>
        <v>362773397.68381798</v>
      </c>
      <c r="H15" s="85">
        <f t="shared" si="3"/>
        <v>1481432503.3199999</v>
      </c>
      <c r="I15" s="85">
        <f t="shared" si="3"/>
        <v>351247646.53717202</v>
      </c>
      <c r="J15" s="81">
        <f>SUM(J13:J14)</f>
        <v>-27857960.707103908</v>
      </c>
      <c r="K15" s="81">
        <f>SUM(K13:K14)</f>
        <v>-11525751.146645963</v>
      </c>
      <c r="L15" s="58"/>
    </row>
    <row r="16" spans="1:12" ht="34.5" customHeight="1" thickBot="1">
      <c r="A16" s="225"/>
      <c r="B16" s="98" t="s">
        <v>46</v>
      </c>
      <c r="C16" s="99"/>
      <c r="D16" s="100">
        <f>D11+D15</f>
        <v>52721914208.989998</v>
      </c>
      <c r="E16" s="100">
        <f t="shared" ref="E16:I16" si="4">E11+E15</f>
        <v>747476591.07697201</v>
      </c>
      <c r="F16" s="100">
        <f t="shared" si="4"/>
        <v>51505816307.020004</v>
      </c>
      <c r="G16" s="100">
        <f t="shared" si="4"/>
        <v>722884435.74858594</v>
      </c>
      <c r="H16" s="100">
        <f t="shared" si="4"/>
        <v>51451436070.480003</v>
      </c>
      <c r="I16" s="100">
        <f t="shared" si="4"/>
        <v>711317148.62072408</v>
      </c>
      <c r="J16" s="81">
        <f>J11+J15</f>
        <v>-36159442.456247866</v>
      </c>
      <c r="K16" s="101">
        <f>K11+K15</f>
        <v>-11567287.127861917</v>
      </c>
      <c r="L16" s="102"/>
    </row>
    <row r="17" spans="1:12" ht="33.75" customHeight="1" thickTop="1">
      <c r="A17" s="226" t="s">
        <v>31</v>
      </c>
      <c r="B17" s="103" t="s">
        <v>47</v>
      </c>
      <c r="C17" s="104"/>
      <c r="D17" s="105">
        <f>D20+D24</f>
        <v>1092655178.01</v>
      </c>
      <c r="E17" s="105">
        <f t="shared" ref="E17:I17" si="5">E20+E24</f>
        <v>10083694.14756</v>
      </c>
      <c r="F17" s="105">
        <f t="shared" si="5"/>
        <v>1010803079.88</v>
      </c>
      <c r="G17" s="105">
        <f t="shared" si="5"/>
        <v>7575265.1033729995</v>
      </c>
      <c r="H17" s="105">
        <f t="shared" si="5"/>
        <v>983084610.41999996</v>
      </c>
      <c r="I17" s="105">
        <f t="shared" si="5"/>
        <v>7369032.2903999994</v>
      </c>
      <c r="J17" s="106">
        <f>J20+J24</f>
        <v>-2714661.8571600001</v>
      </c>
      <c r="K17" s="106">
        <f>K20+K24</f>
        <v>-206232.81297300034</v>
      </c>
      <c r="L17" s="107"/>
    </row>
    <row r="18" spans="1:12" ht="30" customHeight="1">
      <c r="A18" s="227"/>
      <c r="B18" s="68" t="s">
        <v>36</v>
      </c>
      <c r="C18" s="76"/>
      <c r="D18" s="85"/>
      <c r="E18" s="21"/>
      <c r="F18" s="28"/>
      <c r="G18" s="21"/>
      <c r="H18" s="108"/>
      <c r="I18" s="86"/>
      <c r="J18" s="81"/>
      <c r="K18" s="82"/>
      <c r="L18" s="58"/>
    </row>
    <row r="19" spans="1:12" ht="30" customHeight="1">
      <c r="A19" s="227"/>
      <c r="B19" s="92" t="s">
        <v>48</v>
      </c>
      <c r="C19" s="76">
        <v>7.1999999999999998E-3</v>
      </c>
      <c r="D19" s="77">
        <v>1090422526.05</v>
      </c>
      <c r="E19" s="78">
        <v>7851042.1875599995</v>
      </c>
      <c r="F19" s="19">
        <v>1009509113.25</v>
      </c>
      <c r="G19" s="20">
        <v>7268465.6153999995</v>
      </c>
      <c r="H19" s="79">
        <v>981819612.17999995</v>
      </c>
      <c r="I19" s="80">
        <v>7069101.2076959992</v>
      </c>
      <c r="J19" s="81">
        <f t="shared" si="0"/>
        <v>-781940.97986400034</v>
      </c>
      <c r="K19" s="82">
        <f>I19-G19</f>
        <v>-199364.40770400036</v>
      </c>
      <c r="L19" s="58"/>
    </row>
    <row r="20" spans="1:12" ht="30" customHeight="1">
      <c r="A20" s="227"/>
      <c r="B20" s="83" t="s">
        <v>49</v>
      </c>
      <c r="C20" s="76"/>
      <c r="D20" s="85">
        <f>SUM(D19)</f>
        <v>1090422526.05</v>
      </c>
      <c r="E20" s="85">
        <f t="shared" ref="E20:I20" si="6">SUM(E19)</f>
        <v>7851042.1875599995</v>
      </c>
      <c r="F20" s="85">
        <f t="shared" si="6"/>
        <v>1009509113.25</v>
      </c>
      <c r="G20" s="85">
        <f t="shared" si="6"/>
        <v>7268465.6153999995</v>
      </c>
      <c r="H20" s="85">
        <f t="shared" si="6"/>
        <v>981819612.17999995</v>
      </c>
      <c r="I20" s="85">
        <f t="shared" si="6"/>
        <v>7069101.2076959992</v>
      </c>
      <c r="J20" s="81">
        <f>J19</f>
        <v>-781940.97986400034</v>
      </c>
      <c r="K20" s="81">
        <f>K19</f>
        <v>-199364.40770400036</v>
      </c>
      <c r="L20" s="58"/>
    </row>
    <row r="21" spans="1:12" ht="30" customHeight="1">
      <c r="A21" s="227"/>
      <c r="B21" s="68" t="s">
        <v>42</v>
      </c>
      <c r="C21" s="76"/>
      <c r="D21" s="85"/>
      <c r="E21" s="21"/>
      <c r="F21" s="22"/>
      <c r="G21" s="21"/>
      <c r="H21" s="89"/>
      <c r="I21" s="86"/>
      <c r="J21" s="81"/>
      <c r="K21" s="82"/>
      <c r="L21" s="58"/>
    </row>
    <row r="22" spans="1:12" ht="30" customHeight="1">
      <c r="A22" s="227"/>
      <c r="B22" s="92" t="s">
        <v>43</v>
      </c>
      <c r="C22" s="76"/>
      <c r="D22" s="109">
        <v>0</v>
      </c>
      <c r="E22" s="26">
        <v>0</v>
      </c>
      <c r="F22" s="25">
        <v>0</v>
      </c>
      <c r="G22" s="26">
        <v>0</v>
      </c>
      <c r="H22" s="110">
        <v>0</v>
      </c>
      <c r="I22" s="111">
        <v>0</v>
      </c>
      <c r="J22" s="81">
        <f t="shared" si="0"/>
        <v>0</v>
      </c>
      <c r="K22" s="82">
        <f>I22-G22</f>
        <v>0</v>
      </c>
      <c r="L22" s="58"/>
    </row>
    <row r="23" spans="1:12" ht="30" customHeight="1">
      <c r="A23" s="227"/>
      <c r="B23" s="92" t="s">
        <v>44</v>
      </c>
      <c r="C23" s="76">
        <v>0.23710000000000001</v>
      </c>
      <c r="D23" s="204">
        <v>2232651.96</v>
      </c>
      <c r="E23" s="204">
        <v>2232651.96</v>
      </c>
      <c r="F23" s="27">
        <v>1293966.6299999999</v>
      </c>
      <c r="G23" s="20">
        <v>306799.48797299998</v>
      </c>
      <c r="H23" s="112">
        <v>1264998.24</v>
      </c>
      <c r="I23" s="80">
        <v>299931.082704</v>
      </c>
      <c r="J23" s="81">
        <f t="shared" si="0"/>
        <v>-1932720.877296</v>
      </c>
      <c r="K23" s="82">
        <f>I23-G23</f>
        <v>-6868.4052689999808</v>
      </c>
      <c r="L23" s="58"/>
    </row>
    <row r="24" spans="1:12" ht="30" customHeight="1" thickBot="1">
      <c r="A24" s="113"/>
      <c r="B24" s="114" t="s">
        <v>50</v>
      </c>
      <c r="C24" s="99"/>
      <c r="D24" s="205">
        <f>SUM(D22:D23)</f>
        <v>2232651.96</v>
      </c>
      <c r="E24" s="205">
        <f t="shared" ref="E24:I24" si="7">SUM(E22:E23)</f>
        <v>2232651.96</v>
      </c>
      <c r="F24" s="205">
        <f t="shared" si="7"/>
        <v>1293966.6299999999</v>
      </c>
      <c r="G24" s="205">
        <f t="shared" si="7"/>
        <v>306799.48797299998</v>
      </c>
      <c r="H24" s="205">
        <f t="shared" si="7"/>
        <v>1264998.24</v>
      </c>
      <c r="I24" s="205">
        <f t="shared" si="7"/>
        <v>299931.082704</v>
      </c>
      <c r="J24" s="101">
        <f>SUM(J22:J23)</f>
        <v>-1932720.877296</v>
      </c>
      <c r="K24" s="101">
        <f>SUM(K22:K23)</f>
        <v>-6868.4052689999808</v>
      </c>
      <c r="L24" s="58"/>
    </row>
    <row r="25" spans="1:12" ht="35.15" customHeight="1" thickBot="1">
      <c r="A25" s="228"/>
      <c r="B25" s="229"/>
      <c r="C25" s="115"/>
      <c r="D25" s="116">
        <f>D16+D17</f>
        <v>53814569387</v>
      </c>
      <c r="E25" s="116">
        <f t="shared" ref="E25:I25" si="8">E16+E17</f>
        <v>757560285.22453201</v>
      </c>
      <c r="F25" s="116">
        <f t="shared" si="8"/>
        <v>52516619386.900002</v>
      </c>
      <c r="G25" s="116">
        <f t="shared" si="8"/>
        <v>730459700.85195899</v>
      </c>
      <c r="H25" s="116">
        <f t="shared" si="8"/>
        <v>52434520680.900002</v>
      </c>
      <c r="I25" s="116">
        <f t="shared" si="8"/>
        <v>718686180.91112411</v>
      </c>
      <c r="J25" s="81">
        <f t="shared" si="0"/>
        <v>-38874104.313407898</v>
      </c>
      <c r="K25" s="82">
        <f>I25-G25</f>
        <v>-11773519.94083488</v>
      </c>
      <c r="L25" s="107"/>
    </row>
    <row r="26" spans="1:12" s="8" customFormat="1" ht="27.75" customHeight="1">
      <c r="A26" s="117" t="s">
        <v>73</v>
      </c>
      <c r="B26" s="117"/>
      <c r="C26" s="118"/>
      <c r="D26" s="119"/>
      <c r="E26" s="119"/>
      <c r="F26" s="119"/>
      <c r="G26" s="119"/>
      <c r="H26" s="206"/>
      <c r="I26" s="206"/>
      <c r="J26" s="120"/>
      <c r="K26" s="119"/>
      <c r="L26" s="58"/>
    </row>
    <row r="27" spans="1:12" s="6" customFormat="1" ht="17">
      <c r="A27" s="121" t="s">
        <v>67</v>
      </c>
      <c r="B27" s="122"/>
      <c r="C27" s="123"/>
      <c r="D27" s="124"/>
      <c r="E27" s="124"/>
      <c r="F27" s="124"/>
      <c r="G27" s="124"/>
      <c r="H27" s="125"/>
      <c r="I27" s="124"/>
      <c r="J27" s="124"/>
      <c r="K27" s="124"/>
      <c r="L27" s="58"/>
    </row>
    <row r="28" spans="1:12" s="9" customFormat="1" ht="17">
      <c r="A28" s="13"/>
      <c r="B28" s="7"/>
      <c r="C28" s="16"/>
      <c r="D28" s="2"/>
      <c r="E28" s="2"/>
      <c r="F28" s="2"/>
      <c r="G28" s="2"/>
      <c r="H28" s="2"/>
      <c r="I28" s="3"/>
      <c r="J28" s="3"/>
      <c r="K28" s="3"/>
      <c r="L28" s="14"/>
    </row>
    <row r="29" spans="1:12" s="9" customFormat="1" ht="17">
      <c r="A29" s="13"/>
      <c r="B29" s="7"/>
      <c r="C29" s="16"/>
      <c r="D29" s="2"/>
      <c r="E29" s="2"/>
      <c r="F29" s="2"/>
      <c r="G29" s="2"/>
      <c r="H29" s="2"/>
      <c r="I29" s="3"/>
      <c r="J29" s="3"/>
      <c r="K29" s="3"/>
      <c r="L29" s="14"/>
    </row>
    <row r="30" spans="1:12" s="9" customFormat="1" ht="17">
      <c r="A30" s="4"/>
      <c r="B30" s="7"/>
      <c r="C30" s="16"/>
      <c r="D30" s="2"/>
      <c r="E30" s="2"/>
      <c r="F30" s="2"/>
      <c r="G30" s="2"/>
      <c r="H30" s="2"/>
      <c r="I30" s="3"/>
      <c r="J30" s="3"/>
      <c r="K30" s="3"/>
      <c r="L30" s="14"/>
    </row>
    <row r="31" spans="1:12" s="11" customFormat="1" ht="18">
      <c r="A31" s="10" t="s">
        <v>19</v>
      </c>
      <c r="B31" s="11" t="s">
        <v>51</v>
      </c>
      <c r="C31" s="17"/>
      <c r="D31" s="12"/>
      <c r="E31" s="12" t="s">
        <v>52</v>
      </c>
      <c r="H31" s="11" t="s">
        <v>53</v>
      </c>
      <c r="J31" s="11" t="s">
        <v>19</v>
      </c>
      <c r="L31" s="15"/>
    </row>
    <row r="33" spans="2:2" ht="17">
      <c r="B33" s="4"/>
    </row>
  </sheetData>
  <mergeCells count="12">
    <mergeCell ref="H26:I26"/>
    <mergeCell ref="A1:J1"/>
    <mergeCell ref="A4:B5"/>
    <mergeCell ref="C4:C5"/>
    <mergeCell ref="D4:E4"/>
    <mergeCell ref="J4:K4"/>
    <mergeCell ref="F4:G4"/>
    <mergeCell ref="H4:I4"/>
    <mergeCell ref="A2:J3"/>
    <mergeCell ref="A6:A16"/>
    <mergeCell ref="A17:A23"/>
    <mergeCell ref="A25:B25"/>
  </mergeCells>
  <phoneticPr fontId="12" type="noConversion"/>
  <printOptions horizontalCentered="1"/>
  <pageMargins left="0" right="0" top="0" bottom="0.35433070866141736" header="0" footer="0"/>
  <pageSetup paperSize="9" scale="70" orientation="landscape" horizontalDpi="4294967294" r:id="rId1"/>
  <headerFooter alignWithMargins="0">
    <oddFooter>&amp;L&amp;"新細明體,標準"&amp;8&amp;D / &amp;T&amp;C&amp;"新細明體,標準"&amp;10&amp;P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5"/>
    <pageSetUpPr fitToPage="1"/>
  </sheetPr>
  <dimension ref="A1:F41"/>
  <sheetViews>
    <sheetView zoomScale="70" zoomScaleNormal="70" workbookViewId="0">
      <selection activeCell="B2" sqref="B2"/>
    </sheetView>
  </sheetViews>
  <sheetFormatPr defaultRowHeight="19.5"/>
  <cols>
    <col min="1" max="1" width="11.33203125" style="155" customWidth="1"/>
    <col min="2" max="2" width="52" style="126" customWidth="1"/>
    <col min="3" max="3" width="26.83203125" style="126" customWidth="1"/>
    <col min="4" max="4" width="10.33203125" style="126" customWidth="1"/>
    <col min="5" max="5" width="17.5" style="126" bestFit="1" customWidth="1"/>
    <col min="6" max="6" width="6.5" style="126" customWidth="1"/>
    <col min="7" max="16384" width="8.6640625" style="126"/>
  </cols>
  <sheetData>
    <row r="1" spans="1:6" ht="27.5">
      <c r="A1" s="230" t="s">
        <v>2</v>
      </c>
      <c r="B1" s="230"/>
      <c r="C1" s="230"/>
    </row>
    <row r="2" spans="1:6" ht="26.25" customHeight="1">
      <c r="A2" s="127"/>
      <c r="B2" s="128" t="s">
        <v>74</v>
      </c>
      <c r="C2" s="127"/>
    </row>
    <row r="3" spans="1:6" ht="20" thickBot="1">
      <c r="A3" s="129" t="s">
        <v>62</v>
      </c>
      <c r="B3" s="130"/>
      <c r="C3" s="131" t="s">
        <v>66</v>
      </c>
    </row>
    <row r="4" spans="1:6" ht="20" thickBot="1">
      <c r="A4" s="234" t="s">
        <v>6</v>
      </c>
      <c r="B4" s="132" t="s">
        <v>0</v>
      </c>
      <c r="C4" s="133" t="s">
        <v>7</v>
      </c>
      <c r="D4" s="134"/>
    </row>
    <row r="5" spans="1:6" ht="20">
      <c r="A5" s="235"/>
      <c r="B5" s="40" t="s">
        <v>8</v>
      </c>
      <c r="C5" s="135">
        <f>統計數!I6-統計數!O6-統計數!O13</f>
        <v>0</v>
      </c>
      <c r="D5" s="136"/>
      <c r="E5" s="47"/>
      <c r="F5" s="137"/>
    </row>
    <row r="6" spans="1:6" ht="20">
      <c r="A6" s="235"/>
      <c r="B6" s="41" t="s">
        <v>9</v>
      </c>
      <c r="C6" s="48">
        <v>0</v>
      </c>
      <c r="D6" s="136"/>
    </row>
    <row r="7" spans="1:6" ht="20">
      <c r="A7" s="235"/>
      <c r="B7" s="41" t="s">
        <v>10</v>
      </c>
      <c r="C7" s="138">
        <f>統計數!I7-統計數!O7</f>
        <v>0</v>
      </c>
      <c r="D7" s="136"/>
      <c r="E7" s="139"/>
    </row>
    <row r="8" spans="1:6" ht="20">
      <c r="A8" s="235"/>
      <c r="B8" s="41" t="s">
        <v>11</v>
      </c>
      <c r="C8" s="48">
        <v>0</v>
      </c>
      <c r="D8" s="136"/>
    </row>
    <row r="9" spans="1:6" ht="20.5" thickBot="1">
      <c r="A9" s="235"/>
      <c r="B9" s="34" t="s">
        <v>12</v>
      </c>
      <c r="C9" s="49">
        <f>SUM(C5:C8)</f>
        <v>0</v>
      </c>
      <c r="D9" s="136"/>
      <c r="E9" s="140"/>
    </row>
    <row r="10" spans="1:6" ht="17.5" thickBot="1">
      <c r="A10" s="235"/>
      <c r="B10" s="141" t="s">
        <v>3</v>
      </c>
      <c r="C10" s="142" t="s">
        <v>20</v>
      </c>
    </row>
    <row r="11" spans="1:6" ht="17">
      <c r="A11" s="235"/>
      <c r="B11" s="42" t="s">
        <v>24</v>
      </c>
      <c r="C11" s="43" t="s">
        <v>20</v>
      </c>
    </row>
    <row r="12" spans="1:6" ht="20">
      <c r="A12" s="235"/>
      <c r="B12" s="44" t="s">
        <v>55</v>
      </c>
      <c r="C12" s="45">
        <f>統計數!I5-統計數!O5</f>
        <v>0</v>
      </c>
    </row>
    <row r="13" spans="1:6" ht="20.5" thickBot="1">
      <c r="A13" s="235"/>
      <c r="B13" s="34" t="s">
        <v>13</v>
      </c>
      <c r="C13" s="143">
        <f>SUM(C11:C12)</f>
        <v>0</v>
      </c>
    </row>
    <row r="14" spans="1:6" ht="30" customHeight="1" thickBot="1">
      <c r="A14" s="236"/>
      <c r="B14" s="132" t="s">
        <v>14</v>
      </c>
      <c r="C14" s="144">
        <f>C9+C13</f>
        <v>0</v>
      </c>
      <c r="E14" s="47"/>
      <c r="F14" s="140"/>
    </row>
    <row r="15" spans="1:6" ht="20.5" thickBot="1">
      <c r="A15" s="237" t="s">
        <v>1</v>
      </c>
      <c r="B15" s="32" t="s">
        <v>64</v>
      </c>
      <c r="C15" s="31"/>
      <c r="E15" s="47"/>
    </row>
    <row r="16" spans="1:6" ht="20.5" thickBot="1">
      <c r="A16" s="238"/>
      <c r="B16" s="145" t="s">
        <v>63</v>
      </c>
      <c r="C16" s="146"/>
      <c r="E16" s="147"/>
    </row>
    <row r="17" spans="1:6" ht="20">
      <c r="A17" s="238"/>
      <c r="B17" s="33" t="s">
        <v>15</v>
      </c>
      <c r="C17" s="148">
        <f>統計數!I9-統計數!O9</f>
        <v>0</v>
      </c>
    </row>
    <row r="18" spans="1:6" ht="17">
      <c r="A18" s="238"/>
      <c r="B18" s="36" t="s">
        <v>16</v>
      </c>
      <c r="C18" s="37" t="s">
        <v>21</v>
      </c>
    </row>
    <row r="19" spans="1:6" ht="17">
      <c r="A19" s="238"/>
      <c r="B19" s="36" t="s">
        <v>17</v>
      </c>
      <c r="C19" s="37"/>
    </row>
    <row r="20" spans="1:6" ht="17">
      <c r="A20" s="238"/>
      <c r="B20" s="36" t="s">
        <v>18</v>
      </c>
      <c r="C20" s="37"/>
    </row>
    <row r="21" spans="1:6" ht="20.5" thickBot="1">
      <c r="A21" s="238"/>
      <c r="B21" s="34" t="s">
        <v>4</v>
      </c>
      <c r="C21" s="35">
        <f>SUM(C17:C20)</f>
        <v>0</v>
      </c>
      <c r="D21" s="136"/>
      <c r="E21" s="140"/>
    </row>
    <row r="22" spans="1:6" ht="20.5" thickBot="1">
      <c r="A22" s="238"/>
      <c r="B22" s="145" t="s">
        <v>3</v>
      </c>
      <c r="C22" s="146"/>
      <c r="E22" s="47"/>
    </row>
    <row r="23" spans="1:6" ht="17">
      <c r="A23" s="238"/>
      <c r="B23" s="38" t="s">
        <v>26</v>
      </c>
      <c r="C23" s="39"/>
    </row>
    <row r="24" spans="1:6" ht="20">
      <c r="A24" s="238"/>
      <c r="B24" s="44" t="s">
        <v>25</v>
      </c>
      <c r="C24" s="46">
        <f>統計數!I8-統計數!O8</f>
        <v>0</v>
      </c>
    </row>
    <row r="25" spans="1:6" ht="20.5" thickBot="1">
      <c r="A25" s="149"/>
      <c r="B25" s="34" t="s">
        <v>5</v>
      </c>
      <c r="C25" s="143">
        <f>SUM(C23:C24)</f>
        <v>0</v>
      </c>
    </row>
    <row r="26" spans="1:6" ht="30" customHeight="1" thickBot="1">
      <c r="A26" s="150"/>
      <c r="B26" s="132" t="s">
        <v>61</v>
      </c>
      <c r="C26" s="144">
        <f>C21+C25</f>
        <v>0</v>
      </c>
      <c r="E26" s="47"/>
      <c r="F26" s="140"/>
    </row>
    <row r="27" spans="1:6" ht="42" customHeight="1" thickBot="1">
      <c r="A27" s="232" t="s">
        <v>65</v>
      </c>
      <c r="B27" s="233"/>
      <c r="C27" s="151">
        <f>C14+C26</f>
        <v>0</v>
      </c>
      <c r="D27" s="152" t="s">
        <v>59</v>
      </c>
      <c r="E27" s="153"/>
      <c r="F27" s="154">
        <v>9.999847412109375E-2</v>
      </c>
    </row>
    <row r="28" spans="1:6">
      <c r="A28" s="155" t="s">
        <v>75</v>
      </c>
      <c r="B28" s="5"/>
      <c r="C28" s="156"/>
      <c r="D28" s="157" t="s">
        <v>60</v>
      </c>
      <c r="E28" s="158"/>
    </row>
    <row r="29" spans="1:6" ht="57.75" customHeight="1">
      <c r="B29" s="5"/>
      <c r="C29" s="5" t="s">
        <v>22</v>
      </c>
    </row>
    <row r="30" spans="1:6" s="159" customFormat="1" ht="18">
      <c r="A30" s="231" t="s">
        <v>56</v>
      </c>
      <c r="B30" s="231"/>
      <c r="C30" s="231"/>
    </row>
    <row r="31" spans="1:6">
      <c r="C31" s="126" t="s">
        <v>23</v>
      </c>
    </row>
    <row r="32" spans="1:6">
      <c r="C32" s="126" t="s">
        <v>23</v>
      </c>
    </row>
    <row r="33" spans="3:4">
      <c r="C33" s="160"/>
      <c r="D33" s="161"/>
    </row>
    <row r="34" spans="3:4">
      <c r="C34" s="126" t="s">
        <v>23</v>
      </c>
    </row>
    <row r="37" spans="3:4">
      <c r="C37" s="126" t="s">
        <v>23</v>
      </c>
    </row>
    <row r="39" spans="3:4">
      <c r="C39" s="126" t="s">
        <v>19</v>
      </c>
    </row>
    <row r="40" spans="3:4">
      <c r="C40" s="126" t="s">
        <v>23</v>
      </c>
    </row>
    <row r="41" spans="3:4">
      <c r="C41" s="126" t="s">
        <v>23</v>
      </c>
    </row>
  </sheetData>
  <mergeCells count="5">
    <mergeCell ref="A1:C1"/>
    <mergeCell ref="A30:C30"/>
    <mergeCell ref="A27:B27"/>
    <mergeCell ref="A4:A14"/>
    <mergeCell ref="A15:A24"/>
  </mergeCells>
  <phoneticPr fontId="12" type="noConversion"/>
  <printOptions horizontalCentered="1"/>
  <pageMargins left="0.19685039370078741" right="0.19685039370078741" top="0.55118110236220474" bottom="0.39370078740157483" header="0.55118110236220474" footer="0.43307086614173229"/>
  <pageSetup paperSize="9" orientation="portrait" horizontalDpi="4294967294" r:id="rId1"/>
  <headerFooter alignWithMargins="0">
    <oddHeader>&amp;R&amp;"細明體,標準"機密等級：密</oddHeader>
    <oddFooter>&amp;L&amp;"Arial,標準"&amp;8&amp;D  / &amp;T &amp;C&amp;"Arial,標準"&amp;8&amp;P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zoomScale="85" zoomScaleNormal="85" workbookViewId="0">
      <selection activeCell="H10" sqref="H10"/>
    </sheetView>
  </sheetViews>
  <sheetFormatPr defaultRowHeight="17"/>
  <cols>
    <col min="1" max="2" width="17.75" style="164" bestFit="1" customWidth="1"/>
    <col min="3" max="7" width="13.08203125" style="164" customWidth="1"/>
    <col min="8" max="8" width="17.5" style="164" customWidth="1"/>
    <col min="9" max="9" width="22.6640625" style="164" customWidth="1"/>
    <col min="10" max="10" width="17.75" style="164" bestFit="1" customWidth="1"/>
    <col min="11" max="14" width="11.25" style="164" bestFit="1" customWidth="1"/>
    <col min="15" max="15" width="14" style="164" customWidth="1"/>
    <col min="16" max="16" width="17.6640625" style="164" customWidth="1"/>
    <col min="17" max="16384" width="8.6640625" style="164"/>
  </cols>
  <sheetData>
    <row r="3" spans="1:16" ht="17.5" thickBot="1">
      <c r="A3" s="54"/>
      <c r="B3" s="54"/>
      <c r="C3" s="54"/>
      <c r="D3" s="54" t="s">
        <v>76</v>
      </c>
      <c r="E3" s="55"/>
      <c r="F3" s="55"/>
      <c r="G3" s="55"/>
      <c r="H3" s="55"/>
      <c r="I3" s="162"/>
      <c r="J3" s="163"/>
      <c r="K3" s="163"/>
      <c r="L3" s="163"/>
      <c r="M3" s="163"/>
      <c r="N3" s="163"/>
      <c r="O3" s="163"/>
      <c r="P3" s="163"/>
    </row>
    <row r="4" spans="1:16" s="169" customFormat="1" ht="34.5" thickTop="1">
      <c r="A4" s="165" t="s">
        <v>83</v>
      </c>
      <c r="B4" s="166" t="s">
        <v>84</v>
      </c>
      <c r="C4" s="166">
        <v>1</v>
      </c>
      <c r="D4" s="166">
        <v>2</v>
      </c>
      <c r="E4" s="166">
        <v>3</v>
      </c>
      <c r="F4" s="166">
        <v>4</v>
      </c>
      <c r="G4" s="166">
        <v>5</v>
      </c>
      <c r="H4" s="166" t="s">
        <v>103</v>
      </c>
      <c r="I4" s="167" t="s">
        <v>77</v>
      </c>
      <c r="J4" s="51" t="s">
        <v>87</v>
      </c>
      <c r="K4" s="52" t="s">
        <v>88</v>
      </c>
      <c r="L4" s="52" t="s">
        <v>89</v>
      </c>
      <c r="M4" s="52" t="s">
        <v>90</v>
      </c>
      <c r="N4" s="53" t="s">
        <v>91</v>
      </c>
      <c r="O4" s="168" t="s">
        <v>77</v>
      </c>
      <c r="P4" s="50" t="s">
        <v>78</v>
      </c>
    </row>
    <row r="5" spans="1:16">
      <c r="A5" s="239" t="s">
        <v>79</v>
      </c>
      <c r="B5" s="166" t="s">
        <v>85</v>
      </c>
      <c r="C5" s="170">
        <f>C21+C16</f>
        <v>0</v>
      </c>
      <c r="D5" s="56"/>
      <c r="E5" s="56"/>
      <c r="F5" s="56"/>
      <c r="G5" s="56">
        <f>F21</f>
        <v>0</v>
      </c>
      <c r="H5" s="56"/>
      <c r="I5" s="170">
        <f>SUM(C5:H5)+C12</f>
        <v>0</v>
      </c>
      <c r="J5" s="171">
        <f>(C5-P5)*0.5%+(P5*1.5%)</f>
        <v>0</v>
      </c>
      <c r="K5" s="172">
        <f>D5*2%</f>
        <v>0</v>
      </c>
      <c r="L5" s="172">
        <f>E5*10%</f>
        <v>0</v>
      </c>
      <c r="M5" s="173"/>
      <c r="N5" s="174">
        <f>G5*100%</f>
        <v>0</v>
      </c>
      <c r="O5" s="175">
        <f t="shared" ref="O5:O9" si="0">SUM(J5:N5)</f>
        <v>0</v>
      </c>
      <c r="P5" s="176"/>
    </row>
    <row r="6" spans="1:16">
      <c r="A6" s="240"/>
      <c r="B6" s="166" t="s">
        <v>86</v>
      </c>
      <c r="C6" s="170">
        <f>C22-C16-C15</f>
        <v>0</v>
      </c>
      <c r="D6" s="56">
        <f>D22</f>
        <v>0</v>
      </c>
      <c r="E6" s="56">
        <f>E22</f>
        <v>0</v>
      </c>
      <c r="F6" s="56"/>
      <c r="G6" s="56">
        <f t="shared" ref="G6:G9" si="1">F22</f>
        <v>0</v>
      </c>
      <c r="H6" s="56"/>
      <c r="I6" s="170">
        <f>SUM(C6:H6)</f>
        <v>0</v>
      </c>
      <c r="J6" s="177">
        <f>(C6-P6+C12)*0.5%+(P6*1.5%)</f>
        <v>0</v>
      </c>
      <c r="K6" s="178">
        <f>(D6+C13)*2%+0.4</f>
        <v>0.4</v>
      </c>
      <c r="L6" s="178">
        <f t="shared" ref="L6:L9" si="2">E6*10%</f>
        <v>0</v>
      </c>
      <c r="M6" s="178"/>
      <c r="N6" s="179"/>
      <c r="O6" s="175">
        <f t="shared" si="0"/>
        <v>0.4</v>
      </c>
      <c r="P6" s="180"/>
    </row>
    <row r="7" spans="1:16">
      <c r="A7" s="166" t="s">
        <v>80</v>
      </c>
      <c r="B7" s="166"/>
      <c r="C7" s="170">
        <f>C23</f>
        <v>0</v>
      </c>
      <c r="D7" s="56"/>
      <c r="E7" s="56"/>
      <c r="F7" s="56"/>
      <c r="G7" s="56">
        <f t="shared" si="1"/>
        <v>0</v>
      </c>
      <c r="H7" s="56"/>
      <c r="I7" s="181">
        <f>SUM(C7:H7)</f>
        <v>0</v>
      </c>
      <c r="J7" s="182">
        <f>(C7-P7)*0.5%+(P7*1.5%)</f>
        <v>0</v>
      </c>
      <c r="K7" s="183">
        <f>D7*2%</f>
        <v>0</v>
      </c>
      <c r="L7" s="183">
        <f t="shared" si="2"/>
        <v>0</v>
      </c>
      <c r="M7" s="183"/>
      <c r="N7" s="184">
        <f>G7*100%</f>
        <v>0</v>
      </c>
      <c r="O7" s="175">
        <f t="shared" si="0"/>
        <v>0</v>
      </c>
      <c r="P7" s="185"/>
    </row>
    <row r="8" spans="1:16">
      <c r="A8" s="239" t="s">
        <v>81</v>
      </c>
      <c r="B8" s="166" t="s">
        <v>85</v>
      </c>
      <c r="C8" s="170">
        <f>C24</f>
        <v>0</v>
      </c>
      <c r="D8" s="56"/>
      <c r="E8" s="56"/>
      <c r="F8" s="56"/>
      <c r="G8" s="56">
        <f t="shared" si="1"/>
        <v>0</v>
      </c>
      <c r="H8" s="56"/>
      <c r="I8" s="170">
        <f>SUM(C8:H8)</f>
        <v>0</v>
      </c>
      <c r="J8" s="171">
        <f>(C8-P8)*0.5%+(P8*1.5%)</f>
        <v>0</v>
      </c>
      <c r="K8" s="172">
        <f>D8*2%</f>
        <v>0</v>
      </c>
      <c r="L8" s="172">
        <f t="shared" si="2"/>
        <v>0</v>
      </c>
      <c r="M8" s="172"/>
      <c r="N8" s="186">
        <f>G8*100%</f>
        <v>0</v>
      </c>
      <c r="O8" s="175">
        <f t="shared" si="0"/>
        <v>0</v>
      </c>
      <c r="P8" s="185"/>
    </row>
    <row r="9" spans="1:16">
      <c r="A9" s="240"/>
      <c r="B9" s="166" t="s">
        <v>86</v>
      </c>
      <c r="C9" s="170">
        <f>C25+C15</f>
        <v>0</v>
      </c>
      <c r="D9" s="56">
        <f>D25</f>
        <v>0</v>
      </c>
      <c r="E9" s="56"/>
      <c r="F9" s="56"/>
      <c r="G9" s="56">
        <f t="shared" si="1"/>
        <v>0</v>
      </c>
      <c r="H9" s="56"/>
      <c r="I9" s="170">
        <f>SUM(C9:H9)</f>
        <v>0</v>
      </c>
      <c r="J9" s="177">
        <f>(C9-P9)*0.5%+(P9*1.5%)</f>
        <v>0</v>
      </c>
      <c r="K9" s="178"/>
      <c r="L9" s="178">
        <f t="shared" si="2"/>
        <v>0</v>
      </c>
      <c r="M9" s="178"/>
      <c r="N9" s="179"/>
      <c r="O9" s="175">
        <f t="shared" si="0"/>
        <v>0</v>
      </c>
      <c r="P9" s="180"/>
    </row>
    <row r="10" spans="1:16">
      <c r="A10" s="166"/>
      <c r="B10" s="166"/>
      <c r="C10" s="170"/>
      <c r="D10" s="56"/>
      <c r="E10" s="56"/>
      <c r="F10" s="56"/>
      <c r="G10" s="56"/>
      <c r="H10" s="56"/>
      <c r="I10" s="170"/>
      <c r="J10" s="187"/>
      <c r="K10" s="183"/>
      <c r="L10" s="183"/>
      <c r="M10" s="183"/>
      <c r="N10" s="184"/>
      <c r="O10" s="188"/>
      <c r="P10" s="180"/>
    </row>
    <row r="11" spans="1:16" ht="17.5" thickBot="1">
      <c r="A11" s="189" t="s">
        <v>77</v>
      </c>
      <c r="B11" s="189"/>
      <c r="C11" s="170">
        <f t="shared" ref="C11:J11" si="3">SUM(C5:C10)</f>
        <v>0</v>
      </c>
      <c r="D11" s="170">
        <f t="shared" si="3"/>
        <v>0</v>
      </c>
      <c r="E11" s="170">
        <f t="shared" si="3"/>
        <v>0</v>
      </c>
      <c r="F11" s="170">
        <f t="shared" si="3"/>
        <v>0</v>
      </c>
      <c r="G11" s="170">
        <f t="shared" si="3"/>
        <v>0</v>
      </c>
      <c r="H11" s="170">
        <f t="shared" si="3"/>
        <v>0</v>
      </c>
      <c r="I11" s="170">
        <f t="shared" si="3"/>
        <v>0</v>
      </c>
      <c r="J11" s="190">
        <f t="shared" si="3"/>
        <v>0</v>
      </c>
      <c r="K11" s="191">
        <f t="shared" ref="K11:N11" si="4">SUM(K5:K10)</f>
        <v>0.4</v>
      </c>
      <c r="L11" s="191">
        <f t="shared" si="4"/>
        <v>0</v>
      </c>
      <c r="M11" s="191">
        <f t="shared" si="4"/>
        <v>0</v>
      </c>
      <c r="N11" s="192">
        <f t="shared" si="4"/>
        <v>0</v>
      </c>
      <c r="O11" s="193">
        <f>SUM(O5:O10)</f>
        <v>0.4</v>
      </c>
      <c r="P11" s="194">
        <f>SUM(P5:P10)</f>
        <v>0</v>
      </c>
    </row>
    <row r="12" spans="1:16" ht="17.5" thickTop="1">
      <c r="A12" s="164" t="s">
        <v>92</v>
      </c>
    </row>
    <row r="13" spans="1:16">
      <c r="A13" s="164" t="s">
        <v>93</v>
      </c>
      <c r="H13" s="164" t="s">
        <v>99</v>
      </c>
      <c r="N13" s="195" t="s">
        <v>102</v>
      </c>
      <c r="O13" s="196">
        <f>P13-O11</f>
        <v>-0.4</v>
      </c>
    </row>
    <row r="14" spans="1:16">
      <c r="A14" s="164" t="s">
        <v>94</v>
      </c>
      <c r="G14" s="197" t="s">
        <v>100</v>
      </c>
      <c r="H14" s="195" t="s">
        <v>101</v>
      </c>
      <c r="I14" s="195"/>
    </row>
    <row r="15" spans="1:16">
      <c r="A15" s="164" t="s">
        <v>95</v>
      </c>
      <c r="C15" s="170">
        <f>I14-C14</f>
        <v>0</v>
      </c>
      <c r="I15" s="196">
        <f>SUM(I8:I9)-I14</f>
        <v>0</v>
      </c>
    </row>
    <row r="16" spans="1:16">
      <c r="A16" s="164" t="s">
        <v>96</v>
      </c>
    </row>
    <row r="19" spans="1:8">
      <c r="A19" s="198" t="s">
        <v>97</v>
      </c>
      <c r="B19" s="199"/>
      <c r="C19" s="200"/>
      <c r="D19" s="54" t="s">
        <v>76</v>
      </c>
      <c r="E19" s="55"/>
      <c r="F19" s="55"/>
      <c r="G19" s="55"/>
      <c r="H19" s="162"/>
    </row>
    <row r="20" spans="1:8">
      <c r="A20" s="201" t="s">
        <v>83</v>
      </c>
      <c r="B20" s="202" t="s">
        <v>98</v>
      </c>
      <c r="C20" s="166">
        <v>1</v>
      </c>
      <c r="D20" s="166">
        <v>2</v>
      </c>
      <c r="E20" s="166">
        <v>3</v>
      </c>
      <c r="F20" s="166">
        <v>5</v>
      </c>
      <c r="G20" s="166" t="s">
        <v>103</v>
      </c>
      <c r="H20" s="166" t="s">
        <v>77</v>
      </c>
    </row>
    <row r="21" spans="1:8">
      <c r="A21" s="239" t="s">
        <v>79</v>
      </c>
      <c r="B21" s="166" t="s">
        <v>85</v>
      </c>
      <c r="C21" s="189"/>
      <c r="D21" s="56"/>
      <c r="E21" s="56"/>
      <c r="F21" s="56"/>
      <c r="G21" s="56"/>
      <c r="H21" s="56">
        <f>SUM(C21:F21)</f>
        <v>0</v>
      </c>
    </row>
    <row r="22" spans="1:8">
      <c r="A22" s="240"/>
      <c r="B22" s="166" t="s">
        <v>82</v>
      </c>
      <c r="C22" s="189"/>
      <c r="D22" s="56"/>
      <c r="E22" s="56"/>
      <c r="F22" s="56"/>
      <c r="G22" s="56"/>
      <c r="H22" s="56">
        <f t="shared" ref="H22:H27" si="5">SUM(C22:F22)</f>
        <v>0</v>
      </c>
    </row>
    <row r="23" spans="1:8">
      <c r="A23" s="166" t="s">
        <v>80</v>
      </c>
      <c r="B23" s="166" t="s">
        <v>82</v>
      </c>
      <c r="C23" s="189"/>
      <c r="D23" s="56"/>
      <c r="E23" s="56"/>
      <c r="F23" s="56"/>
      <c r="G23" s="56"/>
      <c r="H23" s="56">
        <f t="shared" si="5"/>
        <v>0</v>
      </c>
    </row>
    <row r="24" spans="1:8">
      <c r="A24" s="239" t="s">
        <v>81</v>
      </c>
      <c r="B24" s="166" t="s">
        <v>85</v>
      </c>
      <c r="C24" s="189"/>
      <c r="D24" s="56"/>
      <c r="E24" s="56"/>
      <c r="F24" s="56"/>
      <c r="G24" s="56"/>
      <c r="H24" s="56">
        <f t="shared" si="5"/>
        <v>0</v>
      </c>
    </row>
    <row r="25" spans="1:8">
      <c r="A25" s="240"/>
      <c r="B25" s="166" t="s">
        <v>82</v>
      </c>
      <c r="C25" s="189"/>
      <c r="D25" s="56"/>
      <c r="E25" s="56"/>
      <c r="F25" s="56"/>
      <c r="G25" s="56"/>
      <c r="H25" s="56">
        <f t="shared" si="5"/>
        <v>0</v>
      </c>
    </row>
    <row r="26" spans="1:8">
      <c r="A26" s="203" t="s">
        <v>82</v>
      </c>
      <c r="B26" s="203" t="s">
        <v>82</v>
      </c>
      <c r="C26" s="189"/>
      <c r="D26" s="56"/>
      <c r="E26" s="56"/>
      <c r="F26" s="56"/>
      <c r="G26" s="56"/>
      <c r="H26" s="56">
        <f t="shared" si="5"/>
        <v>0</v>
      </c>
    </row>
    <row r="27" spans="1:8">
      <c r="A27" s="198" t="s">
        <v>77</v>
      </c>
      <c r="B27" s="199"/>
      <c r="C27" s="56">
        <f>SUM(C21:C25)</f>
        <v>0</v>
      </c>
      <c r="D27" s="56">
        <f t="shared" ref="D27:E27" si="6">SUM(D21:D25)</f>
        <v>0</v>
      </c>
      <c r="E27" s="56">
        <f t="shared" si="6"/>
        <v>0</v>
      </c>
      <c r="F27" s="56">
        <f>SUM(F21:F25)</f>
        <v>0</v>
      </c>
      <c r="G27" s="56"/>
      <c r="H27" s="56">
        <f t="shared" si="5"/>
        <v>0</v>
      </c>
    </row>
  </sheetData>
  <mergeCells count="4">
    <mergeCell ref="A8:A9"/>
    <mergeCell ref="A5:A6"/>
    <mergeCell ref="A21:A22"/>
    <mergeCell ref="A24:A25"/>
  </mergeCells>
  <phoneticPr fontId="12" type="noConversion"/>
  <pageMargins left="0.7" right="0.7" top="0.75" bottom="0.75" header="0.3" footer="0.3"/>
  <pageSetup orientation="portrait" r:id="rId1"/>
  <ignoredErrors>
    <ignoredError sqref="F11 C27:F27" formulaRange="1"/>
    <ignoredError sqref="J6:K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2</vt:i4>
      </vt:variant>
    </vt:vector>
  </HeadingPairs>
  <TitlesOfParts>
    <vt:vector size="5" baseType="lpstr">
      <vt:lpstr>YYYMMRBC</vt:lpstr>
      <vt:lpstr>明細表</vt:lpstr>
      <vt:lpstr>統計數</vt:lpstr>
      <vt:lpstr>YYYMMRBC!Print_Area</vt:lpstr>
      <vt:lpstr>明細表!Print_Area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N222988534</dc:creator>
  <cp:lastModifiedBy>楷杰-Ted</cp:lastModifiedBy>
  <cp:lastPrinted>2019-05-09T02:30:58Z</cp:lastPrinted>
  <dcterms:created xsi:type="dcterms:W3CDTF">2005-11-25T06:50:15Z</dcterms:created>
  <dcterms:modified xsi:type="dcterms:W3CDTF">2022-02-14T02:05:45Z</dcterms:modified>
</cp:coreProperties>
</file>