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5CD43EF3-43B9-4085-BCF5-55365E72A250}" xr6:coauthVersionLast="47" xr6:coauthVersionMax="47" xr10:uidLastSave="{00000000-0000-0000-0000-000000000000}"/>
  <bookViews>
    <workbookView xWindow="-108" yWindow="-108" windowWidth="23256" windowHeight="13176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1"/>
    <pivotCache cacheId="11" r:id="rId42"/>
    <pivotCache cacheId="12" r:id="rId43"/>
    <pivotCache cacheId="13" r:id="rId44"/>
    <pivotCache cacheId="1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5" l="1"/>
  <c r="C27" i="3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77" i="5"/>
  <c r="AX407" i="5"/>
  <c r="AX178" i="5"/>
  <c r="AX159" i="5"/>
  <c r="AX160" i="5"/>
  <c r="AX161" i="5"/>
  <c r="AX182" i="5"/>
  <c r="AX156" i="5"/>
  <c r="AX179" i="5"/>
  <c r="AX171" i="5"/>
  <c r="AX365" i="5"/>
  <c r="AX172" i="5"/>
  <c r="AX367" i="5"/>
  <c r="AX158" i="5"/>
  <c r="AX181" i="5"/>
  <c r="AX164" i="5"/>
  <c r="AX185" i="5"/>
  <c r="AX170" i="5"/>
  <c r="AX363" i="5"/>
  <c r="AX157" i="5"/>
  <c r="AX180" i="5"/>
  <c r="AX169" i="5"/>
  <c r="AX352" i="5"/>
  <c r="AX162" i="5"/>
  <c r="AX183" i="5"/>
  <c r="AX163" i="5"/>
  <c r="AX184" i="5"/>
  <c r="AX166" i="5"/>
  <c r="AX187" i="5"/>
  <c r="AX168" i="5"/>
  <c r="AX351" i="5"/>
  <c r="AX173" i="5"/>
  <c r="AX36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175" i="5"/>
  <c r="AX398" i="5"/>
  <c r="AX353" i="5"/>
  <c r="AX354" i="5"/>
  <c r="AX355" i="5"/>
  <c r="AX356" i="5"/>
  <c r="AX357" i="5"/>
  <c r="AX358" i="5"/>
  <c r="AX359" i="5"/>
  <c r="AX360" i="5"/>
  <c r="AX361" i="5"/>
  <c r="AX362" i="5"/>
  <c r="AX176" i="5"/>
  <c r="AX364" i="5"/>
  <c r="AX406" i="5"/>
  <c r="AX366" i="5"/>
  <c r="AX174" i="5"/>
  <c r="AX397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167" i="5"/>
  <c r="AX188" i="5"/>
  <c r="AX399" i="5"/>
  <c r="AX400" i="5"/>
  <c r="AX401" i="5"/>
  <c r="AX402" i="5"/>
  <c r="AX403" i="5"/>
  <c r="AX404" i="5"/>
  <c r="AX405" i="5"/>
  <c r="AX165" i="5"/>
  <c r="AX186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19" i="5"/>
  <c r="X319" i="5"/>
  <c r="AG319" i="5"/>
  <c r="AN319" i="5"/>
  <c r="AQ319" i="5"/>
  <c r="AT404" i="5"/>
  <c r="AS405" i="5"/>
  <c r="AG404" i="5"/>
  <c r="AG405" i="5"/>
  <c r="AN404" i="5"/>
  <c r="AN405" i="5"/>
  <c r="AQ404" i="5"/>
  <c r="AQ405" i="5"/>
  <c r="AR404" i="5"/>
  <c r="AS404" i="5"/>
  <c r="AT405" i="5"/>
  <c r="AV404" i="5"/>
  <c r="AW404" i="5"/>
  <c r="AV296" i="5"/>
  <c r="AU296" i="5"/>
  <c r="AT296" i="5"/>
  <c r="AS296" i="5"/>
  <c r="AR296" i="5"/>
  <c r="AQ296" i="5"/>
  <c r="AN296" i="5"/>
  <c r="AG296" i="5"/>
  <c r="X296" i="5"/>
  <c r="AW296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7" i="5"/>
  <c r="X547" i="5"/>
  <c r="AG547" i="5"/>
  <c r="AN547" i="5"/>
  <c r="AQ547" i="5"/>
  <c r="AT546" i="5"/>
  <c r="X546" i="5"/>
  <c r="AG546" i="5"/>
  <c r="AN546" i="5"/>
  <c r="AQ546" i="5"/>
  <c r="AS545" i="5"/>
  <c r="X545" i="5"/>
  <c r="AG545" i="5"/>
  <c r="AN545" i="5"/>
  <c r="AQ545" i="5"/>
  <c r="AR544" i="5"/>
  <c r="X544" i="5"/>
  <c r="AG544" i="5"/>
  <c r="AN544" i="5"/>
  <c r="AQ544" i="5"/>
  <c r="C23" i="35" l="1"/>
  <c r="C47" i="35"/>
  <c r="C38" i="35"/>
  <c r="C9" i="35"/>
  <c r="C17" i="35"/>
  <c r="C50" i="35"/>
  <c r="C31" i="35"/>
  <c r="AS319" i="5"/>
  <c r="AR319" i="5"/>
  <c r="AW319" i="5"/>
  <c r="AV319" i="5"/>
  <c r="AU319" i="5"/>
  <c r="AW405" i="5"/>
  <c r="AR405" i="5"/>
  <c r="AV405" i="5"/>
  <c r="AU405" i="5"/>
  <c r="AU404" i="5"/>
  <c r="AS547" i="5"/>
  <c r="AR547" i="5"/>
  <c r="AW547" i="5"/>
  <c r="AV547" i="5"/>
  <c r="AU547" i="5"/>
  <c r="AS546" i="5"/>
  <c r="AR546" i="5"/>
  <c r="AW546" i="5"/>
  <c r="AV546" i="5"/>
  <c r="AU546" i="5"/>
  <c r="AR545" i="5"/>
  <c r="AW545" i="5"/>
  <c r="AV545" i="5"/>
  <c r="AU545" i="5"/>
  <c r="AT545" i="5"/>
  <c r="AW544" i="5"/>
  <c r="AV544" i="5"/>
  <c r="AU544" i="5"/>
  <c r="AT544" i="5"/>
  <c r="AS544" i="5"/>
  <c r="AW325" i="5"/>
  <c r="AV325" i="5"/>
  <c r="AU325" i="5"/>
  <c r="AT325" i="5"/>
  <c r="AS325" i="5"/>
  <c r="AR325" i="5"/>
  <c r="AQ325" i="5"/>
  <c r="AN325" i="5"/>
  <c r="AG325" i="5"/>
  <c r="X325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5" i="5"/>
  <c r="AW172" i="5"/>
  <c r="AW367" i="5"/>
  <c r="AW158" i="5"/>
  <c r="AW181" i="5"/>
  <c r="AW164" i="5"/>
  <c r="AW185" i="5"/>
  <c r="AW170" i="5"/>
  <c r="AW363" i="5"/>
  <c r="AW157" i="5"/>
  <c r="AW180" i="5"/>
  <c r="AW169" i="5"/>
  <c r="AW352" i="5"/>
  <c r="AW162" i="5"/>
  <c r="AW183" i="5"/>
  <c r="AW163" i="5"/>
  <c r="AW184" i="5"/>
  <c r="AW166" i="5"/>
  <c r="AW187" i="5"/>
  <c r="AW168" i="5"/>
  <c r="AW351" i="5"/>
  <c r="AW173" i="5"/>
  <c r="AW36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20" i="5"/>
  <c r="AW321" i="5"/>
  <c r="AW322" i="5"/>
  <c r="AW323" i="5"/>
  <c r="AW324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175" i="5"/>
  <c r="AW398" i="5"/>
  <c r="AW353" i="5"/>
  <c r="AW354" i="5"/>
  <c r="AW355" i="5"/>
  <c r="AW356" i="5"/>
  <c r="AW357" i="5"/>
  <c r="AW358" i="5"/>
  <c r="AW359" i="5"/>
  <c r="AW360" i="5"/>
  <c r="AW361" i="5"/>
  <c r="AW362" i="5"/>
  <c r="AW176" i="5"/>
  <c r="AW364" i="5"/>
  <c r="AW406" i="5"/>
  <c r="AW366" i="5"/>
  <c r="AW174" i="5"/>
  <c r="AW397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167" i="5"/>
  <c r="AW188" i="5"/>
  <c r="AW399" i="5"/>
  <c r="AW400" i="5"/>
  <c r="AW401" i="5"/>
  <c r="AW402" i="5"/>
  <c r="AW403" i="5"/>
  <c r="AW165" i="5"/>
  <c r="AW186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1" i="5"/>
  <c r="AW534" i="5"/>
  <c r="AW535" i="5"/>
  <c r="AW536" i="5"/>
  <c r="AW537" i="5"/>
  <c r="AW538" i="5"/>
  <c r="AW539" i="5"/>
  <c r="AW540" i="5"/>
  <c r="AW541" i="5"/>
  <c r="AW542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07" i="5"/>
  <c r="AQ178" i="5"/>
  <c r="AQ159" i="5"/>
  <c r="AQ160" i="5"/>
  <c r="AQ161" i="5"/>
  <c r="AQ182" i="5"/>
  <c r="AQ156" i="5"/>
  <c r="AQ179" i="5"/>
  <c r="AQ171" i="5"/>
  <c r="AQ365" i="5"/>
  <c r="AQ172" i="5"/>
  <c r="AQ367" i="5"/>
  <c r="AQ158" i="5"/>
  <c r="AQ181" i="5"/>
  <c r="AQ164" i="5"/>
  <c r="AQ185" i="5"/>
  <c r="AQ170" i="5"/>
  <c r="AQ363" i="5"/>
  <c r="AQ157" i="5"/>
  <c r="AQ180" i="5"/>
  <c r="AQ169" i="5"/>
  <c r="AQ352" i="5"/>
  <c r="AQ162" i="5"/>
  <c r="AQ183" i="5"/>
  <c r="AQ163" i="5"/>
  <c r="AQ184" i="5"/>
  <c r="AQ166" i="5"/>
  <c r="AQ187" i="5"/>
  <c r="AQ168" i="5"/>
  <c r="AQ351" i="5"/>
  <c r="AQ173" i="5"/>
  <c r="AQ36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20" i="5"/>
  <c r="AQ321" i="5"/>
  <c r="AQ322" i="5"/>
  <c r="AQ323" i="5"/>
  <c r="AQ324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175" i="5"/>
  <c r="AQ398" i="5"/>
  <c r="AQ353" i="5"/>
  <c r="AQ354" i="5"/>
  <c r="AQ355" i="5"/>
  <c r="AQ356" i="5"/>
  <c r="AQ357" i="5"/>
  <c r="AQ358" i="5"/>
  <c r="AQ359" i="5"/>
  <c r="AQ360" i="5"/>
  <c r="AQ361" i="5"/>
  <c r="AQ362" i="5"/>
  <c r="AQ176" i="5"/>
  <c r="AQ364" i="5"/>
  <c r="AQ406" i="5"/>
  <c r="AQ366" i="5"/>
  <c r="AQ174" i="5"/>
  <c r="AQ397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167" i="5"/>
  <c r="AQ188" i="5"/>
  <c r="AQ399" i="5"/>
  <c r="AQ400" i="5"/>
  <c r="AQ401" i="5"/>
  <c r="AQ402" i="5"/>
  <c r="AQ403" i="5"/>
  <c r="AQ165" i="5"/>
  <c r="AQ186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5" i="5"/>
  <c r="AS172" i="5"/>
  <c r="AS367" i="5"/>
  <c r="AS158" i="5"/>
  <c r="AS181" i="5"/>
  <c r="AS164" i="5"/>
  <c r="AS185" i="5"/>
  <c r="AS170" i="5"/>
  <c r="AS363" i="5"/>
  <c r="AS157" i="5"/>
  <c r="AS180" i="5"/>
  <c r="AS169" i="5"/>
  <c r="AS352" i="5"/>
  <c r="AS162" i="5"/>
  <c r="AS183" i="5"/>
  <c r="AS163" i="5"/>
  <c r="AS184" i="5"/>
  <c r="AS166" i="5"/>
  <c r="AS187" i="5"/>
  <c r="AS168" i="5"/>
  <c r="AS351" i="5"/>
  <c r="AS173" i="5"/>
  <c r="AS36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20" i="5"/>
  <c r="AS321" i="5"/>
  <c r="AS322" i="5"/>
  <c r="AS323" i="5"/>
  <c r="AS324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175" i="5"/>
  <c r="AS398" i="5"/>
  <c r="AS353" i="5"/>
  <c r="AS354" i="5"/>
  <c r="AS355" i="5"/>
  <c r="AS356" i="5"/>
  <c r="AS357" i="5"/>
  <c r="AS358" i="5"/>
  <c r="AS359" i="5"/>
  <c r="AS360" i="5"/>
  <c r="AS361" i="5"/>
  <c r="AS362" i="5"/>
  <c r="AS176" i="5"/>
  <c r="AS364" i="5"/>
  <c r="AS406" i="5"/>
  <c r="AS366" i="5"/>
  <c r="AS174" i="5"/>
  <c r="AS397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167" i="5"/>
  <c r="AS188" i="5"/>
  <c r="AS399" i="5"/>
  <c r="AS400" i="5"/>
  <c r="AS401" i="5"/>
  <c r="AS402" i="5"/>
  <c r="AS403" i="5"/>
  <c r="AS165" i="5"/>
  <c r="AS186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1" i="5"/>
  <c r="AS534" i="5"/>
  <c r="AS535" i="5"/>
  <c r="AS536" i="5"/>
  <c r="AS537" i="5"/>
  <c r="AS538" i="5"/>
  <c r="AS539" i="5"/>
  <c r="AS540" i="5"/>
  <c r="AS541" i="5"/>
  <c r="AS542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5" i="5"/>
  <c r="AV172" i="5"/>
  <c r="AV367" i="5"/>
  <c r="AV158" i="5"/>
  <c r="AV181" i="5"/>
  <c r="AV164" i="5"/>
  <c r="AV185" i="5"/>
  <c r="AV170" i="5"/>
  <c r="AV363" i="5"/>
  <c r="AV157" i="5"/>
  <c r="AV180" i="5"/>
  <c r="AV169" i="5"/>
  <c r="AV352" i="5"/>
  <c r="AV162" i="5"/>
  <c r="AV183" i="5"/>
  <c r="AV163" i="5"/>
  <c r="AV184" i="5"/>
  <c r="AV166" i="5"/>
  <c r="AV187" i="5"/>
  <c r="AV168" i="5"/>
  <c r="AV351" i="5"/>
  <c r="AV173" i="5"/>
  <c r="AV36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20" i="5"/>
  <c r="AV321" i="5"/>
  <c r="AV322" i="5"/>
  <c r="AV323" i="5"/>
  <c r="AV324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175" i="5"/>
  <c r="AV398" i="5"/>
  <c r="AV353" i="5"/>
  <c r="AV354" i="5"/>
  <c r="AV355" i="5"/>
  <c r="AV356" i="5"/>
  <c r="AV357" i="5"/>
  <c r="AV358" i="5"/>
  <c r="AV359" i="5"/>
  <c r="AV360" i="5"/>
  <c r="AV361" i="5"/>
  <c r="AV362" i="5"/>
  <c r="AV176" i="5"/>
  <c r="AV364" i="5"/>
  <c r="AV406" i="5"/>
  <c r="AV366" i="5"/>
  <c r="AV174" i="5"/>
  <c r="AV397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167" i="5"/>
  <c r="AV188" i="5"/>
  <c r="AV399" i="5"/>
  <c r="AV400" i="5"/>
  <c r="AV401" i="5"/>
  <c r="AV402" i="5"/>
  <c r="AV403" i="5"/>
  <c r="AV165" i="5"/>
  <c r="AV186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1" i="5"/>
  <c r="AV534" i="5"/>
  <c r="AV535" i="5"/>
  <c r="AV536" i="5"/>
  <c r="AV537" i="5"/>
  <c r="AV538" i="5"/>
  <c r="AV539" i="5"/>
  <c r="AV540" i="5"/>
  <c r="AV541" i="5"/>
  <c r="AV542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5" i="5"/>
  <c r="AU172" i="5"/>
  <c r="AU367" i="5"/>
  <c r="AU158" i="5"/>
  <c r="AU181" i="5"/>
  <c r="AU164" i="5"/>
  <c r="AU185" i="5"/>
  <c r="AU170" i="5"/>
  <c r="AU363" i="5"/>
  <c r="AU157" i="5"/>
  <c r="AU180" i="5"/>
  <c r="AU169" i="5"/>
  <c r="AU352" i="5"/>
  <c r="AU162" i="5"/>
  <c r="AU183" i="5"/>
  <c r="AU163" i="5"/>
  <c r="AU184" i="5"/>
  <c r="AU166" i="5"/>
  <c r="AU187" i="5"/>
  <c r="AU168" i="5"/>
  <c r="AU351" i="5"/>
  <c r="AU173" i="5"/>
  <c r="AU36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20" i="5"/>
  <c r="AU321" i="5"/>
  <c r="AU322" i="5"/>
  <c r="AU323" i="5"/>
  <c r="AU324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175" i="5"/>
  <c r="AU398" i="5"/>
  <c r="AU353" i="5"/>
  <c r="AU354" i="5"/>
  <c r="AU355" i="5"/>
  <c r="AU356" i="5"/>
  <c r="AU357" i="5"/>
  <c r="AU358" i="5"/>
  <c r="AU359" i="5"/>
  <c r="AU360" i="5"/>
  <c r="AU361" i="5"/>
  <c r="AU362" i="5"/>
  <c r="AU176" i="5"/>
  <c r="AU364" i="5"/>
  <c r="AU406" i="5"/>
  <c r="AU366" i="5"/>
  <c r="AU174" i="5"/>
  <c r="AU397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167" i="5"/>
  <c r="AU188" i="5"/>
  <c r="AU399" i="5"/>
  <c r="AU400" i="5"/>
  <c r="AU401" i="5"/>
  <c r="AU402" i="5"/>
  <c r="AU403" i="5"/>
  <c r="AU165" i="5"/>
  <c r="AU186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1" i="5"/>
  <c r="AU534" i="5"/>
  <c r="AU535" i="5"/>
  <c r="AU536" i="5"/>
  <c r="AU537" i="5"/>
  <c r="AU538" i="5"/>
  <c r="AU539" i="5"/>
  <c r="AU540" i="5"/>
  <c r="AU541" i="5"/>
  <c r="AU542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5" i="5"/>
  <c r="AT172" i="5"/>
  <c r="AT367" i="5"/>
  <c r="AT158" i="5"/>
  <c r="AT181" i="5"/>
  <c r="AT164" i="5"/>
  <c r="AT185" i="5"/>
  <c r="AT170" i="5"/>
  <c r="AT363" i="5"/>
  <c r="AT157" i="5"/>
  <c r="AT180" i="5"/>
  <c r="AT169" i="5"/>
  <c r="AT352" i="5"/>
  <c r="AT162" i="5"/>
  <c r="AT183" i="5"/>
  <c r="AT163" i="5"/>
  <c r="AT184" i="5"/>
  <c r="AT166" i="5"/>
  <c r="AT187" i="5"/>
  <c r="AT168" i="5"/>
  <c r="AT351" i="5"/>
  <c r="AT173" i="5"/>
  <c r="AT36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20" i="5"/>
  <c r="AT321" i="5"/>
  <c r="AT322" i="5"/>
  <c r="AT323" i="5"/>
  <c r="AT324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175" i="5"/>
  <c r="AT398" i="5"/>
  <c r="AT353" i="5"/>
  <c r="AT354" i="5"/>
  <c r="AT355" i="5"/>
  <c r="AT356" i="5"/>
  <c r="AT357" i="5"/>
  <c r="AT358" i="5"/>
  <c r="AT359" i="5"/>
  <c r="AT360" i="5"/>
  <c r="AT361" i="5"/>
  <c r="AT362" i="5"/>
  <c r="AT176" i="5"/>
  <c r="AT364" i="5"/>
  <c r="AT406" i="5"/>
  <c r="AT366" i="5"/>
  <c r="AT174" i="5"/>
  <c r="AT397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167" i="5"/>
  <c r="AT188" i="5"/>
  <c r="AT399" i="5"/>
  <c r="AT400" i="5"/>
  <c r="AT401" i="5"/>
  <c r="AT402" i="5"/>
  <c r="AT403" i="5"/>
  <c r="AT165" i="5"/>
  <c r="AT186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1" i="5"/>
  <c r="AT534" i="5"/>
  <c r="AT535" i="5"/>
  <c r="AT536" i="5"/>
  <c r="AT537" i="5"/>
  <c r="AT538" i="5"/>
  <c r="AT539" i="5"/>
  <c r="AT540" i="5"/>
  <c r="AT541" i="5"/>
  <c r="AT542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5" i="5"/>
  <c r="AR172" i="5"/>
  <c r="AR367" i="5"/>
  <c r="AR158" i="5"/>
  <c r="AR181" i="5"/>
  <c r="AR164" i="5"/>
  <c r="AR185" i="5"/>
  <c r="AR170" i="5"/>
  <c r="AR363" i="5"/>
  <c r="AR157" i="5"/>
  <c r="AR180" i="5"/>
  <c r="AR169" i="5"/>
  <c r="AR352" i="5"/>
  <c r="AR162" i="5"/>
  <c r="AR183" i="5"/>
  <c r="AR163" i="5"/>
  <c r="AR184" i="5"/>
  <c r="AR166" i="5"/>
  <c r="AR187" i="5"/>
  <c r="AR168" i="5"/>
  <c r="AR351" i="5"/>
  <c r="AR173" i="5"/>
  <c r="AR36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1" i="5"/>
  <c r="AR322" i="5"/>
  <c r="AR323" i="5"/>
  <c r="AR324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175" i="5"/>
  <c r="AR398" i="5"/>
  <c r="AR353" i="5"/>
  <c r="AR354" i="5"/>
  <c r="AR355" i="5"/>
  <c r="AR356" i="5"/>
  <c r="AR357" i="5"/>
  <c r="AR358" i="5"/>
  <c r="AR359" i="5"/>
  <c r="AR360" i="5"/>
  <c r="AR361" i="5"/>
  <c r="AR362" i="5"/>
  <c r="AR176" i="5"/>
  <c r="AR364" i="5"/>
  <c r="AR406" i="5"/>
  <c r="AR366" i="5"/>
  <c r="AR174" i="5"/>
  <c r="AR397" i="5"/>
  <c r="AR369" i="5"/>
  <c r="AR370" i="5"/>
  <c r="AR371" i="5"/>
  <c r="AR372" i="5"/>
  <c r="AR373" i="5"/>
  <c r="AR374" i="5"/>
  <c r="AR375" i="5"/>
  <c r="AR391" i="5"/>
  <c r="AR392" i="5"/>
  <c r="AR393" i="5"/>
  <c r="AR394" i="5"/>
  <c r="AR395" i="5"/>
  <c r="AR396" i="5"/>
  <c r="AR167" i="5"/>
  <c r="AR188" i="5"/>
  <c r="AR399" i="5"/>
  <c r="AR400" i="5"/>
  <c r="AR401" i="5"/>
  <c r="AR402" i="5"/>
  <c r="AR165" i="5"/>
  <c r="AR186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1" i="5"/>
  <c r="AR535" i="5"/>
  <c r="AQ549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0" i="5"/>
  <c r="AG320" i="5"/>
  <c r="X320" i="5"/>
  <c r="AR320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1" i="5"/>
  <c r="AG331" i="5"/>
  <c r="X331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3" i="5"/>
  <c r="AG543" i="5"/>
  <c r="X543" i="5"/>
  <c r="AW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N534" i="5"/>
  <c r="O534" i="5"/>
  <c r="X534" i="5" s="1"/>
  <c r="N534" i="5"/>
  <c r="AR534" i="5"/>
  <c r="AN533" i="5"/>
  <c r="O533" i="5"/>
  <c r="X533" i="5" s="1"/>
  <c r="N533" i="5"/>
  <c r="M533" i="5"/>
  <c r="AW533" i="5" s="1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M530" i="5"/>
  <c r="AW530" i="5" s="1"/>
  <c r="AN529" i="5"/>
  <c r="O529" i="5"/>
  <c r="X529" i="5" s="1"/>
  <c r="N529" i="5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N522" i="5"/>
  <c r="AN521" i="5"/>
  <c r="AG521" i="5"/>
  <c r="X521" i="5"/>
  <c r="N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3" i="5"/>
  <c r="AG403" i="5"/>
  <c r="X403" i="5"/>
  <c r="AR403" i="5"/>
  <c r="AN402" i="5"/>
  <c r="AG402" i="5"/>
  <c r="X402" i="5"/>
  <c r="AN401" i="5"/>
  <c r="AG401" i="5"/>
  <c r="X401" i="5"/>
  <c r="AN400" i="5"/>
  <c r="AG400" i="5"/>
  <c r="X400" i="5"/>
  <c r="AN399" i="5"/>
  <c r="AG399" i="5"/>
  <c r="X399" i="5"/>
  <c r="AN188" i="5"/>
  <c r="AG188" i="5"/>
  <c r="X188" i="5"/>
  <c r="AN167" i="5"/>
  <c r="AG167" i="5"/>
  <c r="X167" i="5"/>
  <c r="AN408" i="5"/>
  <c r="AG408" i="5"/>
  <c r="X408" i="5"/>
  <c r="AN396" i="5"/>
  <c r="AG396" i="5"/>
  <c r="X396" i="5"/>
  <c r="AN395" i="5"/>
  <c r="AG395" i="5"/>
  <c r="X395" i="5"/>
  <c r="AN186" i="5"/>
  <c r="AG186" i="5"/>
  <c r="X186" i="5"/>
  <c r="AN165" i="5"/>
  <c r="AG165" i="5"/>
  <c r="X16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97" i="5"/>
  <c r="AG397" i="5"/>
  <c r="X397" i="5"/>
  <c r="AN174" i="5"/>
  <c r="AG174" i="5"/>
  <c r="X174" i="5"/>
  <c r="AN366" i="5"/>
  <c r="AG366" i="5"/>
  <c r="X366" i="5"/>
  <c r="AN406" i="5"/>
  <c r="AG406" i="5"/>
  <c r="X406" i="5"/>
  <c r="AN364" i="5"/>
  <c r="AG364" i="5"/>
  <c r="X364" i="5"/>
  <c r="AN176" i="5"/>
  <c r="AG176" i="5"/>
  <c r="X176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98" i="5"/>
  <c r="AG398" i="5"/>
  <c r="X398" i="5"/>
  <c r="AN175" i="5"/>
  <c r="AG175" i="5"/>
  <c r="X175" i="5"/>
  <c r="AN350" i="5"/>
  <c r="AN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368" i="5"/>
  <c r="AG368" i="5"/>
  <c r="X368" i="5"/>
  <c r="AN173" i="5"/>
  <c r="AG173" i="5"/>
  <c r="X173" i="5"/>
  <c r="AN351" i="5"/>
  <c r="AG351" i="5"/>
  <c r="X351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2" i="5"/>
  <c r="AG352" i="5"/>
  <c r="X352" i="5"/>
  <c r="AN169" i="5"/>
  <c r="AG169" i="5"/>
  <c r="X169" i="5"/>
  <c r="AN180" i="5"/>
  <c r="AG180" i="5"/>
  <c r="X180" i="5"/>
  <c r="AN157" i="5"/>
  <c r="AG157" i="5"/>
  <c r="X157" i="5"/>
  <c r="AN363" i="5"/>
  <c r="AG363" i="5"/>
  <c r="X363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7" i="5"/>
  <c r="AG367" i="5"/>
  <c r="X367" i="5"/>
  <c r="AN172" i="5"/>
  <c r="AG172" i="5"/>
  <c r="X172" i="5"/>
  <c r="AN365" i="5"/>
  <c r="AG365" i="5"/>
  <c r="X365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07" i="5"/>
  <c r="AG407" i="5"/>
  <c r="X407" i="5"/>
  <c r="M407" i="5"/>
  <c r="AW407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B3" i="33"/>
  <c r="G3" i="33"/>
  <c r="C3" i="33"/>
  <c r="F70" i="3" l="1"/>
  <c r="I15" i="33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2" i="5"/>
  <c r="AS294" i="5"/>
  <c r="AS32" i="5"/>
  <c r="AS75" i="5"/>
  <c r="AS140" i="5"/>
  <c r="AS143" i="5"/>
  <c r="AS154" i="5"/>
  <c r="AS40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0" i="5"/>
  <c r="AS297" i="5"/>
  <c r="AS109" i="5"/>
  <c r="AS72" i="5"/>
  <c r="AS177" i="5"/>
  <c r="AS17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3" i="5"/>
  <c r="AS533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07" i="5"/>
  <c r="AV407" i="5"/>
  <c r="AU407" i="5"/>
  <c r="AT40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2" i="5"/>
  <c r="AV532" i="5"/>
  <c r="AU532" i="5"/>
  <c r="AT532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8" i="5"/>
  <c r="AV228" i="5"/>
  <c r="AT228" i="5"/>
  <c r="AU228" i="5"/>
  <c r="AR530" i="5"/>
  <c r="AV530" i="5"/>
  <c r="AU530" i="5"/>
  <c r="AT530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3" i="5"/>
  <c r="AV543" i="5"/>
  <c r="AU543" i="5"/>
  <c r="AT543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3" i="5"/>
  <c r="AV533" i="5"/>
  <c r="AU533" i="5"/>
  <c r="AT533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6" i="5"/>
  <c r="AG534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9" i="5"/>
  <c r="G28" i="3"/>
  <c r="G56" i="3"/>
  <c r="AG528" i="5"/>
  <c r="G7" i="3"/>
  <c r="G32" i="3"/>
  <c r="I31" i="3"/>
  <c r="AG533" i="5"/>
  <c r="N17" i="6"/>
  <c r="J45" i="3"/>
  <c r="J50" i="3"/>
  <c r="I54" i="3"/>
  <c r="J29" i="3"/>
  <c r="I33" i="3"/>
  <c r="I35" i="3"/>
  <c r="G59" i="3"/>
  <c r="J56" i="3"/>
  <c r="G67" i="3"/>
  <c r="H67" i="3" s="1"/>
  <c r="AG532" i="5"/>
  <c r="AG53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9" i="5" l="1"/>
  <c r="Y44" i="35" s="1"/>
  <c r="AV549" i="5"/>
  <c r="AB20" i="35" s="1"/>
  <c r="AT549" i="5"/>
  <c r="Z41" i="35" s="1"/>
  <c r="AR549" i="5"/>
  <c r="AU549" i="5"/>
  <c r="AA12" i="35" s="1"/>
  <c r="Y14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9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<sst xmlns="http://schemas.openxmlformats.org/spreadsheetml/2006/main" count="15391" uniqueCount="3295">
  <si>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</si>
  <si>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</si>
  <si>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</si>
  <si>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</si>
  <si>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</si>
  <si>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</si>
  <si>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</si>
  <si>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</si>
  <si>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</si>
  <si>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</si>
  <si>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</si>
  <si>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</si>
  <si>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</si>
  <si>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</si>
  <si>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</si>
  <si>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</si>
  <si>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</si>
  <si>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</si>
  <si>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</si>
  <si>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</si>
  <si>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</si>
  <si>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</si>
  <si>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</si>
  <si>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</si>
  <si>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</si>
  <si>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</si>
  <si>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</si>
  <si>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</si>
  <si>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</si>
  <si>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</si>
  <si>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</si>
  <si>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</si>
  <si>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</si>
  <si>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</si>
  <si>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</si>
  <si>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</si>
  <si>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</si>
  <si>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</si>
  <si>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</si>
  <si>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</si>
  <si>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</si>
  <si>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</si>
  <si>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</si>
  <si>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</si>
  <si>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</si>
  <si>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</si>
  <si>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</si>
  <si>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</si>
  <si>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</si>
  <si>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</si>
  <si>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</si>
  <si>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</si>
  <si>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</si>
  <si>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</si>
  <si>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</si>
  <si>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</si>
  <si>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</si>
  <si>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</si>
  <si>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</si>
  <si>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</si>
  <si>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</si>
  <si>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</si>
  <si>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</si>
  <si>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</si>
  <si>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</si>
  <si>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</si>
  <si>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</si>
  <si>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</si>
  <si>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</si>
  <si>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</si>
  <si>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</si>
  <si>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</si>
  <si>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</si>
  <si>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</si>
  <si>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</si>
  <si>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</si>
  <si>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</si>
  <si>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</si>
  <si>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</si>
  <si>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</si>
  <si>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</si>
  <si>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</si>
  <si>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</si>
  <si>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</si>
  <si>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</si>
  <si>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</si>
  <si>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</si>
  <si>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</si>
  <si>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</si>
  <si>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</si>
  <si>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</si>
  <si>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</si>
  <si>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</si>
  <si>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</si>
  <si>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</si>
  <si>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</si>
  <si>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</si>
  <si>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</si>
  <si>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</si>
  <si>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</si>
  <si>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</si>
  <si>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</si>
  <si>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</si>
  <si>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</si>
  <si>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</si>
  <si>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</si>
  <si>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</si>
  <si>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</si>
  <si>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</si>
  <si>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</si>
  <si>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</si>
  <si>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</si>
  <si>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</si>
  <si>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</si>
  <si>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</si>
  <si>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</si>
  <si>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</si>
  <si>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</si>
  <si>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</si>
  <si>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</si>
  <si>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</si>
  <si>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</si>
  <si>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</si>
  <si>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</si>
  <si>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</si>
  <si>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</si>
  <si>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</si>
  <si>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</si>
  <si>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</si>
  <si>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</si>
  <si>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</si>
  <si>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</si>
  <si>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</si>
  <si>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</si>
  <si>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</si>
  <si>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</si>
  <si>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</si>
  <si>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</si>
  <si>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</si>
  <si>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</si>
  <si>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</si>
  <si>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</si>
  <si>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</si>
  <si>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</si>
  <si>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</si>
  <si>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</si>
  <si>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</si>
  <si>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</si>
  <si>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</si>
  <si>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</si>
  <si>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</si>
  <si>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</si>
  <si>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</si>
  <si>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</si>
  <si>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</si>
  <si>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</si>
  <si>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</si>
  <si>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</si>
  <si>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</si>
  <si>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</si>
  <si>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</si>
  <si>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</si>
  <si>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</si>
  <si>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</si>
  <si>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</si>
  <si>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</si>
  <si>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</si>
  <si>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</si>
  <si>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</si>
  <si>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</si>
  <si>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</si>
  <si>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</si>
  <si>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</si>
  <si>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</si>
  <si>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</si>
  <si>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</si>
  <si>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</si>
  <si>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</si>
  <si>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</si>
  <si>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</si>
  <si>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</si>
  <si>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</si>
  <si>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</si>
  <si>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</si>
  <si>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</si>
  <si>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</si>
  <si>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</si>
  <si>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</si>
  <si>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</si>
  <si>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</si>
  <si>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</si>
  <si>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</si>
  <si>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</si>
  <si>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</si>
  <si>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</si>
  <si>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</si>
  <si>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</si>
  <si>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</si>
  <si>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</si>
  <si>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</si>
  <si>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</si>
  <si>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</si>
  <si>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</si>
  <si>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</si>
  <si>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</si>
  <si>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</si>
  <si>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</si>
  <si>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</si>
  <si>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</si>
  <si>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</si>
  <si>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</si>
  <si>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</si>
  <si>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</si>
  <si>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</si>
  <si>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</si>
  <si>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</si>
  <si>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</si>
  <si>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</si>
  <si>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</si>
  <si>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</si>
  <si>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</si>
  <si>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</si>
  <si>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</si>
  <si>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</si>
  <si>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</si>
  <si>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</si>
  <si>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</si>
  <si>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</si>
  <si>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</si>
  <si>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</si>
  <si>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</si>
  <si>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</si>
  <si>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</si>
  <si>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</si>
  <si>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</si>
  <si>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</si>
  <si>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</si>
  <si>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</si>
  <si>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</si>
  <si>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</si>
  <si>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</si>
  <si>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</si>
  <si>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</si>
  <si>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</si>
  <si>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</si>
  <si>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</si>
  <si>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</si>
  <si>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</si>
  <si>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</si>
  <si>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</si>
  <si>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</si>
  <si>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</si>
  <si>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</si>
  <si>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</si>
  <si>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</si>
  <si>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</si>
  <si>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</si>
  <si>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</si>
  <si>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</si>
  <si>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</si>
  <si>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</si>
  <si>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</si>
  <si>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</si>
  <si>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</si>
  <si>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</si>
  <si>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</si>
  <si>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</si>
  <si>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</si>
  <si>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</si>
  <si>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</si>
  <si>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</si>
  <si>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</si>
  <si>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</si>
  <si>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</si>
  <si>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</si>
  <si>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</si>
  <si>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</si>
  <si>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</si>
  <si>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</si>
  <si>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</si>
  <si>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</si>
  <si>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</si>
  <si>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</si>
  <si>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</si>
  <si>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</si>
  <si>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</si>
  <si>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</si>
  <si>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</si>
  <si>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</si>
  <si>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</si>
  <si>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</si>
  <si>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</si>
  <si>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</si>
  <si>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</si>
  <si>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</si>
  <si>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</si>
  <si>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</si>
  <si>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</si>
  <si>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</si>
  <si>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</si>
  <si>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</si>
  <si>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</si>
  <si>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</si>
  <si>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</si>
  <si>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</si>
  <si>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</si>
  <si>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</si>
  <si>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</si>
  <si>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</si>
  <si>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</si>
  <si>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</si>
  <si>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</si>
  <si>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</si>
  <si>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</si>
  <si>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</si>
  <si>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</si>
  <si>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</si>
  <si>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</si>
  <si>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</si>
  <si>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</si>
  <si>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</si>
  <si>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</si>
  <si>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</si>
  <si>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</si>
  <si>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</si>
  <si>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</si>
  <si>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</si>
  <si>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</si>
  <si>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</si>
  <si>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</si>
  <si>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</si>
  <si>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</si>
  <si>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</si>
  <si>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</si>
  <si>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</si>
  <si>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</si>
  <si>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</si>
  <si>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</si>
  <si>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</si>
  <si>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</si>
  <si>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</si>
  <si>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</si>
  <si>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</si>
  <si>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</si>
  <si>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</si>
  <si>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</si>
  <si>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</si>
  <si>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</si>
  <si>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</si>
  <si>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</si>
  <si>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</si>
  <si>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</si>
  <si>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</si>
  <si>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</si>
  <si>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</si>
  <si>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</si>
  <si>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</si>
  <si>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</si>
  <si>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</si>
  <si>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</si>
  <si>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</si>
  <si>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</si>
  <si>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</si>
  <si>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</si>
  <si>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</si>
  <si>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</si>
  <si>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</si>
  <si>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</si>
  <si>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</si>
  <si>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</si>
  <si>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</si>
  <si>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</si>
  <si>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</si>
  <si>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</si>
  <si>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</si>
  <si>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</si>
  <si>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</si>
  <si>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</si>
  <si>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</si>
  <si>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</si>
  <si>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</si>
  <si>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</si>
  <si>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</si>
  <si>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</si>
  <si>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</si>
  <si>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</si>
  <si>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</si>
  <si>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</si>
  <si>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</si>
  <si>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</si>
  <si>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</si>
  <si>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</si>
  <si>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</si>
  <si>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</si>
  <si>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</si>
  <si>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</si>
  <si>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</si>
  <si>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</si>
  <si>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</si>
  <si>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</si>
  <si>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</si>
  <si>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</si>
  <si>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</si>
  <si>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</si>
  <si>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</si>
  <si>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</si>
  <si>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</si>
  <si>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</si>
  <si>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</si>
  <si>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</si>
  <si>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</si>
  <si>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</si>
  <si>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</si>
  <si>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</si>
  <si>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</si>
  <si>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</si>
  <si>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</si>
  <si>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</si>
  <si>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</si>
  <si>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</si>
  <si>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</si>
  <si>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</si>
  <si>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</si>
  <si>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</si>
  <si>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</si>
  <si>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</si>
  <si>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</si>
  <si>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</si>
  <si>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</si>
  <si>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</si>
  <si>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</si>
  <si>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</si>
  <si>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</si>
  <si>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</si>
  <si>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</si>
  <si>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</si>
  <si>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</si>
  <si>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</si>
  <si>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</si>
  <si>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</si>
  <si>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</si>
  <si>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</si>
  <si>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</si>
  <si>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</si>
  <si>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</si>
  <si>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</si>
  <si>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</si>
  <si>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</si>
  <si>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</si>
  <si>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</si>
  <si>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</si>
  <si>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</si>
  <si>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</si>
  <si>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</si>
  <si>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</si>
  <si>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</si>
  <si>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</si>
  <si>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</si>
  <si>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</si>
  <si>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</si>
  <si>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</si>
  <si>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</si>
  <si>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</si>
  <si>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</si>
  <si>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</si>
  <si>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</si>
  <si>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</si>
  <si>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</si>
  <si>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</si>
  <si>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</si>
  <si>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</si>
  <si>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</si>
  <si>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</si>
  <si>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</si>
  <si>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</si>
  <si>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</si>
  <si>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</si>
  <si>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</si>
  <si>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</si>
  <si>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</si>
  <si>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</si>
  <si>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</si>
  <si>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</si>
  <si>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</si>
  <si>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</si>
  <si>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</si>
  <si>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</si>
  <si>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</si>
  <si>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</si>
  <si>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</si>
  <si>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</si>
  <si>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</si>
  <si>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</si>
  <si>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</si>
  <si>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</si>
  <si>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</si>
  <si>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</si>
  <si>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</si>
  <si>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</si>
  <si>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</si>
  <si>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</si>
  <si>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</si>
  <si>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</si>
  <si>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</si>
  <si>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</si>
  <si>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</si>
  <si>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</si>
  <si>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</si>
  <si>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</si>
  <si>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</si>
  <si>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</si>
  <si>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</si>
  <si>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</si>
  <si>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</si>
  <si>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</si>
  <si>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</si>
  <si>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</si>
  <si>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</si>
  <si>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</si>
  <si>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</si>
  <si>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</si>
  <si>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</si>
  <si>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</si>
  <si>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</si>
  <si>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</si>
  <si>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</si>
  <si>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</si>
  <si>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</si>
  <si>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</si>
  <si>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</si>
  <si>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</si>
  <si>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</si>
  <si>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</si>
  <si>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</si>
  <si>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</si>
  <si>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</si>
  <si>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</si>
  <si>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</si>
  <si>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</si>
  <si>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</si>
  <si>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</si>
  <si>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</si>
  <si>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</si>
  <si>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</si>
  <si>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</si>
  <si>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</si>
  <si>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</si>
  <si>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</si>
  <si>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</si>
  <si>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</si>
  <si>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</si>
  <si>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</si>
  <si>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</si>
  <si>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</si>
  <si>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</si>
  <si>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</si>
  <si>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</si>
  <si>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</si>
  <si>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</si>
  <si>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</si>
  <si>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</si>
  <si>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</si>
  <si>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</si>
  <si>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</si>
  <si>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</si>
  <si>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</si>
  <si>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</si>
  <si>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</si>
  <si>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</si>
  <si>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</si>
  <si>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</si>
  <si>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</si>
  <si>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</si>
  <si>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</si>
  <si>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</si>
  <si>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</si>
  <si>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</si>
  <si>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</si>
  <si>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</si>
  <si>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</si>
  <si>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</si>
  <si>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</si>
  <si>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</si>
  <si>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</si>
  <si>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</si>
  <si>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</si>
  <si>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</si>
  <si>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</si>
  <si>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</si>
  <si>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</si>
  <si>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</si>
  <si>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</si>
  <si>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</si>
  <si>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</si>
  <si>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</si>
  <si>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</si>
  <si>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</si>
  <si>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</si>
  <si>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</si>
  <si>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</si>
  <si>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</si>
  <si>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</si>
  <si>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</si>
  <si>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</si>
  <si>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</si>
  <si>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</si>
  <si>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</si>
  <si>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</si>
  <si>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</si>
  <si>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</si>
  <si>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</si>
  <si>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</si>
  <si>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</si>
  <si>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</si>
  <si>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</si>
  <si>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</si>
  <si>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</si>
  <si>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</si>
  <si>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</si>
  <si>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</si>
  <si>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</si>
  <si>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</si>
  <si>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</si>
  <si>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</si>
  <si>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</si>
  <si>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</si>
  <si>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</si>
  <si>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</si>
  <si>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</si>
  <si>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</si>
  <si>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</si>
  <si>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</si>
  <si>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</si>
  <si>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</si>
  <si>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</si>
  <si>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</si>
  <si>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</si>
  <si>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</si>
  <si>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</si>
  <si>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</si>
  <si>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</si>
  <si>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</si>
  <si>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</si>
  <si>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</si>
  <si>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</si>
  <si>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</si>
  <si>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</si>
  <si>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</si>
  <si>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</si>
  <si>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</si>
  <si>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</si>
  <si>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</si>
  <si>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</si>
  <si>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</si>
  <si>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</si>
  <si>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</si>
  <si>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</si>
  <si>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</si>
  <si>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</si>
  <si>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</si>
  <si>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</si>
  <si>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</si>
  <si>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</si>
  <si>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</si>
  <si>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</si>
  <si>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</si>
  <si>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</si>
  <si>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</si>
  <si>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</si>
  <si>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</si>
  <si>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</si>
  <si>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</si>
  <si>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</si>
  <si>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</si>
  <si>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</si>
  <si>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</si>
  <si>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</si>
  <si>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</si>
  <si>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</si>
  <si>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</si>
  <si>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</si>
  <si>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</si>
  <si>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</si>
  <si>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</si>
  <si>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</si>
  <si>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</si>
  <si>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</si>
  <si>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</si>
  <si>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</si>
  <si>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</si>
  <si>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</si>
  <si>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</si>
  <si>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</si>
  <si>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</si>
  <si>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</si>
  <si>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</si>
  <si>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</si>
  <si>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</si>
  <si>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</si>
  <si>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</si>
  <si>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</si>
  <si>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</si>
  <si>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</si>
  <si>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</si>
  <si>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</si>
  <si>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</si>
  <si>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</si>
  <si>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</si>
  <si>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</si>
  <si>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</si>
  <si>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</si>
  <si>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</si>
  <si>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</si>
  <si>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</si>
  <si>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</si>
  <si>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</si>
  <si>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</si>
  <si>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</si>
  <si>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</si>
  <si>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</si>
  <si>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</si>
  <si>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</si>
  <si>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</si>
  <si>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</si>
  <si>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</si>
  <si>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</si>
  <si>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</si>
  <si>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</si>
  <si>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</si>
  <si>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</si>
  <si>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</si>
  <si>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</si>
  <si>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</si>
  <si>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</si>
  <si>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</si>
  <si>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</si>
  <si>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</si>
  <si>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</si>
  <si>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</si>
  <si>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</si>
  <si>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</si>
  <si>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</si>
  <si>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</si>
  <si>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</si>
  <si>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</si>
  <si>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</si>
  <si>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</si>
  <si>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</si>
  <si>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</si>
  <si>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</si>
  <si>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</si>
  <si>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</si>
  <si>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</si>
  <si>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</si>
  <si>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</si>
  <si>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</si>
  <si>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</si>
  <si>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</si>
  <si>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</si>
  <si>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</si>
  <si>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</si>
  <si>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</si>
  <si>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</si>
  <si>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</si>
  <si>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</si>
  <si>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</si>
  <si>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</si>
  <si>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</si>
  <si>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</si>
  <si>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</si>
  <si>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</si>
  <si>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</si>
  <si>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</si>
  <si>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</si>
  <si>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</si>
  <si>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</si>
  <si>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</si>
  <si>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</si>
  <si>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</si>
  <si>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</si>
  <si>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</si>
  <si>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</si>
  <si>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</si>
  <si>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</si>
  <si>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</si>
  <si>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</si>
  <si>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</si>
  <si>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</si>
  <si>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</si>
  <si>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</si>
  <si>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</si>
  <si>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</si>
  <si>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</si>
  <si>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</si>
  <si>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</si>
  <si>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</si>
  <si>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</si>
  <si>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</si>
  <si>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</si>
  <si>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</si>
  <si>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</si>
  <si>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</si>
  <si>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</si>
  <si>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</si>
  <si>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</si>
  <si>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</si>
  <si>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</si>
  <si>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</si>
  <si>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</si>
  <si>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</si>
  <si>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</si>
  <si>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</si>
  <si>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</si>
  <si>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</si>
  <si>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</si>
  <si>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</si>
  <si>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</si>
  <si>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</si>
  <si>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</si>
  <si>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</si>
  <si>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</si>
  <si>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</si>
  <si>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</si>
  <si>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</si>
  <si>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</si>
  <si>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</si>
  <si>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</si>
  <si>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</si>
  <si>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</si>
  <si>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</si>
  <si>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</si>
  <si>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</si>
  <si>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</si>
  <si>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</si>
  <si>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</si>
  <si>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</si>
  <si>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</si>
  <si>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</si>
  <si>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</si>
  <si>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</si>
  <si>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</si>
  <si>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</si>
  <si>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</si>
  <si>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</si>
  <si>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</si>
  <si>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</si>
  <si>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</si>
  <si>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</si>
  <si>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</si>
  <si>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</si>
  <si>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</si>
  <si>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</si>
  <si>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</si>
  <si>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</si>
  <si>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</si>
  <si>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</si>
  <si>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</si>
  <si>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</si>
  <si>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</si>
  <si>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</si>
  <si>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</si>
  <si>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</si>
  <si>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</si>
  <si>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</si>
  <si>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</si>
  <si>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</si>
  <si>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</si>
  <si>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</si>
  <si>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</si>
  <si>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</si>
  <si>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</si>
  <si>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</si>
  <si>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</si>
  <si>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</si>
  <si>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</si>
  <si>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</si>
  <si>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</si>
  <si>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</si>
  <si>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</si>
  <si>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</si>
  <si>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</si>
  <si>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</si>
  <si>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</si>
  <si>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</si>
  <si>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</si>
  <si>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</si>
  <si>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</si>
  <si>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</si>
  <si>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</si>
  <si>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</si>
  <si>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</si>
  <si>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</si>
  <si>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</si>
  <si>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</si>
  <si>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</si>
  <si>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</si>
  <si>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</si>
  <si>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</si>
  <si>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</si>
  <si>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</si>
  <si>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</si>
  <si>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</si>
  <si>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</si>
  <si>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</si>
  <si>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</si>
  <si>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</si>
  <si>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</si>
  <si>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</si>
  <si>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</si>
  <si>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</si>
  <si>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</si>
  <si>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</si>
  <si>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</si>
  <si>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</si>
  <si>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</si>
  <si>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</si>
  <si>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</si>
  <si>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</si>
  <si>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</si>
  <si>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</si>
  <si>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</si>
  <si>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</si>
  <si>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</si>
  <si>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</si>
  <si>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</si>
  <si>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</si>
  <si>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</si>
  <si>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</si>
  <si>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</si>
  <si>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</si>
  <si>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</si>
  <si>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</si>
  <si>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</si>
  <si>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</si>
  <si>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</si>
  <si>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</si>
  <si>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</si>
  <si>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</si>
  <si>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</si>
  <si>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</si>
  <si>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</si>
  <si>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</si>
  <si>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</si>
  <si>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</si>
  <si>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</si>
  <si>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</si>
  <si>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</si>
  <si>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</si>
  <si>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</si>
  <si>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</si>
  <si>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</si>
  <si>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</si>
  <si>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</si>
  <si>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</si>
  <si>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</si>
  <si>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</si>
  <si>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</si>
  <si>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</si>
  <si>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</si>
  <si>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</si>
  <si>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</si>
  <si>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</si>
  <si>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</si>
  <si>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</si>
  <si>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</si>
  <si>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</si>
  <si>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</si>
  <si>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</si>
  <si>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</si>
  <si>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</si>
  <si>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</si>
  <si>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</si>
  <si>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</si>
  <si>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</si>
  <si>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</si>
  <si>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</si>
  <si>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</si>
  <si>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</si>
  <si>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</si>
  <si>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</si>
  <si>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</si>
  <si>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</si>
  <si>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</si>
  <si>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</si>
  <si>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</si>
  <si>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</si>
  <si>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</si>
  <si>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</si>
  <si>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</si>
  <si>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</si>
  <si>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</si>
  <si>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</si>
  <si>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</si>
  <si>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</si>
  <si>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</si>
  <si>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</si>
  <si>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</si>
  <si>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</si>
  <si>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</si>
  <si>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</si>
  <si>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</si>
  <si>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</si>
  <si>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</si>
  <si>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</si>
  <si>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</si>
  <si>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</si>
  <si>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</si>
  <si>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</si>
  <si>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</si>
  <si>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</si>
  <si>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</si>
  <si>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</si>
  <si>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</si>
  <si>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</si>
  <si>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</si>
  <si>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</si>
  <si>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</si>
  <si>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</si>
  <si>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</si>
  <si>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</si>
  <si>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</si>
  <si>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</si>
  <si>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</si>
  <si>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</si>
  <si>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</si>
  <si>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</si>
  <si>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</si>
  <si>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</si>
  <si>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</si>
  <si>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</si>
  <si>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</si>
  <si>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</si>
  <si>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</si>
  <si>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</si>
  <si>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</si>
  <si>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</si>
  <si>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</si>
  <si>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</si>
  <si>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</si>
  <si>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</si>
  <si>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</si>
  <si>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</si>
  <si>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</si>
  <si>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</si>
  <si>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</si>
  <si>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</si>
  <si>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</si>
  <si>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</si>
  <si>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</si>
  <si>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</si>
  <si>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</si>
  <si>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</si>
  <si>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</si>
  <si>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</si>
  <si>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</si>
  <si>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</si>
  <si>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</si>
  <si>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</si>
  <si>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</si>
  <si>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</si>
  <si>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</si>
  <si>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</si>
  <si>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</si>
  <si>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</si>
  <si>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</si>
  <si>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</si>
  <si>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</si>
  <si>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</si>
  <si>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</si>
  <si>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</si>
  <si>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</si>
  <si>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</si>
  <si>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</si>
  <si>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</si>
  <si>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</si>
  <si>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</si>
  <si>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</si>
  <si>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</si>
  <si>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</si>
  <si>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</si>
  <si>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</si>
  <si>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</si>
  <si>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</si>
  <si>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</si>
  <si>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</si>
  <si>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</si>
  <si>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</si>
  <si>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</si>
  <si>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</si>
  <si>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</si>
  <si>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</si>
  <si>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</si>
  <si>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</si>
  <si>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</si>
  <si>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</si>
  <si>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</si>
  <si>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</si>
  <si>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</si>
  <si>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</si>
  <si>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</si>
  <si>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</si>
  <si>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</si>
  <si>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</si>
  <si>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</si>
  <si>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</si>
  <si>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</si>
  <si>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</si>
  <si>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</si>
  <si>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</si>
  <si>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</si>
  <si>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</si>
  <si>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</si>
  <si>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</si>
  <si>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</si>
  <si>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</si>
  <si>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</si>
  <si>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</si>
  <si>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</si>
  <si>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</si>
  <si>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</si>
  <si>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</si>
  <si>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</si>
  <si>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</si>
  <si>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</si>
  <si>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</si>
  <si>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</si>
  <si>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</si>
  <si>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</si>
  <si>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</si>
  <si>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</si>
  <si>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</si>
  <si>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</si>
  <si>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</si>
  <si>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</si>
  <si>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</si>
  <si>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</si>
  <si>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</si>
  <si>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</si>
  <si>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</si>
  <si>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</si>
  <si>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</si>
  <si>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</si>
  <si>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</si>
  <si>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</si>
  <si>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</si>
  <si>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</si>
  <si>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</si>
  <si>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</si>
  <si>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</si>
  <si>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</si>
  <si>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</si>
  <si>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</si>
  <si>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</si>
  <si>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</si>
  <si>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</si>
  <si>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</si>
  <si>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</si>
  <si>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</si>
  <si>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</si>
  <si>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</si>
  <si>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</si>
  <si>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</si>
  <si>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</si>
  <si>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</si>
  <si>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</si>
  <si>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</si>
  <si>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</si>
  <si>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</si>
  <si>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</si>
  <si>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</si>
  <si>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</si>
  <si>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</si>
  <si>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</si>
  <si>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</si>
  <si>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</si>
  <si>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</si>
  <si>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</si>
  <si>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</si>
  <si>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</si>
  <si>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</si>
  <si>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</si>
  <si>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</si>
  <si>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</si>
  <si>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</si>
  <si>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</si>
  <si>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</si>
  <si>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</si>
  <si>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</si>
  <si>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</si>
  <si>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</si>
  <si>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</si>
  <si>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</si>
  <si>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</si>
  <si>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</si>
  <si>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</si>
  <si>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</si>
  <si>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</si>
  <si>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</si>
  <si>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</si>
  <si>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</si>
  <si>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</si>
  <si>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</si>
  <si>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</si>
  <si>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</si>
  <si>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</si>
  <si>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</si>
  <si>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</si>
  <si>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</si>
  <si>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</si>
  <si>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</si>
  <si>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</si>
  <si>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</si>
  <si>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</si>
  <si>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</si>
  <si>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</si>
  <si>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</si>
  <si>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</si>
  <si>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</si>
  <si>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</si>
  <si>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</si>
  <si>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</si>
  <si>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</si>
  <si>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</si>
  <si>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</si>
  <si>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</si>
  <si>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</si>
  <si>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</si>
  <si>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</si>
  <si>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</si>
  <si>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</si>
  <si>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</si>
  <si>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</si>
  <si>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</si>
  <si>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</si>
  <si>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</si>
  <si>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</si>
  <si>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</si>
  <si>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</si>
  <si>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</si>
  <si>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</si>
  <si>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</si>
  <si>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</si>
  <si>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</si>
  <si>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</si>
  <si>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</si>
  <si>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</si>
  <si>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</si>
  <si>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</si>
  <si>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</si>
  <si>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</si>
  <si>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</si>
  <si>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</si>
  <si>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</si>
  <si>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</si>
  <si>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</si>
  <si>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</si>
  <si>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</si>
  <si>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</si>
  <si>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</si>
  <si>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</si>
  <si>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</si>
  <si>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</si>
  <si>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</si>
  <si>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</si>
  <si>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</si>
  <si>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</si>
  <si>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</si>
  <si>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</si>
  <si>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</si>
  <si>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</si>
  <si>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</si>
  <si>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</si>
  <si>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</si>
  <si>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</si>
  <si>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</si>
  <si>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</si>
  <si>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</si>
  <si>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</si>
  <si>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</si>
  <si>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</si>
  <si>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</si>
  <si>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</si>
  <si>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</si>
  <si>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</si>
  <si>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</si>
  <si>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</si>
  <si>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</si>
  <si>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</si>
  <si>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</si>
  <si>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</si>
  <si>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</si>
  <si>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</si>
  <si>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</si>
  <si>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</si>
  <si>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</si>
  <si>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</si>
  <si>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</si>
  <si>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</si>
  <si>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</si>
  <si>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</si>
  <si>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</si>
  <si>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</si>
  <si>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</si>
  <si>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</si>
  <si>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</si>
  <si>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</si>
  <si>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</si>
  <si>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</si>
  <si>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</si>
  <si>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</si>
  <si>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</si>
  <si>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</si>
  <si>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</si>
  <si>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</si>
  <si>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</si>
  <si>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</si>
  <si>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</si>
  <si>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</si>
  <si>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</si>
  <si>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</si>
  <si>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</si>
  <si>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</si>
  <si>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</si>
  <si>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</si>
  <si>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</si>
  <si>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</si>
  <si>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</si>
  <si>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</si>
  <si>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</si>
  <si>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</si>
  <si>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</si>
  <si>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</si>
  <si>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</si>
  <si>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</si>
  <si>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</si>
  <si>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</si>
  <si>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</si>
  <si>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</si>
  <si>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</si>
  <si>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</si>
  <si>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</si>
  <si>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</si>
  <si>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</si>
  <si>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</si>
  <si>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</si>
  <si>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</si>
  <si>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</si>
  <si>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</si>
  <si>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</si>
  <si>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</si>
  <si>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</si>
  <si>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</si>
  <si>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</si>
  <si>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</si>
  <si>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</si>
  <si>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</si>
  <si>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</si>
  <si>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</si>
  <si>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</si>
  <si>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</si>
  <si>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</si>
  <si>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</si>
  <si>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</si>
  <si>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</si>
  <si>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</si>
  <si>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</si>
  <si>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</si>
  <si>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</si>
  <si>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</si>
  <si>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</si>
  <si>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</si>
  <si>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</si>
  <si>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</si>
  <si>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</si>
  <si>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</si>
  <si>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</si>
  <si>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</si>
  <si>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</si>
  <si>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</si>
  <si>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</si>
  <si>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</si>
  <si>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</si>
  <si>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</si>
  <si>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</si>
  <si>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</si>
  <si>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</si>
  <si>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</si>
  <si>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</si>
  <si>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</si>
  <si>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</si>
  <si>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</si>
  <si>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</si>
  <si>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</si>
  <si>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</si>
  <si>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</si>
  <si>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</si>
  <si>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</si>
  <si>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</si>
  <si>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</si>
  <si>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</si>
  <si>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</si>
  <si>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</si>
  <si>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</si>
  <si>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</si>
  <si>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</si>
  <si>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</si>
  <si>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</si>
  <si>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</si>
  <si>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</si>
  <si>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</si>
  <si>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</si>
  <si>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</si>
  <si>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</si>
  <si>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</si>
  <si>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</si>
  <si>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</si>
  <si>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</si>
  <si>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</si>
  <si>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</si>
  <si>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</si>
  <si>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</si>
  <si>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</si>
  <si>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</si>
  <si>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</si>
  <si>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</si>
  <si>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</si>
  <si>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</si>
  <si>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</si>
  <si>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</si>
  <si>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</si>
  <si>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</si>
  <si>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</si>
  <si>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</si>
  <si>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</si>
  <si>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</si>
  <si>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</si>
  <si>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</si>
  <si>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</si>
  <si>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</si>
  <si>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</si>
  <si>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</si>
  <si>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</si>
  <si>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</si>
  <si>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</si>
  <si>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</si>
  <si>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</si>
  <si>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</si>
  <si>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</si>
  <si>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</si>
  <si>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</si>
  <si>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</si>
  <si>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</si>
  <si>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</si>
  <si>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</si>
  <si>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</si>
  <si>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</si>
  <si>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</si>
  <si>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</si>
  <si>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</si>
  <si>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</si>
  <si>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</si>
  <si>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</si>
  <si>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</si>
  <si>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</si>
  <si>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</si>
  <si>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</si>
  <si>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</si>
  <si>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</si>
  <si>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</si>
  <si>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</si>
  <si>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</si>
  <si>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</si>
  <si>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</si>
  <si>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</si>
  <si>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</si>
  <si>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</si>
  <si>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</si>
  <si>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</si>
  <si>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</si>
  <si>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</si>
  <si>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</si>
  <si>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</si>
  <si>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</si>
  <si>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</si>
  <si>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</si>
  <si>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</si>
  <si>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</si>
  <si>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</si>
  <si>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</si>
  <si>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</si>
  <si>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</si>
  <si>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</si>
  <si>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</si>
  <si>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</si>
  <si>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</si>
  <si>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</si>
  <si>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</si>
  <si>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</si>
  <si>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</si>
  <si>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</si>
  <si>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</si>
  <si>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</si>
  <si>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</si>
  <si>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</si>
  <si>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</si>
  <si>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</si>
  <si>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</si>
  <si>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</si>
  <si>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</si>
  <si>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</si>
  <si>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</si>
  <si>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</si>
  <si>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</si>
  <si>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</si>
  <si>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</si>
  <si>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</si>
  <si>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</si>
  <si>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</si>
  <si>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</si>
  <si>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</si>
  <si>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</si>
  <si>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</si>
  <si>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</si>
  <si>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</si>
  <si>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</si>
  <si>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</si>
  <si>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</si>
  <si>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</si>
  <si>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</si>
  <si>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</si>
  <si>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</si>
  <si>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</si>
  <si>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</si>
  <si>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</si>
  <si>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</si>
  <si>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</si>
  <si>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</si>
  <si>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</si>
  <si>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</si>
  <si>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</si>
  <si>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</si>
  <si>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</si>
  <si>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</si>
  <si>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</si>
  <si>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</si>
  <si>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</si>
  <si>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</si>
  <si>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</si>
  <si>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</si>
  <si>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</si>
  <si>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</si>
  <si>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</si>
  <si>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</si>
  <si>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</si>
  <si>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</si>
  <si>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</si>
  <si>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</si>
  <si>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</si>
  <si>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</si>
  <si>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</si>
  <si>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</si>
  <si>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</si>
  <si>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</si>
  <si>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</si>
  <si>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</si>
  <si>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</si>
  <si>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</si>
  <si>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</si>
  <si>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</si>
  <si>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</si>
  <si>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</si>
  <si>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</si>
  <si>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</si>
  <si>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</si>
  <si>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</si>
  <si>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</si>
  <si>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</si>
  <si>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</si>
  <si>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</si>
  <si>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</si>
  <si>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</si>
  <si>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</si>
  <si>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</si>
  <si>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</si>
  <si>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</si>
  <si>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</si>
  <si>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</si>
  <si>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</si>
  <si>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</si>
  <si>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</si>
  <si>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</si>
  <si>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</si>
  <si>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</si>
  <si>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</si>
  <si>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</si>
  <si>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</si>
  <si>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</si>
  <si>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</si>
  <si>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</si>
  <si>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</si>
  <si>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</si>
  <si>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</si>
  <si>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</si>
  <si>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</si>
  <si>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</si>
  <si>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</si>
  <si>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</si>
  <si>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</si>
  <si>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</si>
  <si>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</si>
  <si>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</si>
  <si>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</si>
  <si>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</si>
  <si>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</si>
  <si>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</si>
  <si>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</si>
  <si>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</si>
  <si>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</si>
  <si>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</si>
  <si>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</si>
  <si>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</si>
  <si>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</si>
  <si>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</si>
  <si>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</si>
  <si>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</si>
  <si>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</si>
  <si>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</si>
  <si>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</si>
  <si>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</si>
  <si>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</si>
  <si>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</si>
  <si>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</si>
  <si>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</si>
  <si>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</si>
  <si>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</si>
  <si>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</si>
  <si>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</si>
  <si>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</si>
  <si>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</si>
  <si>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</si>
  <si>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</si>
  <si>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</si>
  <si>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</si>
  <si>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</si>
  <si>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</si>
  <si>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</si>
  <si>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</si>
  <si>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</si>
  <si>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</si>
  <si>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</si>
  <si>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</si>
  <si>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</si>
  <si>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</si>
  <si>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</si>
  <si>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</si>
  <si>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</si>
  <si>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</si>
  <si>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</si>
  <si>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</si>
  <si>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</si>
  <si>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</si>
  <si>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</si>
  <si>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</si>
  <si>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</si>
  <si>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</si>
  <si>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</si>
  <si>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</si>
  <si>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</si>
  <si>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</si>
  <si>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</si>
  <si>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</si>
  <si>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</si>
  <si>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</si>
  <si>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</si>
  <si>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</si>
  <si>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</si>
  <si>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</si>
  <si>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</si>
  <si>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</si>
  <si>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</si>
  <si>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</si>
  <si>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</si>
  <si>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</si>
  <si>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</si>
  <si>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</si>
  <si>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</si>
  <si>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</si>
  <si>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</si>
  <si>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</si>
  <si>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</si>
  <si>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</si>
  <si>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</si>
  <si>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</si>
  <si>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</si>
  <si>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</si>
  <si>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</si>
  <si>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</si>
  <si>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</si>
  <si>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</si>
  <si>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</si>
  <si>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</si>
  <si>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</si>
  <si>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</si>
  <si>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</si>
  <si>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</si>
  <si>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</si>
  <si>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</si>
  <si>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</si>
  <si>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</si>
  <si>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</si>
  <si>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</si>
  <si>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</si>
  <si>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</si>
  <si>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</si>
  <si>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</si>
  <si>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</si>
  <si>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</si>
  <si>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</si>
  <si>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</si>
  <si>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</si>
  <si>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</si>
  <si>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</si>
  <si>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</si>
  <si>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</si>
  <si>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</si>
  <si>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</si>
  <si>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</si>
  <si>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</si>
  <si>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</si>
  <si>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</si>
  <si>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</si>
  <si>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</si>
  <si>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</si>
  <si>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</si>
  <si>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</si>
  <si>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</si>
  <si>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</si>
  <si>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</si>
  <si>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</si>
  <si>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</si>
  <si>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</si>
  <si>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</si>
  <si>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</si>
  <si>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</si>
  <si>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</si>
  <si>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</si>
  <si>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</si>
  <si>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</si>
  <si>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</si>
  <si>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</si>
  <si>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</si>
  <si>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</si>
  <si>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</si>
  <si>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</si>
  <si>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</si>
  <si>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</si>
  <si>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</si>
  <si>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</si>
  <si>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</si>
  <si>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</si>
  <si>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</si>
  <si>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</si>
  <si>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</si>
  <si>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</si>
  <si>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</si>
  <si>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</si>
  <si>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</si>
  <si>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</si>
  <si>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</si>
  <si>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</si>
  <si>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</si>
  <si>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</si>
  <si>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</si>
  <si>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</si>
  <si>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</si>
  <si>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</si>
  <si>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</si>
  <si>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</si>
  <si>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</si>
  <si>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</si>
  <si>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</si>
  <si>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</si>
  <si>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</si>
  <si>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</si>
  <si>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</si>
  <si>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</si>
  <si>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</si>
  <si>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</si>
  <si>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</si>
  <si>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</si>
  <si>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</si>
  <si>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</si>
  <si>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</si>
  <si>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</si>
  <si>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</si>
  <si>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</si>
  <si>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</si>
  <si>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</si>
  <si>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</si>
  <si>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</si>
  <si>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</si>
  <si>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</si>
  <si>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</si>
  <si>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</si>
  <si>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</si>
  <si>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</si>
  <si>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</si>
  <si>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</si>
  <si>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</si>
  <si>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</si>
  <si>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</si>
  <si>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</si>
  <si>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</si>
  <si>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</si>
  <si>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</si>
  <si>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</si>
  <si>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</si>
  <si>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</si>
  <si>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</si>
  <si>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</si>
  <si>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</si>
  <si>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</si>
  <si>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</si>
  <si>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</si>
  <si>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</si>
  <si>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</si>
  <si>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</si>
  <si>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</si>
  <si>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</si>
  <si>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</si>
  <si>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</si>
  <si>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</si>
  <si>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</si>
  <si>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</si>
  <si>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</si>
  <si>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</si>
  <si>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</si>
  <si>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</si>
  <si>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</si>
  <si>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</si>
  <si>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</si>
  <si>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</si>
  <si>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</si>
  <si>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</si>
  <si>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</si>
  <si>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</si>
  <si>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</si>
  <si>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</si>
  <si>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</si>
  <si>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</si>
  <si>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</si>
  <si>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</si>
  <si>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</si>
  <si>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</si>
  <si>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</si>
  <si>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</si>
  <si>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</si>
  <si>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</si>
  <si>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</si>
  <si>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</si>
  <si>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</si>
  <si>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</si>
  <si>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</si>
  <si>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</si>
  <si>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</si>
  <si>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</si>
  <si>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</si>
  <si>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</si>
  <si>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</si>
  <si>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</si>
  <si>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</si>
  <si>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</si>
  <si>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</si>
  <si>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</si>
  <si>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</si>
  <si>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</si>
  <si>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</si>
  <si>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</si>
  <si>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</si>
  <si>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</si>
  <si>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</si>
  <si>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</si>
  <si>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</si>
  <si>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</si>
  <si>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</si>
  <si>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</si>
  <si>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</si>
  <si>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</si>
  <si>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</si>
  <si>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</si>
  <si>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</si>
  <si>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</si>
  <si>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</si>
  <si>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</si>
  <si>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</si>
  <si>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</si>
  <si>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</si>
  <si>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</si>
  <si>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</si>
  <si>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</si>
  <si>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</si>
  <si>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</si>
  <si>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</si>
  <si>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</si>
  <si>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</si>
  <si>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</si>
  <si>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</si>
  <si>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</si>
  <si>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</si>
  <si>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</si>
  <si>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</si>
  <si>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</si>
  <si>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</si>
  <si>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</si>
  <si>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</si>
  <si>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</si>
  <si>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</si>
  <si>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</si>
  <si>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</si>
  <si>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</si>
  <si>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</si>
  <si>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</si>
  <si>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</si>
  <si>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</si>
  <si>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</si>
  <si>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</si>
  <si>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</si>
  <si>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</si>
  <si>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</si>
  <si>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</si>
  <si>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</si>
  <si>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</si>
  <si>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</si>
  <si>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</si>
  <si>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</si>
  <si>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</si>
  <si>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</si>
  <si>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</si>
  <si>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</si>
  <si>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</si>
  <si>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</si>
  <si>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</si>
  <si>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</si>
  <si>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</si>
  <si>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</si>
  <si>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</si>
  <si>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</si>
  <si>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</si>
  <si>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</si>
  <si>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</si>
  <si>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</si>
  <si>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</si>
  <si>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</si>
  <si>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</si>
  <si>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</si>
  <si>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</si>
  <si>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</si>
  <si>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</si>
  <si>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</si>
  <si>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</si>
  <si>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</si>
  <si>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</si>
  <si>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</si>
  <si>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</si>
  <si>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</si>
  <si>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</si>
  <si>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</si>
  <si>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</si>
  <si>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</si>
  <si>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</si>
  <si>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</si>
  <si>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</si>
  <si>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</si>
  <si>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</si>
  <si>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</si>
  <si>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</si>
  <si>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</si>
  <si>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</si>
  <si>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</si>
  <si>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</si>
  <si>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</si>
  <si>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</si>
  <si>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</si>
  <si>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</si>
  <si>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</si>
  <si>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</si>
  <si>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</si>
  <si>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</si>
  <si>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</si>
  <si>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</si>
  <si>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</si>
  <si>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</si>
  <si>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</si>
  <si>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</si>
  <si>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</si>
  <si>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</si>
  <si>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</si>
  <si>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</si>
  <si>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</si>
  <si>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</si>
  <si>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</si>
  <si>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</si>
  <si>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</si>
  <si>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</si>
  <si>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</si>
  <si>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</si>
  <si>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</si>
  <si>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</si>
  <si>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</si>
  <si>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</si>
  <si>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</si>
  <si>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</si>
  <si>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</si>
  <si>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</si>
  <si>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</si>
  <si>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</si>
  <si>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</si>
  <si>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</si>
  <si>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</si>
  <si>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</si>
  <si>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</si>
  <si>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</si>
  <si>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</si>
  <si>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</si>
  <si>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</si>
  <si>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</si>
  <si>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</si>
  <si>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</si>
  <si>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</si>
  <si>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</si>
  <si>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</si>
  <si>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</si>
  <si>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</si>
  <si>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</si>
  <si>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</si>
  <si>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</si>
  <si>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</si>
  <si>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</si>
  <si>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</si>
  <si>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</si>
  <si>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</si>
  <si>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</si>
  <si>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</si>
  <si>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</si>
  <si>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</si>
  <si>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</si>
  <si>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</si>
  <si>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</si>
  <si>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</si>
  <si>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</si>
  <si>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</si>
  <si>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</si>
  <si>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</si>
  <si>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</si>
  <si>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</si>
  <si>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</si>
  <si>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</si>
  <si>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</si>
  <si>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</si>
  <si>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</si>
  <si>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</si>
  <si>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</si>
  <si>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</si>
  <si>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</si>
  <si>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</si>
  <si>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</si>
  <si>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</si>
  <si>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</si>
  <si>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</si>
  <si>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</si>
  <si>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</si>
  <si>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</si>
  <si>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</si>
  <si>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</si>
  <si>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</si>
  <si>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</si>
  <si>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</si>
  <si>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</si>
  <si>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</si>
  <si>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</si>
  <si>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</si>
  <si>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</si>
  <si>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</si>
  <si>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</si>
  <si>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</si>
  <si>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</si>
  <si>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</si>
  <si>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</si>
  <si>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</si>
  <si>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</si>
  <si>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</si>
  <si>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</si>
  <si>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</si>
  <si>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</si>
  <si>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</si>
  <si>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</si>
  <si>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</si>
  <si>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</si>
  <si>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</si>
  <si>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</si>
  <si>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</si>
  <si>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</si>
  <si>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</si>
  <si>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</si>
  <si>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</si>
  <si>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</si>
  <si>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</si>
  <si>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</si>
  <si>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</si>
  <si>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</si>
  <si>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</si>
  <si>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</si>
  <si>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</si>
  <si>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</si>
  <si>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</si>
  <si>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</si>
  <si>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</si>
  <si>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</si>
  <si>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</si>
  <si>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</si>
  <si>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</si>
  <si>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</si>
  <si>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</si>
  <si>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</si>
  <si>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</si>
  <si>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</si>
  <si>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</si>
  <si>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</si>
  <si>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</si>
  <si>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</si>
  <si>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</si>
  <si>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</si>
  <si>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</si>
  <si>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</si>
  <si>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</si>
  <si>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</si>
  <si>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</si>
  <si>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</si>
  <si>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</si>
  <si>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</si>
  <si>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</si>
  <si>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</si>
  <si>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</si>
  <si>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</si>
  <si>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</si>
  <si>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</si>
  <si>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</si>
  <si>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</si>
  <si>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</si>
  <si>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</si>
  <si>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</si>
  <si>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</si>
  <si>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</si>
  <si>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</si>
  <si>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</si>
  <si>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</si>
  <si>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</si>
  <si>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</si>
  <si>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</si>
  <si>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</si>
  <si>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</si>
  <si>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</si>
  <si>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</si>
  <si>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</si>
  <si>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</si>
  <si>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</si>
  <si>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</si>
  <si>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</si>
  <si>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</si>
  <si>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</si>
  <si>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</si>
  <si>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</si>
  <si>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</si>
  <si>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</si>
  <si>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</si>
  <si>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</si>
  <si>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</si>
  <si>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</si>
  <si>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</si>
  <si>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</si>
  <si>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</si>
  <si>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</si>
  <si>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</si>
  <si>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</si>
  <si>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</si>
  <si>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</si>
  <si>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</si>
  <si>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</si>
  <si>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</si>
  <si>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</si>
  <si>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</si>
  <si>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</si>
  <si>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</si>
  <si>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</si>
  <si>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</si>
  <si>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</si>
  <si>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</si>
  <si>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</si>
  <si>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</si>
  <si>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</si>
  <si>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</si>
  <si>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</si>
  <si>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</si>
  <si>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</si>
  <si>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</si>
  <si>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</si>
  <si>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</si>
  <si>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</si>
  <si>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</si>
  <si>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</si>
  <si>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</si>
  <si>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</si>
  <si>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</si>
  <si>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</si>
  <si>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</si>
  <si>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</si>
  <si>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</si>
  <si>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</si>
  <si>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</si>
  <si>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</si>
  <si>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</si>
  <si>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</si>
  <si>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</si>
  <si>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</si>
  <si>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</si>
  <si>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</si>
  <si>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</si>
  <si>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</si>
  <si>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</si>
  <si>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</si>
  <si>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</si>
  <si>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</si>
  <si>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</si>
  <si>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</si>
  <si>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</si>
  <si>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</si>
  <si>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</si>
  <si>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</si>
  <si>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</si>
  <si>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</si>
  <si>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</si>
  <si>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</si>
  <si>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</si>
  <si>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</si>
  <si>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</si>
  <si>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</si>
  <si>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</si>
  <si>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</si>
  <si>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</si>
  <si>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</si>
  <si>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</si>
  <si>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</si>
  <si>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</si>
  <si>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</si>
  <si>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</si>
  <si>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</si>
  <si>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</si>
  <si>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</si>
  <si>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</si>
  <si>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</si>
  <si>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</si>
  <si>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</si>
  <si>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</si>
  <si>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</si>
  <si>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</si>
  <si>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</si>
  <si>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</si>
  <si>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</si>
  <si>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</si>
  <si>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</si>
  <si>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</si>
  <si>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</si>
  <si>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</si>
  <si>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</si>
  <si>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</si>
  <si>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</si>
  <si>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</si>
  <si>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</si>
  <si>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</si>
  <si>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</si>
  <si>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</si>
  <si>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</si>
  <si>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</si>
  <si>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</si>
  <si>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</si>
  <si>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</si>
  <si>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</si>
  <si>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</si>
  <si>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</si>
  <si>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</si>
  <si>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</si>
  <si>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</si>
  <si>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</si>
  <si>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</si>
  <si>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</si>
  <si>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</si>
  <si>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</si>
  <si>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</si>
  <si>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</si>
  <si>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</si>
  <si>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</si>
  <si>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</si>
  <si>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</si>
  <si>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</si>
  <si>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</si>
  <si>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</si>
  <si>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</si>
  <si>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</si>
  <si>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</si>
  <si>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</si>
  <si>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</si>
  <si>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</si>
  <si>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</si>
  <si>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</si>
  <si>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</si>
  <si>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</si>
  <si>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</si>
  <si>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</si>
  <si>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</si>
  <si>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</si>
  <si>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</si>
  <si>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</si>
  <si>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</si>
  <si>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</si>
  <si>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</si>
  <si>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</si>
  <si>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</si>
  <si>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</si>
  <si>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</si>
  <si>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</si>
  <si>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</si>
  <si>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</si>
  <si>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</si>
  <si>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</si>
  <si>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</si>
  <si>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</si>
  <si>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</si>
  <si>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</si>
  <si>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</si>
  <si>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</si>
  <si>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</si>
  <si>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</si>
  <si>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</si>
  <si>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</si>
  <si>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</si>
  <si>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</si>
  <si>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</si>
  <si>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</si>
  <si>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</si>
  <si>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</si>
  <si>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</si>
  <si>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</si>
  <si>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</si>
  <si>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</si>
  <si>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</si>
  <si>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</si>
  <si>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</si>
  <si>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</si>
  <si>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</si>
  <si>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</si>
  <si>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</si>
  <si>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</si>
  <si>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</si>
  <si>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</si>
  <si>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</si>
  <si>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</si>
  <si>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</si>
  <si>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</si>
  <si>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</si>
  <si>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</si>
  <si>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</si>
  <si>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</si>
  <si>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</si>
  <si>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</si>
  <si>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</si>
  <si>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</si>
  <si>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</si>
  <si>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</si>
  <si>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</si>
  <si>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</si>
  <si>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</si>
  <si>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</si>
  <si>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</si>
  <si>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</si>
  <si>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</si>
  <si>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</si>
  <si>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</si>
  <si>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</si>
  <si>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</si>
  <si>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</si>
  <si>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</si>
  <si>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</si>
  <si>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</si>
  <si>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</si>
  <si>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</si>
  <si>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</si>
  <si>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</si>
  <si>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</si>
  <si>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</si>
  <si>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</si>
  <si>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</si>
  <si>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</si>
  <si>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</si>
  <si>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</si>
  <si>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</si>
  <si>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</si>
  <si>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</si>
  <si>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</si>
  <si>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</si>
  <si>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</si>
  <si>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</si>
  <si>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</si>
  <si>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</si>
  <si>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</si>
  <si>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</si>
  <si>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</si>
  <si>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</si>
  <si>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</si>
  <si>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</si>
  <si>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</si>
  <si>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</si>
  <si>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</si>
  <si>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</si>
  <si>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</si>
  <si>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</si>
  <si>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</si>
  <si>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</si>
  <si>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</si>
  <si>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</si>
  <si>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</si>
  <si>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</si>
  <si>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</si>
  <si>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</si>
  <si>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</si>
  <si>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</si>
  <si>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</si>
  <si>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</si>
  <si>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</si>
  <si>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</si>
  <si>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</si>
  <si>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</si>
  <si>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</si>
  <si>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</si>
  <si>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</si>
  <si>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</si>
  <si>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</si>
  <si>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</si>
  <si>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</si>
  <si>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</si>
  <si>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</si>
  <si>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</si>
  <si>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</si>
  <si>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</si>
  <si>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</si>
  <si>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</si>
  <si>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</si>
  <si>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</si>
  <si>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</si>
  <si>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</si>
  <si>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</si>
  <si>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</si>
  <si>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</si>
  <si>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</si>
  <si>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</si>
  <si>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</si>
  <si>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</si>
  <si>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</si>
  <si>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</si>
  <si>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</si>
  <si>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</si>
  <si>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</si>
  <si>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</si>
  <si>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</si>
  <si>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</si>
  <si>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</si>
  <si>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</si>
  <si>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</si>
  <si>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</si>
  <si>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</si>
  <si>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</si>
  <si>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</si>
  <si>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</si>
  <si>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</si>
  <si>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</si>
  <si>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</si>
  <si>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</si>
  <si>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</si>
  <si>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</si>
  <si>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</si>
  <si>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</si>
  <si>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</si>
  <si>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</si>
  <si>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</si>
  <si>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</si>
  <si>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</si>
  <si>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</si>
  <si>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</si>
  <si>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</si>
  <si>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</si>
  <si>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</si>
  <si>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</si>
  <si>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</si>
  <si>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</si>
  <si>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</si>
  <si>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</si>
  <si>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</si>
  <si>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</si>
  <si>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</si>
  <si>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</si>
  <si>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</si>
  <si>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</si>
  <si>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</si>
  <si>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</si>
  <si>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</si>
  <si>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</si>
  <si>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</si>
  <si>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</si>
  <si>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</si>
  <si>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</si>
  <si>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</si>
  <si>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</si>
  <si>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</si>
  <si>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</si>
  <si>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</si>
  <si>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</si>
  <si>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</si>
  <si>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</si>
  <si>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</si>
  <si>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</si>
  <si>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</si>
  <si>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</si>
  <si>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</si>
  <si>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</si>
  <si>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</si>
  <si>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</si>
  <si>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</si>
  <si>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</si>
  <si>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</si>
  <si>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</si>
  <si>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</si>
  <si>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</si>
  <si>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</si>
  <si>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</si>
  <si>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</si>
  <si>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</si>
  <si>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</si>
  <si>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</si>
  <si>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</si>
  <si>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</si>
  <si>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</si>
  <si>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</si>
  <si>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</si>
  <si>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</si>
  <si>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</si>
  <si>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</si>
  <si>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</si>
  <si>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</si>
  <si>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</si>
  <si>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</si>
  <si>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</si>
  <si>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</si>
  <si>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</si>
  <si>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</si>
  <si>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</si>
  <si>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</si>
  <si>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</si>
  <si>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</si>
  <si>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</si>
  <si>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</si>
  <si>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</si>
  <si>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</si>
  <si>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</si>
  <si>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</si>
  <si>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</si>
  <si>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</si>
  <si>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</si>
  <si>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</si>
  <si>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</si>
  <si>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</si>
  <si>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</si>
  <si>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</si>
  <si>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</si>
  <si>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</si>
  <si>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</si>
  <si>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</si>
  <si>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</si>
  <si>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</si>
  <si>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</si>
  <si>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</si>
  <si>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</si>
  <si>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</si>
  <si>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</si>
  <si>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</si>
  <si>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</si>
  <si>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</si>
  <si>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</si>
  <si>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</si>
  <si>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</si>
  <si>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</si>
  <si>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</si>
  <si>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</si>
  <si>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</si>
  <si>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</si>
  <si>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</si>
  <si>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</si>
  <si>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</si>
  <si>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</si>
  <si>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</si>
  <si>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</si>
  <si>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</si>
  <si>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</si>
  <si>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</si>
  <si>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</si>
  <si>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</si>
  <si>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</si>
  <si>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</si>
  <si>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</si>
  <si>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</si>
  <si>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</si>
  <si>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</si>
  <si>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</si>
  <si>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</si>
  <si>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</si>
  <si>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</si>
  <si>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</si>
  <si>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</si>
  <si>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</si>
  <si>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</si>
  <si>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</si>
  <si>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</si>
  <si>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</si>
  <si>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</si>
  <si>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</si>
  <si>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</si>
  <si>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</si>
  <si>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</si>
  <si>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</si>
  <si>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</si>
  <si>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</si>
  <si>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</si>
  <si>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</si>
  <si>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</si>
  <si>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</si>
  <si>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</si>
  <si>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</si>
  <si>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</si>
  <si>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</si>
  <si>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</si>
  <si>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</si>
  <si>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</si>
  <si>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</si>
  <si>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</si>
  <si>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</si>
  <si>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</si>
  <si>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</si>
  <si>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</si>
  <si>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</si>
  <si>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</si>
  <si>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</si>
  <si>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</si>
  <si>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</si>
  <si>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</si>
  <si>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</si>
  <si>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</si>
  <si>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</si>
  <si>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</si>
  <si>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</si>
  <si>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</si>
  <si>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</si>
  <si>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</si>
  <si>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</si>
  <si>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</si>
  <si>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</si>
  <si>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</si>
  <si>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</si>
  <si>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</si>
  <si>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</si>
  <si>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</si>
  <si>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</si>
  <si>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</si>
  <si>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</si>
  <si>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</si>
  <si>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</si>
  <si>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</si>
  <si>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</si>
  <si>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</si>
  <si>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</si>
  <si>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</si>
  <si>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</si>
  <si>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</si>
  <si>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</si>
  <si>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</si>
  <si>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</si>
  <si>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</si>
  <si>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</si>
  <si>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</si>
  <si>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</si>
  <si>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</si>
  <si>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</si>
  <si>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</si>
  <si>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</si>
  <si>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</si>
  <si>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</si>
  <si>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</si>
  <si>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</si>
  <si>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</si>
  <si>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</si>
  <si>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</si>
  <si>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</si>
  <si>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</si>
  <si>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</si>
  <si>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</si>
  <si>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</si>
  <si>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</si>
  <si>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</si>
  <si>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</si>
  <si>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</si>
  <si>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</si>
  <si>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</si>
  <si>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</si>
  <si>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</si>
  <si>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</si>
  <si>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</si>
  <si>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</si>
  <si>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</si>
  <si>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</si>
  <si>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</si>
  <si>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</si>
  <si>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</si>
  <si>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</si>
  <si>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</si>
  <si>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</si>
  <si>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</si>
  <si>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</si>
  <si>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</si>
  <si>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</si>
  <si>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</si>
  <si>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</si>
  <si>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</si>
  <si>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</si>
  <si>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</si>
  <si>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</si>
  <si>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</si>
  <si>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</si>
  <si>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</si>
  <si>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</si>
  <si>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</si>
  <si>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</si>
  <si>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</si>
  <si>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</si>
  <si>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</si>
  <si>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</si>
  <si>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</si>
  <si>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</si>
  <si>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</si>
  <si>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</si>
  <si>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</si>
  <si>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</si>
  <si>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</si>
  <si>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</si>
  <si>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</si>
  <si>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</si>
  <si>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</si>
  <si>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</si>
  <si>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</si>
  <si>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</si>
  <si>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</si>
  <si>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</si>
  <si>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</si>
  <si>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</si>
  <si>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</si>
  <si>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</si>
  <si>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</si>
  <si>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</si>
  <si>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</si>
  <si>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</si>
  <si>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</si>
  <si>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</si>
  <si>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</si>
  <si>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</si>
  <si>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</si>
  <si>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</si>
  <si>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</si>
  <si>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</si>
  <si>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</si>
  <si>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</si>
  <si>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</si>
  <si>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</si>
  <si>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</si>
  <si>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</si>
  <si>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</si>
  <si>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</si>
  <si>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</si>
  <si>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</si>
  <si>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</si>
  <si>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</si>
  <si>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</si>
  <si>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</si>
  <si>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</si>
  <si>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</si>
  <si>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</si>
  <si>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</si>
  <si>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</si>
  <si>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</si>
  <si>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</si>
  <si>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</si>
  <si>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</si>
  <si>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</si>
  <si>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</si>
  <si>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</si>
  <si>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</si>
  <si>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</si>
  <si>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</si>
  <si>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</si>
  <si>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</si>
  <si>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</si>
  <si>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</si>
  <si>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</si>
  <si>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</si>
  <si>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</si>
  <si>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</si>
  <si>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</si>
  <si>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</si>
  <si>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</si>
  <si>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</si>
  <si>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</si>
  <si>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</si>
  <si>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</si>
  <si>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</si>
  <si>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</si>
  <si>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</si>
  <si>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</si>
  <si>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</si>
  <si>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</si>
  <si>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</si>
  <si>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</si>
  <si>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</si>
  <si>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</si>
  <si>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</si>
  <si>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</si>
  <si>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</si>
  <si>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</si>
  <si>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</si>
  <si>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</si>
  <si>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</si>
  <si>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</si>
  <si>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</si>
  <si>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</si>
  <si>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</si>
  <si>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</si>
  <si>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</si>
  <si>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</si>
  <si>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</si>
  <si>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</si>
  <si>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</si>
  <si>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</si>
  <si>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</si>
  <si>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</si>
  <si>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</si>
  <si>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</si>
  <si>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</si>
  <si>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</si>
  <si>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</si>
  <si>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</si>
  <si>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</si>
  <si>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</si>
  <si>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</si>
  <si>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</si>
  <si>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</si>
  <si>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</si>
  <si>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</si>
  <si>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</si>
  <si>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</si>
  <si>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</si>
  <si>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</si>
  <si>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</si>
  <si>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</si>
  <si>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</si>
  <si>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</si>
  <si>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</si>
  <si>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</si>
  <si>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</si>
  <si>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</si>
  <si>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</si>
  <si>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</si>
  <si>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</si>
  <si>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</si>
  <si>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</si>
  <si>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</si>
  <si>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</si>
  <si>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</si>
  <si>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</si>
  <si>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</si>
  <si>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</si>
  <si>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</si>
  <si>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</si>
  <si>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</si>
  <si>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</si>
  <si>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</si>
  <si>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</si>
  <si>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</si>
  <si>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</si>
  <si>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</si>
  <si>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</si>
  <si>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</si>
  <si>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</si>
  <si>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</si>
  <si>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</si>
  <si>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</si>
  <si>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</si>
  <si>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</si>
  <si>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</si>
  <si>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</si>
  <si>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</si>
  <si>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</si>
  <si>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</si>
  <si>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</si>
  <si>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</si>
  <si>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</si>
  <si>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</si>
  <si>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</si>
  <si>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</si>
  <si>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</si>
  <si>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</si>
  <si>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</si>
  <si>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</si>
  <si>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</si>
  <si>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</si>
  <si>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</si>
  <si>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</si>
  <si>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</si>
  <si>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</si>
  <si>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</si>
  <si>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</si>
  <si>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</si>
  <si>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</si>
  <si>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</si>
  <si>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</si>
  <si>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</si>
  <si>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</si>
  <si>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</si>
  <si>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</si>
  <si>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</si>
  <si>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</si>
  <si>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</si>
  <si>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</si>
  <si>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</si>
  <si>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</si>
  <si>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</si>
  <si>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</si>
  <si>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</si>
  <si>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</si>
  <si>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</si>
  <si>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</si>
  <si>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</si>
  <si>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</si>
  <si>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</si>
  <si>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</si>
  <si>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</si>
  <si>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</si>
  <si>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</si>
  <si>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</si>
  <si>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</si>
  <si>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</si>
  <si>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</si>
  <si>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</si>
  <si>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</si>
  <si>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</si>
  <si>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</si>
  <si>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</si>
  <si>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</si>
  <si>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</si>
  <si>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</si>
  <si>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</si>
  <si>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</si>
  <si>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</si>
  <si>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</si>
  <si>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</si>
  <si>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</si>
  <si>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</si>
  <si>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</si>
  <si>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</si>
  <si>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</si>
  <si>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</si>
  <si>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</si>
  <si>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</si>
  <si>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</si>
  <si>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</si>
  <si>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</si>
  <si>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</si>
  <si>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</si>
  <si>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</si>
  <si>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</si>
  <si>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</si>
  <si>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</si>
  <si>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</si>
  <si>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</si>
  <si>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</si>
  <si>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</si>
  <si>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</si>
  <si>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</si>
  <si>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</si>
  <si>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</si>
  <si>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</si>
  <si>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</si>
  <si>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</si>
  <si>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</si>
  <si>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</si>
  <si>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</si>
  <si>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</si>
  <si>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</si>
  <si>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</si>
  <si>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</si>
  <si>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</si>
  <si>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</si>
  <si>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</si>
  <si>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</si>
  <si>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</si>
  <si>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</si>
  <si>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</si>
  <si>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</si>
  <si>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</si>
  <si>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</si>
  <si>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</si>
  <si>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</si>
  <si>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</si>
  <si>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</si>
  <si>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</si>
  <si>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</si>
  <si>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</si>
  <si>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</si>
  <si>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</si>
  <si>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</si>
  <si>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</si>
  <si>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</si>
  <si>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</si>
  <si>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</si>
  <si>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</si>
  <si>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</si>
  <si>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</si>
  <si>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</si>
  <si>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</si>
  <si>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</si>
  <si>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</si>
  <si>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</si>
  <si>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</si>
  <si>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</si>
  <si>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</si>
  <si>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</si>
  <si>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</si>
  <si>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</si>
  <si>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</si>
  <si>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</si>
  <si>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</si>
  <si>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</si>
  <si>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</si>
  <si>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</si>
  <si>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</si>
  <si>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</si>
  <si>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</si>
  <si>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</si>
  <si>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</si>
  <si>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</si>
  <si>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</si>
  <si>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</si>
  <si>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</si>
  <si>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</si>
  <si>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</si>
  <si>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</si>
  <si>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</si>
  <si>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</si>
  <si>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</si>
  <si>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</si>
  <si>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</si>
  <si>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</si>
  <si>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</si>
  <si>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</si>
  <si>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</si>
  <si>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</si>
  <si>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</si>
  <si>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</si>
  <si>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</si>
  <si>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</si>
  <si>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</si>
  <si>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</si>
  <si>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</si>
  <si>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</si>
  <si>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</si>
  <si>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</si>
  <si>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</si>
  <si>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</si>
  <si>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</si>
  <si>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</si>
  <si>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</si>
  <si>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</si>
  <si>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</si>
  <si>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</si>
  <si>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</si>
  <si>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</si>
  <si>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</si>
  <si>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</si>
  <si>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</si>
  <si>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</si>
  <si>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</si>
  <si>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</si>
  <si>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</si>
  <si>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</si>
  <si>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</si>
  <si>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</si>
  <si>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</si>
  <si>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</si>
  <si>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</si>
  <si>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</si>
  <si>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</si>
  <si>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</si>
  <si>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</si>
  <si>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</si>
  <si>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</si>
  <si>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</si>
  <si>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</si>
  <si>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</si>
  <si>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</si>
  <si>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</si>
  <si>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</si>
  <si>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</si>
  <si>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</si>
  <si>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</si>
  <si>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</si>
  <si>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</si>
  <si>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</si>
  <si>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</si>
  <si>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</si>
  <si>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</si>
  <si>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</si>
  <si>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</si>
  <si>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</si>
  <si>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</si>
  <si>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</si>
  <si>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</si>
  <si>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</si>
  <si>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</si>
  <si>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</si>
  <si>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</si>
  <si>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</si>
  <si>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</si>
  <si>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</si>
  <si>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</si>
  <si>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</si>
  <si>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</si>
  <si>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</si>
  <si>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</si>
  <si>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</si>
  <si>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</si>
  <si>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</si>
  <si>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</si>
  <si>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</si>
  <si>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</si>
  <si>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</si>
  <si>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</si>
  <si>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</si>
  <si>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</si>
  <si>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</si>
  <si>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</si>
  <si>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</si>
  <si>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</si>
  <si>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</si>
  <si>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</si>
  <si>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</si>
  <si>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</si>
  <si>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</si>
  <si>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</si>
  <si>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</si>
  <si>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</si>
  <si>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</si>
  <si>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</si>
  <si>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</si>
  <si>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</si>
  <si>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</si>
  <si>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</si>
  <si>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</si>
  <si>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</si>
  <si>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</si>
  <si>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</si>
  <si>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</si>
  <si>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</si>
  <si>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</si>
  <si>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</si>
  <si>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</si>
  <si>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</si>
  <si>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</si>
  <si>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</si>
  <si>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</si>
  <si>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</si>
  <si>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</si>
  <si>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</si>
  <si>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</si>
  <si>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</si>
  <si>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</si>
  <si>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</si>
  <si>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</si>
  <si>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</si>
  <si>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</si>
  <si>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</si>
  <si>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</si>
  <si>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</si>
  <si>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</si>
  <si>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</si>
  <si>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</si>
  <si>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</si>
  <si>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</si>
  <si>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</si>
  <si>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</si>
  <si>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</si>
  <si>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</si>
  <si>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</si>
  <si>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</si>
  <si>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</si>
  <si>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</si>
  <si>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</si>
  <si>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</si>
  <si>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</si>
  <si>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</si>
  <si>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</si>
  <si>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</si>
  <si>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</si>
  <si>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</si>
  <si>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</si>
  <si>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</si>
  <si>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</si>
  <si>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</si>
  <si>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</si>
  <si>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</si>
  <si>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</si>
  <si>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</si>
  <si>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</si>
  <si>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</si>
  <si>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</si>
  <si>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</si>
  <si>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</si>
  <si>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</si>
  <si>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</si>
  <si>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</si>
  <si>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</si>
  <si>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</si>
  <si>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</si>
  <si>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</si>
  <si>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</si>
  <si>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</si>
  <si>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</si>
  <si>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</si>
  <si>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</si>
  <si>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</si>
  <si>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</si>
  <si>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</si>
  <si>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</si>
  <si>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</si>
  <si>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</si>
  <si>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</si>
  <si>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</si>
  <si>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</si>
  <si>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</si>
  <si>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</si>
  <si>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</si>
  <si>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</si>
  <si>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</si>
  <si>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</si>
  <si>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</si>
  <si>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</si>
  <si>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</si>
  <si>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</si>
  <si>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</si>
  <si>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</si>
  <si>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</si>
  <si>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</si>
  <si>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</si>
  <si>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</si>
  <si>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</si>
  <si>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</si>
  <si>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</si>
  <si>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</si>
  <si>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</si>
  <si>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</si>
  <si>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</si>
  <si>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</si>
  <si>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</si>
  <si>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欄2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</si>
  <si>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</si>
  <si>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</si>
  <si>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</si>
  <si>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</si>
  <si>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</si>
  <si>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LC.共同作業</t>
  </si>
  <si>
    <t>PJ201800012_URS_6共同作業_V1.11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</si>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</sst>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theme="1"/>
      <name val="Candara"/>
      <family val="2"/>
    </font>
    <font>
      <sz val="11"/>
      <color rgb="FFC00000"/>
      <name val="微軟正黑體"/>
      <family val="2"/>
      <charset val="136"/>
    </font>
    <font>
      <sz val="10"/>
      <color rgb="FFC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1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14" fontId="89" fillId="0" borderId="0" xfId="0" applyNumberFormat="1" applyFont="1"/>
    <xf numFmtId="0" fontId="89" fillId="0" borderId="0" xfId="0" pivotButton="1" applyFont="1" applyAlignment="1">
      <alignment horizontal="right"/>
    </xf>
    <xf numFmtId="0" fontId="89" fillId="0" borderId="0" xfId="0" applyNumberFormat="1" applyFont="1"/>
    <xf numFmtId="0" fontId="89" fillId="0" borderId="0" xfId="0" applyFont="1"/>
    <xf numFmtId="14" fontId="89" fillId="0" borderId="0" xfId="0" pivotButton="1" applyNumberFormat="1" applyFont="1"/>
    <xf numFmtId="14" fontId="89" fillId="0" borderId="0" xfId="0" applyNumberFormat="1" applyFont="1" applyAlignment="1">
      <alignment horizontal="left"/>
    </xf>
    <xf numFmtId="0" fontId="89" fillId="0" borderId="0" xfId="0" pivotButton="1" applyFont="1"/>
    <xf numFmtId="0" fontId="89" fillId="0" borderId="0" xfId="0" applyFont="1" applyAlignment="1">
      <alignment horizontal="left"/>
    </xf>
    <xf numFmtId="0" fontId="89" fillId="0" borderId="0" xfId="0" pivotButton="1" applyFont="1" applyAlignment="1"/>
    <xf numFmtId="0" fontId="0" fillId="0" borderId="0" xfId="0" applyAlignment="1">
      <alignment horizontal="left" indent="1"/>
    </xf>
    <xf numFmtId="0" fontId="90" fillId="0" borderId="0" xfId="0" applyFont="1" applyAlignment="1">
      <alignment horizontal="center"/>
    </xf>
    <xf numFmtId="14" fontId="91" fillId="0" borderId="0" xfId="0" applyNumberFormat="1" applyFont="1" applyAlignment="1">
      <alignment horizontal="center" vertical="top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4444445" createdVersion="7" refreshedVersion="7" minRefreshableVersion="3" recordCount="550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5023145" createdVersion="7" refreshedVersion="7" minRefreshableVersion="3" recordCount="93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62963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6759262" createdVersion="7" refreshedVersion="7" minRefreshableVersion="3" recordCount="550" xr:uid="{00000000-000A-0000-FFFF-FFFF03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7222224" createdVersion="7" refreshedVersion="7" minRefreshableVersion="3" recordCount="550" xr:uid="{00000000-000A-0000-FFFF-FFFF04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x v="8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x v="8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2"/>
    <x v="7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d v="2021-12-20T00:00:00"/>
    <m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x v="8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x v="8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x v="35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5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x v="37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x v="39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x v="38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x v="38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x v="38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  <x v="4"/>
  </r>
  <r>
    <m/>
    <m/>
    <x v="2"/>
    <x v="24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x v="43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x v="43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x v="43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x v="43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x v="43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x v="43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4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x v="46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x v="48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x v="48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x v="48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x v="48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m/>
    <m/>
  </r>
  <r>
    <x v="238"/>
    <s v="使用者資料查詢"/>
    <n v="2"/>
    <s v="增加輸入欄位:修改日期,修改人員。"/>
    <x v="49"/>
    <m/>
    <m/>
  </r>
  <r>
    <x v="239"/>
    <s v="使用者資料維護"/>
    <n v="1"/>
    <s v="[授權等級]改為[主管等級],限[權限等級]=1.主管時輸入,限輸入1~5"/>
    <x v="49"/>
    <m/>
    <m/>
  </r>
  <r>
    <x v="239"/>
    <s v="使用者資料維護"/>
    <n v="2"/>
    <s v="移除[最後交易序號]欄位"/>
    <x v="49"/>
    <m/>
    <m/>
  </r>
  <r>
    <x v="239"/>
    <s v="使用者資料維護"/>
    <n v="3"/>
    <s v="增加[上次登入日期]及[修改人員]及[修改日期]輸出欄位"/>
    <x v="49"/>
    <m/>
    <m/>
  </r>
  <r>
    <x v="240"/>
    <s v="報表代號對照檔維護"/>
    <n v="1"/>
    <s v="[寄送記號]=2.依設定優先順序時, [書面寄送]、[簡訊寄送]及[EMAIL寄送]至少一項[優先順序]值不得為0"/>
    <x v="49"/>
    <m/>
    <m/>
  </r>
  <r>
    <x v="241"/>
    <s v="主管授權紀錄查詢"/>
    <n v="1"/>
    <s v="輸入條件調整_x000a_(1).[會計日期]改[會計日期]區間_x000a_(2).增加[交易日期]區間"/>
    <x v="49"/>
    <m/>
    <m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m/>
    <m/>
  </r>
  <r>
    <x v="246"/>
    <s v="代理人設定"/>
    <n v="1"/>
    <s v="需主管放行"/>
    <x v="49"/>
    <m/>
    <m/>
  </r>
  <r>
    <x v="246"/>
    <s v="代理人設定"/>
    <n v="2"/>
    <s v="經辦限同單位、同課組別經辦代理"/>
    <x v="49"/>
    <m/>
    <m/>
  </r>
  <r>
    <x v="246"/>
    <s v="代理人設定"/>
    <n v="3"/>
    <s v="主管限同單位主管代理"/>
    <x v="49"/>
    <m/>
    <m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47" totalsRowShown="0" headerRowDxfId="170" dataDxfId="169">
  <autoFilter ref="A1:AX547" xr:uid="{00000000-0009-0000-0100-000002000000}">
    <filterColumn colId="3">
      <filters>
        <filter val="6-6各類代碼檔維護"/>
        <filter val="6-7其他基本資料維護"/>
      </filters>
    </filterColumn>
    <filterColumn colId="8">
      <filters>
        <filter val="楊智誠"/>
      </filters>
    </filterColumn>
    <filterColumn colId="28">
      <filters blank="1"/>
    </filterColumn>
  </autoFilter>
  <sortState xmlns:xlrd2="http://schemas.microsoft.com/office/spreadsheetml/2017/richdata2" ref="A156:AX407">
    <sortCondition ref="E1:E547"/>
  </sortState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Row],[功能代號]],'[8]20211001'!$A:$J,8,FALSE)</calculatedColumnFormula>
    </tableColumn>
    <tableColumn id="41" xr3:uid="{00000000-0010-0000-0100-000029000000}" name="AS400名稱" dataDxfId="130">
      <calculatedColumnFormula>VLOOKUP(功能_33[[#This Row],[功能代號]],'[8]20211001'!$A:$J,9,FALSE)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48" xr3:uid="{00000000-0010-0000-0100-000030000000}" name="PG未完成" dataDxfId="120">
      <calculatedColumnFormula>IF(OR(COUNTA(M2)=0,COUNTA(Y2)=0),I2,"")</calculatedColumnFormula>
    </tableColumn>
    <tableColumn id="50" xr3:uid="{00000000-0010-0000-0100-000032000000}" name="欄2" dataDxfId="119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2819</v>
      </c>
      <c r="C2" s="321" t="s">
        <v>31</v>
      </c>
      <c r="D2" s="321"/>
      <c r="E2" s="321" t="s">
        <v>2770</v>
      </c>
      <c r="F2" s="434"/>
      <c r="G2" s="321" t="s">
        <v>2805</v>
      </c>
      <c r="H2" s="321"/>
      <c r="I2" s="323" t="s">
        <v>32</v>
      </c>
      <c r="J2" s="321"/>
      <c r="K2" s="321" t="s">
        <v>2806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11</v>
      </c>
      <c r="C6" s="325">
        <v>78</v>
      </c>
      <c r="D6" s="428">
        <f>C6/B6</f>
        <v>7.0909090909090908</v>
      </c>
      <c r="E6" s="406">
        <v>76</v>
      </c>
      <c r="F6" s="431">
        <f t="shared" ref="F6:F15" si="0">E6/B6</f>
        <v>6.9090909090909092</v>
      </c>
      <c r="G6" s="425">
        <v>76</v>
      </c>
      <c r="H6" s="431">
        <f t="shared" ref="H6:H15" si="1">G6/B6</f>
        <v>6.9090909090909092</v>
      </c>
      <c r="I6" s="325">
        <v>76</v>
      </c>
      <c r="J6" s="428">
        <f>I6/B6</f>
        <v>6.9090909090909092</v>
      </c>
      <c r="K6" s="325">
        <v>66</v>
      </c>
      <c r="L6" s="428">
        <f t="shared" ref="L6" si="2">K6/B6</f>
        <v>6</v>
      </c>
      <c r="M6" s="643" t="s">
        <v>3215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3100</v>
      </c>
      <c r="AE6" s="624"/>
    </row>
    <row r="7" spans="1:31" s="47" customFormat="1" ht="14.4">
      <c r="A7" s="235" t="s">
        <v>50</v>
      </c>
      <c r="B7" s="325">
        <f>統計tmp!OY8</f>
        <v>2</v>
      </c>
      <c r="C7" s="325">
        <v>38</v>
      </c>
      <c r="D7" s="428">
        <f>C7/B7</f>
        <v>19</v>
      </c>
      <c r="E7" s="406">
        <v>38</v>
      </c>
      <c r="F7" s="431">
        <f t="shared" si="0"/>
        <v>19</v>
      </c>
      <c r="G7" s="425">
        <v>38</v>
      </c>
      <c r="H7" s="431">
        <f t="shared" si="1"/>
        <v>19</v>
      </c>
      <c r="I7" s="325">
        <v>38</v>
      </c>
      <c r="J7" s="428">
        <f>I7/B7</f>
        <v>19</v>
      </c>
      <c r="K7" s="325">
        <v>38</v>
      </c>
      <c r="L7" s="428">
        <f>K7/B7</f>
        <v>19</v>
      </c>
      <c r="M7" s="436" t="s">
        <v>3214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205</v>
      </c>
      <c r="AC7" s="622"/>
      <c r="AD7" s="397">
        <f>COUNTIF(URS確認!AW:AW,'統計表2.1'!AB7)</f>
        <v>5</v>
      </c>
      <c r="AE7" s="427" t="s">
        <v>3099</v>
      </c>
    </row>
    <row r="8" spans="1:31" s="47" customFormat="1" ht="15" customHeight="1">
      <c r="A8" s="235" t="s">
        <v>51</v>
      </c>
      <c r="B8" s="325">
        <f>統計tmp!OY9</f>
        <v>2</v>
      </c>
      <c r="C8" s="325">
        <v>75</v>
      </c>
      <c r="D8" s="428">
        <f>C8/B8</f>
        <v>37.5</v>
      </c>
      <c r="E8" s="406">
        <v>70</v>
      </c>
      <c r="F8" s="431">
        <f t="shared" si="0"/>
        <v>35</v>
      </c>
      <c r="G8" s="425">
        <v>69</v>
      </c>
      <c r="H8" s="431">
        <f t="shared" si="1"/>
        <v>34.5</v>
      </c>
      <c r="I8" s="325">
        <v>75</v>
      </c>
      <c r="J8" s="428">
        <f>I8/B8</f>
        <v>37.5</v>
      </c>
      <c r="K8" s="325">
        <v>69</v>
      </c>
      <c r="L8" s="428">
        <f t="shared" ref="L8:L13" si="3">K8/B8</f>
        <v>34.5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195</v>
      </c>
      <c r="AC8" s="622"/>
      <c r="AD8" s="397">
        <f>COUNTIF(URS確認!AW:AW,'統計表2.1'!AB8)</f>
        <v>5</v>
      </c>
      <c r="AE8" s="427" t="s">
        <v>3098</v>
      </c>
    </row>
    <row r="9" spans="1:31" s="47" customFormat="1" ht="14.4">
      <c r="A9" s="235" t="s">
        <v>52</v>
      </c>
      <c r="B9" s="325">
        <f>統計tmp!OY10</f>
        <v>1</v>
      </c>
      <c r="C9" s="325">
        <v>87</v>
      </c>
      <c r="D9" s="428">
        <f>C9/B9</f>
        <v>87</v>
      </c>
      <c r="E9" s="406">
        <v>72</v>
      </c>
      <c r="F9" s="431">
        <f t="shared" si="0"/>
        <v>72</v>
      </c>
      <c r="G9" s="425">
        <v>84</v>
      </c>
      <c r="H9" s="431">
        <f t="shared" si="1"/>
        <v>84</v>
      </c>
      <c r="I9" s="325">
        <v>73</v>
      </c>
      <c r="J9" s="428">
        <f>I9/B9</f>
        <v>73</v>
      </c>
      <c r="K9" s="325">
        <v>60</v>
      </c>
      <c r="L9" s="428">
        <f t="shared" si="3"/>
        <v>60</v>
      </c>
      <c r="M9" s="642" t="s">
        <v>3216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316</v>
      </c>
      <c r="AC9" s="622"/>
      <c r="AD9" s="397">
        <f>COUNTIF(URS確認!AW:AW,'統計表2.1'!AB9)</f>
        <v>0</v>
      </c>
      <c r="AE9" s="427" t="s">
        <v>3097</v>
      </c>
    </row>
    <row r="10" spans="1:31" s="47" customFormat="1" ht="15" customHeight="1">
      <c r="A10" s="235" t="s">
        <v>54</v>
      </c>
      <c r="B10" s="325">
        <f>統計tmp!OY11</f>
        <v>79</v>
      </c>
      <c r="C10" s="325">
        <v>90</v>
      </c>
      <c r="D10" s="428">
        <f>C10/B10</f>
        <v>1.139240506329114</v>
      </c>
      <c r="E10" s="406">
        <v>86</v>
      </c>
      <c r="F10" s="431">
        <f t="shared" si="0"/>
        <v>1.0886075949367089</v>
      </c>
      <c r="G10" s="425">
        <v>87</v>
      </c>
      <c r="H10" s="431">
        <f t="shared" si="1"/>
        <v>1.1012658227848102</v>
      </c>
      <c r="I10" s="325">
        <v>77</v>
      </c>
      <c r="J10" s="428">
        <f>I10/B10</f>
        <v>0.97468354430379744</v>
      </c>
      <c r="K10" s="325">
        <v>30</v>
      </c>
      <c r="L10" s="428">
        <f t="shared" si="3"/>
        <v>0.379746835443038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482</v>
      </c>
      <c r="AC10" s="622"/>
      <c r="AD10" s="397">
        <f>COUNTIF(URS確認!AW:AW,'統計表2.1'!AB10)</f>
        <v>0</v>
      </c>
      <c r="AE10" s="427" t="s">
        <v>2945</v>
      </c>
    </row>
    <row r="11" spans="1:31" s="47" customFormat="1" ht="15" customHeight="1">
      <c r="A11" s="235" t="s">
        <v>55</v>
      </c>
      <c r="B11" s="325">
        <f>統計tmp!OY12</f>
        <v>2</v>
      </c>
      <c r="C11" s="325">
        <v>10</v>
      </c>
      <c r="D11" s="428">
        <v>0</v>
      </c>
      <c r="E11" s="406">
        <v>9</v>
      </c>
      <c r="F11" s="431">
        <f t="shared" si="0"/>
        <v>4.5</v>
      </c>
      <c r="G11" s="425">
        <v>9</v>
      </c>
      <c r="H11" s="431">
        <f t="shared" si="1"/>
        <v>4.5</v>
      </c>
      <c r="I11" s="325">
        <v>1</v>
      </c>
      <c r="J11" s="428">
        <f t="shared" ref="J11:J14" si="5">I11/B11</f>
        <v>0.5</v>
      </c>
      <c r="K11" s="325">
        <v>1</v>
      </c>
      <c r="L11" s="428">
        <f t="shared" si="3"/>
        <v>0.5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137</v>
      </c>
      <c r="AC11" s="622"/>
      <c r="AD11" s="397">
        <f>COUNTIF(URS確認!AW:AW,'統計表2.1'!AB11)</f>
        <v>0</v>
      </c>
      <c r="AE11" s="427" t="s">
        <v>3096</v>
      </c>
    </row>
    <row r="12" spans="1:31" s="47" customFormat="1" ht="15" customHeight="1">
      <c r="A12" s="235" t="s">
        <v>56</v>
      </c>
      <c r="B12" s="325">
        <f>統計tmp!OY13</f>
        <v>20</v>
      </c>
      <c r="C12" s="325">
        <v>135</v>
      </c>
      <c r="D12" s="428">
        <f>C12/B12</f>
        <v>6.75</v>
      </c>
      <c r="E12" s="406">
        <v>93</v>
      </c>
      <c r="F12" s="431">
        <f t="shared" si="0"/>
        <v>4.6500000000000004</v>
      </c>
      <c r="G12" s="425">
        <v>98</v>
      </c>
      <c r="H12" s="431">
        <f t="shared" si="1"/>
        <v>4.9000000000000004</v>
      </c>
      <c r="I12" s="325">
        <v>130</v>
      </c>
      <c r="J12" s="428">
        <f t="shared" si="5"/>
        <v>6.5</v>
      </c>
      <c r="K12" s="325">
        <v>16</v>
      </c>
      <c r="L12" s="428">
        <f t="shared" si="3"/>
        <v>0.8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138</v>
      </c>
      <c r="AC12" s="622"/>
      <c r="AD12" s="397">
        <f>COUNTIF(URS確認!AW:AW,'統計表2.1'!AB12)</f>
        <v>0</v>
      </c>
      <c r="AE12" s="427" t="s">
        <v>3095</v>
      </c>
    </row>
    <row r="13" spans="1:31" s="47" customFormat="1" ht="15" customHeight="1">
      <c r="A13" s="235" t="s">
        <v>57</v>
      </c>
      <c r="B13" s="325">
        <f>統計tmp!OY14</f>
        <v>10</v>
      </c>
      <c r="C13" s="325">
        <v>1</v>
      </c>
      <c r="D13" s="428">
        <f t="shared" ref="D13:D14" si="6">C13/B13</f>
        <v>0.1</v>
      </c>
      <c r="E13" s="406">
        <v>1</v>
      </c>
      <c r="F13" s="431">
        <f t="shared" si="0"/>
        <v>0.1</v>
      </c>
      <c r="G13" s="425">
        <v>1</v>
      </c>
      <c r="H13" s="431">
        <f t="shared" si="1"/>
        <v>0.1</v>
      </c>
      <c r="I13" s="325">
        <v>1</v>
      </c>
      <c r="J13" s="428">
        <f t="shared" si="5"/>
        <v>0.1</v>
      </c>
      <c r="K13" s="325">
        <v>1</v>
      </c>
      <c r="L13" s="428">
        <f t="shared" si="3"/>
        <v>0.1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10</v>
      </c>
      <c r="AE13" s="624"/>
    </row>
    <row r="14" spans="1:31" s="47" customFormat="1" ht="15" customHeight="1">
      <c r="A14" s="235" t="s">
        <v>2766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155</v>
      </c>
      <c r="C15" s="327">
        <f>SUM(C3,C6:C14)</f>
        <v>542</v>
      </c>
      <c r="D15" s="430">
        <f>C15/B15</f>
        <v>3.4967741935483869</v>
      </c>
      <c r="E15" s="327">
        <f>E3+SUM(E6:E14)</f>
        <v>473</v>
      </c>
      <c r="F15" s="432">
        <f t="shared" si="0"/>
        <v>3.0516129032258066</v>
      </c>
      <c r="G15" s="426">
        <f>G3+SUM(G6:G14)</f>
        <v>490</v>
      </c>
      <c r="H15" s="432">
        <f t="shared" si="1"/>
        <v>3.161290322580645</v>
      </c>
      <c r="I15" s="327">
        <f>SUM(I3,I6:I14)</f>
        <v>499</v>
      </c>
      <c r="J15" s="430">
        <f>I15/B15</f>
        <v>3.2193548387096773</v>
      </c>
      <c r="K15" s="327">
        <f>SUM(K3,K6:K13)</f>
        <v>297</v>
      </c>
      <c r="L15" s="430">
        <f>K15/B15</f>
        <v>1.9161290322580644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11</v>
      </c>
      <c r="C22" s="317"/>
    </row>
    <row r="23" spans="1:9">
      <c r="A23" s="316" t="s">
        <v>50</v>
      </c>
      <c r="B23" s="317">
        <f>B7-C23</f>
        <v>-31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2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2869</v>
      </c>
      <c r="C2" s="321" t="s">
        <v>31</v>
      </c>
      <c r="D2" s="323"/>
      <c r="E2" s="323" t="s">
        <v>2870</v>
      </c>
      <c r="F2" s="323"/>
      <c r="G2" s="321" t="s">
        <v>2871</v>
      </c>
      <c r="H2" s="321"/>
      <c r="I2" s="323" t="s">
        <v>32</v>
      </c>
      <c r="J2" s="323"/>
      <c r="K2" s="323" t="s">
        <v>2872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2873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2918</v>
      </c>
      <c r="E1" s="166" t="s">
        <v>2919</v>
      </c>
      <c r="F1" s="166" t="s">
        <v>2920</v>
      </c>
      <c r="G1" s="166" t="s">
        <v>2870</v>
      </c>
      <c r="H1" s="166" t="s">
        <v>2921</v>
      </c>
      <c r="I1" s="457" t="s">
        <v>2922</v>
      </c>
      <c r="K1" s="468" t="s">
        <v>2907</v>
      </c>
      <c r="M1" s="468" t="s">
        <v>2923</v>
      </c>
      <c r="O1" s="166" t="s">
        <v>2924</v>
      </c>
      <c r="P1" s="166" t="s">
        <v>2925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2821</v>
      </c>
      <c r="L3" s="457" t="s">
        <v>2821</v>
      </c>
      <c r="N3" s="166" t="s">
        <v>2821</v>
      </c>
    </row>
    <row r="4" spans="1:16">
      <c r="B4" s="166" t="s">
        <v>2824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2821</v>
      </c>
      <c r="L4" s="457" t="s">
        <v>2821</v>
      </c>
      <c r="N4" s="166" t="s">
        <v>2821</v>
      </c>
    </row>
    <row r="5" spans="1:16">
      <c r="B5" s="166" t="s">
        <v>2826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2821</v>
      </c>
      <c r="L5" s="457" t="s">
        <v>2821</v>
      </c>
      <c r="N5" s="166" t="s">
        <v>2821</v>
      </c>
    </row>
    <row r="6" spans="1:16">
      <c r="B6" s="166" t="s">
        <v>2825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2821</v>
      </c>
      <c r="L6" s="457" t="s">
        <v>2821</v>
      </c>
      <c r="N6" s="166" t="s">
        <v>2821</v>
      </c>
    </row>
    <row r="7" spans="1:16">
      <c r="B7" s="166" t="s">
        <v>2899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2821</v>
      </c>
      <c r="L7" s="457" t="s">
        <v>2821</v>
      </c>
      <c r="N7" s="166" t="s">
        <v>2821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2821</v>
      </c>
      <c r="L8" s="457" t="s">
        <v>2821</v>
      </c>
      <c r="N8" s="166" t="s">
        <v>2821</v>
      </c>
    </row>
    <row r="9" spans="1:16">
      <c r="B9" s="166" t="s">
        <v>2822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1496</v>
      </c>
      <c r="J9" s="457">
        <v>2</v>
      </c>
      <c r="L9" s="457" t="s">
        <v>2821</v>
      </c>
      <c r="N9" s="166" t="s">
        <v>2821</v>
      </c>
    </row>
    <row r="10" spans="1:16">
      <c r="B10" s="166" t="s">
        <v>2823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2821</v>
      </c>
      <c r="K10" s="457" t="s">
        <v>1496</v>
      </c>
      <c r="L10" s="457">
        <v>20</v>
      </c>
      <c r="N10" s="166" t="s">
        <v>2821</v>
      </c>
    </row>
    <row r="11" spans="1:16">
      <c r="B11" s="166" t="s">
        <v>2874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1496</v>
      </c>
      <c r="J11" s="457">
        <v>10</v>
      </c>
      <c r="L11" s="457" t="s">
        <v>2821</v>
      </c>
      <c r="N11" s="166" t="s">
        <v>2821</v>
      </c>
    </row>
    <row r="12" spans="1:16">
      <c r="B12" s="166" t="s">
        <v>2875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2821</v>
      </c>
      <c r="K12" s="457" t="s">
        <v>1496</v>
      </c>
      <c r="L12" s="457">
        <v>19</v>
      </c>
      <c r="N12" s="166" t="s">
        <v>2821</v>
      </c>
    </row>
    <row r="13" spans="1:16">
      <c r="B13" s="166" t="s">
        <v>2876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1496</v>
      </c>
      <c r="J13" s="457">
        <v>9</v>
      </c>
      <c r="L13" s="457" t="s">
        <v>2821</v>
      </c>
      <c r="N13" s="166" t="s">
        <v>2821</v>
      </c>
    </row>
    <row r="14" spans="1:16">
      <c r="B14" s="166" t="s">
        <v>2877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1496</v>
      </c>
      <c r="J14" s="457">
        <v>6</v>
      </c>
      <c r="L14" s="457" t="s">
        <v>2821</v>
      </c>
      <c r="N14" s="166" t="s">
        <v>2821</v>
      </c>
    </row>
    <row r="15" spans="1:16">
      <c r="B15" s="166" t="s">
        <v>2878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2821</v>
      </c>
      <c r="K15" s="457" t="s">
        <v>1496</v>
      </c>
      <c r="L15" s="457">
        <v>11</v>
      </c>
      <c r="N15" s="166" t="s">
        <v>2821</v>
      </c>
    </row>
    <row r="16" spans="1:16">
      <c r="B16" s="166" t="s">
        <v>826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1496</v>
      </c>
      <c r="J16" s="457">
        <v>1</v>
      </c>
      <c r="L16" s="457" t="s">
        <v>2821</v>
      </c>
      <c r="N16" s="166" t="s">
        <v>2821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2821</v>
      </c>
      <c r="L17" s="457" t="s">
        <v>2821</v>
      </c>
      <c r="N17" s="166" t="s">
        <v>2821</v>
      </c>
    </row>
    <row r="18" spans="1:16">
      <c r="B18" s="166" t="s">
        <v>2879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2821</v>
      </c>
      <c r="L18" s="457" t="s">
        <v>2821</v>
      </c>
      <c r="N18" s="166" t="s">
        <v>2821</v>
      </c>
    </row>
    <row r="19" spans="1:16">
      <c r="B19" s="166" t="s">
        <v>2880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2821</v>
      </c>
      <c r="L19" s="457" t="s">
        <v>2821</v>
      </c>
      <c r="N19" s="166" t="s">
        <v>2821</v>
      </c>
    </row>
    <row r="20" spans="1:16">
      <c r="B20" s="166" t="s">
        <v>1427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1496</v>
      </c>
      <c r="J20" s="457">
        <v>2</v>
      </c>
      <c r="L20" s="457" t="s">
        <v>2821</v>
      </c>
      <c r="O20" s="166" t="s">
        <v>2821</v>
      </c>
    </row>
    <row r="21" spans="1:16">
      <c r="B21" s="166" t="s">
        <v>2881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2821</v>
      </c>
      <c r="L21" s="457" t="s">
        <v>2821</v>
      </c>
      <c r="N21" s="166" t="s">
        <v>2821</v>
      </c>
    </row>
    <row r="22" spans="1:16">
      <c r="B22" s="166" t="s">
        <v>2882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2821</v>
      </c>
      <c r="L22" s="457" t="s">
        <v>2821</v>
      </c>
      <c r="N22" s="166" t="s">
        <v>2821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2821</v>
      </c>
      <c r="L23" s="457" t="s">
        <v>2821</v>
      </c>
      <c r="N23" s="166" t="s">
        <v>2821</v>
      </c>
    </row>
    <row r="24" spans="1:16">
      <c r="B24" s="166" t="s">
        <v>370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1496</v>
      </c>
      <c r="J24" s="457">
        <v>5</v>
      </c>
      <c r="L24" s="457" t="s">
        <v>2821</v>
      </c>
      <c r="N24" s="166" t="s">
        <v>2821</v>
      </c>
    </row>
    <row r="25" spans="1:16">
      <c r="B25" s="166" t="s">
        <v>412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2821</v>
      </c>
      <c r="L25" s="457" t="s">
        <v>2821</v>
      </c>
      <c r="M25" s="166" t="s">
        <v>1496</v>
      </c>
      <c r="N25" s="166">
        <v>17</v>
      </c>
      <c r="O25" s="166">
        <v>1</v>
      </c>
      <c r="P25" s="166" t="s">
        <v>2926</v>
      </c>
    </row>
    <row r="26" spans="1:16">
      <c r="B26" s="166" t="s">
        <v>826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1496</v>
      </c>
      <c r="J26" s="457">
        <v>8</v>
      </c>
      <c r="L26" s="457" t="s">
        <v>2821</v>
      </c>
      <c r="N26" s="166" t="s">
        <v>2821</v>
      </c>
      <c r="O26" s="166" t="s">
        <v>2821</v>
      </c>
    </row>
    <row r="27" spans="1:16">
      <c r="B27" s="166" t="s">
        <v>467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2821</v>
      </c>
      <c r="L27" s="457" t="s">
        <v>2821</v>
      </c>
      <c r="M27" s="166" t="s">
        <v>1496</v>
      </c>
      <c r="N27" s="166">
        <v>7</v>
      </c>
      <c r="O27" s="166">
        <v>1</v>
      </c>
      <c r="P27" s="166" t="s">
        <v>2926</v>
      </c>
    </row>
    <row r="28" spans="1:16">
      <c r="B28" s="166" t="s">
        <v>380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1496</v>
      </c>
      <c r="J28" s="457">
        <v>10</v>
      </c>
      <c r="L28" s="457" t="s">
        <v>2821</v>
      </c>
      <c r="N28" s="166" t="s">
        <v>2821</v>
      </c>
      <c r="O28" s="166" t="s">
        <v>2821</v>
      </c>
    </row>
    <row r="29" spans="1:16">
      <c r="B29" s="166" t="s">
        <v>626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2821</v>
      </c>
      <c r="L29" s="457" t="s">
        <v>2821</v>
      </c>
      <c r="M29" s="166" t="s">
        <v>1496</v>
      </c>
      <c r="N29" s="166">
        <v>7</v>
      </c>
      <c r="O29" s="166">
        <v>1</v>
      </c>
      <c r="P29" s="166" t="s">
        <v>2926</v>
      </c>
    </row>
    <row r="30" spans="1:16">
      <c r="B30" s="166" t="s">
        <v>644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1496</v>
      </c>
      <c r="J30" s="457">
        <v>1</v>
      </c>
      <c r="L30" s="457" t="s">
        <v>2821</v>
      </c>
      <c r="N30" s="166" t="s">
        <v>2821</v>
      </c>
      <c r="O30" s="166" t="s">
        <v>2821</v>
      </c>
    </row>
    <row r="31" spans="1:16">
      <c r="B31" s="166" t="s">
        <v>441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2821</v>
      </c>
      <c r="L31" s="457" t="s">
        <v>2821</v>
      </c>
      <c r="M31" s="166" t="s">
        <v>1496</v>
      </c>
      <c r="N31" s="166">
        <v>17</v>
      </c>
      <c r="O31" s="166">
        <v>1</v>
      </c>
      <c r="P31" s="166" t="s">
        <v>2926</v>
      </c>
    </row>
    <row r="32" spans="1:16">
      <c r="B32" s="166" t="s">
        <v>421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2821</v>
      </c>
      <c r="L32" s="457" t="s">
        <v>2821</v>
      </c>
      <c r="M32" s="166" t="s">
        <v>1496</v>
      </c>
      <c r="N32" s="166">
        <v>3</v>
      </c>
      <c r="O32" s="166">
        <v>1</v>
      </c>
      <c r="P32" s="166" t="s">
        <v>2926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2821</v>
      </c>
      <c r="L33" s="457" t="s">
        <v>2821</v>
      </c>
      <c r="N33" s="166" t="s">
        <v>2821</v>
      </c>
      <c r="O33" s="166" t="s">
        <v>2821</v>
      </c>
    </row>
    <row r="34" spans="1:15">
      <c r="B34" s="166" t="s">
        <v>1004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2821</v>
      </c>
      <c r="L34" s="457" t="s">
        <v>2821</v>
      </c>
      <c r="M34" s="166" t="s">
        <v>1496</v>
      </c>
      <c r="N34" s="166">
        <v>15</v>
      </c>
      <c r="O34" s="166">
        <v>1</v>
      </c>
    </row>
    <row r="35" spans="1:15">
      <c r="B35" s="166" t="s">
        <v>1463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2821</v>
      </c>
      <c r="L35" s="457" t="s">
        <v>2821</v>
      </c>
      <c r="M35" s="166" t="s">
        <v>1496</v>
      </c>
      <c r="N35" s="166">
        <v>12</v>
      </c>
      <c r="O35" s="166">
        <v>1</v>
      </c>
    </row>
    <row r="36" spans="1:15">
      <c r="B36" s="166" t="s">
        <v>2820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2821</v>
      </c>
      <c r="L36" s="457" t="s">
        <v>2821</v>
      </c>
      <c r="M36" s="166" t="s">
        <v>1496</v>
      </c>
      <c r="N36" s="166">
        <v>15</v>
      </c>
      <c r="O36" s="166">
        <v>15</v>
      </c>
    </row>
    <row r="37" spans="1:15">
      <c r="B37" s="166" t="s">
        <v>2883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2821</v>
      </c>
      <c r="L37" s="457" t="s">
        <v>2821</v>
      </c>
      <c r="M37" s="166" t="s">
        <v>1496</v>
      </c>
      <c r="N37" s="166">
        <v>15</v>
      </c>
      <c r="O37" s="166">
        <v>1</v>
      </c>
    </row>
    <row r="38" spans="1:15">
      <c r="B38" s="166" t="s">
        <v>2840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2821</v>
      </c>
      <c r="N38" s="166" t="s">
        <v>2821</v>
      </c>
      <c r="O38" s="166" t="s">
        <v>2821</v>
      </c>
    </row>
    <row r="39" spans="1:15">
      <c r="B39" s="166" t="s">
        <v>2884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2821</v>
      </c>
      <c r="K39" s="457" t="s">
        <v>1496</v>
      </c>
      <c r="L39" s="457">
        <v>4</v>
      </c>
      <c r="N39" s="166" t="s">
        <v>2821</v>
      </c>
      <c r="O39" s="166" t="s">
        <v>2821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2821</v>
      </c>
      <c r="L40" s="457" t="s">
        <v>2821</v>
      </c>
      <c r="N40" s="166" t="s">
        <v>2821</v>
      </c>
      <c r="O40" s="166" t="s">
        <v>2821</v>
      </c>
    </row>
    <row r="41" spans="1:15">
      <c r="B41" s="166" t="s">
        <v>2885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2821</v>
      </c>
      <c r="L41" s="457" t="s">
        <v>2821</v>
      </c>
      <c r="M41" s="166" t="s">
        <v>1496</v>
      </c>
      <c r="N41" s="166">
        <v>4</v>
      </c>
      <c r="O41" s="166">
        <v>2</v>
      </c>
    </row>
    <row r="42" spans="1:15">
      <c r="B42" s="166" t="s">
        <v>2886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1496</v>
      </c>
      <c r="J42" s="457">
        <v>9</v>
      </c>
      <c r="L42" s="457" t="s">
        <v>2821</v>
      </c>
      <c r="N42" s="166" t="s">
        <v>2821</v>
      </c>
      <c r="O42" s="166" t="s">
        <v>2821</v>
      </c>
    </row>
    <row r="43" spans="1:15">
      <c r="B43" s="166" t="s">
        <v>2887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1496</v>
      </c>
      <c r="J43" s="457">
        <v>6</v>
      </c>
      <c r="L43" s="457" t="s">
        <v>2821</v>
      </c>
      <c r="N43" s="166" t="s">
        <v>2821</v>
      </c>
      <c r="O43" s="166" t="s">
        <v>2821</v>
      </c>
    </row>
    <row r="44" spans="1:15">
      <c r="B44" s="166" t="s">
        <v>2888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2821</v>
      </c>
      <c r="L44" s="457" t="s">
        <v>2821</v>
      </c>
      <c r="M44" s="166" t="s">
        <v>1496</v>
      </c>
      <c r="N44" s="166">
        <v>8</v>
      </c>
      <c r="O44" s="166">
        <v>8</v>
      </c>
    </row>
    <row r="45" spans="1:15">
      <c r="B45" s="166" t="s">
        <v>2889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2821</v>
      </c>
      <c r="K45" s="457" t="s">
        <v>1496</v>
      </c>
      <c r="L45" s="457">
        <v>7</v>
      </c>
      <c r="N45" s="166" t="s">
        <v>2821</v>
      </c>
      <c r="O45" s="166" t="s">
        <v>2821</v>
      </c>
    </row>
    <row r="46" spans="1:15">
      <c r="B46" s="166" t="s">
        <v>2890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2821</v>
      </c>
      <c r="L46" s="457" t="s">
        <v>2821</v>
      </c>
      <c r="M46" s="166" t="s">
        <v>1496</v>
      </c>
      <c r="N46" s="166">
        <v>20</v>
      </c>
      <c r="O46" s="166">
        <v>2</v>
      </c>
    </row>
    <row r="47" spans="1:15">
      <c r="B47" s="166" t="s">
        <v>2891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2821</v>
      </c>
      <c r="L47" s="457" t="s">
        <v>2821</v>
      </c>
      <c r="M47" s="166" t="s">
        <v>1496</v>
      </c>
      <c r="N47" s="166">
        <v>29</v>
      </c>
      <c r="O47" s="166">
        <v>2</v>
      </c>
    </row>
    <row r="48" spans="1:15">
      <c r="B48" s="166" t="s">
        <v>2892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2821</v>
      </c>
      <c r="L48" s="457" t="s">
        <v>2821</v>
      </c>
      <c r="M48" s="166" t="s">
        <v>1496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2821</v>
      </c>
      <c r="L49" s="457" t="s">
        <v>2821</v>
      </c>
      <c r="N49" s="166" t="s">
        <v>2821</v>
      </c>
      <c r="O49" s="166" t="s">
        <v>2821</v>
      </c>
    </row>
    <row r="50" spans="1:15">
      <c r="B50" s="166" t="s">
        <v>2893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2821</v>
      </c>
      <c r="K50" s="457" t="s">
        <v>1496</v>
      </c>
      <c r="L50" s="457">
        <v>1</v>
      </c>
      <c r="N50" s="166" t="s">
        <v>2821</v>
      </c>
      <c r="O50" s="166" t="s">
        <v>2821</v>
      </c>
    </row>
    <row r="51" spans="1:15">
      <c r="B51" s="166" t="s">
        <v>2839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2821</v>
      </c>
      <c r="L51" s="457" t="s">
        <v>2821</v>
      </c>
      <c r="M51" s="166" t="s">
        <v>1496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2821</v>
      </c>
      <c r="L52" s="457" t="s">
        <v>2821</v>
      </c>
      <c r="N52" s="166" t="s">
        <v>2821</v>
      </c>
      <c r="O52" s="166" t="s">
        <v>2821</v>
      </c>
    </row>
    <row r="53" spans="1:15">
      <c r="B53" s="166" t="s">
        <v>920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2821</v>
      </c>
      <c r="L53" s="457" t="s">
        <v>2821</v>
      </c>
      <c r="M53" s="166" t="s">
        <v>1496</v>
      </c>
      <c r="N53" s="166">
        <v>7</v>
      </c>
      <c r="O53" s="166">
        <v>5</v>
      </c>
    </row>
    <row r="54" spans="1:15">
      <c r="B54" s="166" t="s">
        <v>938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2821</v>
      </c>
      <c r="K54" s="457" t="s">
        <v>1496</v>
      </c>
      <c r="L54" s="457">
        <v>9</v>
      </c>
      <c r="N54" s="166" t="s">
        <v>2821</v>
      </c>
      <c r="O54" s="166" t="s">
        <v>2821</v>
      </c>
    </row>
    <row r="55" spans="1:15">
      <c r="B55" s="166" t="s">
        <v>2894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2821</v>
      </c>
      <c r="L55" s="457" t="s">
        <v>2821</v>
      </c>
      <c r="M55" s="166" t="s">
        <v>1496</v>
      </c>
      <c r="N55" s="166">
        <v>112</v>
      </c>
      <c r="O55" s="166">
        <v>37</v>
      </c>
    </row>
    <row r="56" spans="1:15">
      <c r="B56" s="166" t="s">
        <v>2895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2821</v>
      </c>
      <c r="K56" s="457" t="s">
        <v>1496</v>
      </c>
      <c r="L56" s="457">
        <v>2</v>
      </c>
      <c r="N56" s="166" t="s">
        <v>2821</v>
      </c>
      <c r="O56" s="166" t="s">
        <v>2821</v>
      </c>
    </row>
    <row r="57" spans="1:15">
      <c r="B57" s="166" t="s">
        <v>2896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2821</v>
      </c>
      <c r="K57" s="457" t="s">
        <v>1496</v>
      </c>
      <c r="L57" s="457">
        <v>3</v>
      </c>
      <c r="N57" s="166" t="s">
        <v>2821</v>
      </c>
      <c r="O57" s="166" t="s">
        <v>2821</v>
      </c>
    </row>
    <row r="58" spans="1:15">
      <c r="B58" s="166" t="s">
        <v>934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2821</v>
      </c>
      <c r="K58" s="457" t="s">
        <v>1496</v>
      </c>
      <c r="L58" s="457">
        <v>1</v>
      </c>
      <c r="N58" s="166" t="s">
        <v>2821</v>
      </c>
      <c r="O58" s="166" t="s">
        <v>2821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2821</v>
      </c>
      <c r="L59" s="457" t="s">
        <v>2821</v>
      </c>
      <c r="N59" s="166" t="s">
        <v>2821</v>
      </c>
      <c r="O59" s="166" t="s">
        <v>2821</v>
      </c>
    </row>
    <row r="60" spans="1:15">
      <c r="B60" s="166" t="s">
        <v>2897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2821</v>
      </c>
      <c r="K60" s="457" t="s">
        <v>1496</v>
      </c>
      <c r="L60" s="457">
        <v>1</v>
      </c>
      <c r="N60" s="166" t="s">
        <v>2821</v>
      </c>
      <c r="O60" s="166" t="s">
        <v>2821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2821</v>
      </c>
      <c r="L61" s="457" t="s">
        <v>2821</v>
      </c>
      <c r="N61" s="166" t="s">
        <v>2821</v>
      </c>
      <c r="O61" s="166" t="s">
        <v>2821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2821</v>
      </c>
      <c r="L62" s="457" t="s">
        <v>2821</v>
      </c>
      <c r="N62" s="166" t="s">
        <v>2821</v>
      </c>
      <c r="O62" s="166" t="s">
        <v>2821</v>
      </c>
    </row>
    <row r="63" spans="1:15">
      <c r="A63" s="166" t="s">
        <v>2898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2821</v>
      </c>
      <c r="L63" s="457" t="s">
        <v>2821</v>
      </c>
      <c r="N63" s="166" t="s">
        <v>2821</v>
      </c>
      <c r="O63" s="166" t="s">
        <v>2821</v>
      </c>
    </row>
    <row r="64" spans="1:15">
      <c r="B64" s="166" t="s">
        <v>2898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2821</v>
      </c>
      <c r="L64" s="457" t="s">
        <v>2821</v>
      </c>
      <c r="M64" s="166" t="s">
        <v>1496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2927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9" t="s">
        <v>3094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0.10073260073260074</v>
      </c>
      <c r="J23" s="339">
        <f>表格1[[#This Row],[累計完成]]/表格1[[#This Row],[合計數]]</f>
        <v>0.10073260073260074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0.10073260073260074</v>
      </c>
      <c r="J24" s="339">
        <f>表格1[[#This Row],[累計完成]]/表格1[[#This Row],[合計數]]</f>
        <v>0.10073260073260074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0.10073260073260074</v>
      </c>
      <c r="J25" s="339">
        <f>表格1[[#This Row],[累計完成]]/表格1[[#This Row],[合計數]]</f>
        <v>0.10073260073260074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0.10073260073260074</v>
      </c>
      <c r="J26" s="339">
        <f>表格1[[#This Row],[累計完成]]/表格1[[#This Row],[合計數]]</f>
        <v>0.10073260073260074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0.13317191283292978</v>
      </c>
      <c r="J27" s="339">
        <f>表格1[[#This Row],[累計完成]]/表格1[[#This Row],[合計數]]</f>
        <v>0.13317191283292978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0.15201900237529692</v>
      </c>
      <c r="J28" s="339">
        <f>表格1[[#This Row],[累計完成]]/表格1[[#This Row],[合計數]]</f>
        <v>0.1496437054631829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421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0.166270783847981</v>
      </c>
      <c r="J29" s="339">
        <f>表格1[[#This Row],[累計完成]]/表格1[[#This Row],[合計數]]</f>
        <v>0.17102137767220901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421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0.18052256532066507</v>
      </c>
      <c r="J30" s="339">
        <f>表格1[[#This Row],[累計完成]]/表格1[[#This Row],[合計數]]</f>
        <v>0.18527315914489312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421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0.19002375296912113</v>
      </c>
      <c r="J31" s="339">
        <f>表格1[[#This Row],[累計完成]]/表格1[[#This Row],[合計數]]</f>
        <v>0.1995249406175772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404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0.20792079207920791</v>
      </c>
      <c r="J32" s="339">
        <f>表格1[[#This Row],[累計完成]]/表格1[[#This Row],[合計數]]</f>
        <v>0.21287128712871287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421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0.21140142517814728</v>
      </c>
      <c r="J33" s="339">
        <f>表格1[[#This Row],[累計完成]]/表格1[[#This Row],[合計數]]</f>
        <v>0.22090261282660331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421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0.22090261282660331</v>
      </c>
      <c r="J34" s="339">
        <f>表格1[[#This Row],[累計完成]]/表格1[[#This Row],[合計數]]</f>
        <v>0.25653206650831356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421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0.22802850356294538</v>
      </c>
      <c r="J35" s="339">
        <f>表格1[[#This Row],[累計完成]]/表格1[[#This Row],[合計數]]</f>
        <v>0.25653206650831356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421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0.24465558194774348</v>
      </c>
      <c r="J36" s="339">
        <f>表格1[[#This Row],[累計完成]]/表格1[[#This Row],[合計數]]</f>
        <v>0.25653206650831356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413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0.26150121065375304</v>
      </c>
      <c r="J37" s="339">
        <f>表格1[[#This Row],[累計完成]]/表格1[[#This Row],[合計數]]</f>
        <v>0.26150121065375304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413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0.28813559322033899</v>
      </c>
      <c r="J38" s="339">
        <f>表格1[[#This Row],[累計完成]]/表格1[[#This Row],[合計數]]</f>
        <v>0.28813559322033899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413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0.35351089588377727</v>
      </c>
      <c r="J39" s="339">
        <f>表格1[[#This Row],[累計完成]]/表格1[[#This Row],[合計數]]</f>
        <v>0.35351089588377727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413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0.39467312348668282</v>
      </c>
      <c r="J40" s="339">
        <f>表格1[[#This Row],[累計完成]]/表格1[[#This Row],[合計數]]</f>
        <v>0.42372881355932202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405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0.47654320987654319</v>
      </c>
      <c r="J41" s="339">
        <f>表格1[[#This Row],[累計完成]]/表格1[[#This Row],[合計數]]</f>
        <v>0.54320987654320985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415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0.52771084337349394</v>
      </c>
      <c r="J42" s="339">
        <f>表格1[[#This Row],[累計完成]]/表格1[[#This Row],[合計數]]</f>
        <v>0.54939759036144575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415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0.54939759036144575</v>
      </c>
      <c r="J43" s="339">
        <f>表格1[[#This Row],[累計完成]]/表格1[[#This Row],[合計數]]</f>
        <v>0.63373493975903616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421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0.5771971496437055</v>
      </c>
      <c r="J44" s="318">
        <f>表格1[[#This Row],[累計完成]]/表格1[[#This Row],[合計數]]</f>
        <v>0.6555819477434679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415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0.58554216867469877</v>
      </c>
      <c r="J45" s="318">
        <f>表格1[[#This Row],[累計完成]]/表格1[[#This Row],[合計數]]</f>
        <v>0.66506024096385541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416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0.60336538461538458</v>
      </c>
      <c r="J46" s="318">
        <f>表格1[[#This Row],[累計完成]]/表格1[[#This Row],[合計數]]</f>
        <v>0.68509615384615385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422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0.60426540284360186</v>
      </c>
      <c r="J47" s="318">
        <f>表格1[[#This Row],[累計完成]]/表格1[[#This Row],[合計數]]</f>
        <v>0.68483412322274884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422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0.62322274881516593</v>
      </c>
      <c r="J48" s="318">
        <f>表格1[[#This Row],[累計完成]]/表格1[[#This Row],[合計數]]</f>
        <v>0.70616113744075826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535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0.50841121495327102</v>
      </c>
      <c r="J49" s="339">
        <f>表格1[[#This Row],[累計完成]]/表格1[[#This Row],[合計數]]</f>
        <v>0.56448598130841121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535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0.53457943925233642</v>
      </c>
      <c r="J50" s="354">
        <f>表格1[[#This Row],[累計完成]]/表格1[[#This Row],[合計數]]</f>
        <v>0.58691588785046733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536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0.53358208955223885</v>
      </c>
      <c r="J51" s="318">
        <f>表格1[[#This Row],[累計完成]]/表格1[[#This Row],[合計數]]</f>
        <v>0.58582089552238803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544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0.5404411764705882</v>
      </c>
      <c r="J52" s="318">
        <f>表格1[[#This Row],[累計完成]]/表格1[[#This Row],[合計數]]</f>
        <v>0.60477941176470584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544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0.5533088235294118</v>
      </c>
      <c r="J53" s="318">
        <f>表格1[[#This Row],[累計完成]]/表格1[[#This Row],[合計數]]</f>
        <v>0.60477941176470584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535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0.58130841121495325</v>
      </c>
      <c r="J54" s="339">
        <f>表格1[[#This Row],[累計完成]]/表格1[[#This Row],[合計數]]</f>
        <v>0.64485981308411211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544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198</v>
      </c>
      <c r="G55" s="297">
        <f>E68-E54</f>
        <v>165</v>
      </c>
      <c r="H55" s="259" t="s">
        <v>80</v>
      </c>
      <c r="I55" s="318">
        <f>表格1[[#This Row],[累計預估]]/表格1[[#This Row],[合計數]]</f>
        <v>0.5716911764705882</v>
      </c>
      <c r="J55" s="318">
        <f>表格1[[#This Row],[累計完成]]/表格1[[#This Row],[合計數]]</f>
        <v>0.6341911764705882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545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198</v>
      </c>
      <c r="G56" s="297">
        <f>E68-E55</f>
        <v>165</v>
      </c>
      <c r="H56" s="259" t="s">
        <v>80</v>
      </c>
      <c r="I56" s="318">
        <f>表格1[[#This Row],[累計預估]]/表格1[[#This Row],[合計數]]</f>
        <v>0.57431192660550456</v>
      </c>
      <c r="J56" s="318">
        <f>表格1[[#This Row],[累計完成]]/表格1[[#This Row],[合計數]]</f>
        <v>0.6330275229357798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546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0.58241758241758246</v>
      </c>
      <c r="J57" s="318">
        <f>表格1[[#This Row],[累計完成]]/表格1[[#This Row],[合計數]]</f>
        <v>0.64835164835164838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546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191</v>
      </c>
      <c r="G58" s="297">
        <f>E68-E57</f>
        <v>156</v>
      </c>
      <c r="I58" s="318">
        <f>表格1[[#This Row],[累計預估]]/表格1[[#This Row],[合計數]]</f>
        <v>0.59523809523809523</v>
      </c>
      <c r="J58" s="318">
        <f>表格1[[#This Row],[累計完成]]/表格1[[#This Row],[合計數]]</f>
        <v>0.6575091575091575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537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0.61452513966480449</v>
      </c>
      <c r="J59" s="339">
        <f>表格1[[#This Row],[累計完成]]/表格1[[#This Row],[合計數]]</f>
        <v>0.67783985102420852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537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0.61452513966480449</v>
      </c>
      <c r="J60" s="339">
        <f>表格1[[#This Row],[累計完成]]/表格1[[#This Row],[合計數]]</f>
        <v>0.67783985102420852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546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0.76373626373626369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546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0.78754578754578752</v>
      </c>
      <c r="J63" s="318">
        <f>表格1[[#This Row],[累計完成]]/表格1[[#This Row],[合計數]]</f>
        <v>0.88278388278388276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546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0.8571428571428571</v>
      </c>
      <c r="J64" s="318">
        <f>表格1[[#This Row],[累計完成]]/表格1[[#This Row],[合計數]]</f>
        <v>0.89926739926739929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537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0.91433891992551208</v>
      </c>
      <c r="J65" s="339">
        <f>表格1[[#This Row],[累計完成]]/表格1[[#This Row],[合計數]]</f>
        <v>0.91433891992551208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546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18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0.89926739926739929</v>
      </c>
      <c r="J66" s="318">
        <f>表格1[[#This Row],[累計完成]]/表格1[[#This Row],[合計數]]</f>
        <v>0.90109890109890112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546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0.90476190476190477</v>
      </c>
      <c r="J67" s="318">
        <f>表格1[[#This Row],[累計完成]]/表格1[[#This Row],[合計數]]</f>
        <v>0.90109890109890112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537</v>
      </c>
      <c r="D68" s="83">
        <f>COUNTIF(URS確認!K:K,"&lt;"&amp;A68+1)</f>
        <v>509</v>
      </c>
      <c r="E68" s="83">
        <f>COUNTIF(URS確認!L:L,"&lt;"&amp;A68+1)</f>
        <v>510</v>
      </c>
      <c r="F68" s="83">
        <f>表格1[[#This Row],[累計預估]]-D65</f>
        <v>18</v>
      </c>
      <c r="G68" s="83">
        <f>表格1[[#This Row],[累計完成]]-E65</f>
        <v>19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0.94785847299813786</v>
      </c>
      <c r="J68" s="339">
        <f>表格1[[#This Row],[累計完成]]/表格1[[#This Row],[合計數]]</f>
        <v>0.94972067039106145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537</v>
      </c>
      <c r="D69" s="397">
        <f>COUNTIF(URS確認!K:K,"&lt;"&amp;A69+1)</f>
        <v>525</v>
      </c>
      <c r="E69" s="401">
        <f>COUNTIF(URS確認!L:L,"&lt;"&amp;A69+1)</f>
        <v>522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0.97765363128491622</v>
      </c>
      <c r="J69" s="399">
        <f>表格1[[#This Row],[累計完成]]/表格1[[#This Row],[合計數]]</f>
        <v>0.97206703910614523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546</v>
      </c>
      <c r="D70" s="397">
        <f>COUNTIF(URS確認!K:K,"&lt;"&amp;A70+1)</f>
        <v>534</v>
      </c>
      <c r="E70" s="401">
        <f>COUNTIF(URS確認!L:L,"&lt;"&amp;A70+1)</f>
        <v>531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0.97802197802197799</v>
      </c>
      <c r="J70" s="399">
        <f>表格1[[#This Row],[累計完成]]/表格1[[#This Row],[合計數]]</f>
        <v>0.97252747252747251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546</v>
      </c>
      <c r="D71" s="397">
        <f>COUNTIF(URS確認!K:K,"&lt;"&amp;A71+1)</f>
        <v>534</v>
      </c>
      <c r="E71" s="401">
        <f>COUNTIF(URS確認!L:L,"&lt;"&amp;A71+1)</f>
        <v>531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0.97802197802197799</v>
      </c>
      <c r="J71" s="399">
        <f>表格1[[#This Row],[累計完成]]/表格1[[#This Row],[合計數]]</f>
        <v>0.97252747252747251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546</v>
      </c>
      <c r="D72" s="397">
        <f>COUNTIF(URS確認!K:K,"&lt;"&amp;A72+1)</f>
        <v>534</v>
      </c>
      <c r="E72" s="401">
        <f>COUNTIF(URS確認!L:L,"&lt;"&amp;A72+1)</f>
        <v>531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0.97802197802197799</v>
      </c>
      <c r="J72" s="399">
        <f>表格1[[#This Row],[累計完成]]/表格1[[#This Row],[合計數]]</f>
        <v>0.97252747252747251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546</v>
      </c>
      <c r="D73" s="398">
        <f>COUNTIF(URS確認!K:K,"&lt;"&amp;A73+1)</f>
        <v>546</v>
      </c>
      <c r="E73" s="83">
        <f>COUNTIF(URS確認!L:L,"&lt;"&amp;A73+1)</f>
        <v>542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0.9926739926739927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546</v>
      </c>
      <c r="D74" s="397">
        <f>COUNTIF(URS確認!K:K,"&lt;"&amp;A74+1)</f>
        <v>546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A19" workbookViewId="0">
      <selection activeCell="A30" sqref="A30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2767</v>
      </c>
      <c r="PC4" s="293" t="s">
        <v>3088</v>
      </c>
      <c r="PD4" s="293" t="s">
        <v>2817</v>
      </c>
      <c r="PE4" s="293" t="s">
        <v>2928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2768</v>
      </c>
      <c r="F5" s="293" t="s">
        <v>3089</v>
      </c>
      <c r="G5" s="293" t="s">
        <v>2818</v>
      </c>
      <c r="H5" s="293" t="s">
        <v>2929</v>
      </c>
      <c r="I5" s="293" t="s">
        <v>87</v>
      </c>
      <c r="J5" s="293" t="s">
        <v>88</v>
      </c>
      <c r="K5" s="293" t="s">
        <v>89</v>
      </c>
      <c r="L5" s="293" t="s">
        <v>2768</v>
      </c>
      <c r="M5" s="293" t="s">
        <v>3089</v>
      </c>
      <c r="N5" s="293" t="s">
        <v>2818</v>
      </c>
      <c r="O5" s="293" t="s">
        <v>2929</v>
      </c>
      <c r="P5" s="293" t="s">
        <v>87</v>
      </c>
      <c r="Q5" s="293" t="s">
        <v>88</v>
      </c>
      <c r="R5" s="293" t="s">
        <v>89</v>
      </c>
      <c r="S5" s="293" t="s">
        <v>2768</v>
      </c>
      <c r="T5" s="293" t="s">
        <v>3089</v>
      </c>
      <c r="U5" s="293" t="s">
        <v>2818</v>
      </c>
      <c r="V5" s="293" t="s">
        <v>2929</v>
      </c>
      <c r="W5" s="293" t="s">
        <v>87</v>
      </c>
      <c r="X5" s="293" t="s">
        <v>88</v>
      </c>
      <c r="Y5" s="293" t="s">
        <v>89</v>
      </c>
      <c r="Z5" s="293" t="s">
        <v>2768</v>
      </c>
      <c r="AA5" s="293" t="s">
        <v>3089</v>
      </c>
      <c r="AB5" s="293" t="s">
        <v>2818</v>
      </c>
      <c r="AC5" s="293" t="s">
        <v>2929</v>
      </c>
      <c r="AD5" s="293" t="s">
        <v>87</v>
      </c>
      <c r="AE5" s="293" t="s">
        <v>88</v>
      </c>
      <c r="AF5" s="293" t="s">
        <v>89</v>
      </c>
      <c r="AG5" s="293" t="s">
        <v>2768</v>
      </c>
      <c r="AH5" s="293" t="s">
        <v>3089</v>
      </c>
      <c r="AI5" s="293" t="s">
        <v>2818</v>
      </c>
      <c r="AJ5" s="293" t="s">
        <v>2929</v>
      </c>
      <c r="AK5" s="293" t="s">
        <v>87</v>
      </c>
      <c r="AL5" s="293" t="s">
        <v>88</v>
      </c>
      <c r="AM5" s="293" t="s">
        <v>89</v>
      </c>
      <c r="AN5" s="293" t="s">
        <v>2768</v>
      </c>
      <c r="AO5" s="293" t="s">
        <v>3089</v>
      </c>
      <c r="AP5" s="293" t="s">
        <v>2818</v>
      </c>
      <c r="AQ5" s="293" t="s">
        <v>2929</v>
      </c>
      <c r="AR5" s="293" t="s">
        <v>87</v>
      </c>
      <c r="AS5" s="293" t="s">
        <v>88</v>
      </c>
      <c r="AT5" s="293" t="s">
        <v>89</v>
      </c>
      <c r="AU5" s="293" t="s">
        <v>2768</v>
      </c>
      <c r="AV5" s="293" t="s">
        <v>3089</v>
      </c>
      <c r="AW5" s="293" t="s">
        <v>2818</v>
      </c>
      <c r="AX5" s="293" t="s">
        <v>2929</v>
      </c>
      <c r="AY5" s="293" t="s">
        <v>87</v>
      </c>
      <c r="AZ5" s="293" t="s">
        <v>88</v>
      </c>
      <c r="BA5" s="293" t="s">
        <v>89</v>
      </c>
      <c r="BB5" s="293" t="s">
        <v>2768</v>
      </c>
      <c r="BC5" s="293" t="s">
        <v>3089</v>
      </c>
      <c r="BD5" s="293" t="s">
        <v>2818</v>
      </c>
      <c r="BE5" s="293" t="s">
        <v>2929</v>
      </c>
      <c r="BF5" s="293" t="s">
        <v>87</v>
      </c>
      <c r="BG5" s="293" t="s">
        <v>88</v>
      </c>
      <c r="BH5" s="293" t="s">
        <v>89</v>
      </c>
      <c r="BI5" s="293" t="s">
        <v>2768</v>
      </c>
      <c r="BJ5" s="293" t="s">
        <v>3089</v>
      </c>
      <c r="BK5" s="293" t="s">
        <v>2818</v>
      </c>
      <c r="BL5" s="293" t="s">
        <v>2929</v>
      </c>
      <c r="BM5" s="293" t="s">
        <v>87</v>
      </c>
      <c r="BN5" s="293" t="s">
        <v>88</v>
      </c>
      <c r="BO5" s="293" t="s">
        <v>89</v>
      </c>
      <c r="BP5" s="293" t="s">
        <v>2768</v>
      </c>
      <c r="BQ5" s="293" t="s">
        <v>3089</v>
      </c>
      <c r="BR5" s="293" t="s">
        <v>2818</v>
      </c>
      <c r="BS5" s="293" t="s">
        <v>2929</v>
      </c>
      <c r="BT5" s="293" t="s">
        <v>87</v>
      </c>
      <c r="BU5" s="293" t="s">
        <v>88</v>
      </c>
      <c r="BV5" s="293" t="s">
        <v>89</v>
      </c>
      <c r="BW5" s="293" t="s">
        <v>2768</v>
      </c>
      <c r="BX5" s="293" t="s">
        <v>3089</v>
      </c>
      <c r="BY5" s="293" t="s">
        <v>2818</v>
      </c>
      <c r="BZ5" s="293" t="s">
        <v>2929</v>
      </c>
      <c r="CA5" s="293" t="s">
        <v>87</v>
      </c>
      <c r="CB5" s="293" t="s">
        <v>88</v>
      </c>
      <c r="CC5" s="293" t="s">
        <v>89</v>
      </c>
      <c r="CD5" s="293" t="s">
        <v>2768</v>
      </c>
      <c r="CE5" s="293" t="s">
        <v>3089</v>
      </c>
      <c r="CF5" s="293" t="s">
        <v>2818</v>
      </c>
      <c r="CG5" s="293" t="s">
        <v>2929</v>
      </c>
      <c r="CH5" s="293" t="s">
        <v>87</v>
      </c>
      <c r="CI5" s="293" t="s">
        <v>88</v>
      </c>
      <c r="CJ5" s="293" t="s">
        <v>89</v>
      </c>
      <c r="CK5" s="293" t="s">
        <v>2768</v>
      </c>
      <c r="CL5" s="293" t="s">
        <v>3089</v>
      </c>
      <c r="CM5" s="293" t="s">
        <v>2818</v>
      </c>
      <c r="CN5" s="293" t="s">
        <v>2929</v>
      </c>
      <c r="CO5" s="293" t="s">
        <v>87</v>
      </c>
      <c r="CP5" s="293" t="s">
        <v>88</v>
      </c>
      <c r="CQ5" s="293" t="s">
        <v>89</v>
      </c>
      <c r="CR5" s="293" t="s">
        <v>2768</v>
      </c>
      <c r="CS5" s="293" t="s">
        <v>3089</v>
      </c>
      <c r="CT5" s="293" t="s">
        <v>2818</v>
      </c>
      <c r="CU5" s="293" t="s">
        <v>2929</v>
      </c>
      <c r="CV5" s="293" t="s">
        <v>87</v>
      </c>
      <c r="CW5" s="293" t="s">
        <v>88</v>
      </c>
      <c r="CX5" s="293" t="s">
        <v>89</v>
      </c>
      <c r="CY5" s="293" t="s">
        <v>2768</v>
      </c>
      <c r="CZ5" s="293" t="s">
        <v>3089</v>
      </c>
      <c r="DA5" s="293" t="s">
        <v>2818</v>
      </c>
      <c r="DB5" s="293" t="s">
        <v>2929</v>
      </c>
      <c r="DC5" s="293" t="s">
        <v>87</v>
      </c>
      <c r="DD5" s="293" t="s">
        <v>88</v>
      </c>
      <c r="DE5" s="293" t="s">
        <v>89</v>
      </c>
      <c r="DF5" s="293" t="s">
        <v>2768</v>
      </c>
      <c r="DG5" s="293" t="s">
        <v>3089</v>
      </c>
      <c r="DH5" s="293" t="s">
        <v>2818</v>
      </c>
      <c r="DI5" s="293" t="s">
        <v>2929</v>
      </c>
      <c r="DJ5" s="293" t="s">
        <v>87</v>
      </c>
      <c r="DK5" s="293" t="s">
        <v>88</v>
      </c>
      <c r="DL5" s="293" t="s">
        <v>89</v>
      </c>
      <c r="DM5" s="293" t="s">
        <v>2768</v>
      </c>
      <c r="DN5" s="293" t="s">
        <v>3089</v>
      </c>
      <c r="DO5" s="293" t="s">
        <v>2818</v>
      </c>
      <c r="DP5" s="293" t="s">
        <v>2929</v>
      </c>
      <c r="DQ5" s="293" t="s">
        <v>87</v>
      </c>
      <c r="DR5" s="293" t="s">
        <v>88</v>
      </c>
      <c r="DS5" s="293" t="s">
        <v>89</v>
      </c>
      <c r="DT5" s="293" t="s">
        <v>2768</v>
      </c>
      <c r="DU5" s="293" t="s">
        <v>3089</v>
      </c>
      <c r="DV5" s="293" t="s">
        <v>2818</v>
      </c>
      <c r="DW5" s="293" t="s">
        <v>2929</v>
      </c>
      <c r="DX5" s="293" t="s">
        <v>87</v>
      </c>
      <c r="DY5" s="293" t="s">
        <v>88</v>
      </c>
      <c r="DZ5" s="293" t="s">
        <v>89</v>
      </c>
      <c r="EA5" s="293" t="s">
        <v>2768</v>
      </c>
      <c r="EB5" s="293" t="s">
        <v>3089</v>
      </c>
      <c r="EC5" s="293" t="s">
        <v>2818</v>
      </c>
      <c r="ED5" s="293" t="s">
        <v>2929</v>
      </c>
      <c r="EE5" s="293" t="s">
        <v>87</v>
      </c>
      <c r="EF5" s="293" t="s">
        <v>88</v>
      </c>
      <c r="EG5" s="293" t="s">
        <v>89</v>
      </c>
      <c r="EH5" s="293" t="s">
        <v>2768</v>
      </c>
      <c r="EI5" s="293" t="s">
        <v>3089</v>
      </c>
      <c r="EJ5" s="293" t="s">
        <v>2818</v>
      </c>
      <c r="EK5" s="293" t="s">
        <v>2929</v>
      </c>
      <c r="EL5" s="293" t="s">
        <v>87</v>
      </c>
      <c r="EM5" s="293" t="s">
        <v>88</v>
      </c>
      <c r="EN5" s="293" t="s">
        <v>89</v>
      </c>
      <c r="EO5" s="293" t="s">
        <v>2768</v>
      </c>
      <c r="EP5" s="293" t="s">
        <v>3089</v>
      </c>
      <c r="EQ5" s="293" t="s">
        <v>2818</v>
      </c>
      <c r="ER5" s="293" t="s">
        <v>2929</v>
      </c>
      <c r="ES5" s="293" t="s">
        <v>87</v>
      </c>
      <c r="ET5" s="293" t="s">
        <v>88</v>
      </c>
      <c r="EU5" s="293" t="s">
        <v>89</v>
      </c>
      <c r="EV5" s="293" t="s">
        <v>2768</v>
      </c>
      <c r="EW5" s="293" t="s">
        <v>3089</v>
      </c>
      <c r="EX5" s="293" t="s">
        <v>2818</v>
      </c>
      <c r="EY5" s="293" t="s">
        <v>2929</v>
      </c>
      <c r="EZ5" s="293" t="s">
        <v>87</v>
      </c>
      <c r="FA5" s="293" t="s">
        <v>88</v>
      </c>
      <c r="FB5" s="293" t="s">
        <v>89</v>
      </c>
      <c r="FC5" s="293" t="s">
        <v>2768</v>
      </c>
      <c r="FD5" s="293" t="s">
        <v>3089</v>
      </c>
      <c r="FE5" s="293" t="s">
        <v>2818</v>
      </c>
      <c r="FF5" s="293" t="s">
        <v>2929</v>
      </c>
      <c r="FG5" s="293" t="s">
        <v>87</v>
      </c>
      <c r="FH5" s="293" t="s">
        <v>88</v>
      </c>
      <c r="FI5" s="293" t="s">
        <v>89</v>
      </c>
      <c r="FJ5" s="293" t="s">
        <v>2768</v>
      </c>
      <c r="FK5" s="293" t="s">
        <v>3089</v>
      </c>
      <c r="FL5" s="293" t="s">
        <v>2818</v>
      </c>
      <c r="FM5" s="293" t="s">
        <v>2929</v>
      </c>
      <c r="FN5" s="293" t="s">
        <v>87</v>
      </c>
      <c r="FO5" s="293" t="s">
        <v>88</v>
      </c>
      <c r="FP5" s="293" t="s">
        <v>89</v>
      </c>
      <c r="FQ5" s="293" t="s">
        <v>2768</v>
      </c>
      <c r="FR5" s="293" t="s">
        <v>3089</v>
      </c>
      <c r="FS5" s="293" t="s">
        <v>2818</v>
      </c>
      <c r="FT5" s="293" t="s">
        <v>2929</v>
      </c>
      <c r="FU5" s="293" t="s">
        <v>87</v>
      </c>
      <c r="FV5" s="293" t="s">
        <v>88</v>
      </c>
      <c r="FW5" s="293" t="s">
        <v>89</v>
      </c>
      <c r="FX5" s="293" t="s">
        <v>2768</v>
      </c>
      <c r="FY5" s="293" t="s">
        <v>3089</v>
      </c>
      <c r="FZ5" s="293" t="s">
        <v>2818</v>
      </c>
      <c r="GA5" s="293" t="s">
        <v>2929</v>
      </c>
      <c r="GB5" s="293" t="s">
        <v>87</v>
      </c>
      <c r="GC5" s="293" t="s">
        <v>88</v>
      </c>
      <c r="GD5" s="293" t="s">
        <v>89</v>
      </c>
      <c r="GE5" s="293" t="s">
        <v>2768</v>
      </c>
      <c r="GF5" s="293" t="s">
        <v>3089</v>
      </c>
      <c r="GG5" s="293" t="s">
        <v>2818</v>
      </c>
      <c r="GH5" s="293" t="s">
        <v>2929</v>
      </c>
      <c r="GI5" s="293" t="s">
        <v>87</v>
      </c>
      <c r="GJ5" s="293" t="s">
        <v>88</v>
      </c>
      <c r="GK5" s="293" t="s">
        <v>89</v>
      </c>
      <c r="GL5" s="293" t="s">
        <v>2768</v>
      </c>
      <c r="GM5" s="293" t="s">
        <v>3089</v>
      </c>
      <c r="GN5" s="293" t="s">
        <v>2818</v>
      </c>
      <c r="GO5" s="293" t="s">
        <v>2929</v>
      </c>
      <c r="GP5" s="293" t="s">
        <v>87</v>
      </c>
      <c r="GQ5" s="293" t="s">
        <v>88</v>
      </c>
      <c r="GR5" s="293" t="s">
        <v>89</v>
      </c>
      <c r="GS5" s="293" t="s">
        <v>2768</v>
      </c>
      <c r="GT5" s="293" t="s">
        <v>3089</v>
      </c>
      <c r="GU5" s="293" t="s">
        <v>2818</v>
      </c>
      <c r="GV5" s="293" t="s">
        <v>2929</v>
      </c>
      <c r="GW5" s="293" t="s">
        <v>87</v>
      </c>
      <c r="GX5" s="293" t="s">
        <v>88</v>
      </c>
      <c r="GY5" s="293" t="s">
        <v>89</v>
      </c>
      <c r="GZ5" s="293" t="s">
        <v>2768</v>
      </c>
      <c r="HA5" s="293" t="s">
        <v>3089</v>
      </c>
      <c r="HB5" s="293" t="s">
        <v>2818</v>
      </c>
      <c r="HC5" s="293" t="s">
        <v>2929</v>
      </c>
      <c r="HD5" s="293" t="s">
        <v>87</v>
      </c>
      <c r="HE5" s="293" t="s">
        <v>88</v>
      </c>
      <c r="HF5" s="293" t="s">
        <v>89</v>
      </c>
      <c r="HG5" s="293" t="s">
        <v>2768</v>
      </c>
      <c r="HH5" s="293" t="s">
        <v>3089</v>
      </c>
      <c r="HI5" s="293" t="s">
        <v>2818</v>
      </c>
      <c r="HJ5" s="293" t="s">
        <v>2929</v>
      </c>
      <c r="HK5" s="293" t="s">
        <v>87</v>
      </c>
      <c r="HL5" s="293" t="s">
        <v>88</v>
      </c>
      <c r="HM5" s="293" t="s">
        <v>89</v>
      </c>
      <c r="HN5" s="293" t="s">
        <v>2768</v>
      </c>
      <c r="HO5" s="293" t="s">
        <v>3089</v>
      </c>
      <c r="HP5" s="293" t="s">
        <v>2818</v>
      </c>
      <c r="HQ5" s="293" t="s">
        <v>2929</v>
      </c>
      <c r="HR5" s="293" t="s">
        <v>87</v>
      </c>
      <c r="HS5" s="293" t="s">
        <v>88</v>
      </c>
      <c r="HT5" s="293" t="s">
        <v>89</v>
      </c>
      <c r="HU5" s="293" t="s">
        <v>2768</v>
      </c>
      <c r="HV5" s="293" t="s">
        <v>3089</v>
      </c>
      <c r="HW5" s="293" t="s">
        <v>2818</v>
      </c>
      <c r="HX5" s="293" t="s">
        <v>2929</v>
      </c>
      <c r="HY5" s="293" t="s">
        <v>87</v>
      </c>
      <c r="HZ5" s="293" t="s">
        <v>88</v>
      </c>
      <c r="IA5" s="293" t="s">
        <v>89</v>
      </c>
      <c r="IB5" s="293" t="s">
        <v>2768</v>
      </c>
      <c r="IC5" s="293" t="s">
        <v>3089</v>
      </c>
      <c r="ID5" s="293" t="s">
        <v>2818</v>
      </c>
      <c r="IE5" s="293" t="s">
        <v>2929</v>
      </c>
      <c r="IF5" s="293" t="s">
        <v>87</v>
      </c>
      <c r="IG5" s="293" t="s">
        <v>88</v>
      </c>
      <c r="IH5" s="293" t="s">
        <v>89</v>
      </c>
      <c r="II5" s="293" t="s">
        <v>2768</v>
      </c>
      <c r="IJ5" s="293" t="s">
        <v>3089</v>
      </c>
      <c r="IK5" s="293" t="s">
        <v>2818</v>
      </c>
      <c r="IL5" s="293" t="s">
        <v>2929</v>
      </c>
      <c r="IM5" s="293" t="s">
        <v>87</v>
      </c>
      <c r="IN5" s="293" t="s">
        <v>88</v>
      </c>
      <c r="IO5" s="293" t="s">
        <v>89</v>
      </c>
      <c r="IP5" s="293" t="s">
        <v>2768</v>
      </c>
      <c r="IQ5" s="293" t="s">
        <v>3089</v>
      </c>
      <c r="IR5" s="293" t="s">
        <v>2818</v>
      </c>
      <c r="IS5" s="293" t="s">
        <v>2929</v>
      </c>
      <c r="IT5" s="293" t="s">
        <v>87</v>
      </c>
      <c r="IU5" s="293" t="s">
        <v>88</v>
      </c>
      <c r="IV5" s="293" t="s">
        <v>89</v>
      </c>
      <c r="IW5" s="293" t="s">
        <v>2768</v>
      </c>
      <c r="IX5" s="293" t="s">
        <v>3089</v>
      </c>
      <c r="IY5" s="293" t="s">
        <v>2818</v>
      </c>
      <c r="IZ5" s="293" t="s">
        <v>2929</v>
      </c>
      <c r="JA5" s="293" t="s">
        <v>87</v>
      </c>
      <c r="JB5" s="293" t="s">
        <v>88</v>
      </c>
      <c r="JC5" s="293" t="s">
        <v>89</v>
      </c>
      <c r="JD5" s="293" t="s">
        <v>2768</v>
      </c>
      <c r="JE5" s="293" t="s">
        <v>3089</v>
      </c>
      <c r="JF5" s="293" t="s">
        <v>2818</v>
      </c>
      <c r="JG5" s="293" t="s">
        <v>2929</v>
      </c>
      <c r="JH5" s="293" t="s">
        <v>87</v>
      </c>
      <c r="JI5" s="293" t="s">
        <v>88</v>
      </c>
      <c r="JJ5" s="293" t="s">
        <v>89</v>
      </c>
      <c r="JK5" s="293" t="s">
        <v>2768</v>
      </c>
      <c r="JL5" s="293" t="s">
        <v>3089</v>
      </c>
      <c r="JM5" s="293" t="s">
        <v>2818</v>
      </c>
      <c r="JN5" s="293" t="s">
        <v>2929</v>
      </c>
      <c r="JO5" s="293" t="s">
        <v>87</v>
      </c>
      <c r="JP5" s="293" t="s">
        <v>88</v>
      </c>
      <c r="JQ5" s="293" t="s">
        <v>89</v>
      </c>
      <c r="JR5" s="293" t="s">
        <v>2768</v>
      </c>
      <c r="JS5" s="293" t="s">
        <v>3089</v>
      </c>
      <c r="JT5" s="293" t="s">
        <v>2818</v>
      </c>
      <c r="JU5" s="293" t="s">
        <v>2929</v>
      </c>
      <c r="JV5" s="293" t="s">
        <v>87</v>
      </c>
      <c r="JW5" s="293" t="s">
        <v>88</v>
      </c>
      <c r="JX5" s="293" t="s">
        <v>89</v>
      </c>
      <c r="JY5" s="293" t="s">
        <v>2768</v>
      </c>
      <c r="JZ5" s="293" t="s">
        <v>3089</v>
      </c>
      <c r="KA5" s="293" t="s">
        <v>2818</v>
      </c>
      <c r="KB5" s="293" t="s">
        <v>2929</v>
      </c>
      <c r="KC5" s="293" t="s">
        <v>87</v>
      </c>
      <c r="KD5" s="293" t="s">
        <v>88</v>
      </c>
      <c r="KE5" s="293" t="s">
        <v>89</v>
      </c>
      <c r="KF5" s="293" t="s">
        <v>2768</v>
      </c>
      <c r="KG5" s="293" t="s">
        <v>3089</v>
      </c>
      <c r="KH5" s="293" t="s">
        <v>2818</v>
      </c>
      <c r="KI5" s="293" t="s">
        <v>2929</v>
      </c>
      <c r="KJ5" s="293" t="s">
        <v>87</v>
      </c>
      <c r="KK5" s="293" t="s">
        <v>88</v>
      </c>
      <c r="KL5" s="293" t="s">
        <v>89</v>
      </c>
      <c r="KM5" s="293" t="s">
        <v>2768</v>
      </c>
      <c r="KN5" s="293" t="s">
        <v>3089</v>
      </c>
      <c r="KO5" s="293" t="s">
        <v>2818</v>
      </c>
      <c r="KP5" s="293" t="s">
        <v>2929</v>
      </c>
      <c r="KQ5" s="293" t="s">
        <v>87</v>
      </c>
      <c r="KR5" s="293" t="s">
        <v>88</v>
      </c>
      <c r="KS5" s="293" t="s">
        <v>89</v>
      </c>
      <c r="KT5" s="293" t="s">
        <v>2768</v>
      </c>
      <c r="KU5" s="293" t="s">
        <v>3089</v>
      </c>
      <c r="KV5" s="293" t="s">
        <v>2818</v>
      </c>
      <c r="KW5" s="293" t="s">
        <v>2929</v>
      </c>
      <c r="KX5" s="293" t="s">
        <v>87</v>
      </c>
      <c r="KY5" s="293" t="s">
        <v>88</v>
      </c>
      <c r="KZ5" s="293" t="s">
        <v>89</v>
      </c>
      <c r="LA5" s="293" t="s">
        <v>2768</v>
      </c>
      <c r="LB5" s="293" t="s">
        <v>3089</v>
      </c>
      <c r="LC5" s="293" t="s">
        <v>2818</v>
      </c>
      <c r="LD5" s="293" t="s">
        <v>2929</v>
      </c>
      <c r="LE5" s="293" t="s">
        <v>87</v>
      </c>
      <c r="LF5" s="293" t="s">
        <v>88</v>
      </c>
      <c r="LG5" s="293" t="s">
        <v>89</v>
      </c>
      <c r="LH5" s="293" t="s">
        <v>2768</v>
      </c>
      <c r="LI5" s="293" t="s">
        <v>3089</v>
      </c>
      <c r="LJ5" s="293" t="s">
        <v>2818</v>
      </c>
      <c r="LK5" s="293" t="s">
        <v>2929</v>
      </c>
      <c r="LL5" s="293" t="s">
        <v>87</v>
      </c>
      <c r="LM5" s="293" t="s">
        <v>88</v>
      </c>
      <c r="LN5" s="293" t="s">
        <v>89</v>
      </c>
      <c r="LO5" s="293" t="s">
        <v>2768</v>
      </c>
      <c r="LP5" s="293" t="s">
        <v>3089</v>
      </c>
      <c r="LQ5" s="293" t="s">
        <v>2818</v>
      </c>
      <c r="LR5" s="293" t="s">
        <v>2929</v>
      </c>
      <c r="LS5" s="293" t="s">
        <v>87</v>
      </c>
      <c r="LT5" s="293" t="s">
        <v>88</v>
      </c>
      <c r="LU5" s="293" t="s">
        <v>89</v>
      </c>
      <c r="LV5" s="293" t="s">
        <v>2768</v>
      </c>
      <c r="LW5" s="293" t="s">
        <v>3089</v>
      </c>
      <c r="LX5" s="293" t="s">
        <v>2818</v>
      </c>
      <c r="LY5" s="293" t="s">
        <v>2929</v>
      </c>
      <c r="LZ5" s="293" t="s">
        <v>87</v>
      </c>
      <c r="MA5" s="293" t="s">
        <v>88</v>
      </c>
      <c r="MB5" s="293" t="s">
        <v>89</v>
      </c>
      <c r="MC5" s="293" t="s">
        <v>2768</v>
      </c>
      <c r="MD5" s="293" t="s">
        <v>3089</v>
      </c>
      <c r="ME5" s="293" t="s">
        <v>2818</v>
      </c>
      <c r="MF5" s="293" t="s">
        <v>2929</v>
      </c>
      <c r="MG5" s="293" t="s">
        <v>87</v>
      </c>
      <c r="MH5" s="293" t="s">
        <v>88</v>
      </c>
      <c r="MI5" s="293" t="s">
        <v>89</v>
      </c>
      <c r="MJ5" s="293" t="s">
        <v>2768</v>
      </c>
      <c r="MK5" s="293" t="s">
        <v>3089</v>
      </c>
      <c r="ML5" s="293" t="s">
        <v>2818</v>
      </c>
      <c r="MM5" s="293" t="s">
        <v>2929</v>
      </c>
      <c r="MN5" s="293" t="s">
        <v>87</v>
      </c>
      <c r="MO5" s="293" t="s">
        <v>88</v>
      </c>
      <c r="MP5" s="293" t="s">
        <v>89</v>
      </c>
      <c r="MQ5" s="293" t="s">
        <v>2768</v>
      </c>
      <c r="MR5" s="293" t="s">
        <v>3089</v>
      </c>
      <c r="MS5" s="293" t="s">
        <v>2818</v>
      </c>
      <c r="MT5" s="293" t="s">
        <v>2929</v>
      </c>
      <c r="MU5" s="293" t="s">
        <v>87</v>
      </c>
      <c r="MV5" s="293" t="s">
        <v>88</v>
      </c>
      <c r="MW5" s="293" t="s">
        <v>89</v>
      </c>
      <c r="MX5" s="293" t="s">
        <v>2768</v>
      </c>
      <c r="MY5" s="293" t="s">
        <v>3089</v>
      </c>
      <c r="MZ5" s="293" t="s">
        <v>2818</v>
      </c>
      <c r="NA5" s="293" t="s">
        <v>2929</v>
      </c>
      <c r="NB5" s="293" t="s">
        <v>87</v>
      </c>
      <c r="NC5" s="293" t="s">
        <v>88</v>
      </c>
      <c r="ND5" s="293" t="s">
        <v>89</v>
      </c>
      <c r="NE5" s="293" t="s">
        <v>2768</v>
      </c>
      <c r="NF5" s="293" t="s">
        <v>3089</v>
      </c>
      <c r="NG5" s="293" t="s">
        <v>2818</v>
      </c>
      <c r="NH5" s="293" t="s">
        <v>2929</v>
      </c>
      <c r="NI5" s="293" t="s">
        <v>87</v>
      </c>
      <c r="NJ5" s="293" t="s">
        <v>88</v>
      </c>
      <c r="NK5" s="293" t="s">
        <v>89</v>
      </c>
      <c r="NL5" s="293" t="s">
        <v>2768</v>
      </c>
      <c r="NM5" s="293" t="s">
        <v>3089</v>
      </c>
      <c r="NN5" s="293" t="s">
        <v>2818</v>
      </c>
      <c r="NO5" s="293" t="s">
        <v>2929</v>
      </c>
      <c r="NP5" s="293" t="s">
        <v>87</v>
      </c>
      <c r="NQ5" s="293" t="s">
        <v>88</v>
      </c>
      <c r="NR5" s="293" t="s">
        <v>89</v>
      </c>
      <c r="NS5" s="293" t="s">
        <v>2768</v>
      </c>
      <c r="NT5" s="293" t="s">
        <v>3089</v>
      </c>
      <c r="NU5" s="293" t="s">
        <v>2818</v>
      </c>
      <c r="NV5" s="293" t="s">
        <v>2929</v>
      </c>
      <c r="NW5" s="293" t="s">
        <v>87</v>
      </c>
      <c r="NX5" s="293" t="s">
        <v>88</v>
      </c>
      <c r="NY5" s="293" t="s">
        <v>89</v>
      </c>
      <c r="NZ5" s="293" t="s">
        <v>2768</v>
      </c>
      <c r="OA5" s="293" t="s">
        <v>3089</v>
      </c>
      <c r="OB5" s="293" t="s">
        <v>2818</v>
      </c>
      <c r="OC5" s="293" t="s">
        <v>2929</v>
      </c>
      <c r="OD5" s="293" t="s">
        <v>87</v>
      </c>
      <c r="OE5" s="293" t="s">
        <v>88</v>
      </c>
      <c r="OF5" s="293" t="s">
        <v>89</v>
      </c>
      <c r="OG5" s="293" t="s">
        <v>2768</v>
      </c>
      <c r="OH5" s="293" t="s">
        <v>3089</v>
      </c>
      <c r="OI5" s="293" t="s">
        <v>2818</v>
      </c>
      <c r="OJ5" s="293" t="s">
        <v>2929</v>
      </c>
      <c r="OK5" s="293" t="s">
        <v>87</v>
      </c>
      <c r="OL5" s="293" t="s">
        <v>88</v>
      </c>
      <c r="OM5" s="293" t="s">
        <v>89</v>
      </c>
      <c r="ON5" s="293" t="s">
        <v>2768</v>
      </c>
      <c r="OO5" s="293" t="s">
        <v>3089</v>
      </c>
      <c r="OP5" s="293" t="s">
        <v>2818</v>
      </c>
      <c r="OQ5" s="293" t="s">
        <v>2929</v>
      </c>
      <c r="OR5" s="293" t="s">
        <v>87</v>
      </c>
      <c r="OS5" s="293" t="s">
        <v>88</v>
      </c>
      <c r="OT5" s="293" t="s">
        <v>89</v>
      </c>
      <c r="OU5" s="293" t="s">
        <v>2768</v>
      </c>
      <c r="OV5" s="293" t="s">
        <v>3089</v>
      </c>
      <c r="OW5" s="293" t="s">
        <v>2818</v>
      </c>
      <c r="OX5" s="293" t="s">
        <v>2929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675" t="s">
        <v>2824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675" t="s">
        <v>2826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675" t="s">
        <v>2825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675" t="s">
        <v>2899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5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10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9</v>
      </c>
      <c r="AG11" s="402">
        <v>9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6</v>
      </c>
      <c r="AN11" s="402">
        <v>6</v>
      </c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4</v>
      </c>
      <c r="AU11" s="402">
        <v>4</v>
      </c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4</v>
      </c>
      <c r="BB11" s="402">
        <v>4</v>
      </c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4</v>
      </c>
      <c r="BI11" s="402">
        <v>4</v>
      </c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>
        <v>2</v>
      </c>
      <c r="CL11" s="402">
        <v>4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>
        <v>3</v>
      </c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6</v>
      </c>
      <c r="HN11" s="402">
        <v>6</v>
      </c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4</v>
      </c>
      <c r="IP11" s="402">
        <v>4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14</v>
      </c>
      <c r="JP11" s="402">
        <v>14</v>
      </c>
      <c r="JQ11" s="402">
        <v>14</v>
      </c>
      <c r="JR11" s="402">
        <v>14</v>
      </c>
      <c r="JS11" s="402">
        <v>14</v>
      </c>
      <c r="JT11" s="402">
        <v>14</v>
      </c>
      <c r="JU11" s="402">
        <v>14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79</v>
      </c>
      <c r="OZ11" s="402">
        <v>79</v>
      </c>
      <c r="PA11" s="402">
        <v>77</v>
      </c>
      <c r="PB11" s="402">
        <v>77</v>
      </c>
      <c r="PC11" s="402">
        <v>79</v>
      </c>
      <c r="PD11" s="402">
        <v>77</v>
      </c>
      <c r="PE11" s="402">
        <v>77</v>
      </c>
    </row>
    <row r="12" spans="1:421">
      <c r="A12" s="675" t="s">
        <v>2822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675" t="s">
        <v>2823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>
        <v>3</v>
      </c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>
        <v>7</v>
      </c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>
        <v>6</v>
      </c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>
        <v>1</v>
      </c>
      <c r="IP13" s="402">
        <v>1</v>
      </c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>
        <v>3</v>
      </c>
      <c r="JR13" s="402">
        <v>3</v>
      </c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20</v>
      </c>
      <c r="PB13" s="402">
        <v>20</v>
      </c>
      <c r="PC13" s="402">
        <v>20</v>
      </c>
      <c r="PD13" s="402">
        <v>20</v>
      </c>
      <c r="PE13" s="402">
        <v>20</v>
      </c>
    </row>
    <row r="14" spans="1:421">
      <c r="A14" s="675" t="s">
        <v>2874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675" t="s">
        <v>2875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>
        <v>1</v>
      </c>
      <c r="AG15" s="402">
        <v>1</v>
      </c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6</v>
      </c>
      <c r="AN15" s="402">
        <v>6</v>
      </c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4</v>
      </c>
      <c r="AU15" s="402">
        <v>4</v>
      </c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2</v>
      </c>
      <c r="BB15" s="402">
        <v>2</v>
      </c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4</v>
      </c>
      <c r="BI15" s="402">
        <v>4</v>
      </c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3</v>
      </c>
      <c r="JP15" s="402">
        <v>3</v>
      </c>
      <c r="JQ15" s="402">
        <v>3</v>
      </c>
      <c r="JR15" s="402">
        <v>3</v>
      </c>
      <c r="JS15" s="402">
        <v>3</v>
      </c>
      <c r="JT15" s="402">
        <v>3</v>
      </c>
      <c r="JU15" s="402">
        <v>3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20</v>
      </c>
      <c r="OZ15" s="402">
        <v>20</v>
      </c>
      <c r="PA15" s="402">
        <v>20</v>
      </c>
      <c r="PB15" s="402">
        <v>20</v>
      </c>
      <c r="PC15" s="402">
        <v>20</v>
      </c>
      <c r="PD15" s="402">
        <v>20</v>
      </c>
      <c r="PE15" s="402">
        <v>20</v>
      </c>
    </row>
    <row r="16" spans="1:421">
      <c r="A16" s="675" t="s">
        <v>2876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675" t="s">
        <v>2877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6</v>
      </c>
      <c r="HN17" s="402">
        <v>6</v>
      </c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6</v>
      </c>
      <c r="PB17" s="402">
        <v>6</v>
      </c>
      <c r="PC17" s="402">
        <v>6</v>
      </c>
      <c r="PD17" s="402">
        <v>6</v>
      </c>
      <c r="PE17" s="402">
        <v>6</v>
      </c>
    </row>
    <row r="18" spans="1:421">
      <c r="A18" s="675" t="s">
        <v>2878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>
        <v>2</v>
      </c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>
        <v>2</v>
      </c>
      <c r="CL18" s="402">
        <v>4</v>
      </c>
      <c r="CM18" s="402">
        <v>2</v>
      </c>
      <c r="CN18" s="402">
        <v>2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>
        <v>3</v>
      </c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>
        <v>3</v>
      </c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>
        <v>10</v>
      </c>
      <c r="PC18" s="402">
        <v>12</v>
      </c>
      <c r="PD18" s="402">
        <v>10</v>
      </c>
      <c r="PE18" s="402">
        <v>10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675" t="s">
        <v>2879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675" t="s">
        <v>2880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675" t="s">
        <v>1427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675" t="s">
        <v>2881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675" t="s">
        <v>2882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8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70</v>
      </c>
      <c r="PE25" s="402">
        <v>70</v>
      </c>
    </row>
    <row r="26" spans="1:421">
      <c r="A26" s="675" t="s">
        <v>370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675" t="s">
        <v>412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675" t="s">
        <v>826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8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8</v>
      </c>
      <c r="PE28" s="402">
        <v>8</v>
      </c>
    </row>
    <row r="29" spans="1:421">
      <c r="A29" s="675" t="s">
        <v>467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675" t="s">
        <v>380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675" t="s">
        <v>626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675" t="s">
        <v>644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675" t="s">
        <v>441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675" t="s">
        <v>421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>
        <v>3</v>
      </c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4</v>
      </c>
      <c r="LA35" s="402">
        <v>4</v>
      </c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7</v>
      </c>
      <c r="LO35" s="402">
        <v>7</v>
      </c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>
        <v>5</v>
      </c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8</v>
      </c>
      <c r="MX35" s="402"/>
      <c r="MY35" s="402"/>
      <c r="MZ35" s="402">
        <v>8</v>
      </c>
      <c r="NA35" s="402"/>
      <c r="NB35" s="402">
        <v>1</v>
      </c>
      <c r="NC35" s="402">
        <v>1</v>
      </c>
      <c r="ND35" s="402">
        <v>1</v>
      </c>
      <c r="NE35" s="402"/>
      <c r="NF35" s="402"/>
      <c r="NG35" s="402">
        <v>1</v>
      </c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76</v>
      </c>
      <c r="PB35" s="402">
        <v>60</v>
      </c>
      <c r="PC35" s="402">
        <v>69</v>
      </c>
      <c r="PD35" s="402">
        <v>87</v>
      </c>
      <c r="PE35" s="402">
        <v>72</v>
      </c>
    </row>
    <row r="36" spans="1:421">
      <c r="A36" s="675" t="s">
        <v>1004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>
        <v>3</v>
      </c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7</v>
      </c>
      <c r="LO36" s="402">
        <v>7</v>
      </c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>
        <v>5</v>
      </c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15</v>
      </c>
      <c r="PB36" s="402">
        <v>15</v>
      </c>
      <c r="PC36" s="402">
        <v>14</v>
      </c>
      <c r="PD36" s="402">
        <v>15</v>
      </c>
      <c r="PE36" s="402">
        <v>15</v>
      </c>
    </row>
    <row r="37" spans="1:421">
      <c r="A37" s="675" t="s">
        <v>1463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675" t="s">
        <v>2820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8</v>
      </c>
      <c r="MX38" s="402"/>
      <c r="MY38" s="402"/>
      <c r="MZ38" s="402">
        <v>8</v>
      </c>
      <c r="NA38" s="402"/>
      <c r="NB38" s="402">
        <v>1</v>
      </c>
      <c r="NC38" s="402">
        <v>1</v>
      </c>
      <c r="ND38" s="402">
        <v>1</v>
      </c>
      <c r="NE38" s="402"/>
      <c r="NF38" s="402"/>
      <c r="NG38" s="402">
        <v>1</v>
      </c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12</v>
      </c>
      <c r="PB38" s="402"/>
      <c r="PC38" s="402"/>
      <c r="PD38" s="402">
        <v>15</v>
      </c>
      <c r="PE38" s="402"/>
    </row>
    <row r="39" spans="1:421">
      <c r="A39" s="675" t="s">
        <v>2883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675" t="s">
        <v>2840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675" t="s">
        <v>2884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4</v>
      </c>
      <c r="LA41" s="402">
        <v>4</v>
      </c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4</v>
      </c>
      <c r="PB41" s="402">
        <v>4</v>
      </c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>
        <v>2</v>
      </c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>
        <v>2</v>
      </c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/>
      <c r="CN42" s="402"/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>
        <v>1</v>
      </c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>
        <v>1</v>
      </c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13</v>
      </c>
      <c r="FX42" s="402">
        <v>2</v>
      </c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22</v>
      </c>
      <c r="GE42" s="402">
        <v>2</v>
      </c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10</v>
      </c>
      <c r="IP42" s="402">
        <v>9</v>
      </c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>
        <v>4</v>
      </c>
      <c r="JK42" s="402">
        <v>4</v>
      </c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7</v>
      </c>
      <c r="MJ42" s="402">
        <v>5</v>
      </c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2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16</v>
      </c>
      <c r="NX42" s="402">
        <v>16</v>
      </c>
      <c r="NY42" s="402">
        <v>16</v>
      </c>
      <c r="NZ42" s="402">
        <v>10</v>
      </c>
      <c r="OA42" s="402"/>
      <c r="OB42" s="402">
        <v>16</v>
      </c>
      <c r="OC42" s="402">
        <v>16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92</v>
      </c>
      <c r="OZ42" s="402">
        <v>92</v>
      </c>
      <c r="PA42" s="402">
        <v>84</v>
      </c>
      <c r="PB42" s="402">
        <v>32</v>
      </c>
      <c r="PC42" s="402">
        <v>75</v>
      </c>
      <c r="PD42" s="402">
        <v>89</v>
      </c>
      <c r="PE42" s="402">
        <v>88</v>
      </c>
    </row>
    <row r="43" spans="1:421">
      <c r="A43" s="675" t="s">
        <v>2885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>
        <v>1</v>
      </c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>
        <v>1</v>
      </c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>
        <v>2</v>
      </c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>
        <v>4</v>
      </c>
      <c r="PB43" s="402"/>
      <c r="PC43" s="402">
        <v>2</v>
      </c>
      <c r="PD43" s="402">
        <v>3</v>
      </c>
      <c r="PE43" s="402">
        <v>3</v>
      </c>
    </row>
    <row r="44" spans="1:421">
      <c r="A44" s="675" t="s">
        <v>2886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9</v>
      </c>
      <c r="IP44" s="402">
        <v>9</v>
      </c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9</v>
      </c>
      <c r="PB44" s="402">
        <v>9</v>
      </c>
      <c r="PC44" s="402">
        <v>9</v>
      </c>
      <c r="PD44" s="402">
        <v>9</v>
      </c>
      <c r="PE44" s="402">
        <v>9</v>
      </c>
    </row>
    <row r="45" spans="1:421">
      <c r="A45" s="675" t="s">
        <v>2887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>
        <v>2</v>
      </c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>
        <v>4</v>
      </c>
      <c r="JK45" s="402">
        <v>4</v>
      </c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6</v>
      </c>
      <c r="PB45" s="402">
        <v>6</v>
      </c>
      <c r="PC45" s="402">
        <v>6</v>
      </c>
      <c r="PD45" s="402">
        <v>6</v>
      </c>
      <c r="PE45" s="402">
        <v>6</v>
      </c>
    </row>
    <row r="46" spans="1:421">
      <c r="A46" s="675" t="s">
        <v>2888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10</v>
      </c>
      <c r="NX46" s="402">
        <v>10</v>
      </c>
      <c r="NY46" s="402">
        <v>10</v>
      </c>
      <c r="NZ46" s="402">
        <v>10</v>
      </c>
      <c r="OA46" s="402"/>
      <c r="OB46" s="402">
        <v>10</v>
      </c>
      <c r="OC46" s="402">
        <v>10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10</v>
      </c>
      <c r="OZ46" s="402">
        <v>10</v>
      </c>
      <c r="PA46" s="402">
        <v>10</v>
      </c>
      <c r="PB46" s="402">
        <v>10</v>
      </c>
      <c r="PC46" s="402"/>
      <c r="PD46" s="402">
        <v>10</v>
      </c>
      <c r="PE46" s="402">
        <v>10</v>
      </c>
    </row>
    <row r="47" spans="1:421">
      <c r="A47" s="675" t="s">
        <v>2889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>
        <v>2</v>
      </c>
      <c r="GE47" s="402">
        <v>2</v>
      </c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5</v>
      </c>
      <c r="MJ47" s="402">
        <v>5</v>
      </c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7</v>
      </c>
      <c r="PB47" s="402">
        <v>7</v>
      </c>
      <c r="PC47" s="402">
        <v>7</v>
      </c>
      <c r="PD47" s="402">
        <v>7</v>
      </c>
      <c r="PE47" s="402">
        <v>7</v>
      </c>
    </row>
    <row r="48" spans="1:421">
      <c r="A48" s="675" t="s">
        <v>2890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>
        <v>2</v>
      </c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>
        <v>2</v>
      </c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/>
      <c r="CN48" s="402"/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4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20</v>
      </c>
      <c r="PB48" s="402"/>
      <c r="PC48" s="402">
        <v>20</v>
      </c>
      <c r="PD48" s="402">
        <v>20</v>
      </c>
      <c r="PE48" s="402">
        <v>20</v>
      </c>
    </row>
    <row r="49" spans="1:421">
      <c r="A49" s="675" t="s">
        <v>2891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10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2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23</v>
      </c>
      <c r="PB49" s="402"/>
      <c r="PC49" s="402">
        <v>27</v>
      </c>
      <c r="PD49" s="402">
        <v>29</v>
      </c>
      <c r="PE49" s="402">
        <v>29</v>
      </c>
    </row>
    <row r="50" spans="1:421">
      <c r="A50" s="675" t="s">
        <v>2892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>
        <v>1</v>
      </c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5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>
        <v>1</v>
      </c>
      <c r="KT51" s="402">
        <v>1</v>
      </c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>
        <v>9</v>
      </c>
      <c r="OG51" s="402">
        <v>9</v>
      </c>
      <c r="OH51" s="402">
        <v>3</v>
      </c>
      <c r="OI51" s="402">
        <v>9</v>
      </c>
      <c r="OJ51" s="402">
        <v>9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>
        <v>10</v>
      </c>
      <c r="PB51" s="402">
        <v>10</v>
      </c>
      <c r="PC51" s="402">
        <v>4</v>
      </c>
      <c r="PD51" s="402">
        <v>10</v>
      </c>
      <c r="PE51" s="402">
        <v>10</v>
      </c>
    </row>
    <row r="52" spans="1:421">
      <c r="A52" s="675" t="s">
        <v>2893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>
        <v>1</v>
      </c>
      <c r="KT52" s="402">
        <v>1</v>
      </c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>
        <v>1</v>
      </c>
      <c r="PB52" s="402">
        <v>1</v>
      </c>
      <c r="PC52" s="402">
        <v>1</v>
      </c>
      <c r="PD52" s="402">
        <v>1</v>
      </c>
      <c r="PE52" s="402">
        <v>1</v>
      </c>
    </row>
    <row r="53" spans="1:421">
      <c r="A53" s="675" t="s">
        <v>2839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>
        <v>9</v>
      </c>
      <c r="OG53" s="402">
        <v>9</v>
      </c>
      <c r="OH53" s="402">
        <v>3</v>
      </c>
      <c r="OI53" s="402">
        <v>9</v>
      </c>
      <c r="OJ53" s="402">
        <v>9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>
        <v>9</v>
      </c>
      <c r="PB53" s="402">
        <v>9</v>
      </c>
      <c r="PC53" s="402">
        <v>3</v>
      </c>
      <c r="PD53" s="402">
        <v>9</v>
      </c>
      <c r="PE53" s="402">
        <v>9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>
        <v>31</v>
      </c>
      <c r="FY54" s="402">
        <v>21</v>
      </c>
      <c r="FZ54" s="402">
        <v>31</v>
      </c>
      <c r="GA54" s="402">
        <v>31</v>
      </c>
      <c r="GB54" s="402">
        <v>21</v>
      </c>
      <c r="GC54" s="402">
        <v>21</v>
      </c>
      <c r="GD54" s="402">
        <v>21</v>
      </c>
      <c r="GE54" s="402">
        <v>21</v>
      </c>
      <c r="GF54" s="402">
        <v>14</v>
      </c>
      <c r="GG54" s="402">
        <v>21</v>
      </c>
      <c r="GH54" s="402">
        <v>21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>
        <v>2</v>
      </c>
      <c r="KN54" s="402">
        <v>2</v>
      </c>
      <c r="KO54" s="402">
        <v>2</v>
      </c>
      <c r="KP54" s="402">
        <v>2</v>
      </c>
      <c r="KQ54" s="402">
        <v>11</v>
      </c>
      <c r="KR54" s="402">
        <v>11</v>
      </c>
      <c r="KS54" s="402">
        <v>11</v>
      </c>
      <c r="KT54" s="402">
        <v>11</v>
      </c>
      <c r="KU54" s="402">
        <v>5</v>
      </c>
      <c r="KV54" s="402">
        <v>11</v>
      </c>
      <c r="KW54" s="402">
        <v>11</v>
      </c>
      <c r="KX54" s="402">
        <v>1</v>
      </c>
      <c r="KY54" s="402">
        <v>1</v>
      </c>
      <c r="KZ54" s="402">
        <v>1</v>
      </c>
      <c r="LA54" s="402">
        <v>1</v>
      </c>
      <c r="LB54" s="402">
        <v>1</v>
      </c>
      <c r="LC54" s="402">
        <v>1</v>
      </c>
      <c r="LD54" s="402">
        <v>1</v>
      </c>
      <c r="LE54" s="402">
        <v>10</v>
      </c>
      <c r="LF54" s="402">
        <v>10</v>
      </c>
      <c r="LG54" s="402">
        <v>10</v>
      </c>
      <c r="LH54" s="402">
        <v>10</v>
      </c>
      <c r="LI54" s="402">
        <v>10</v>
      </c>
      <c r="LJ54" s="402">
        <v>10</v>
      </c>
      <c r="LK54" s="402">
        <v>10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>
        <v>30</v>
      </c>
      <c r="MY54" s="402">
        <v>20</v>
      </c>
      <c r="MZ54" s="402">
        <v>30</v>
      </c>
      <c r="NA54" s="402">
        <v>30</v>
      </c>
      <c r="NB54" s="402">
        <v>12</v>
      </c>
      <c r="NC54" s="402">
        <v>12</v>
      </c>
      <c r="ND54" s="402">
        <v>12</v>
      </c>
      <c r="NE54" s="402">
        <v>12</v>
      </c>
      <c r="NF54" s="402">
        <v>8</v>
      </c>
      <c r="NG54" s="402">
        <v>12</v>
      </c>
      <c r="NH54" s="402">
        <v>12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>
        <v>18</v>
      </c>
      <c r="NT54" s="402">
        <v>12</v>
      </c>
      <c r="NU54" s="402">
        <v>18</v>
      </c>
      <c r="NV54" s="402">
        <v>18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136</v>
      </c>
      <c r="OZ54" s="402">
        <v>136</v>
      </c>
      <c r="PA54" s="402">
        <v>136</v>
      </c>
      <c r="PB54" s="402">
        <v>136</v>
      </c>
      <c r="PC54" s="402">
        <v>93</v>
      </c>
      <c r="PD54" s="402">
        <v>136</v>
      </c>
      <c r="PE54" s="402">
        <v>136</v>
      </c>
    </row>
    <row r="55" spans="1:421">
      <c r="A55" s="675" t="s">
        <v>920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>
        <v>2</v>
      </c>
      <c r="KN55" s="402">
        <v>2</v>
      </c>
      <c r="KO55" s="402">
        <v>2</v>
      </c>
      <c r="KP55" s="402">
        <v>2</v>
      </c>
      <c r="KQ55" s="402">
        <v>6</v>
      </c>
      <c r="KR55" s="402">
        <v>6</v>
      </c>
      <c r="KS55" s="402">
        <v>6</v>
      </c>
      <c r="KT55" s="402">
        <v>6</v>
      </c>
      <c r="KU55" s="402"/>
      <c r="KV55" s="402">
        <v>6</v>
      </c>
      <c r="KW55" s="402">
        <v>6</v>
      </c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8</v>
      </c>
      <c r="OZ55" s="402">
        <v>8</v>
      </c>
      <c r="PA55" s="402">
        <v>8</v>
      </c>
      <c r="PB55" s="402">
        <v>8</v>
      </c>
      <c r="PC55" s="402">
        <v>2</v>
      </c>
      <c r="PD55" s="402">
        <v>8</v>
      </c>
      <c r="PE55" s="402">
        <v>8</v>
      </c>
    </row>
    <row r="56" spans="1:421">
      <c r="A56" s="675" t="s">
        <v>938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10</v>
      </c>
      <c r="LF56" s="402">
        <v>10</v>
      </c>
      <c r="LG56" s="402">
        <v>10</v>
      </c>
      <c r="LH56" s="402">
        <v>10</v>
      </c>
      <c r="LI56" s="402">
        <v>10</v>
      </c>
      <c r="LJ56" s="402">
        <v>10</v>
      </c>
      <c r="LK56" s="402">
        <v>10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10</v>
      </c>
      <c r="OZ56" s="402">
        <v>10</v>
      </c>
      <c r="PA56" s="402">
        <v>10</v>
      </c>
      <c r="PB56" s="402">
        <v>10</v>
      </c>
      <c r="PC56" s="402">
        <v>10</v>
      </c>
      <c r="PD56" s="402">
        <v>10</v>
      </c>
      <c r="PE56" s="402">
        <v>10</v>
      </c>
    </row>
    <row r="57" spans="1:421">
      <c r="A57" s="675" t="s">
        <v>2894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>
        <v>31</v>
      </c>
      <c r="FY57" s="402">
        <v>21</v>
      </c>
      <c r="FZ57" s="402">
        <v>31</v>
      </c>
      <c r="GA57" s="402">
        <v>31</v>
      </c>
      <c r="GB57" s="402">
        <v>21</v>
      </c>
      <c r="GC57" s="402">
        <v>21</v>
      </c>
      <c r="GD57" s="402">
        <v>21</v>
      </c>
      <c r="GE57" s="402">
        <v>21</v>
      </c>
      <c r="GF57" s="402">
        <v>14</v>
      </c>
      <c r="GG57" s="402">
        <v>21</v>
      </c>
      <c r="GH57" s="402">
        <v>21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>
        <v>30</v>
      </c>
      <c r="MY57" s="402">
        <v>20</v>
      </c>
      <c r="MZ57" s="402">
        <v>30</v>
      </c>
      <c r="NA57" s="402">
        <v>30</v>
      </c>
      <c r="NB57" s="402">
        <v>12</v>
      </c>
      <c r="NC57" s="402">
        <v>12</v>
      </c>
      <c r="ND57" s="402">
        <v>12</v>
      </c>
      <c r="NE57" s="402">
        <v>12</v>
      </c>
      <c r="NF57" s="402">
        <v>8</v>
      </c>
      <c r="NG57" s="402">
        <v>12</v>
      </c>
      <c r="NH57" s="402">
        <v>12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>
        <v>18</v>
      </c>
      <c r="NT57" s="402">
        <v>12</v>
      </c>
      <c r="NU57" s="402">
        <v>18</v>
      </c>
      <c r="NV57" s="402">
        <v>18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>
        <v>112</v>
      </c>
      <c r="PC57" s="402">
        <v>75</v>
      </c>
      <c r="PD57" s="402">
        <v>112</v>
      </c>
      <c r="PE57" s="402">
        <v>112</v>
      </c>
    </row>
    <row r="58" spans="1:421">
      <c r="A58" s="675" t="s">
        <v>2895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>
        <v>2</v>
      </c>
      <c r="KT58" s="402">
        <v>2</v>
      </c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>
        <v>2</v>
      </c>
      <c r="PB58" s="402">
        <v>2</v>
      </c>
      <c r="PC58" s="402">
        <v>2</v>
      </c>
      <c r="PD58" s="402">
        <v>2</v>
      </c>
      <c r="PE58" s="402">
        <v>2</v>
      </c>
    </row>
    <row r="59" spans="1:421">
      <c r="A59" s="675" t="s">
        <v>2896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>
        <v>3</v>
      </c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>
        <v>3</v>
      </c>
      <c r="PC59" s="402">
        <v>3</v>
      </c>
      <c r="PD59" s="402">
        <v>3</v>
      </c>
      <c r="PE59" s="402">
        <v>3</v>
      </c>
    </row>
    <row r="60" spans="1:421">
      <c r="A60" s="675" t="s">
        <v>934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>
        <v>1</v>
      </c>
      <c r="LA60" s="402">
        <v>1</v>
      </c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>
        <v>1</v>
      </c>
      <c r="PB60" s="402">
        <v>1</v>
      </c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>
        <v>1</v>
      </c>
      <c r="BP61" s="402">
        <v>1</v>
      </c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>
        <v>1</v>
      </c>
      <c r="PB61" s="402">
        <v>1</v>
      </c>
      <c r="PC61" s="402">
        <v>1</v>
      </c>
      <c r="PD61" s="402">
        <v>1</v>
      </c>
      <c r="PE61" s="402">
        <v>1</v>
      </c>
    </row>
    <row r="62" spans="1:421">
      <c r="A62" s="675" t="s">
        <v>2897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>
        <v>1</v>
      </c>
      <c r="BP62" s="402">
        <v>1</v>
      </c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>
        <v>1</v>
      </c>
      <c r="PB62" s="402">
        <v>1</v>
      </c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675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2898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12</v>
      </c>
      <c r="OL65" s="402">
        <v>12</v>
      </c>
      <c r="OM65" s="402">
        <v>12</v>
      </c>
      <c r="ON65" s="402">
        <v>12</v>
      </c>
      <c r="OO65" s="402"/>
      <c r="OP65" s="402">
        <v>12</v>
      </c>
      <c r="OQ65" s="402">
        <v>12</v>
      </c>
      <c r="OR65" s="402"/>
      <c r="OS65" s="402"/>
      <c r="OT65" s="402"/>
      <c r="OU65" s="402"/>
      <c r="OV65" s="402"/>
      <c r="OW65" s="402"/>
      <c r="OX65" s="402"/>
      <c r="OY65" s="402">
        <v>12</v>
      </c>
      <c r="OZ65" s="402">
        <v>12</v>
      </c>
      <c r="PA65" s="402">
        <v>12</v>
      </c>
      <c r="PB65" s="402">
        <v>12</v>
      </c>
      <c r="PC65" s="402"/>
      <c r="PD65" s="402">
        <v>12</v>
      </c>
      <c r="PE65" s="402">
        <v>12</v>
      </c>
    </row>
    <row r="66" spans="1:421">
      <c r="A66" s="675" t="s">
        <v>3291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12</v>
      </c>
      <c r="OL66" s="402">
        <v>12</v>
      </c>
      <c r="OM66" s="402">
        <v>12</v>
      </c>
      <c r="ON66" s="402">
        <v>12</v>
      </c>
      <c r="OO66" s="402"/>
      <c r="OP66" s="402">
        <v>12</v>
      </c>
      <c r="OQ66" s="402">
        <v>12</v>
      </c>
      <c r="OR66" s="402"/>
      <c r="OS66" s="402"/>
      <c r="OT66" s="402"/>
      <c r="OU66" s="402"/>
      <c r="OV66" s="402"/>
      <c r="OW66" s="402"/>
      <c r="OX66" s="402"/>
      <c r="OY66" s="402">
        <v>12</v>
      </c>
      <c r="OZ66" s="402">
        <v>12</v>
      </c>
      <c r="PA66" s="402">
        <v>12</v>
      </c>
      <c r="PB66" s="402">
        <v>12</v>
      </c>
      <c r="PC66" s="402"/>
      <c r="PD66" s="402">
        <v>12</v>
      </c>
      <c r="PE66" s="402">
        <v>12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9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12</v>
      </c>
      <c r="Z67" s="402">
        <v>10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9</v>
      </c>
      <c r="AG67" s="402">
        <v>9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6</v>
      </c>
      <c r="AN67" s="402">
        <v>6</v>
      </c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6</v>
      </c>
      <c r="AU67" s="402">
        <v>4</v>
      </c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4</v>
      </c>
      <c r="BB67" s="402">
        <v>4</v>
      </c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4</v>
      </c>
      <c r="BI67" s="402">
        <v>4</v>
      </c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5</v>
      </c>
      <c r="BP67" s="402">
        <v>5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3</v>
      </c>
      <c r="CL67" s="402">
        <v>7</v>
      </c>
      <c r="CM67" s="402">
        <v>3</v>
      </c>
      <c r="CN67" s="402">
        <v>3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7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7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>
        <v>3</v>
      </c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44</v>
      </c>
      <c r="FX67" s="402">
        <v>33</v>
      </c>
      <c r="FY67" s="402">
        <v>34</v>
      </c>
      <c r="FZ67" s="402">
        <v>44</v>
      </c>
      <c r="GA67" s="402">
        <v>44</v>
      </c>
      <c r="GB67" s="402">
        <v>43</v>
      </c>
      <c r="GC67" s="402">
        <v>43</v>
      </c>
      <c r="GD67" s="402">
        <v>43</v>
      </c>
      <c r="GE67" s="402">
        <v>23</v>
      </c>
      <c r="GF67" s="402">
        <v>36</v>
      </c>
      <c r="GG67" s="402">
        <v>43</v>
      </c>
      <c r="GH67" s="402">
        <v>43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9</v>
      </c>
      <c r="HN67" s="402">
        <v>9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15</v>
      </c>
      <c r="IP67" s="402">
        <v>14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8</v>
      </c>
      <c r="JG67" s="402">
        <v>8</v>
      </c>
      <c r="JH67" s="402">
        <v>4</v>
      </c>
      <c r="JI67" s="402">
        <v>4</v>
      </c>
      <c r="JJ67" s="402">
        <v>4</v>
      </c>
      <c r="JK67" s="402">
        <v>4</v>
      </c>
      <c r="JL67" s="402">
        <v>4</v>
      </c>
      <c r="JM67" s="402">
        <v>4</v>
      </c>
      <c r="JN67" s="402">
        <v>4</v>
      </c>
      <c r="JO67" s="402">
        <v>14</v>
      </c>
      <c r="JP67" s="402">
        <v>14</v>
      </c>
      <c r="JQ67" s="402">
        <v>14</v>
      </c>
      <c r="JR67" s="402">
        <v>14</v>
      </c>
      <c r="JS67" s="402">
        <v>14</v>
      </c>
      <c r="JT67" s="402">
        <v>14</v>
      </c>
      <c r="JU67" s="402">
        <v>14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>
        <v>2</v>
      </c>
      <c r="KN67" s="402">
        <v>2</v>
      </c>
      <c r="KO67" s="402">
        <v>2</v>
      </c>
      <c r="KP67" s="402">
        <v>2</v>
      </c>
      <c r="KQ67" s="402">
        <v>15</v>
      </c>
      <c r="KR67" s="402">
        <v>15</v>
      </c>
      <c r="KS67" s="402">
        <v>15</v>
      </c>
      <c r="KT67" s="402">
        <v>15</v>
      </c>
      <c r="KU67" s="402">
        <v>9</v>
      </c>
      <c r="KV67" s="402">
        <v>15</v>
      </c>
      <c r="KW67" s="402">
        <v>15</v>
      </c>
      <c r="KX67" s="402">
        <v>5</v>
      </c>
      <c r="KY67" s="402">
        <v>5</v>
      </c>
      <c r="KZ67" s="402">
        <v>5</v>
      </c>
      <c r="LA67" s="402">
        <v>5</v>
      </c>
      <c r="LB67" s="402">
        <v>5</v>
      </c>
      <c r="LC67" s="402">
        <v>5</v>
      </c>
      <c r="LD67" s="402">
        <v>5</v>
      </c>
      <c r="LE67" s="402">
        <v>10</v>
      </c>
      <c r="LF67" s="402">
        <v>10</v>
      </c>
      <c r="LG67" s="402">
        <v>10</v>
      </c>
      <c r="LH67" s="402">
        <v>10</v>
      </c>
      <c r="LI67" s="402">
        <v>10</v>
      </c>
      <c r="LJ67" s="402">
        <v>10</v>
      </c>
      <c r="LK67" s="402">
        <v>10</v>
      </c>
      <c r="LL67" s="402">
        <v>7</v>
      </c>
      <c r="LM67" s="402">
        <v>7</v>
      </c>
      <c r="LN67" s="402">
        <v>7</v>
      </c>
      <c r="LO67" s="402">
        <v>7</v>
      </c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>
        <v>5</v>
      </c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10</v>
      </c>
      <c r="MJ67" s="402">
        <v>5</v>
      </c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2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38</v>
      </c>
      <c r="MX67" s="402">
        <v>30</v>
      </c>
      <c r="MY67" s="402">
        <v>20</v>
      </c>
      <c r="MZ67" s="402">
        <v>38</v>
      </c>
      <c r="NA67" s="402">
        <v>30</v>
      </c>
      <c r="NB67" s="402">
        <v>13</v>
      </c>
      <c r="NC67" s="402">
        <v>13</v>
      </c>
      <c r="ND67" s="402">
        <v>13</v>
      </c>
      <c r="NE67" s="402">
        <v>12</v>
      </c>
      <c r="NF67" s="402">
        <v>8</v>
      </c>
      <c r="NG67" s="402">
        <v>13</v>
      </c>
      <c r="NH67" s="402">
        <v>12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>
        <v>18</v>
      </c>
      <c r="NT67" s="402">
        <v>14</v>
      </c>
      <c r="NU67" s="402">
        <v>23</v>
      </c>
      <c r="NV67" s="402">
        <v>20</v>
      </c>
      <c r="NW67" s="402">
        <v>16</v>
      </c>
      <c r="NX67" s="402">
        <v>16</v>
      </c>
      <c r="NY67" s="402">
        <v>16</v>
      </c>
      <c r="NZ67" s="402">
        <v>10</v>
      </c>
      <c r="OA67" s="402"/>
      <c r="OB67" s="402">
        <v>16</v>
      </c>
      <c r="OC67" s="402">
        <v>16</v>
      </c>
      <c r="OD67" s="402">
        <v>9</v>
      </c>
      <c r="OE67" s="402">
        <v>9</v>
      </c>
      <c r="OF67" s="402">
        <v>9</v>
      </c>
      <c r="OG67" s="402">
        <v>9</v>
      </c>
      <c r="OH67" s="402">
        <v>3</v>
      </c>
      <c r="OI67" s="402">
        <v>9</v>
      </c>
      <c r="OJ67" s="402">
        <v>9</v>
      </c>
      <c r="OK67" s="402">
        <v>12</v>
      </c>
      <c r="OL67" s="402">
        <v>12</v>
      </c>
      <c r="OM67" s="402">
        <v>12</v>
      </c>
      <c r="ON67" s="402">
        <v>12</v>
      </c>
      <c r="OO67" s="402"/>
      <c r="OP67" s="402">
        <v>12</v>
      </c>
      <c r="OQ67" s="402">
        <v>12</v>
      </c>
      <c r="OR67" s="402"/>
      <c r="OS67" s="402"/>
      <c r="OT67" s="402"/>
      <c r="OU67" s="402"/>
      <c r="OV67" s="402"/>
      <c r="OW67" s="402"/>
      <c r="OX67" s="402"/>
      <c r="OY67" s="402">
        <v>546</v>
      </c>
      <c r="OZ67" s="402">
        <v>546</v>
      </c>
      <c r="PA67" s="402">
        <v>525</v>
      </c>
      <c r="PB67" s="402">
        <v>451</v>
      </c>
      <c r="PC67" s="402">
        <v>443</v>
      </c>
      <c r="PD67" s="402">
        <v>536</v>
      </c>
      <c r="PE67" s="402">
        <v>520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2939</v>
      </c>
      <c r="G1" s="478"/>
      <c r="H1" s="478"/>
      <c r="I1" s="486" t="s">
        <v>2938</v>
      </c>
      <c r="J1" s="678" t="s">
        <v>2936</v>
      </c>
      <c r="K1" s="678"/>
      <c r="L1" s="678"/>
      <c r="M1" s="494" t="s">
        <v>2937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2900</v>
      </c>
      <c r="D2" s="461" t="s">
        <v>2902</v>
      </c>
      <c r="E2" s="461" t="s">
        <v>2901</v>
      </c>
      <c r="F2" s="485" t="s">
        <v>2903</v>
      </c>
      <c r="G2" s="461" t="s">
        <v>2770</v>
      </c>
      <c r="H2" s="462" t="s">
        <v>2904</v>
      </c>
      <c r="I2" s="484" t="s">
        <v>2905</v>
      </c>
      <c r="J2" s="483" t="s">
        <v>2901</v>
      </c>
      <c r="K2" s="483" t="s">
        <v>2931</v>
      </c>
      <c r="L2" s="483" t="s">
        <v>2930</v>
      </c>
      <c r="M2" s="481" t="s">
        <v>2942</v>
      </c>
      <c r="N2" s="481" t="s">
        <v>2943</v>
      </c>
      <c r="O2" s="482" t="s">
        <v>2906</v>
      </c>
      <c r="P2" s="482" t="s">
        <v>2950</v>
      </c>
      <c r="Q2" s="482" t="s">
        <v>2951</v>
      </c>
      <c r="R2" s="503" t="s">
        <v>2953</v>
      </c>
      <c r="S2" s="481" t="s">
        <v>2935</v>
      </c>
      <c r="T2" s="461" t="s">
        <v>2932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2824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0</v>
      </c>
      <c r="H5" s="457">
        <f>統計tmp!BD7</f>
        <v>0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2826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2825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2899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4</v>
      </c>
      <c r="H9" s="459">
        <f>統計tmp!BD11</f>
        <v>4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2822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2821</v>
      </c>
      <c r="Q10" s="473" t="s">
        <v>2821</v>
      </c>
      <c r="R10" s="166">
        <f t="shared" si="2"/>
        <v>0</v>
      </c>
      <c r="S10" s="166">
        <f>SUM(O10:Q10)</f>
        <v>0</v>
      </c>
    </row>
    <row r="11" spans="1:21">
      <c r="B11" s="166" t="s">
        <v>2823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2821</v>
      </c>
      <c r="Q11" s="473" t="s">
        <v>2821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2874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2821</v>
      </c>
      <c r="Q12" s="473" t="s">
        <v>2821</v>
      </c>
      <c r="R12" s="166">
        <f t="shared" si="2"/>
        <v>0</v>
      </c>
      <c r="S12" s="166">
        <f t="shared" si="4"/>
        <v>0</v>
      </c>
    </row>
    <row r="13" spans="1:21">
      <c r="B13" s="166" t="s">
        <v>2875</v>
      </c>
      <c r="C13" s="457">
        <v>19</v>
      </c>
      <c r="D13" s="457">
        <v>19</v>
      </c>
      <c r="E13" s="469">
        <v>10</v>
      </c>
      <c r="G13" s="457">
        <f>統計tmp!BE15</f>
        <v>2</v>
      </c>
      <c r="H13" s="457">
        <f>統計tmp!BD15</f>
        <v>2</v>
      </c>
      <c r="J13" s="457">
        <v>10</v>
      </c>
      <c r="K13" s="457">
        <v>9</v>
      </c>
      <c r="L13" s="457">
        <f t="shared" si="5"/>
        <v>19</v>
      </c>
      <c r="P13" s="473" t="s">
        <v>2821</v>
      </c>
      <c r="Q13" s="473" t="s">
        <v>2821</v>
      </c>
      <c r="R13" s="166">
        <f t="shared" si="2"/>
        <v>0</v>
      </c>
      <c r="S13" s="166">
        <f t="shared" si="4"/>
        <v>0</v>
      </c>
    </row>
    <row r="14" spans="1:21">
      <c r="B14" s="166" t="s">
        <v>2876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2821</v>
      </c>
      <c r="Q14" s="473" t="s">
        <v>2821</v>
      </c>
      <c r="R14" s="166">
        <f t="shared" si="2"/>
        <v>0</v>
      </c>
      <c r="S14" s="166">
        <f t="shared" si="4"/>
        <v>0</v>
      </c>
    </row>
    <row r="15" spans="1:21">
      <c r="B15" s="166" t="s">
        <v>2877</v>
      </c>
      <c r="C15" s="457">
        <v>6</v>
      </c>
      <c r="D15" s="457">
        <v>6</v>
      </c>
      <c r="E15" s="457">
        <v>3</v>
      </c>
      <c r="G15" s="457">
        <f>統計tmp!BE17</f>
        <v>0</v>
      </c>
      <c r="H15" s="457">
        <f>統計tmp!BD17</f>
        <v>0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2821</v>
      </c>
      <c r="R15" s="166">
        <f t="shared" si="2"/>
        <v>6</v>
      </c>
      <c r="S15" s="166">
        <f t="shared" si="4"/>
        <v>3</v>
      </c>
      <c r="T15" s="166" t="s">
        <v>2933</v>
      </c>
    </row>
    <row r="16" spans="1:21">
      <c r="B16" s="166" t="s">
        <v>2878</v>
      </c>
      <c r="C16" s="457">
        <v>11</v>
      </c>
      <c r="D16" s="457">
        <v>11</v>
      </c>
      <c r="E16" s="469">
        <v>9</v>
      </c>
      <c r="G16" s="457">
        <f>統計tmp!BE18</f>
        <v>2</v>
      </c>
      <c r="H16" s="457">
        <f>統計tmp!BD18</f>
        <v>2</v>
      </c>
      <c r="J16" s="457">
        <v>9</v>
      </c>
      <c r="K16" s="457">
        <v>2</v>
      </c>
      <c r="L16" s="457">
        <f t="shared" si="5"/>
        <v>11</v>
      </c>
      <c r="P16" s="473" t="s">
        <v>2821</v>
      </c>
      <c r="Q16" s="473" t="s">
        <v>2821</v>
      </c>
      <c r="R16" s="166">
        <f t="shared" si="2"/>
        <v>0</v>
      </c>
      <c r="S16" s="166">
        <f t="shared" si="4"/>
        <v>0</v>
      </c>
    </row>
    <row r="17" spans="1:20">
      <c r="B17" s="166" t="s">
        <v>826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2821</v>
      </c>
      <c r="Q17" s="473" t="s">
        <v>2821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2821</v>
      </c>
      <c r="Q18" s="474" t="s">
        <v>2821</v>
      </c>
      <c r="R18" s="456"/>
      <c r="S18" s="456"/>
    </row>
    <row r="19" spans="1:20">
      <c r="B19" s="166" t="s">
        <v>2879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2821</v>
      </c>
      <c r="Q19" s="473" t="s">
        <v>2821</v>
      </c>
      <c r="R19" s="166">
        <f t="shared" si="2"/>
        <v>0</v>
      </c>
      <c r="S19" s="166">
        <f>SUM(O19:Q19)</f>
        <v>0</v>
      </c>
    </row>
    <row r="20" spans="1:20">
      <c r="B20" s="166" t="s">
        <v>2880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2821</v>
      </c>
      <c r="Q20" s="473" t="s">
        <v>2821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1427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2821</v>
      </c>
      <c r="Q21" s="473" t="s">
        <v>2821</v>
      </c>
      <c r="R21" s="166">
        <f t="shared" si="2"/>
        <v>0</v>
      </c>
      <c r="S21" s="166">
        <f t="shared" si="7"/>
        <v>0</v>
      </c>
      <c r="T21" s="166" t="s">
        <v>2809</v>
      </c>
    </row>
    <row r="22" spans="1:20">
      <c r="B22" s="166" t="s">
        <v>2881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2821</v>
      </c>
      <c r="Q22" s="473" t="s">
        <v>2821</v>
      </c>
      <c r="R22" s="166">
        <f t="shared" si="2"/>
        <v>0</v>
      </c>
      <c r="S22" s="166">
        <f t="shared" si="7"/>
        <v>0</v>
      </c>
    </row>
    <row r="23" spans="1:20">
      <c r="B23" s="166" t="s">
        <v>2882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2821</v>
      </c>
      <c r="Q23" s="473" t="s">
        <v>2821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2821</v>
      </c>
      <c r="Q24" s="474" t="s">
        <v>2821</v>
      </c>
      <c r="R24" s="456"/>
      <c r="S24" s="456"/>
    </row>
    <row r="25" spans="1:20">
      <c r="B25" s="166" t="s">
        <v>370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2821</v>
      </c>
      <c r="Q25" s="473" t="s">
        <v>2821</v>
      </c>
      <c r="R25" s="166">
        <f t="shared" si="2"/>
        <v>0</v>
      </c>
      <c r="S25" s="166">
        <f>SUM(O25:Q25)</f>
        <v>0</v>
      </c>
    </row>
    <row r="26" spans="1:20">
      <c r="B26" s="166" t="s">
        <v>412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2821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826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2821</v>
      </c>
      <c r="Q27" s="473" t="s">
        <v>2821</v>
      </c>
      <c r="R27" s="166">
        <f t="shared" si="2"/>
        <v>0</v>
      </c>
      <c r="S27" s="166">
        <f t="shared" si="8"/>
        <v>0</v>
      </c>
    </row>
    <row r="28" spans="1:20">
      <c r="B28" s="166" t="s">
        <v>467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2821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380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2821</v>
      </c>
      <c r="Q29" s="473" t="s">
        <v>2821</v>
      </c>
      <c r="R29" s="166">
        <f t="shared" si="2"/>
        <v>0</v>
      </c>
      <c r="S29" s="166">
        <f t="shared" si="8"/>
        <v>0</v>
      </c>
    </row>
    <row r="30" spans="1:20">
      <c r="B30" s="166" t="s">
        <v>626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2821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644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2821</v>
      </c>
      <c r="Q31" s="473" t="s">
        <v>2821</v>
      </c>
      <c r="R31" s="166">
        <f t="shared" si="2"/>
        <v>0</v>
      </c>
      <c r="S31" s="166">
        <f t="shared" si="8"/>
        <v>0</v>
      </c>
    </row>
    <row r="32" spans="1:20">
      <c r="B32" s="166" t="s">
        <v>441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2821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421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2821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2821</v>
      </c>
      <c r="Q34" s="474" t="s">
        <v>2821</v>
      </c>
      <c r="R34" s="456"/>
      <c r="S34" s="456"/>
    </row>
    <row r="35" spans="1:20">
      <c r="B35" s="166" t="s">
        <v>1004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2821</v>
      </c>
      <c r="Q35" s="473" t="s">
        <v>2821</v>
      </c>
      <c r="R35" s="166">
        <f t="shared" si="2"/>
        <v>0</v>
      </c>
      <c r="S35" s="166">
        <f>SUM(O35:Q35)</f>
        <v>0</v>
      </c>
    </row>
    <row r="36" spans="1:20">
      <c r="B36" s="166" t="s">
        <v>1463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2821</v>
      </c>
      <c r="Q36" s="473" t="s">
        <v>2821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2820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2883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2821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2840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2821</v>
      </c>
      <c r="Q39" s="473" t="s">
        <v>2821</v>
      </c>
      <c r="R39" s="166">
        <f t="shared" si="2"/>
        <v>0</v>
      </c>
      <c r="S39" s="166">
        <f t="shared" si="9"/>
        <v>0</v>
      </c>
    </row>
    <row r="40" spans="1:20">
      <c r="B40" s="166" t="s">
        <v>2884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2821</v>
      </c>
      <c r="Q40" s="473" t="s">
        <v>2821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2821</v>
      </c>
      <c r="Q41" s="474" t="s">
        <v>2821</v>
      </c>
      <c r="R41" s="456"/>
      <c r="S41" s="456"/>
    </row>
    <row r="42" spans="1:20">
      <c r="B42" s="166" t="s">
        <v>2885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2886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2821</v>
      </c>
      <c r="Q43" s="473" t="s">
        <v>2821</v>
      </c>
      <c r="R43" s="166">
        <f t="shared" si="2"/>
        <v>0</v>
      </c>
      <c r="S43" s="166">
        <f t="shared" ref="S43:S49" si="10">SUM(O43:Q43)</f>
        <v>0</v>
      </c>
      <c r="T43" s="166" t="s">
        <v>2933</v>
      </c>
    </row>
    <row r="44" spans="1:20">
      <c r="B44" s="166" t="s">
        <v>2887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2821</v>
      </c>
      <c r="Q44" s="473" t="s">
        <v>2821</v>
      </c>
      <c r="R44" s="166">
        <f t="shared" si="2"/>
        <v>0</v>
      </c>
      <c r="S44" s="166">
        <f t="shared" si="10"/>
        <v>0</v>
      </c>
      <c r="T44" s="166" t="s">
        <v>2933</v>
      </c>
    </row>
    <row r="45" spans="1:20">
      <c r="B45" s="166" t="s">
        <v>2888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2821</v>
      </c>
      <c r="R45" s="166">
        <f t="shared" si="2"/>
        <v>8</v>
      </c>
      <c r="S45" s="166">
        <f t="shared" si="10"/>
        <v>8</v>
      </c>
    </row>
    <row r="46" spans="1:20">
      <c r="B46" s="166" t="s">
        <v>2889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2821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2890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2821</v>
      </c>
      <c r="Q47" s="473" t="s">
        <v>2821</v>
      </c>
      <c r="R47" s="166">
        <f t="shared" si="2"/>
        <v>0</v>
      </c>
      <c r="S47" s="166">
        <f t="shared" si="10"/>
        <v>0</v>
      </c>
    </row>
    <row r="48" spans="1:20">
      <c r="B48" s="166" t="s">
        <v>2891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2821</v>
      </c>
      <c r="Q48" s="473" t="s">
        <v>2821</v>
      </c>
      <c r="R48" s="166">
        <f t="shared" si="2"/>
        <v>0</v>
      </c>
      <c r="S48" s="166">
        <f t="shared" si="10"/>
        <v>0</v>
      </c>
    </row>
    <row r="49" spans="1:19">
      <c r="B49" s="166" t="s">
        <v>2892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2821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2821</v>
      </c>
      <c r="Q50" s="474" t="s">
        <v>2821</v>
      </c>
      <c r="R50" s="456"/>
      <c r="S50" s="456"/>
    </row>
    <row r="51" spans="1:19">
      <c r="B51" s="166" t="s">
        <v>2893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2821</v>
      </c>
      <c r="Q51" s="473" t="s">
        <v>2821</v>
      </c>
      <c r="R51" s="166">
        <f t="shared" si="2"/>
        <v>0</v>
      </c>
      <c r="S51" s="166">
        <f>SUM(O51:Q51)</f>
        <v>0</v>
      </c>
    </row>
    <row r="52" spans="1:19">
      <c r="B52" s="166" t="s">
        <v>2839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2821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2821</v>
      </c>
      <c r="Q53" s="474" t="s">
        <v>2821</v>
      </c>
      <c r="R53" s="456"/>
      <c r="S53" s="456"/>
    </row>
    <row r="54" spans="1:19">
      <c r="B54" s="166" t="s">
        <v>920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2821</v>
      </c>
      <c r="R54" s="166">
        <f t="shared" si="2"/>
        <v>7</v>
      </c>
      <c r="S54" s="166">
        <f>SUM(O54:Q54)</f>
        <v>5</v>
      </c>
    </row>
    <row r="55" spans="1:19">
      <c r="B55" s="166" t="s">
        <v>938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2821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2894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2821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2895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2821</v>
      </c>
      <c r="Q57" s="473" t="s">
        <v>2821</v>
      </c>
      <c r="R57" s="166">
        <f t="shared" si="2"/>
        <v>0</v>
      </c>
      <c r="S57" s="166">
        <f t="shared" si="11"/>
        <v>0</v>
      </c>
    </row>
    <row r="58" spans="1:19">
      <c r="B58" s="166" t="s">
        <v>2896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2821</v>
      </c>
      <c r="Q58" s="473" t="s">
        <v>2821</v>
      </c>
      <c r="R58" s="166">
        <f t="shared" si="2"/>
        <v>0</v>
      </c>
      <c r="S58" s="166">
        <f t="shared" si="11"/>
        <v>0</v>
      </c>
    </row>
    <row r="59" spans="1:19">
      <c r="B59" s="166" t="s">
        <v>934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2821</v>
      </c>
      <c r="Q59" s="473" t="s">
        <v>2821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2821</v>
      </c>
      <c r="Q60" s="474" t="s">
        <v>2821</v>
      </c>
      <c r="R60" s="456"/>
      <c r="S60" s="456"/>
    </row>
    <row r="61" spans="1:19">
      <c r="B61" s="166" t="s">
        <v>2897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2821</v>
      </c>
      <c r="Q61" s="473" t="s">
        <v>2821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2821</v>
      </c>
      <c r="Q62" s="473" t="s">
        <v>2821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2821</v>
      </c>
      <c r="Q63" s="473" t="s">
        <v>2821</v>
      </c>
      <c r="R63" s="166">
        <f t="shared" si="2"/>
        <v>0</v>
      </c>
      <c r="S63" s="166">
        <f t="shared" si="12"/>
        <v>0</v>
      </c>
    </row>
    <row r="64" spans="1:19">
      <c r="A64" s="456" t="s">
        <v>2898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2821</v>
      </c>
      <c r="Q64" s="474" t="s">
        <v>2821</v>
      </c>
      <c r="R64" s="456"/>
      <c r="S64" s="456"/>
    </row>
    <row r="65" spans="1:21">
      <c r="B65" s="166" t="s">
        <v>2898</v>
      </c>
      <c r="C65" s="457">
        <v>9</v>
      </c>
      <c r="D65" s="457">
        <v>7</v>
      </c>
      <c r="E65" s="469"/>
      <c r="G65" s="457">
        <f>統計tmp!BE67</f>
        <v>4</v>
      </c>
      <c r="H65" s="457">
        <f>統計tmp!BD67</f>
        <v>4</v>
      </c>
      <c r="K65" s="457" t="str">
        <f>IF(J65="V",C65,"")</f>
        <v/>
      </c>
      <c r="L65" s="457">
        <f t="shared" si="5"/>
        <v>0</v>
      </c>
      <c r="P65" s="473" t="s">
        <v>2821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2930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4</v>
      </c>
      <c r="H66" s="459">
        <f>H4+H9+H18+H24+H34+H41+H50+H53+H60+H64</f>
        <v>4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2940</v>
      </c>
      <c r="U66" s="498">
        <f>F66+I66+L66+R66</f>
        <v>536</v>
      </c>
    </row>
    <row r="67" spans="1:21">
      <c r="B67" s="166" t="s">
        <v>2934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2948</v>
      </c>
    </row>
    <row r="68" spans="1:21">
      <c r="R68" s="493"/>
    </row>
    <row r="69" spans="1:21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3" activePane="bottomLeft" state="frozen"/>
      <selection pane="bottomLeft" activeCell="W44" sqref="W44:AF45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2939</v>
      </c>
      <c r="G1" s="516"/>
      <c r="H1" s="516"/>
      <c r="I1" s="518" t="s">
        <v>2938</v>
      </c>
      <c r="J1" s="679" t="s">
        <v>2936</v>
      </c>
      <c r="K1" s="679"/>
      <c r="L1" s="679"/>
      <c r="M1" s="519" t="s">
        <v>2937</v>
      </c>
      <c r="N1" s="519"/>
      <c r="O1" s="520"/>
      <c r="P1" s="520"/>
      <c r="Q1" s="520"/>
      <c r="R1" s="520"/>
      <c r="S1" s="520"/>
      <c r="V1" s="521"/>
      <c r="W1" s="524" t="s">
        <v>2960</v>
      </c>
      <c r="X1" s="525" t="s">
        <v>2972</v>
      </c>
      <c r="Y1" s="587" t="s">
        <v>2961</v>
      </c>
      <c r="Z1" s="595" t="s">
        <v>2962</v>
      </c>
      <c r="AA1" s="599" t="s">
        <v>2963</v>
      </c>
      <c r="AB1" s="600" t="s">
        <v>2965</v>
      </c>
      <c r="AC1" s="522" t="s">
        <v>2970</v>
      </c>
      <c r="AD1" s="569" t="s">
        <v>2971</v>
      </c>
      <c r="AE1" s="607" t="s">
        <v>2974</v>
      </c>
      <c r="AF1" s="607" t="s">
        <v>3006</v>
      </c>
    </row>
    <row r="2" spans="1:32" s="532" customFormat="1" ht="13.95" customHeight="1">
      <c r="A2" s="523"/>
      <c r="B2" s="523"/>
      <c r="C2" s="524" t="s">
        <v>2900</v>
      </c>
      <c r="D2" s="524" t="s">
        <v>2902</v>
      </c>
      <c r="E2" s="524" t="s">
        <v>2901</v>
      </c>
      <c r="F2" s="525" t="s">
        <v>2903</v>
      </c>
      <c r="G2" s="524" t="s">
        <v>2770</v>
      </c>
      <c r="H2" s="526" t="s">
        <v>2904</v>
      </c>
      <c r="I2" s="527" t="s">
        <v>2905</v>
      </c>
      <c r="J2" s="528" t="s">
        <v>2901</v>
      </c>
      <c r="K2" s="528" t="s">
        <v>2931</v>
      </c>
      <c r="L2" s="528" t="s">
        <v>2930</v>
      </c>
      <c r="M2" s="529" t="s">
        <v>2968</v>
      </c>
      <c r="N2" s="529" t="s">
        <v>2969</v>
      </c>
      <c r="O2" s="530" t="s">
        <v>2906</v>
      </c>
      <c r="P2" s="530" t="s">
        <v>2950</v>
      </c>
      <c r="Q2" s="530" t="s">
        <v>2951</v>
      </c>
      <c r="R2" s="523" t="s">
        <v>2930</v>
      </c>
      <c r="S2" s="529" t="s">
        <v>2935</v>
      </c>
      <c r="T2" s="524" t="s">
        <v>2932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 hidden="1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hidden="1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2824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COUNTIF(URS確認!AQ2:AQ560,LEFT(B5,3))</f>
        <v>11</v>
      </c>
      <c r="G5" s="259">
        <v>11</v>
      </c>
      <c r="H5" s="259">
        <v>11</v>
      </c>
      <c r="I5" s="259">
        <f>COUNTIF(URS確認!AR2:AR561,LEFT(B5,3))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COUNTIF(URS確認!AQ$2:AQ$560,LEFT(B5,3))</f>
        <v>11</v>
      </c>
      <c r="X5" s="45">
        <f>COUNTIF(URS確認!AR$2:AR$561,LEFT(B5,3))</f>
        <v>0</v>
      </c>
      <c r="Y5" s="545">
        <f>COUNTIF(URS確認!AS$2:AS$560,LEFT(B5,3))</f>
        <v>0</v>
      </c>
      <c r="Z5" s="598">
        <f>COUNTIF(URS確認!AT$2:AT$560,LEFT(B5,3))</f>
        <v>0</v>
      </c>
      <c r="AA5" s="552">
        <f>COUNTIF(URS確認!AU$2:AU$560,LEFT(B5,3))</f>
        <v>0</v>
      </c>
      <c r="AB5" s="563">
        <f>COUNTIF(URS確認!AV$2:AV$561,LEFT(B5,3))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2826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COUNTIF(URS確認!AQ3:AQ561,LEFT(B6,3))</f>
        <v>2</v>
      </c>
      <c r="G6" s="259">
        <v>2</v>
      </c>
      <c r="H6" s="259">
        <v>2</v>
      </c>
      <c r="I6" s="259">
        <f>COUNTIF(URS確認!AR3:AR562,LEFT(B6,3))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COUNTIF(URS確認!AQ$2:AQ$560,LEFT(B6,3))</f>
        <v>2</v>
      </c>
      <c r="X6" s="45">
        <f>COUNTIF(URS確認!AR$2:AR$561,LEFT(B6,3))</f>
        <v>0</v>
      </c>
      <c r="Y6" s="545">
        <f>COUNTIF(URS確認!AS$2:AS$560,LEFT(B6,3))</f>
        <v>0</v>
      </c>
      <c r="Z6" s="598">
        <f>COUNTIF(URS確認!AT$2:AT$560,LEFT(B6,3))</f>
        <v>0</v>
      </c>
      <c r="AA6" s="552">
        <f>COUNTIF(URS確認!AU$2:AU$560,LEFT(B6,3))</f>
        <v>0</v>
      </c>
      <c r="AB6" s="563">
        <f>COUNTIF(URS確認!AV$2:AV$561,LEFT(B6,3))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2825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COUNTIF(URS確認!AQ4:AQ562,LEFT(B7,3))</f>
        <v>2</v>
      </c>
      <c r="G7" s="259">
        <v>2</v>
      </c>
      <c r="H7" s="259">
        <v>2</v>
      </c>
      <c r="I7" s="259">
        <f>COUNTIF(URS確認!AR4:AR563,LEFT(B7,3))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COUNTIF(URS確認!AQ$2:AQ$560,LEFT(B7,3))</f>
        <v>2</v>
      </c>
      <c r="X7" s="45">
        <f>COUNTIF(URS確認!AR$2:AR$561,LEFT(B7,3))</f>
        <v>0</v>
      </c>
      <c r="Y7" s="545">
        <f>COUNTIF(URS確認!AS$2:AS$560,LEFT(B7,3))</f>
        <v>0</v>
      </c>
      <c r="Z7" s="598">
        <f>COUNTIF(URS確認!AT$2:AT$560,LEFT(B7,3))</f>
        <v>0</v>
      </c>
      <c r="AA7" s="552">
        <f>COUNTIF(URS確認!AU$2:AU$560,LEFT(B7,3))</f>
        <v>0</v>
      </c>
      <c r="AB7" s="563">
        <f>COUNTIF(URS確認!AV$2:AV$561,LEFT(B7,3))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2899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COUNTIF(URS確認!AQ5:AQ563,LEFT(B8,3))</f>
        <v>1</v>
      </c>
      <c r="G8" s="259">
        <v>1</v>
      </c>
      <c r="H8" s="259">
        <v>1</v>
      </c>
      <c r="I8" s="259">
        <f>COUNTIF(URS確認!AR5:AR564,LEFT(B8,3))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COUNTIF(URS確認!AQ$2:AQ$560,LEFT(B8,3))</f>
        <v>1</v>
      </c>
      <c r="X8" s="45">
        <f>COUNTIF(URS確認!AR$2:AR$561,LEFT(B8,3))</f>
        <v>0</v>
      </c>
      <c r="Y8" s="545">
        <f>COUNTIF(URS確認!AS$2:AS$560,LEFT(B8,3))</f>
        <v>0</v>
      </c>
      <c r="Z8" s="598">
        <f>COUNTIF(URS確認!AT$2:AT$560,LEFT(B8,3))</f>
        <v>0</v>
      </c>
      <c r="AA8" s="552">
        <f>COUNTIF(URS確認!AU$2:AU$560,LEFT(B8,3))</f>
        <v>0</v>
      </c>
      <c r="AB8" s="563">
        <f>COUNTIF(URS確認!AV$2:AV$561,LEFT(B8,3))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hidden="1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2822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COUNTIF(URS確認!AQ7:AQ565,LEFT(B10,3))</f>
        <v>2</v>
      </c>
      <c r="G10" s="259">
        <v>2</v>
      </c>
      <c r="H10" s="259">
        <v>2</v>
      </c>
      <c r="I10" s="259">
        <f>COUNTIF(URS確認!AR7:AR566,LEFT(B10,3))</f>
        <v>0</v>
      </c>
      <c r="K10" s="259" t="str">
        <f t="shared" si="0"/>
        <v/>
      </c>
      <c r="L10" s="259">
        <f t="shared" si="2"/>
        <v>0</v>
      </c>
      <c r="P10" s="540" t="s">
        <v>2821</v>
      </c>
      <c r="Q10" s="540" t="s">
        <v>2821</v>
      </c>
      <c r="R10" s="4">
        <f t="shared" si="3"/>
        <v>0</v>
      </c>
      <c r="S10" s="4">
        <f>SUM(O10:Q10)</f>
        <v>0</v>
      </c>
      <c r="V10" s="537"/>
      <c r="W10" s="534">
        <f>COUNTIF(URS確認!AQ$2:AQ$560,LEFT(B10,3))</f>
        <v>2</v>
      </c>
      <c r="X10" s="45">
        <f>COUNTIF(URS確認!AR$2:AR$561,LEFT(B10,3))</f>
        <v>0</v>
      </c>
      <c r="Y10" s="545">
        <f>COUNTIF(URS確認!AS$2:AS$560,LEFT(B10,3))</f>
        <v>0</v>
      </c>
      <c r="Z10" s="598">
        <f>COUNTIF(URS確認!AT$2:AT$560,LEFT(B10,3))</f>
        <v>0</v>
      </c>
      <c r="AA10" s="552">
        <f>COUNTIF(URS確認!AU$2:AU$560,LEFT(B10,3))</f>
        <v>0</v>
      </c>
      <c r="AB10" s="563">
        <f>COUNTIF(URS確認!AV$2:AV$561,LEFT(B10,3))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2823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COUNTIF(URS確認!AQ8:AQ566,LEFT(B11,3))</f>
        <v>20</v>
      </c>
      <c r="G11" s="259">
        <v>20</v>
      </c>
      <c r="H11" s="259">
        <v>20</v>
      </c>
      <c r="I11" s="259">
        <f>COUNTIF(URS確認!AR8:AR567,LEFT(B11,3))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2821</v>
      </c>
      <c r="Q11" s="540" t="s">
        <v>2821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COUNTIF(URS確認!AQ$2:AQ$560,LEFT(B11,3))</f>
        <v>20</v>
      </c>
      <c r="X11" s="45">
        <f>COUNTIF(URS確認!AR$2:AR$561,LEFT(B11,3))</f>
        <v>0</v>
      </c>
      <c r="Y11" s="545">
        <f>COUNTIF(URS確認!AS$2:AS$560,LEFT(B11,3))</f>
        <v>0</v>
      </c>
      <c r="Z11" s="598">
        <f>COUNTIF(URS確認!AT$2:AT$560,LEFT(B11,3))</f>
        <v>0</v>
      </c>
      <c r="AA11" s="552">
        <f>COUNTIF(URS確認!AU$2:AU$560,LEFT(B11,3))</f>
        <v>0</v>
      </c>
      <c r="AB11" s="563">
        <f>COUNTIF(URS確認!AV$2:AV$561,LEFT(B11,3))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2874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COUNTIF(URS確認!AQ9:AQ567,LEFT(B12,3))</f>
        <v>10</v>
      </c>
      <c r="G12" s="259">
        <v>10</v>
      </c>
      <c r="H12" s="259">
        <v>10</v>
      </c>
      <c r="I12" s="259">
        <f>COUNTIF(URS確認!AR9:AR568,LEFT(B12,3))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2821</v>
      </c>
      <c r="Q12" s="540" t="s">
        <v>2821</v>
      </c>
      <c r="R12" s="4">
        <f t="shared" si="3"/>
        <v>0</v>
      </c>
      <c r="S12" s="4">
        <f t="shared" si="7"/>
        <v>0</v>
      </c>
      <c r="V12" s="537"/>
      <c r="W12" s="534">
        <f>COUNTIF(URS確認!AQ$2:AQ$560,LEFT(B12,3))</f>
        <v>10</v>
      </c>
      <c r="X12" s="45">
        <f>COUNTIF(URS確認!AR$2:AR$561,LEFT(B12,3))</f>
        <v>0</v>
      </c>
      <c r="Y12" s="545">
        <f>COUNTIF(URS確認!AS$2:AS$560,LEFT(B12,3))</f>
        <v>0</v>
      </c>
      <c r="Z12" s="598">
        <f>COUNTIF(URS確認!AT$2:AT$560,LEFT(B12,3))</f>
        <v>0</v>
      </c>
      <c r="AA12" s="552">
        <f>COUNTIF(URS確認!AU$2:AU$560,LEFT(B12,3))</f>
        <v>0</v>
      </c>
      <c r="AB12" s="563">
        <f>COUNTIF(URS確認!AV$2:AV$561,LEFT(B12,3))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2875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COUNTIF(URS確認!AQ10:AQ568,LEFT(B13,3))</f>
        <v>20</v>
      </c>
      <c r="G13" s="259">
        <v>19</v>
      </c>
      <c r="H13" s="259">
        <v>19</v>
      </c>
      <c r="I13" s="259">
        <f>COUNTIF(URS確認!AR10:AR569,LEFT(B13,3))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2821</v>
      </c>
      <c r="Q13" s="540" t="s">
        <v>2821</v>
      </c>
      <c r="R13" s="4">
        <f t="shared" si="3"/>
        <v>0</v>
      </c>
      <c r="S13" s="4">
        <f t="shared" si="7"/>
        <v>0</v>
      </c>
      <c r="V13" s="537"/>
      <c r="W13" s="534">
        <f>COUNTIF(URS確認!AQ$2:AQ$560,LEFT(B13,3))</f>
        <v>20</v>
      </c>
      <c r="X13" s="45">
        <f>COUNTIF(URS確認!AR$2:AR$561,LEFT(B13,3))</f>
        <v>0</v>
      </c>
      <c r="Y13" s="545">
        <f>COUNTIF(URS確認!AS$2:AS$560,LEFT(B13,3))</f>
        <v>0</v>
      </c>
      <c r="Z13" s="598">
        <f>COUNTIF(URS確認!AT$2:AT$560,LEFT(B13,3))</f>
        <v>0</v>
      </c>
      <c r="AA13" s="552">
        <f>COUNTIF(URS確認!AU$2:AU$560,LEFT(B13,3))</f>
        <v>0</v>
      </c>
      <c r="AB13" s="563">
        <f>COUNTIF(URS確認!AV$2:AV$561,LEFT(B13,3))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>
      <c r="B14" s="4" t="s">
        <v>2876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COUNTIF(URS確認!AQ11:AQ569,LEFT(B14,3))</f>
        <v>9</v>
      </c>
      <c r="G14" s="259">
        <v>9</v>
      </c>
      <c r="H14" s="259">
        <v>9</v>
      </c>
      <c r="I14" s="259">
        <f>COUNTIF(URS確認!AR11:AR570,LEFT(B14,3))</f>
        <v>0</v>
      </c>
      <c r="K14" s="259" t="str">
        <f>IF(J14="V",C14,"")</f>
        <v/>
      </c>
      <c r="L14" s="259">
        <f t="shared" si="9"/>
        <v>0</v>
      </c>
      <c r="P14" s="540" t="s">
        <v>2821</v>
      </c>
      <c r="Q14" s="540" t="s">
        <v>2821</v>
      </c>
      <c r="R14" s="4">
        <f t="shared" si="3"/>
        <v>0</v>
      </c>
      <c r="S14" s="4">
        <f t="shared" si="7"/>
        <v>0</v>
      </c>
      <c r="V14" s="537"/>
      <c r="W14" s="534">
        <f>COUNTIF(URS確認!AQ$2:AQ$560,LEFT(B14,3))</f>
        <v>9</v>
      </c>
      <c r="X14" s="45">
        <f>COUNTIF(URS確認!AR$2:AR$561,LEFT(B14,3))</f>
        <v>0</v>
      </c>
      <c r="Y14" s="545">
        <f>COUNTIF(URS確認!AS$2:AS$560,LEFT(B14,3))</f>
        <v>0</v>
      </c>
      <c r="Z14" s="598">
        <f>COUNTIF(URS確認!AT$2:AT$560,LEFT(B14,3))</f>
        <v>0</v>
      </c>
      <c r="AA14" s="552">
        <f>COUNTIF(URS確認!AU$2:AU$560,LEFT(B14,3))</f>
        <v>0</v>
      </c>
      <c r="AB14" s="563">
        <f>COUNTIF(URS確認!AV$2:AV$561,LEFT(B14,3))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2877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COUNTIF(URS確認!AQ12:AQ570,LEFT(B15,3))</f>
        <v>6</v>
      </c>
      <c r="G15" s="259">
        <v>5</v>
      </c>
      <c r="H15" s="259">
        <v>6</v>
      </c>
      <c r="I15" s="259">
        <f>COUNTIF(URS確認!AR12:AR571,LEFT(B15,3))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2821</v>
      </c>
      <c r="R15" s="4">
        <f t="shared" si="3"/>
        <v>6</v>
      </c>
      <c r="S15" s="4">
        <f t="shared" si="7"/>
        <v>3</v>
      </c>
      <c r="T15" s="4" t="s">
        <v>2933</v>
      </c>
      <c r="V15" s="537"/>
      <c r="W15" s="534">
        <f>COUNTIF(URS確認!AQ$2:AQ$560,LEFT(B15,3))</f>
        <v>6</v>
      </c>
      <c r="X15" s="45">
        <f>COUNTIF(URS確認!AR$2:AR$561,LEFT(B15,3))</f>
        <v>0</v>
      </c>
      <c r="Y15" s="545">
        <f>COUNTIF(URS確認!AS$2:AS$560,LEFT(B15,3))</f>
        <v>0</v>
      </c>
      <c r="Z15" s="598">
        <f>COUNTIF(URS確認!AT$2:AT$560,LEFT(B15,3))</f>
        <v>0</v>
      </c>
      <c r="AA15" s="552">
        <f>COUNTIF(URS確認!AU$2:AU$560,LEFT(B15,3))</f>
        <v>0</v>
      </c>
      <c r="AB15" s="563">
        <f>COUNTIF(URS確認!AV$2:AV$561,LEFT(B15,3))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36" t="s">
        <v>2878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COUNTIF(URS確認!AQ13:AQ571,LEFT(B16,3))</f>
        <v>10</v>
      </c>
      <c r="G16" s="259">
        <v>11</v>
      </c>
      <c r="H16" s="259">
        <v>11</v>
      </c>
      <c r="I16" s="259">
        <f>COUNTIF(URS確認!AR13:AR572,LEFT(B16,3))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2821</v>
      </c>
      <c r="Q16" s="540" t="s">
        <v>2821</v>
      </c>
      <c r="R16" s="4">
        <f t="shared" si="3"/>
        <v>0</v>
      </c>
      <c r="S16" s="4">
        <f t="shared" si="7"/>
        <v>0</v>
      </c>
      <c r="V16" s="537"/>
      <c r="W16" s="534">
        <f>COUNTIF(URS確認!AQ$2:AQ$560,LEFT(B16,3))</f>
        <v>10</v>
      </c>
      <c r="X16" s="45">
        <f>COUNTIF(URS確認!AR$2:AR$561,LEFT(B16,3))</f>
        <v>0</v>
      </c>
      <c r="Y16" s="545">
        <f>COUNTIF(URS確認!AS$2:AS$560,LEFT(B16,3))</f>
        <v>0</v>
      </c>
      <c r="Z16" s="598">
        <f>COUNTIF(URS確認!AT$2:AT$560,LEFT(B16,3))</f>
        <v>0</v>
      </c>
      <c r="AA16" s="552">
        <f>COUNTIF(URS確認!AU$2:AU$560,LEFT(B16,3))</f>
        <v>0</v>
      </c>
      <c r="AB16" s="563">
        <f>COUNTIF(URS確認!AV$2:AV$561,LEFT(B16,3))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 hidden="1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2821</v>
      </c>
      <c r="Q17" s="536" t="s">
        <v>2821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2879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COUNTIF(URS確認!AQ16:AQ574,LEFT(B18,3))</f>
        <v>7</v>
      </c>
      <c r="G18" s="259">
        <v>7</v>
      </c>
      <c r="H18" s="259">
        <v>7</v>
      </c>
      <c r="I18" s="259">
        <f>COUNTIF(URS確認!AR16:AR575,LEFT(B18,3))</f>
        <v>0</v>
      </c>
      <c r="K18" s="259" t="str">
        <f t="shared" si="11"/>
        <v/>
      </c>
      <c r="L18" s="259">
        <f t="shared" si="9"/>
        <v>0</v>
      </c>
      <c r="P18" s="540" t="s">
        <v>2821</v>
      </c>
      <c r="Q18" s="540" t="s">
        <v>2821</v>
      </c>
      <c r="R18" s="4">
        <f t="shared" si="3"/>
        <v>0</v>
      </c>
      <c r="S18" s="4">
        <f>SUM(O18:Q18)</f>
        <v>0</v>
      </c>
      <c r="V18" s="537"/>
      <c r="W18" s="534">
        <f>COUNTIF(URS確認!AQ$2:AQ$560,LEFT(B18,3))</f>
        <v>7</v>
      </c>
      <c r="X18" s="45">
        <f>COUNTIF(URS確認!AR$2:AR$561,LEFT(B18,3))</f>
        <v>0</v>
      </c>
      <c r="Y18" s="545">
        <f>COUNTIF(URS確認!AS$2:AS$560,LEFT(B18,3))</f>
        <v>0</v>
      </c>
      <c r="Z18" s="598">
        <f>COUNTIF(URS確認!AT$2:AT$560,LEFT(B18,3))</f>
        <v>0</v>
      </c>
      <c r="AA18" s="552">
        <f>COUNTIF(URS確認!AU$2:AU$560,LEFT(B18,3))</f>
        <v>0</v>
      </c>
      <c r="AB18" s="563">
        <f>COUNTIF(URS確認!AV$2:AV$561,LEFT(B18,3))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2880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COUNTIF(URS確認!AQ17:AQ575,LEFT(B19,3))</f>
        <v>9</v>
      </c>
      <c r="G19" s="259">
        <v>9</v>
      </c>
      <c r="H19" s="259">
        <v>9</v>
      </c>
      <c r="I19" s="259">
        <f>COUNTIF(URS確認!AR17:AR576,LEFT(B19,3))</f>
        <v>0</v>
      </c>
      <c r="K19" s="259" t="str">
        <f t="shared" si="11"/>
        <v/>
      </c>
      <c r="L19" s="259">
        <f t="shared" si="9"/>
        <v>0</v>
      </c>
      <c r="P19" s="540" t="s">
        <v>2821</v>
      </c>
      <c r="Q19" s="540" t="s">
        <v>2821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COUNTIF(URS確認!AQ$2:AQ$560,LEFT(B19,3))</f>
        <v>9</v>
      </c>
      <c r="X19" s="45">
        <f>COUNTIF(URS確認!AR$2:AR$561,LEFT(B19,3))</f>
        <v>0</v>
      </c>
      <c r="Y19" s="545">
        <f>COUNTIF(URS確認!AS$2:AS$560,LEFT(B19,3))</f>
        <v>0</v>
      </c>
      <c r="Z19" s="598">
        <f>COUNTIF(URS確認!AT$2:AT$560,LEFT(B19,3))</f>
        <v>0</v>
      </c>
      <c r="AA19" s="552">
        <f>COUNTIF(URS確認!AU$2:AU$560,LEFT(B19,3))</f>
        <v>0</v>
      </c>
      <c r="AB19" s="563">
        <f>COUNTIF(URS確認!AV$2:AV$561,LEFT(B19,3))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1427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COUNTIF(URS確認!AQ18:AQ576,LEFT(B20,3))</f>
        <v>16</v>
      </c>
      <c r="G20" s="259">
        <v>16</v>
      </c>
      <c r="H20" s="259">
        <v>16</v>
      </c>
      <c r="I20" s="259">
        <f>COUNTIF(URS確認!AR18:AR577,LEFT(B20,3))</f>
        <v>0</v>
      </c>
      <c r="K20" s="259" t="str">
        <f t="shared" si="11"/>
        <v/>
      </c>
      <c r="L20" s="259">
        <f t="shared" si="9"/>
        <v>0</v>
      </c>
      <c r="P20" s="540" t="s">
        <v>2821</v>
      </c>
      <c r="Q20" s="540" t="s">
        <v>2821</v>
      </c>
      <c r="R20" s="4">
        <f t="shared" si="3"/>
        <v>0</v>
      </c>
      <c r="S20" s="4">
        <f t="shared" si="12"/>
        <v>0</v>
      </c>
      <c r="T20" s="4" t="s">
        <v>2809</v>
      </c>
      <c r="V20" s="537"/>
      <c r="W20" s="534">
        <f>COUNTIF(URS確認!AQ$2:AQ$560,LEFT(B20,3))</f>
        <v>16</v>
      </c>
      <c r="X20" s="45">
        <f>COUNTIF(URS確認!AR$2:AR$561,LEFT(B20,3))</f>
        <v>0</v>
      </c>
      <c r="Y20" s="545">
        <f>COUNTIF(URS確認!AS$2:AS$560,LEFT(B20,3))</f>
        <v>0</v>
      </c>
      <c r="Z20" s="598">
        <f>COUNTIF(URS確認!AT$2:AT$560,LEFT(B20,3))</f>
        <v>0</v>
      </c>
      <c r="AA20" s="552">
        <f>COUNTIF(URS確認!AU$2:AU$560,LEFT(B20,3))</f>
        <v>0</v>
      </c>
      <c r="AB20" s="563">
        <f>COUNTIF(URS確認!AV$2:AV$561,LEFT(B20,3))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2881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COUNTIF(URS確認!AQ19:AQ577,LEFT(B21,3))</f>
        <v>3</v>
      </c>
      <c r="G21" s="259">
        <v>3</v>
      </c>
      <c r="H21" s="259">
        <v>3</v>
      </c>
      <c r="I21" s="259">
        <f>COUNTIF(URS確認!AR19:AR578,LEFT(B21,3))</f>
        <v>0</v>
      </c>
      <c r="K21" s="259" t="str">
        <f t="shared" si="11"/>
        <v/>
      </c>
      <c r="L21" s="259">
        <f t="shared" si="9"/>
        <v>0</v>
      </c>
      <c r="P21" s="540" t="s">
        <v>2821</v>
      </c>
      <c r="Q21" s="540" t="s">
        <v>2821</v>
      </c>
      <c r="R21" s="4">
        <f t="shared" si="3"/>
        <v>0</v>
      </c>
      <c r="S21" s="4">
        <f t="shared" si="12"/>
        <v>0</v>
      </c>
      <c r="V21" s="537"/>
      <c r="W21" s="534">
        <f>COUNTIF(URS確認!AQ$2:AQ$560,LEFT(B21,3))</f>
        <v>3</v>
      </c>
      <c r="X21" s="45">
        <f>COUNTIF(URS確認!AR$2:AR$561,LEFT(B21,3))</f>
        <v>0</v>
      </c>
      <c r="Y21" s="545">
        <f>COUNTIF(URS確認!AS$2:AS$560,LEFT(B21,3))</f>
        <v>0</v>
      </c>
      <c r="Z21" s="598">
        <f>COUNTIF(URS確認!AT$2:AT$560,LEFT(B21,3))</f>
        <v>0</v>
      </c>
      <c r="AA21" s="552">
        <f>COUNTIF(URS確認!AU$2:AU$560,LEFT(B21,3))</f>
        <v>0</v>
      </c>
      <c r="AB21" s="563">
        <f>COUNTIF(URS確認!AV$2:AV$561,LEFT(B21,3))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2882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COUNTIF(URS確認!AQ20:AQ578,LEFT(B22,3))</f>
        <v>3</v>
      </c>
      <c r="G22" s="259">
        <v>3</v>
      </c>
      <c r="H22" s="259">
        <v>3</v>
      </c>
      <c r="I22" s="259">
        <f>COUNTIF(URS確認!AR20:AR579,LEFT(B22,3))</f>
        <v>0</v>
      </c>
      <c r="K22" s="259" t="str">
        <f t="shared" si="11"/>
        <v/>
      </c>
      <c r="L22" s="259">
        <f t="shared" si="9"/>
        <v>0</v>
      </c>
      <c r="P22" s="540" t="s">
        <v>2821</v>
      </c>
      <c r="Q22" s="540" t="s">
        <v>2821</v>
      </c>
      <c r="R22" s="4">
        <f t="shared" si="3"/>
        <v>0</v>
      </c>
      <c r="S22" s="4">
        <f t="shared" si="12"/>
        <v>0</v>
      </c>
      <c r="V22" s="537"/>
      <c r="W22" s="534">
        <f>COUNTIF(URS確認!AQ$2:AQ$560,LEFT(B22,3))</f>
        <v>3</v>
      </c>
      <c r="X22" s="45">
        <f>COUNTIF(URS確認!AR$2:AR$561,LEFT(B22,3))</f>
        <v>0</v>
      </c>
      <c r="Y22" s="545">
        <f>COUNTIF(URS確認!AS$2:AS$560,LEFT(B22,3))</f>
        <v>0</v>
      </c>
      <c r="Z22" s="598">
        <f>COUNTIF(URS確認!AT$2:AT$560,LEFT(B22,3))</f>
        <v>0</v>
      </c>
      <c r="AA22" s="552">
        <f>COUNTIF(URS確認!AU$2:AU$560,LEFT(B22,3))</f>
        <v>0</v>
      </c>
      <c r="AB22" s="563">
        <f>COUNTIF(URS確認!AV$2:AV$561,LEFT(B22,3))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hidden="1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2821</v>
      </c>
      <c r="Q23" s="536" t="s">
        <v>2821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370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COUNTIF(URS確認!AQ22:AQ580,LEFT(B24,3))</f>
        <v>5</v>
      </c>
      <c r="G24" s="259">
        <v>5</v>
      </c>
      <c r="H24" s="259">
        <v>5</v>
      </c>
      <c r="I24" s="259">
        <f>COUNTIF(URS確認!AR22:AR581,LEFT(B24,3))</f>
        <v>0</v>
      </c>
      <c r="K24" s="259" t="str">
        <f t="shared" si="11"/>
        <v/>
      </c>
      <c r="L24" s="259">
        <f t="shared" si="9"/>
        <v>0</v>
      </c>
      <c r="P24" s="540" t="s">
        <v>2821</v>
      </c>
      <c r="Q24" s="540" t="s">
        <v>2821</v>
      </c>
      <c r="R24" s="4">
        <f t="shared" si="3"/>
        <v>0</v>
      </c>
      <c r="S24" s="4">
        <f>SUM(O24:Q24)</f>
        <v>0</v>
      </c>
      <c r="V24" s="537"/>
      <c r="W24" s="534">
        <f>COUNTIF(URS確認!AQ$2:AQ$560,LEFT(B24,3))</f>
        <v>5</v>
      </c>
      <c r="X24" s="45">
        <f>COUNTIF(URS確認!AR$2:AR$561,LEFT(B24,3))</f>
        <v>0</v>
      </c>
      <c r="Y24" s="545">
        <f>COUNTIF(URS確認!AS$2:AS$560,LEFT(B24,3))</f>
        <v>0</v>
      </c>
      <c r="Z24" s="598">
        <f>COUNTIF(URS確認!AT$2:AT$560,LEFT(B24,3))</f>
        <v>0</v>
      </c>
      <c r="AA24" s="552">
        <f>COUNTIF(URS確認!AU$2:AU$560,LEFT(B24,3))</f>
        <v>0</v>
      </c>
      <c r="AB24" s="563">
        <f>COUNTIF(URS確認!AV$2:AV$561,LEFT(B24,3))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636" t="s">
        <v>412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COUNTIF(URS確認!AQ23:AQ581,LEFT(B25,3))</f>
        <v>16</v>
      </c>
      <c r="G25" s="259">
        <v>16</v>
      </c>
      <c r="H25" s="259">
        <v>16</v>
      </c>
      <c r="I25" s="259">
        <f>COUNTIF(URS確認!AR23:AR582,LEFT(B25,3))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2821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COUNTIF(URS確認!AQ$2:AQ$560,LEFT(B25,3))</f>
        <v>16</v>
      </c>
      <c r="X25" s="45">
        <f>COUNTIF(URS確認!AR$2:AR$561,LEFT(B25,3))</f>
        <v>0</v>
      </c>
      <c r="Y25" s="545">
        <f>COUNTIF(URS確認!AS$2:AS$560,LEFT(B25,3))</f>
        <v>0</v>
      </c>
      <c r="Z25" s="598">
        <f>COUNTIF(URS確認!AT$2:AT$560,LEFT(B25,3))</f>
        <v>0</v>
      </c>
      <c r="AA25" s="552">
        <f>COUNTIF(URS確認!AU$2:AU$560,LEFT(B25,3))</f>
        <v>0</v>
      </c>
      <c r="AB25" s="563">
        <f>COUNTIF(URS確認!AV$2:AV$561,LEFT(B25,3))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636" t="s">
        <v>826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COUNTIF(URS確認!AQ24:AQ582,LEFT(B26,3))</f>
        <v>7</v>
      </c>
      <c r="G26" s="259">
        <v>8</v>
      </c>
      <c r="H26" s="259">
        <v>8</v>
      </c>
      <c r="I26" s="259">
        <f>COUNTIF(URS確認!AR24:AR583,LEFT(B26,3))</f>
        <v>1</v>
      </c>
      <c r="K26" s="259" t="str">
        <f t="shared" si="11"/>
        <v/>
      </c>
      <c r="L26" s="259">
        <f t="shared" si="9"/>
        <v>0</v>
      </c>
      <c r="P26" s="540" t="s">
        <v>2821</v>
      </c>
      <c r="Q26" s="540" t="s">
        <v>2821</v>
      </c>
      <c r="R26" s="4">
        <f t="shared" si="3"/>
        <v>0</v>
      </c>
      <c r="S26" s="4">
        <f t="shared" si="14"/>
        <v>0</v>
      </c>
      <c r="V26" s="537"/>
      <c r="W26" s="534">
        <f>COUNTIF(URS確認!AQ$2:AQ$560,LEFT(B26,3))</f>
        <v>7</v>
      </c>
      <c r="X26" s="45">
        <f>COUNTIF(URS確認!AR$2:AR$561,LEFT(B26,3))</f>
        <v>1</v>
      </c>
      <c r="Y26" s="545">
        <f>COUNTIF(URS確認!AS$2:AS$560,LEFT(B26,3))</f>
        <v>0</v>
      </c>
      <c r="Z26" s="598">
        <f>COUNTIF(URS確認!AT$2:AT$560,LEFT(B26,3))</f>
        <v>0</v>
      </c>
      <c r="AA26" s="552">
        <f>COUNTIF(URS確認!AU$2:AU$560,LEFT(B26,3))</f>
        <v>0</v>
      </c>
      <c r="AB26" s="563">
        <f>COUNTIF(URS確認!AV$2:AV$561,LEFT(B26,3))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outlineLevel="1">
      <c r="B27" s="636" t="s">
        <v>380</v>
      </c>
      <c r="C27" s="676">
        <f>COUNTIF(URS確認!$D:$D,B27)+7</f>
        <v>17</v>
      </c>
      <c r="D27" s="259">
        <v>17</v>
      </c>
      <c r="E27" s="259">
        <v>17</v>
      </c>
      <c r="F27" s="259">
        <f>COUNTIF(URS確認!AQ26:AQ584,LEFT(B27,3))</f>
        <v>16</v>
      </c>
      <c r="G27" s="259">
        <v>10</v>
      </c>
      <c r="H27" s="259">
        <v>10</v>
      </c>
      <c r="I27" s="259">
        <f>COUNTIF(URS確認!AR26:AR585,LEFT(B27,3))</f>
        <v>0</v>
      </c>
      <c r="K27" s="259" t="str">
        <f t="shared" si="11"/>
        <v/>
      </c>
      <c r="L27" s="259">
        <f t="shared" si="9"/>
        <v>0</v>
      </c>
      <c r="P27" s="540" t="s">
        <v>2821</v>
      </c>
      <c r="Q27" s="540" t="s">
        <v>2821</v>
      </c>
      <c r="R27" s="4">
        <f t="shared" si="3"/>
        <v>0</v>
      </c>
      <c r="S27" s="4">
        <f t="shared" si="14"/>
        <v>0</v>
      </c>
      <c r="V27" s="537"/>
      <c r="W27" s="534">
        <f>COUNTIF(URS確認!AQ$2:AQ$560,LEFT(B27,3))</f>
        <v>16</v>
      </c>
      <c r="X27" s="45">
        <f>COUNTIF(URS確認!AR$2:AR$561,LEFT(B27,3))</f>
        <v>0</v>
      </c>
      <c r="Y27" s="545">
        <f>COUNTIF(URS確認!AS$2:AS$560,LEFT(B27,3))</f>
        <v>0</v>
      </c>
      <c r="Z27" s="598">
        <f>COUNTIF(URS確認!AT$2:AT$560,LEFT(B27,3))</f>
        <v>0</v>
      </c>
      <c r="AA27" s="552">
        <f>COUNTIF(URS確認!AU$2:AU$560,LEFT(B27,3))</f>
        <v>0</v>
      </c>
      <c r="AB27" s="563">
        <f>COUNTIF(URS確認!AV$2:AV$561,LEFT(B27,3))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636" t="s">
        <v>2966</v>
      </c>
      <c r="C28" s="676">
        <f>COUNTIF(URS確認!$D:$D,B28)+8</f>
        <v>8</v>
      </c>
      <c r="D28" s="259">
        <v>8</v>
      </c>
      <c r="E28" s="259">
        <v>8</v>
      </c>
      <c r="F28" s="259">
        <f>COUNTIF(URS確認!AQ27:AQ585,LEFT(B28,3))</f>
        <v>7</v>
      </c>
      <c r="G28" s="259">
        <v>7</v>
      </c>
      <c r="H28" s="259">
        <v>6</v>
      </c>
      <c r="I28" s="259">
        <f>COUNTIF(URS確認!AR27:AR586,LEFT(B28,3))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2821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COUNTIF(URS確認!AQ$2:AQ$560,LEFT(B28,3))</f>
        <v>7</v>
      </c>
      <c r="X28" s="45">
        <f>COUNTIF(URS確認!AR$2:AR$561,LEFT(B28,3))</f>
        <v>0</v>
      </c>
      <c r="Y28" s="545">
        <f>COUNTIF(URS確認!AS$2:AS$560,LEFT(B28,3))</f>
        <v>0</v>
      </c>
      <c r="Z28" s="598">
        <f>COUNTIF(URS確認!AT$2:AT$560,LEFT(B28,3))</f>
        <v>0</v>
      </c>
      <c r="AA28" s="552">
        <f>COUNTIF(URS確認!AU$2:AU$560,LEFT(B28,3))</f>
        <v>0</v>
      </c>
      <c r="AB28" s="563">
        <f>COUNTIF(URS確認!AV$2:AV$561,LEFT(B28,3))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636" t="s">
        <v>441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COUNTIF(URS確認!AQ29:AQ587,LEFT(B29,3))</f>
        <v>16</v>
      </c>
      <c r="G29" s="259">
        <v>16</v>
      </c>
      <c r="H29" s="259">
        <v>16</v>
      </c>
      <c r="I29" s="259">
        <f>COUNTIF(URS確認!AR29:AR588,LEFT(B29,3))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2821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COUNTIF(URS確認!AQ$2:AQ$560,LEFT(B29,3))</f>
        <v>16</v>
      </c>
      <c r="X29" s="45">
        <f>COUNTIF(URS確認!AR$2:AR$561,LEFT(B29,3))</f>
        <v>0</v>
      </c>
      <c r="Y29" s="545">
        <f>COUNTIF(URS確認!AS$2:AS$560,LEFT(B29,3))</f>
        <v>0</v>
      </c>
      <c r="Z29" s="598">
        <f>COUNTIF(URS確認!AT$2:AT$560,LEFT(B29,3))</f>
        <v>0</v>
      </c>
      <c r="AA29" s="552">
        <f>COUNTIF(URS確認!AU$2:AU$560,LEFT(B29,3))</f>
        <v>0</v>
      </c>
      <c r="AB29" s="563">
        <f>COUNTIF(URS確認!AV$2:AV$561,LEFT(B29,3))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636" t="s">
        <v>421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COUNTIF(URS確認!AQ30:AQ588,LEFT(B30,3))</f>
        <v>2</v>
      </c>
      <c r="G30" s="259">
        <v>2</v>
      </c>
      <c r="H30" s="259">
        <v>2</v>
      </c>
      <c r="I30" s="259">
        <f>COUNTIF(URS確認!AR30:AR589,LEFT(B30,3))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2821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COUNTIF(URS確認!AQ$2:AQ$560,LEFT(B30,3))</f>
        <v>2</v>
      </c>
      <c r="X30" s="45">
        <f>COUNTIF(URS確認!AR$2:AR$561,LEFT(B30,3))</f>
        <v>0</v>
      </c>
      <c r="Y30" s="545">
        <f>COUNTIF(URS確認!AS$2:AS$560,LEFT(B30,3))</f>
        <v>0</v>
      </c>
      <c r="Z30" s="598">
        <f>COUNTIF(URS確認!AT$2:AT$560,LEFT(B30,3))</f>
        <v>0</v>
      </c>
      <c r="AA30" s="552">
        <f>COUNTIF(URS確認!AU$2:AU$560,LEFT(B30,3))</f>
        <v>0</v>
      </c>
      <c r="AB30" s="563">
        <f>COUNTIF(URS確認!AV$2:AV$561,LEFT(B30,3))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hidden="1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2821</v>
      </c>
      <c r="Q31" s="536" t="s">
        <v>2821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1004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COUNTIF(URS確認!AQ32:AQ590,LEFT(B32,3))</f>
        <v>15</v>
      </c>
      <c r="G32" s="259">
        <v>15</v>
      </c>
      <c r="H32" s="259">
        <v>15</v>
      </c>
      <c r="I32" s="259">
        <f>COUNTIF(URS確認!AR32:AR591,LEFT(B32,3))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2821</v>
      </c>
      <c r="Q32" s="540" t="s">
        <v>2821</v>
      </c>
      <c r="R32" s="4">
        <f t="shared" si="3"/>
        <v>0</v>
      </c>
      <c r="S32" s="4">
        <f>SUM(O32:Q32)</f>
        <v>0</v>
      </c>
      <c r="V32" s="537"/>
      <c r="W32" s="534">
        <f>COUNTIF(URS確認!AQ$2:AQ$560,LEFT(B32,3))</f>
        <v>15</v>
      </c>
      <c r="X32" s="45">
        <f>COUNTIF(URS確認!AR$2:AR$561,LEFT(B32,3))</f>
        <v>0</v>
      </c>
      <c r="Y32" s="545">
        <f>COUNTIF(URS確認!AS$2:AS$560,LEFT(B32,3))</f>
        <v>0</v>
      </c>
      <c r="Z32" s="598">
        <f>COUNTIF(URS確認!AT$2:AT$560,LEFT(B32,3))</f>
        <v>0</v>
      </c>
      <c r="AA32" s="552">
        <f>COUNTIF(URS確認!AU$2:AU$560,LEFT(B32,3))</f>
        <v>0</v>
      </c>
      <c r="AB32" s="563">
        <f>COUNTIF(URS確認!AV$2:AV$561,LEFT(B32,3))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36" t="s">
        <v>1463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COUNTIF(URS確認!AQ33:AQ591,LEFT(B33,3))</f>
        <v>0</v>
      </c>
      <c r="G33" s="259">
        <v>11</v>
      </c>
      <c r="H33" s="259">
        <v>11</v>
      </c>
      <c r="I33" s="259">
        <f>COUNTIF(URS確認!AR33:AR592,LEFT(B33,3))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2821</v>
      </c>
      <c r="Q33" s="540" t="s">
        <v>2821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COUNTIF(URS確認!AQ$2:AQ$560,LEFT(B33,3))</f>
        <v>0</v>
      </c>
      <c r="X33" s="45">
        <f>COUNTIF(URS確認!AR$2:AR$561,LEFT(B33,3))</f>
        <v>4</v>
      </c>
      <c r="Y33" s="545">
        <f>COUNTIF(URS確認!AS$2:AS$560,LEFT(B33,3))</f>
        <v>8</v>
      </c>
      <c r="Z33" s="598">
        <f>COUNTIF(URS確認!AT$2:AT$560,LEFT(B33,3))</f>
        <v>0</v>
      </c>
      <c r="AA33" s="552">
        <f>COUNTIF(URS確認!AU$2:AU$560,LEFT(B33,3))</f>
        <v>0</v>
      </c>
      <c r="AB33" s="563">
        <f>COUNTIF(URS確認!AV$2:AV$561,LEFT(B33,3))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3212</v>
      </c>
    </row>
    <row r="34" spans="1:32" outlineLevel="1">
      <c r="B34" s="636" t="s">
        <v>2820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COUNTIF(URS確認!AQ34:AQ592,LEFT(B34,3))</f>
        <v>0</v>
      </c>
      <c r="G34" s="259">
        <v>15</v>
      </c>
      <c r="H34" s="259">
        <v>12</v>
      </c>
      <c r="I34" s="259">
        <f>COUNTIF(URS確認!AR34:AR593,LEFT(B34,3))</f>
        <v>7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COUNTIF(URS確認!AQ$2:AQ$560,LEFT(B34,3))</f>
        <v>0</v>
      </c>
      <c r="X34" s="45">
        <f>COUNTIF(URS確認!AR$2:AR$561,LEFT(B34,3))</f>
        <v>7</v>
      </c>
      <c r="Y34" s="545">
        <f>COUNTIF(URS確認!AS$2:AS$560,LEFT(B34,3))</f>
        <v>8</v>
      </c>
      <c r="Z34" s="598">
        <f>COUNTIF(URS確認!AT$2:AT$560,LEFT(B34,3))</f>
        <v>0</v>
      </c>
      <c r="AA34" s="552">
        <f>COUNTIF(URS確認!AU$2:AU$560,LEFT(B34,3))</f>
        <v>0</v>
      </c>
      <c r="AB34" s="563">
        <f>COUNTIF(URS確認!AV$2:AV$561,LEFT(B34,3))</f>
        <v>0</v>
      </c>
      <c r="AC34" s="4">
        <f t="shared" si="5"/>
        <v>15</v>
      </c>
      <c r="AD34" s="572" t="str">
        <f t="shared" si="17"/>
        <v/>
      </c>
      <c r="AE34" s="259">
        <f t="shared" si="10"/>
        <v>8</v>
      </c>
      <c r="AF34" s="613" t="s">
        <v>3212</v>
      </c>
    </row>
    <row r="35" spans="1:32" outlineLevel="1">
      <c r="B35" s="4" t="s">
        <v>2883</v>
      </c>
      <c r="C35" s="259">
        <f>COUNTIF(URS確認!$D:$D,B35)</f>
        <v>15</v>
      </c>
      <c r="D35" s="259">
        <v>15</v>
      </c>
      <c r="E35" s="541"/>
      <c r="F35" s="259">
        <f>COUNTIF(URS確認!AQ35:AQ593,LEFT(B35,3))</f>
        <v>15</v>
      </c>
      <c r="G35" s="259">
        <v>15</v>
      </c>
      <c r="H35" s="259">
        <v>14</v>
      </c>
      <c r="I35" s="259">
        <f>COUNTIF(URS確認!AR35:AR594,LEFT(B35,3))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2821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COUNTIF(URS確認!AQ$2:AQ$560,LEFT(B35,3))</f>
        <v>15</v>
      </c>
      <c r="X35" s="45">
        <f>COUNTIF(URS確認!AR$2:AR$561,LEFT(B35,3))</f>
        <v>0</v>
      </c>
      <c r="Y35" s="545">
        <f>COUNTIF(URS確認!AS$2:AS$560,LEFT(B35,3))</f>
        <v>0</v>
      </c>
      <c r="Z35" s="598">
        <f>COUNTIF(URS確認!AT$2:AT$560,LEFT(B35,3))</f>
        <v>0</v>
      </c>
      <c r="AA35" s="552">
        <f>COUNTIF(URS確認!AU$2:AU$560,LEFT(B35,3))</f>
        <v>0</v>
      </c>
      <c r="AB35" s="563">
        <f>COUNTIF(URS確認!AV$2:AV$561,LEFT(B35,3))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2840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COUNTIF(URS確認!AQ36:AQ594,LEFT(B36,3))</f>
        <v>26</v>
      </c>
      <c r="G36" s="259">
        <v>26</v>
      </c>
      <c r="H36" s="259">
        <v>26</v>
      </c>
      <c r="I36" s="259">
        <f>COUNTIF(URS確認!AR36:AR595,LEFT(B36,3))</f>
        <v>0</v>
      </c>
      <c r="K36" s="259" t="str">
        <f>IF(J36="V",C36,"")</f>
        <v/>
      </c>
      <c r="L36" s="259">
        <f t="shared" si="9"/>
        <v>0</v>
      </c>
      <c r="P36" s="540" t="s">
        <v>2821</v>
      </c>
      <c r="Q36" s="540" t="s">
        <v>2821</v>
      </c>
      <c r="R36" s="4">
        <f t="shared" si="3"/>
        <v>0</v>
      </c>
      <c r="S36" s="4">
        <f t="shared" si="16"/>
        <v>0</v>
      </c>
      <c r="V36" s="537"/>
      <c r="W36" s="534">
        <f>COUNTIF(URS確認!AQ$2:AQ$560,LEFT(B36,3))</f>
        <v>26</v>
      </c>
      <c r="X36" s="45">
        <f>COUNTIF(URS確認!AR$2:AR$561,LEFT(B36,3))</f>
        <v>0</v>
      </c>
      <c r="Y36" s="545">
        <f>COUNTIF(URS確認!AS$2:AS$560,LEFT(B36,3))</f>
        <v>0</v>
      </c>
      <c r="Z36" s="598">
        <f>COUNTIF(URS確認!AT$2:AT$560,LEFT(B36,3))</f>
        <v>0</v>
      </c>
      <c r="AA36" s="552">
        <f>COUNTIF(URS確認!AU$2:AU$560,LEFT(B36,3))</f>
        <v>0</v>
      </c>
      <c r="AB36" s="563">
        <f>COUNTIF(URS確認!AV$2:AV$561,LEFT(B36,3))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2884</v>
      </c>
      <c r="C37" s="259">
        <f>COUNTIF(URS確認!$D:$D,B37)</f>
        <v>4</v>
      </c>
      <c r="D37" s="259">
        <v>4</v>
      </c>
      <c r="F37" s="259">
        <f>COUNTIF(URS確認!AQ37:AQ595,LEFT(B37,3))</f>
        <v>4</v>
      </c>
      <c r="G37" s="259">
        <v>4</v>
      </c>
      <c r="H37" s="259">
        <v>4</v>
      </c>
      <c r="I37" s="259">
        <f>COUNTIF(URS確認!AR37:AR596,LEFT(B37,3))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2821</v>
      </c>
      <c r="Q37" s="540" t="s">
        <v>2821</v>
      </c>
      <c r="R37" s="4">
        <f t="shared" si="3"/>
        <v>0</v>
      </c>
      <c r="S37" s="4">
        <f t="shared" si="16"/>
        <v>0</v>
      </c>
      <c r="V37" s="537"/>
      <c r="W37" s="534">
        <f>COUNTIF(URS確認!AQ$2:AQ$560,LEFT(B37,3))</f>
        <v>4</v>
      </c>
      <c r="X37" s="45">
        <f>COUNTIF(URS確認!AR$2:AR$561,LEFT(B37,3))</f>
        <v>0</v>
      </c>
      <c r="Y37" s="545">
        <f>COUNTIF(URS確認!AS$2:AS$560,LEFT(B37,3))</f>
        <v>0</v>
      </c>
      <c r="Z37" s="598">
        <f>COUNTIF(URS確認!AT$2:AT$560,LEFT(B37,3))</f>
        <v>0</v>
      </c>
      <c r="AA37" s="552">
        <f>COUNTIF(URS確認!AU$2:AU$560,LEFT(B37,3))</f>
        <v>0</v>
      </c>
      <c r="AB37" s="563">
        <f>COUNTIF(URS確認!AV$2:AV$561,LEFT(B37,3))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hidden="1">
      <c r="A38" s="534" t="s">
        <v>95</v>
      </c>
      <c r="B38" s="534"/>
      <c r="C38" s="258">
        <f>SUM(C39:C46)</f>
        <v>92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2821</v>
      </c>
      <c r="Q38" s="536" t="s">
        <v>2821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36" t="s">
        <v>2885</v>
      </c>
      <c r="C39" s="259">
        <f>COUNTIF(URS確認!$D:$D,B39)</f>
        <v>4</v>
      </c>
      <c r="D39" s="259">
        <v>4</v>
      </c>
      <c r="E39" s="541"/>
      <c r="F39" s="259">
        <f>COUNTIF(URS確認!AQ39:AQ597,LEFT(B39,3))</f>
        <v>0</v>
      </c>
      <c r="G39" s="259">
        <v>3</v>
      </c>
      <c r="H39" s="259">
        <v>3</v>
      </c>
      <c r="I39" s="259">
        <f>COUNTIF(URS確認!AR39:AR598,LEFT(B39,3))</f>
        <v>4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COUNTIF(URS確認!AQ$2:AQ$560,LEFT(B39,3))</f>
        <v>0</v>
      </c>
      <c r="X39" s="45">
        <f>COUNTIF(URS確認!AR$2:AR$561,LEFT(B39,3))</f>
        <v>4</v>
      </c>
      <c r="Y39" s="545">
        <f>COUNTIF(URS確認!AS$2:AS$560,LEFT(B39,3))</f>
        <v>0</v>
      </c>
      <c r="Z39" s="598">
        <f>COUNTIF(URS確認!AT$2:AT$560,LEFT(B39,3))</f>
        <v>0</v>
      </c>
      <c r="AA39" s="552">
        <f>COUNTIF(URS確認!AU$2:AU$560,LEFT(B39,3))</f>
        <v>0</v>
      </c>
      <c r="AB39" s="563">
        <f>COUNTIF(URS確認!AV$2:AV$561,LEFT(B39,3))</f>
        <v>0</v>
      </c>
      <c r="AC39" s="4">
        <f t="shared" si="5"/>
        <v>4</v>
      </c>
      <c r="AD39" s="572">
        <f>IF(AND(X39&gt;0,Y39=0,Z39=0,AA39=0,AB39=0),X39,"")</f>
        <v>4</v>
      </c>
      <c r="AE39" s="259" t="str">
        <f t="shared" si="10"/>
        <v/>
      </c>
    </row>
    <row r="40" spans="1:32" outlineLevel="1">
      <c r="B40" s="4" t="s">
        <v>2886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COUNTIF(URS確認!AQ40:AQ598,LEFT(B40,3))</f>
        <v>9</v>
      </c>
      <c r="G40" s="259">
        <v>9</v>
      </c>
      <c r="H40" s="259">
        <v>9</v>
      </c>
      <c r="I40" s="259">
        <f>COUNTIF(URS確認!AR40:AR599,LEFT(B40,3))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2821</v>
      </c>
      <c r="Q40" s="540" t="s">
        <v>2821</v>
      </c>
      <c r="R40" s="4">
        <f t="shared" si="3"/>
        <v>0</v>
      </c>
      <c r="S40" s="4">
        <f t="shared" ref="S40:S46" si="18">SUM(O40:Q40)</f>
        <v>0</v>
      </c>
      <c r="T40" s="4" t="s">
        <v>2933</v>
      </c>
      <c r="V40" s="537"/>
      <c r="W40" s="534">
        <f>COUNTIF(URS確認!AQ$2:AQ$560,LEFT(B40,3))</f>
        <v>9</v>
      </c>
      <c r="X40" s="45">
        <f>COUNTIF(URS確認!AR$2:AR$561,LEFT(B40,3))</f>
        <v>0</v>
      </c>
      <c r="Y40" s="545">
        <f>COUNTIF(URS確認!AS$2:AS$560,LEFT(B40,3))</f>
        <v>0</v>
      </c>
      <c r="Z40" s="598">
        <f>COUNTIF(URS確認!AT$2:AT$560,LEFT(B40,3))</f>
        <v>0</v>
      </c>
      <c r="AA40" s="552">
        <f>COUNTIF(URS確認!AU$2:AU$560,LEFT(B40,3))</f>
        <v>0</v>
      </c>
      <c r="AB40" s="563">
        <f>COUNTIF(URS確認!AV$2:AV$561,LEFT(B40,3))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2887</v>
      </c>
      <c r="C41" s="259">
        <f>COUNTIF(URS確認!$D:$D,B41)</f>
        <v>6</v>
      </c>
      <c r="D41" s="259">
        <v>6</v>
      </c>
      <c r="F41" s="259">
        <f>COUNTIF(URS確認!AQ41:AQ599,LEFT(B41,3))</f>
        <v>6</v>
      </c>
      <c r="G41" s="259">
        <v>6</v>
      </c>
      <c r="H41" s="259">
        <v>6</v>
      </c>
      <c r="I41" s="259">
        <f>COUNTIF(URS確認!AR41:AR600,LEFT(B41,3))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2821</v>
      </c>
      <c r="Q41" s="540" t="s">
        <v>2821</v>
      </c>
      <c r="R41" s="4">
        <f t="shared" si="3"/>
        <v>0</v>
      </c>
      <c r="S41" s="4">
        <f t="shared" si="18"/>
        <v>0</v>
      </c>
      <c r="T41" s="4" t="s">
        <v>2933</v>
      </c>
      <c r="V41" s="537"/>
      <c r="W41" s="534">
        <f>COUNTIF(URS確認!AQ$2:AQ$560,LEFT(B41,3))</f>
        <v>6</v>
      </c>
      <c r="X41" s="45">
        <f>COUNTIF(URS確認!AR$2:AR$561,LEFT(B41,3))</f>
        <v>0</v>
      </c>
      <c r="Y41" s="545">
        <f>COUNTIF(URS確認!AS$2:AS$560,LEFT(B41,3))</f>
        <v>0</v>
      </c>
      <c r="Z41" s="598">
        <f>COUNTIF(URS確認!AT$2:AT$560,LEFT(B41,3))</f>
        <v>0</v>
      </c>
      <c r="AA41" s="552">
        <f>COUNTIF(URS確認!AU$2:AU$560,LEFT(B41,3))</f>
        <v>0</v>
      </c>
      <c r="AB41" s="563">
        <f>COUNTIF(URS確認!AV$2:AV$561,LEFT(B41,3))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2888</v>
      </c>
      <c r="C42" s="259">
        <f>COUNTIF(URS確認!$D:$D,B42)</f>
        <v>10</v>
      </c>
      <c r="D42" s="259">
        <v>8</v>
      </c>
      <c r="E42" s="541"/>
      <c r="F42" s="259">
        <f>COUNTIF(URS確認!AQ42:AQ600,LEFT(B42,3))</f>
        <v>10</v>
      </c>
      <c r="G42" s="259">
        <v>7</v>
      </c>
      <c r="H42" s="259">
        <v>8</v>
      </c>
      <c r="I42" s="259">
        <f>COUNTIF(URS確認!AR42:AR601,LEFT(B42,3))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2821</v>
      </c>
      <c r="R42" s="4">
        <f t="shared" si="3"/>
        <v>8</v>
      </c>
      <c r="S42" s="4">
        <f t="shared" si="18"/>
        <v>8</v>
      </c>
      <c r="V42" s="537"/>
      <c r="W42" s="534">
        <f>COUNTIF(URS確認!AQ$2:AQ$560,LEFT(B42,3))</f>
        <v>10</v>
      </c>
      <c r="X42" s="45">
        <f>COUNTIF(URS確認!AR$2:AR$561,LEFT(B42,3))</f>
        <v>0</v>
      </c>
      <c r="Y42" s="545">
        <f>COUNTIF(URS確認!AS$2:AS$560,LEFT(B42,3))</f>
        <v>0</v>
      </c>
      <c r="Z42" s="598">
        <f>COUNTIF(URS確認!AT$2:AT$560,LEFT(B42,3))</f>
        <v>0</v>
      </c>
      <c r="AA42" s="552">
        <f>COUNTIF(URS確認!AU$2:AU$560,LEFT(B42,3))</f>
        <v>0</v>
      </c>
      <c r="AB42" s="563">
        <f>COUNTIF(URS確認!AV$2:AV$561,LEFT(B42,3))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2889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COUNTIF(URS確認!AQ43:AQ601,LEFT(B43,3))</f>
        <v>7</v>
      </c>
      <c r="G43" s="259">
        <v>6</v>
      </c>
      <c r="H43" s="259">
        <v>6</v>
      </c>
      <c r="I43" s="259">
        <f>COUNTIF(URS確認!AR43:AR602,LEFT(B43,3))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2821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COUNTIF(URS確認!AQ$2:AQ$560,LEFT(B43,3))</f>
        <v>7</v>
      </c>
      <c r="X43" s="45">
        <f>COUNTIF(URS確認!AR$2:AR$561,LEFT(B43,3))</f>
        <v>0</v>
      </c>
      <c r="Y43" s="545">
        <f>COUNTIF(URS確認!AS$2:AS$560,LEFT(B43,3))</f>
        <v>0</v>
      </c>
      <c r="Z43" s="598">
        <f>COUNTIF(URS確認!AT$2:AT$560,LEFT(B43,3))</f>
        <v>0</v>
      </c>
      <c r="AA43" s="552">
        <f>COUNTIF(URS確認!AU$2:AU$560,LEFT(B43,3))</f>
        <v>0</v>
      </c>
      <c r="AB43" s="563">
        <f>COUNTIF(URS確認!AV$2:AV$561,LEFT(B43,3))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36" t="s">
        <v>2890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COUNTIF(URS確認!AQ44:AQ602,LEFT(B44,3))</f>
        <v>0</v>
      </c>
      <c r="G44" s="259">
        <v>20</v>
      </c>
      <c r="H44" s="259">
        <v>20</v>
      </c>
      <c r="I44" s="259">
        <f>COUNTIF(URS確認!AR44:AR603,LEFT(B44,3))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2821</v>
      </c>
      <c r="Q44" s="540" t="s">
        <v>2821</v>
      </c>
      <c r="R44" s="4">
        <f t="shared" si="3"/>
        <v>0</v>
      </c>
      <c r="S44" s="4">
        <f t="shared" si="18"/>
        <v>0</v>
      </c>
      <c r="V44" s="537"/>
      <c r="W44" s="534">
        <f>COUNTIF(URS確認!AQ$2:AQ$560,LEFT(B44,3))</f>
        <v>0</v>
      </c>
      <c r="X44" s="45">
        <f>COUNTIF(URS確認!AR$2:AR$561,LEFT(B44,3))</f>
        <v>20</v>
      </c>
      <c r="Y44" s="545">
        <f>COUNTIF(URS確認!AS$2:AS$560,LEFT(B44,3))</f>
        <v>0</v>
      </c>
      <c r="Z44" s="598">
        <f>COUNTIF(URS確認!AT$2:AT$560,LEFT(B44,3))</f>
        <v>0</v>
      </c>
      <c r="AA44" s="552">
        <f>COUNTIF(URS確認!AU$2:AU$560,LEFT(B44,3))</f>
        <v>0</v>
      </c>
      <c r="AB44" s="563">
        <f>COUNTIF(URS確認!AV$2:AV$561,LEFT(B44,3))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36" t="s">
        <v>2891</v>
      </c>
      <c r="C45" s="259">
        <f>COUNTIF(URS確認!$D:$D,B45)</f>
        <v>29</v>
      </c>
      <c r="D45" s="259">
        <v>29</v>
      </c>
      <c r="E45" s="541">
        <v>15</v>
      </c>
      <c r="F45" s="259">
        <f>COUNTIF(URS確認!AQ45:AQ603,LEFT(B45,3))</f>
        <v>0</v>
      </c>
      <c r="G45" s="259">
        <v>29</v>
      </c>
      <c r="H45" s="259">
        <v>29</v>
      </c>
      <c r="I45" s="259">
        <f>COUNTIF(URS確認!AR45:AR604,LEFT(B45,3))</f>
        <v>26</v>
      </c>
      <c r="J45" s="259">
        <v>15</v>
      </c>
      <c r="K45" s="259">
        <v>14</v>
      </c>
      <c r="L45" s="259">
        <f t="shared" si="9"/>
        <v>29</v>
      </c>
      <c r="P45" s="540" t="s">
        <v>2821</v>
      </c>
      <c r="Q45" s="540" t="s">
        <v>2821</v>
      </c>
      <c r="R45" s="4">
        <f t="shared" si="3"/>
        <v>0</v>
      </c>
      <c r="S45" s="4">
        <f t="shared" si="18"/>
        <v>0</v>
      </c>
      <c r="V45" s="537"/>
      <c r="W45" s="534">
        <f>COUNTIF(URS確認!AQ$2:AQ$560,LEFT(B45,3))</f>
        <v>0</v>
      </c>
      <c r="X45" s="45">
        <f>COUNTIF(URS確認!AR$2:AR$561,LEFT(B45,3))</f>
        <v>26</v>
      </c>
      <c r="Y45" s="545">
        <f>COUNTIF(URS確認!AS$2:AS$560,LEFT(B45,3))</f>
        <v>3</v>
      </c>
      <c r="Z45" s="598">
        <f>COUNTIF(URS確認!AT$2:AT$560,LEFT(B45,3))</f>
        <v>0</v>
      </c>
      <c r="AA45" s="552">
        <f>COUNTIF(URS確認!AU$2:AU$560,LEFT(B45,3))</f>
        <v>0</v>
      </c>
      <c r="AB45" s="563">
        <f>COUNTIF(URS確認!AV$2:AV$561,LEFT(B45,3))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3</v>
      </c>
      <c r="AF45" s="613" t="s">
        <v>3212</v>
      </c>
    </row>
    <row r="46" spans="1:32" outlineLevel="1">
      <c r="B46" s="636" t="s">
        <v>2892</v>
      </c>
      <c r="C46" s="259">
        <f>COUNTIF(URS確認!$D:$D,B46)</f>
        <v>5</v>
      </c>
      <c r="D46" s="259">
        <v>5</v>
      </c>
      <c r="E46" s="541">
        <v>4</v>
      </c>
      <c r="F46" s="259">
        <f>COUNTIF(URS確認!AQ46:AQ604,LEFT(B46,3))</f>
        <v>0</v>
      </c>
      <c r="G46" s="259">
        <v>5</v>
      </c>
      <c r="H46" s="259">
        <v>5</v>
      </c>
      <c r="I46" s="259">
        <f>COUNTIF(URS確認!AR46:AR605,LEFT(B46,3))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2821</v>
      </c>
      <c r="R46" s="4">
        <f t="shared" si="3"/>
        <v>5</v>
      </c>
      <c r="S46" s="4">
        <f t="shared" si="18"/>
        <v>1</v>
      </c>
      <c r="V46" s="537"/>
      <c r="W46" s="534">
        <f>COUNTIF(URS確認!AQ$2:AQ$560,LEFT(B46,3))</f>
        <v>0</v>
      </c>
      <c r="X46" s="45">
        <f>COUNTIF(URS確認!AR$2:AR$561,LEFT(B46,3))</f>
        <v>4</v>
      </c>
      <c r="Y46" s="545">
        <f>COUNTIF(URS確認!AS$2:AS$560,LEFT(B46,3))</f>
        <v>0</v>
      </c>
      <c r="Z46" s="598">
        <f>COUNTIF(URS確認!AT$2:AT$560,LEFT(B46,3))</f>
        <v>1</v>
      </c>
      <c r="AA46" s="552">
        <f>COUNTIF(URS確認!AU$2:AU$560,LEFT(B46,3))</f>
        <v>0</v>
      </c>
      <c r="AB46" s="563">
        <f>COUNTIF(URS確認!AV$2:AV$561,LEFT(B46,3))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 hidden="1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2821</v>
      </c>
      <c r="Q47" s="536" t="s">
        <v>2821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2893</v>
      </c>
      <c r="C48" s="259">
        <f>COUNTIF(URS確認!$D:$D,B48)</f>
        <v>1</v>
      </c>
      <c r="D48" s="259">
        <v>1</v>
      </c>
      <c r="E48" s="541"/>
      <c r="F48" s="259">
        <f>COUNTIF(URS確認!AQ48:AQ606,LEFT(B48,3))</f>
        <v>1</v>
      </c>
      <c r="G48" s="259">
        <v>1</v>
      </c>
      <c r="H48" s="259">
        <v>1</v>
      </c>
      <c r="I48" s="259">
        <f>COUNTIF(URS確認!AR48:AR607,LEFT(B48,3))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2821</v>
      </c>
      <c r="Q48" s="540" t="s">
        <v>2821</v>
      </c>
      <c r="R48" s="4">
        <f t="shared" si="3"/>
        <v>0</v>
      </c>
      <c r="S48" s="4">
        <f>SUM(O48:Q48)</f>
        <v>0</v>
      </c>
      <c r="V48" s="537"/>
      <c r="W48" s="534">
        <f>COUNTIF(URS確認!AQ$2:AQ$560,LEFT(B48,3))</f>
        <v>1</v>
      </c>
      <c r="X48" s="45">
        <f>COUNTIF(URS確認!AR$2:AR$561,LEFT(B48,3))</f>
        <v>0</v>
      </c>
      <c r="Y48" s="545">
        <f>COUNTIF(URS確認!AS$2:AS$560,LEFT(B48,3))</f>
        <v>0</v>
      </c>
      <c r="Z48" s="598">
        <f>COUNTIF(URS確認!AT$2:AT$560,LEFT(B48,3))</f>
        <v>0</v>
      </c>
      <c r="AA48" s="552">
        <f>COUNTIF(URS確認!AU$2:AU$560,LEFT(B48,3))</f>
        <v>0</v>
      </c>
      <c r="AB48" s="563">
        <f>COUNTIF(URS確認!AV$2:AV$561,LEFT(B48,3))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568" t="s">
        <v>2839</v>
      </c>
      <c r="C49" s="259">
        <f>COUNTIF(URS確認!$D:$D,B49)</f>
        <v>9</v>
      </c>
      <c r="D49" s="259">
        <v>9</v>
      </c>
      <c r="E49" s="541"/>
      <c r="F49" s="259">
        <f>COUNTIF(URS確認!AQ49:AQ607,LEFT(B49,3))</f>
        <v>9</v>
      </c>
      <c r="G49" s="259">
        <v>9</v>
      </c>
      <c r="H49" s="259">
        <v>8</v>
      </c>
      <c r="I49" s="259">
        <f>COUNTIF(URS確認!AR49:AR608,LEFT(B49,3))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2821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COUNTIF(URS確認!AQ$2:AQ$560,LEFT(B49,3))</f>
        <v>9</v>
      </c>
      <c r="X49" s="45">
        <f>COUNTIF(URS確認!AR$2:AR$561,LEFT(B49,3))</f>
        <v>0</v>
      </c>
      <c r="Y49" s="545">
        <f>COUNTIF(URS確認!AS$2:AS$560,LEFT(B49,3))</f>
        <v>0</v>
      </c>
      <c r="Z49" s="598">
        <f>COUNTIF(URS確認!AT$2:AT$560,LEFT(B49,3))</f>
        <v>0</v>
      </c>
      <c r="AA49" s="552">
        <f>COUNTIF(URS確認!AU$2:AU$560,LEFT(B49,3))</f>
        <v>0</v>
      </c>
      <c r="AB49" s="563">
        <f>COUNTIF(URS確認!AV$2:AV$561,LEFT(B49,3))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hidden="1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2821</v>
      </c>
      <c r="Q50" s="536" t="s">
        <v>2821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568" t="s">
        <v>920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COUNTIF(URS確認!AQ51:AQ609,LEFT(B51,3))</f>
        <v>8</v>
      </c>
      <c r="G51" s="259">
        <v>7</v>
      </c>
      <c r="H51" s="259">
        <v>2</v>
      </c>
      <c r="I51" s="259">
        <f>COUNTIF(URS確認!AR51:AR610,LEFT(B51,3))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2821</v>
      </c>
      <c r="R51" s="4">
        <f t="shared" si="3"/>
        <v>7</v>
      </c>
      <c r="S51" s="4">
        <f>SUM(O51:Q51)</f>
        <v>5</v>
      </c>
      <c r="V51" s="537"/>
      <c r="W51" s="534">
        <f>COUNTIF(URS確認!AQ$2:AQ$560,LEFT(B51,3))</f>
        <v>8</v>
      </c>
      <c r="X51" s="45">
        <f>COUNTIF(URS確認!AR$2:AR$561,LEFT(B51,3))</f>
        <v>0</v>
      </c>
      <c r="Y51" s="545">
        <f>COUNTIF(URS確認!AS$2:AS$560,LEFT(B51,3))</f>
        <v>0</v>
      </c>
      <c r="Z51" s="598">
        <f>COUNTIF(URS確認!AT$2:AT$560,LEFT(B51,3))</f>
        <v>0</v>
      </c>
      <c r="AA51" s="552">
        <f>COUNTIF(URS確認!AU$2:AU$560,LEFT(B51,3))</f>
        <v>0</v>
      </c>
      <c r="AB51" s="563">
        <f>COUNTIF(URS確認!AV$2:AV$561,LEFT(B51,3))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938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COUNTIF(URS確認!AQ52:AQ610,LEFT(B52,3))</f>
        <v>10</v>
      </c>
      <c r="G52" s="259">
        <v>8</v>
      </c>
      <c r="H52" s="259">
        <v>8</v>
      </c>
      <c r="I52" s="259">
        <f>COUNTIF(URS確認!AR52:AR611,LEFT(B52,3))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2821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COUNTIF(URS確認!AQ$2:AQ$560,LEFT(B52,3))</f>
        <v>10</v>
      </c>
      <c r="X52" s="45">
        <f>COUNTIF(URS確認!AR$2:AR$561,LEFT(B52,3))</f>
        <v>0</v>
      </c>
      <c r="Y52" s="545">
        <f>COUNTIF(URS確認!AS$2:AS$560,LEFT(B52,3))</f>
        <v>0</v>
      </c>
      <c r="Z52" s="598">
        <f>COUNTIF(URS確認!AT$2:AT$560,LEFT(B52,3))</f>
        <v>0</v>
      </c>
      <c r="AA52" s="552">
        <f>COUNTIF(URS確認!AU$2:AU$560,LEFT(B52,3))</f>
        <v>0</v>
      </c>
      <c r="AB52" s="563">
        <f>COUNTIF(URS確認!AV$2:AV$561,LEFT(B52,3))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568" t="s">
        <v>2894</v>
      </c>
      <c r="C53" s="259">
        <f>COUNTIF(URS確認!$D:$D,B53)</f>
        <v>112</v>
      </c>
      <c r="D53" s="259">
        <v>112</v>
      </c>
      <c r="E53" s="541"/>
      <c r="F53" s="259">
        <f>COUNTIF(URS確認!AQ53:AQ611,LEFT(B53,3))</f>
        <v>112</v>
      </c>
      <c r="G53" s="259">
        <v>112</v>
      </c>
      <c r="H53" s="259">
        <v>75</v>
      </c>
      <c r="I53" s="259">
        <f>COUNTIF(URS確認!AR53:AR612,LEFT(B53,3))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2821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COUNTIF(URS確認!AQ$2:AQ$560,LEFT(B53,3))</f>
        <v>112</v>
      </c>
      <c r="X53" s="45">
        <f>COUNTIF(URS確認!AR$2:AR$561,LEFT(B53,3))</f>
        <v>0</v>
      </c>
      <c r="Y53" s="545">
        <f>COUNTIF(URS確認!AS$2:AS$560,LEFT(B53,3))</f>
        <v>0</v>
      </c>
      <c r="Z53" s="598">
        <f>COUNTIF(URS確認!AT$2:AT$560,LEFT(B53,3))</f>
        <v>0</v>
      </c>
      <c r="AA53" s="552">
        <f>COUNTIF(URS確認!AU$2:AU$560,LEFT(B53,3))</f>
        <v>0</v>
      </c>
      <c r="AB53" s="563">
        <f>COUNTIF(URS確認!AV$2:AV$561,LEFT(B53,3))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>
      <c r="B54" s="4" t="s">
        <v>2895</v>
      </c>
      <c r="C54" s="259">
        <f>COUNTIF(URS確認!$D:$D,B54)</f>
        <v>2</v>
      </c>
      <c r="D54" s="259">
        <v>2</v>
      </c>
      <c r="E54" s="541"/>
      <c r="F54" s="259">
        <f>COUNTIF(URS確認!AQ56:AQ612,LEFT(B54,3))</f>
        <v>2</v>
      </c>
      <c r="G54" s="259">
        <v>2</v>
      </c>
      <c r="H54" s="259">
        <v>2</v>
      </c>
      <c r="I54" s="259">
        <f>COUNTIF(URS確認!AR56:AR613,LEFT(B54,3))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2821</v>
      </c>
      <c r="Q54" s="540" t="s">
        <v>2821</v>
      </c>
      <c r="R54" s="4">
        <f t="shared" si="3"/>
        <v>0</v>
      </c>
      <c r="S54" s="4">
        <f t="shared" si="20"/>
        <v>0</v>
      </c>
      <c r="V54" s="537"/>
      <c r="W54" s="534">
        <f>COUNTIF(URS確認!AQ$2:AQ$560,LEFT(B54,3))</f>
        <v>2</v>
      </c>
      <c r="X54" s="45">
        <f>COUNTIF(URS確認!AR$2:AR$561,LEFT(B54,3))</f>
        <v>0</v>
      </c>
      <c r="Y54" s="545">
        <f>COUNTIF(URS確認!AS$2:AS$560,LEFT(B54,3))</f>
        <v>0</v>
      </c>
      <c r="Z54" s="598">
        <f>COUNTIF(URS確認!AT$2:AT$560,LEFT(B54,3))</f>
        <v>0</v>
      </c>
      <c r="AA54" s="552">
        <f>COUNTIF(URS確認!AU$2:AU$560,LEFT(B54,3))</f>
        <v>0</v>
      </c>
      <c r="AB54" s="563">
        <f>COUNTIF(URS確認!AV$2:AV$561,LEFT(B54,3))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2896</v>
      </c>
      <c r="C55" s="259">
        <f>COUNTIF(URS確認!$D:$D,B55)</f>
        <v>3</v>
      </c>
      <c r="D55" s="259">
        <v>3</v>
      </c>
      <c r="E55" s="541"/>
      <c r="F55" s="259">
        <f>COUNTIF(URS確認!AQ57:AQ613,LEFT(B55,3))</f>
        <v>3</v>
      </c>
      <c r="G55" s="259">
        <v>3</v>
      </c>
      <c r="H55" s="259">
        <v>3</v>
      </c>
      <c r="I55" s="259">
        <f>COUNTIF(URS確認!AR57:AR614,LEFT(B55,3))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2821</v>
      </c>
      <c r="Q55" s="540" t="s">
        <v>2821</v>
      </c>
      <c r="R55" s="4">
        <f t="shared" si="3"/>
        <v>0</v>
      </c>
      <c r="S55" s="4">
        <f t="shared" si="20"/>
        <v>0</v>
      </c>
      <c r="V55" s="537"/>
      <c r="W55" s="534">
        <f>COUNTIF(URS確認!AQ$2:AQ$560,LEFT(B55,3))</f>
        <v>3</v>
      </c>
      <c r="X55" s="45">
        <f>COUNTIF(URS確認!AR$2:AR$561,LEFT(B55,3))</f>
        <v>0</v>
      </c>
      <c r="Y55" s="545">
        <f>COUNTIF(URS確認!AS$2:AS$560,LEFT(B55,3))</f>
        <v>0</v>
      </c>
      <c r="Z55" s="598">
        <f>COUNTIF(URS確認!AT$2:AT$560,LEFT(B55,3))</f>
        <v>0</v>
      </c>
      <c r="AA55" s="552">
        <f>COUNTIF(URS確認!AU$2:AU$560,LEFT(B55,3))</f>
        <v>0</v>
      </c>
      <c r="AB55" s="563">
        <f>COUNTIF(URS確認!AV$2:AV$561,LEFT(B55,3))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934</v>
      </c>
      <c r="C56" s="259">
        <f>COUNTIF(URS確認!$D:$D,B56)</f>
        <v>1</v>
      </c>
      <c r="D56" s="259">
        <v>1</v>
      </c>
      <c r="E56" s="541"/>
      <c r="F56" s="259">
        <f>COUNTIF(URS確認!AQ58:AQ614,LEFT(B56,3))</f>
        <v>1</v>
      </c>
      <c r="G56" s="259">
        <v>1</v>
      </c>
      <c r="H56" s="259">
        <v>1</v>
      </c>
      <c r="I56" s="259">
        <f>COUNTIF(URS確認!AR58:AR615,LEFT(B56,3))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2821</v>
      </c>
      <c r="Q56" s="540" t="s">
        <v>2821</v>
      </c>
      <c r="R56" s="4">
        <f t="shared" si="3"/>
        <v>0</v>
      </c>
      <c r="S56" s="4">
        <f t="shared" si="20"/>
        <v>0</v>
      </c>
      <c r="V56" s="537"/>
      <c r="W56" s="534">
        <f>COUNTIF(URS確認!AQ$2:AQ$560,LEFT(B56,3))</f>
        <v>1</v>
      </c>
      <c r="X56" s="45">
        <f>COUNTIF(URS確認!AR$2:AR$561,LEFT(B56,3))</f>
        <v>0</v>
      </c>
      <c r="Y56" s="545">
        <f>COUNTIF(URS確認!AS$2:AS$560,LEFT(B56,3))</f>
        <v>0</v>
      </c>
      <c r="Z56" s="598">
        <f>COUNTIF(URS確認!AT$2:AT$560,LEFT(B56,3))</f>
        <v>0</v>
      </c>
      <c r="AA56" s="552">
        <f>COUNTIF(URS確認!AU$2:AU$560,LEFT(B56,3))</f>
        <v>0</v>
      </c>
      <c r="AB56" s="563">
        <f>COUNTIF(URS確認!AV$2:AV$561,LEFT(B56,3))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hidden="1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2821</v>
      </c>
      <c r="Q57" s="536" t="s">
        <v>2821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2897</v>
      </c>
      <c r="C58" s="259">
        <f>COUNTIF(URS確認!$D:$D,B58)</f>
        <v>1</v>
      </c>
      <c r="D58" s="259">
        <v>1</v>
      </c>
      <c r="E58" s="541"/>
      <c r="F58" s="259">
        <f>COUNTIF(URS確認!AQ60:AQ616,LEFT(B58,3))</f>
        <v>1</v>
      </c>
      <c r="G58" s="259">
        <v>1</v>
      </c>
      <c r="H58" s="259">
        <v>1</v>
      </c>
      <c r="I58" s="259">
        <f>COUNTIF(URS確認!AR60:AR617,LEFT(B58,3))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2821</v>
      </c>
      <c r="Q58" s="540" t="s">
        <v>2821</v>
      </c>
      <c r="R58" s="4">
        <f t="shared" si="3"/>
        <v>0</v>
      </c>
      <c r="S58" s="4">
        <f>SUM(O58:Q58)</f>
        <v>0</v>
      </c>
      <c r="V58" s="537"/>
      <c r="W58" s="534">
        <f>COUNTIF(URS確認!AQ$2:AQ$560,LEFT(B58,3))</f>
        <v>1</v>
      </c>
      <c r="X58" s="45">
        <f>COUNTIF(URS確認!AR$2:AR$561,LEFT(B58,3))</f>
        <v>0</v>
      </c>
      <c r="Y58" s="545">
        <f>COUNTIF(URS確認!AS$2:AS$560,LEFT(B58,3))</f>
        <v>0</v>
      </c>
      <c r="Z58" s="598">
        <f>COUNTIF(URS確認!AT$2:AT$560,LEFT(B58,3))</f>
        <v>0</v>
      </c>
      <c r="AA58" s="552">
        <f>COUNTIF(URS確認!AU$2:AU$560,LEFT(B58,3))</f>
        <v>0</v>
      </c>
      <c r="AB58" s="563">
        <f>COUNTIF(URS確認!AV$2:AV$561,LEFT(B58,3))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hidden="1">
      <c r="A59" s="534" t="s">
        <v>2898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2821</v>
      </c>
      <c r="Q59" s="536" t="s">
        <v>2821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568" t="s">
        <v>2959</v>
      </c>
      <c r="C60" s="259">
        <f>COUNTIF(URS確認!$D:$D,B60)</f>
        <v>12</v>
      </c>
      <c r="D60" s="259">
        <v>7</v>
      </c>
      <c r="E60" s="541"/>
      <c r="F60" s="259">
        <f>COUNTIF(URS確認!AQ64:AQ620,LEFT(B60,3))</f>
        <v>12</v>
      </c>
      <c r="G60" s="259">
        <v>9</v>
      </c>
      <c r="I60" s="259">
        <f>COUNTIF(URS確認!AR62:AR619,LEFT(B60,3))</f>
        <v>0</v>
      </c>
      <c r="K60" s="259" t="str">
        <f>IF(J60="V",C60,"")</f>
        <v/>
      </c>
      <c r="L60" s="259">
        <f t="shared" si="9"/>
        <v>0</v>
      </c>
      <c r="P60" s="540" t="s">
        <v>2821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COUNTIF(URS確認!AQ$2:AQ$560,LEFT(B60,3))</f>
        <v>12</v>
      </c>
      <c r="X60" s="45">
        <f>COUNTIF(URS確認!AR$2:AR$561,LEFT(B60,3))</f>
        <v>0</v>
      </c>
      <c r="Y60" s="545">
        <f>COUNTIF(URS確認!AS$2:AS$560,LEFT(B60,3))</f>
        <v>0</v>
      </c>
      <c r="Z60" s="598">
        <f>COUNTIF(URS確認!AT$2:AT$560,LEFT(B60,3))</f>
        <v>0</v>
      </c>
      <c r="AA60" s="552">
        <f>COUNTIF(URS確認!AU$2:AU$560,LEFT(B60,3))</f>
        <v>0</v>
      </c>
      <c r="AB60" s="563">
        <f>COUNTIF(URS確認!AV$2:AV$561,LEFT(B60,3))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0" t="s">
        <v>2930</v>
      </c>
      <c r="C62" s="561">
        <f>C4+C9+C17+C23+C31+C38+C47+C50+C57+C59</f>
        <v>546</v>
      </c>
      <c r="D62" s="258"/>
      <c r="E62" s="258"/>
      <c r="F62" s="546">
        <f>SUM(F5:F60)</f>
        <v>451</v>
      </c>
      <c r="G62" s="258"/>
      <c r="H62" s="258"/>
      <c r="I62" s="547">
        <f t="shared" ref="I62:R62" si="22">SUM(I5:I60)</f>
        <v>64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2940</v>
      </c>
      <c r="U62" s="550">
        <f>F62+I62+L62+R62</f>
        <v>918</v>
      </c>
      <c r="V62" s="551"/>
      <c r="W62" s="545">
        <f>SUM(W5:W60)</f>
        <v>451</v>
      </c>
      <c r="X62" s="545">
        <f t="shared" ref="X62:AD62" si="23">SUM(X5:X60)</f>
        <v>66</v>
      </c>
      <c r="Y62" s="545">
        <f t="shared" si="23"/>
        <v>19</v>
      </c>
      <c r="Z62" s="545">
        <f t="shared" si="23"/>
        <v>1</v>
      </c>
      <c r="AA62" s="545">
        <f t="shared" si="23"/>
        <v>0</v>
      </c>
      <c r="AB62" s="545">
        <f t="shared" si="23"/>
        <v>9</v>
      </c>
      <c r="AC62" s="562">
        <f>SUM(W62:AB62)</f>
        <v>546</v>
      </c>
      <c r="AD62" s="572">
        <f t="shared" si="23"/>
        <v>5</v>
      </c>
    </row>
    <row r="63" spans="1:32">
      <c r="A63" s="564"/>
      <c r="B63" s="641" t="s">
        <v>2934</v>
      </c>
      <c r="C63" s="565"/>
      <c r="F63" s="553">
        <f t="shared" ref="F63:L63" si="24">F62/$C$62</f>
        <v>0.82600732600732596</v>
      </c>
      <c r="G63" s="553">
        <f t="shared" si="24"/>
        <v>0</v>
      </c>
      <c r="H63" s="553">
        <f t="shared" si="24"/>
        <v>0</v>
      </c>
      <c r="I63" s="553">
        <f t="shared" si="24"/>
        <v>0.11721611721611722</v>
      </c>
      <c r="J63" s="553"/>
      <c r="K63" s="553"/>
      <c r="L63" s="553">
        <f t="shared" si="24"/>
        <v>0.28021978021978022</v>
      </c>
      <c r="M63" s="553"/>
      <c r="N63" s="553"/>
      <c r="O63" s="553"/>
      <c r="P63" s="553"/>
      <c r="Q63" s="554"/>
      <c r="R63" s="555">
        <f>R62/C62</f>
        <v>0.45787545787545786</v>
      </c>
      <c r="S63" s="556">
        <f>S62/$C$62</f>
        <v>0.16300366300366301</v>
      </c>
      <c r="T63" s="557" t="s">
        <v>2948</v>
      </c>
      <c r="U63" s="557"/>
      <c r="V63" s="558"/>
      <c r="W63" s="601">
        <f>W62/$AC$62</f>
        <v>0.82600732600732596</v>
      </c>
      <c r="X63" s="601">
        <f t="shared" ref="X63:AB63" si="25">X62/$AC$62</f>
        <v>0.12087912087912088</v>
      </c>
      <c r="Y63" s="601">
        <f t="shared" si="25"/>
        <v>3.47985347985348E-2</v>
      </c>
      <c r="Z63" s="601">
        <f t="shared" si="25"/>
        <v>1.8315018315018315E-3</v>
      </c>
      <c r="AA63" s="601">
        <f t="shared" si="25"/>
        <v>0</v>
      </c>
      <c r="AB63" s="601">
        <f t="shared" si="25"/>
        <v>1.6483516483516484E-2</v>
      </c>
      <c r="AC63" s="566">
        <f>SUM(W63:AB63)</f>
        <v>1</v>
      </c>
      <c r="AD63" s="602">
        <f>AD62/AC62</f>
        <v>9.1575091575091579E-3</v>
      </c>
    </row>
    <row r="64" spans="1:32">
      <c r="R64" s="559"/>
      <c r="AB64" s="603">
        <f>SUM(Z62:AB62)/AC62</f>
        <v>1.8315018315018316E-2</v>
      </c>
    </row>
    <row r="65" spans="6:6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0"/>
  <sheetViews>
    <sheetView tabSelected="1" zoomScaleNormal="100" workbookViewId="0">
      <pane xSplit="6" ySplit="1" topLeftCell="M2" activePane="bottomRight" state="frozen"/>
      <selection pane="topRight" activeCell="H1" sqref="H1"/>
      <selection pane="bottomLeft" activeCell="A2" sqref="A2"/>
      <selection pane="bottomRight" activeCell="P175" sqref="P175"/>
    </sheetView>
  </sheetViews>
  <sheetFormatPr defaultColWidth="8.75" defaultRowHeight="15"/>
  <cols>
    <col min="1" max="1" width="8.75" style="605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47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50" ht="42" thickBot="1">
      <c r="A1" s="604" t="s">
        <v>2941</v>
      </c>
      <c r="B1" s="218" t="s">
        <v>2949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2770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2805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2868</v>
      </c>
      <c r="AP1" s="504" t="s">
        <v>2964</v>
      </c>
      <c r="AQ1" s="575" t="s">
        <v>2952</v>
      </c>
      <c r="AR1" s="576" t="s">
        <v>2967</v>
      </c>
      <c r="AS1" s="578" t="s">
        <v>2958</v>
      </c>
      <c r="AT1" s="580" t="s">
        <v>2955</v>
      </c>
      <c r="AU1" s="582" t="s">
        <v>2956</v>
      </c>
      <c r="AV1" s="584" t="s">
        <v>2957</v>
      </c>
      <c r="AW1" s="618" t="s">
        <v>3093</v>
      </c>
      <c r="AX1" s="284" t="s">
        <v>3285</v>
      </c>
    </row>
    <row r="2" spans="1:50" hidden="1">
      <c r="B2" s="292">
        <v>1</v>
      </c>
      <c r="C2" s="292" t="s">
        <v>90</v>
      </c>
      <c r="D2" s="292" t="s">
        <v>2824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585" t="e">
        <f>VLOOKUP(功能_33[[#This Row],[功能代號]],#REF!,1,FALSE)</f>
        <v>#REF!</v>
      </c>
    </row>
    <row r="3" spans="1:50" hidden="1">
      <c r="B3" s="292">
        <v>1</v>
      </c>
      <c r="C3" s="292" t="s">
        <v>90</v>
      </c>
      <c r="D3" s="292" t="s">
        <v>2824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585" t="e">
        <f>VLOOKUP(功能_33[[#This Row],[功能代號]],#REF!,1,FALSE)</f>
        <v>#REF!</v>
      </c>
    </row>
    <row r="4" spans="1:50" hidden="1">
      <c r="B4" s="292">
        <v>1</v>
      </c>
      <c r="C4" s="292" t="s">
        <v>90</v>
      </c>
      <c r="D4" s="292" t="s">
        <v>2824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585" t="e">
        <f>VLOOKUP(功能_33[[#This Row],[功能代號]],#REF!,1,FALSE)</f>
        <v>#REF!</v>
      </c>
    </row>
    <row r="5" spans="1:50" hidden="1">
      <c r="B5" s="292">
        <v>1</v>
      </c>
      <c r="C5" s="292" t="s">
        <v>90</v>
      </c>
      <c r="D5" s="292" t="s">
        <v>2824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585" t="e">
        <f>VLOOKUP(功能_33[[#This Row],[功能代號]],#REF!,1,FALSE)</f>
        <v>#REF!</v>
      </c>
    </row>
    <row r="6" spans="1:50" hidden="1">
      <c r="B6" s="292">
        <v>1</v>
      </c>
      <c r="C6" s="292" t="s">
        <v>90</v>
      </c>
      <c r="D6" s="292" t="s">
        <v>2824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585" t="e">
        <f>VLOOKUP(功能_33[[#This Row],[功能代號]],#REF!,1,FALSE)</f>
        <v>#REF!</v>
      </c>
    </row>
    <row r="7" spans="1:50" hidden="1">
      <c r="B7" s="292">
        <v>1</v>
      </c>
      <c r="C7" s="292" t="s">
        <v>90</v>
      </c>
      <c r="D7" s="292" t="s">
        <v>2824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585" t="e">
        <f>VLOOKUP(功能_33[[#This Row],[功能代號]],#REF!,1,FALSE)</f>
        <v>#REF!</v>
      </c>
    </row>
    <row r="8" spans="1:50" hidden="1">
      <c r="B8" s="292">
        <v>1</v>
      </c>
      <c r="C8" s="292" t="s">
        <v>90</v>
      </c>
      <c r="D8" s="292" t="s">
        <v>2824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585" t="e">
        <f>VLOOKUP(功能_33[[#This Row],[功能代號]],#REF!,1,FALSE)</f>
        <v>#REF!</v>
      </c>
    </row>
    <row r="9" spans="1:50" hidden="1">
      <c r="B9" s="292">
        <v>1</v>
      </c>
      <c r="C9" s="292" t="s">
        <v>90</v>
      </c>
      <c r="D9" s="292" t="s">
        <v>2824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585" t="e">
        <f>VLOOKUP(功能_33[[#This Row],[功能代號]],#REF!,1,FALSE)</f>
        <v>#REF!</v>
      </c>
    </row>
    <row r="10" spans="1:50" hidden="1">
      <c r="B10" s="292">
        <v>1</v>
      </c>
      <c r="C10" s="292" t="s">
        <v>90</v>
      </c>
      <c r="D10" s="292" t="s">
        <v>2824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585" t="e">
        <f>VLOOKUP(功能_33[[#This Row],[功能代號]],#REF!,1,FALSE)</f>
        <v>#REF!</v>
      </c>
    </row>
    <row r="11" spans="1:50" hidden="1">
      <c r="B11" s="292">
        <v>1</v>
      </c>
      <c r="C11" s="292" t="s">
        <v>90</v>
      </c>
      <c r="D11" s="292" t="s">
        <v>2867</v>
      </c>
      <c r="E11" s="291" t="s">
        <v>2864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585" t="e">
        <f>VLOOKUP(功能_33[[#This Row],[功能代號]],#REF!,1,FALSE)</f>
        <v>#REF!</v>
      </c>
    </row>
    <row r="12" spans="1:50" hidden="1">
      <c r="B12" s="292">
        <v>1</v>
      </c>
      <c r="C12" s="292" t="s">
        <v>90</v>
      </c>
      <c r="D12" s="292" t="s">
        <v>2825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585" t="e">
        <f>VLOOKUP(功能_33[[#This Row],[功能代號]],#REF!,1,FALSE)</f>
        <v>#REF!</v>
      </c>
    </row>
    <row r="13" spans="1:50" hidden="1">
      <c r="B13" s="292">
        <v>1</v>
      </c>
      <c r="C13" s="292" t="s">
        <v>90</v>
      </c>
      <c r="D13" s="292" t="s">
        <v>2825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585" t="e">
        <f>VLOOKUP(功能_33[[#This Row],[功能代號]],#REF!,1,FALSE)</f>
        <v>#REF!</v>
      </c>
    </row>
    <row r="14" spans="1:50" hidden="1">
      <c r="B14" s="292">
        <v>1</v>
      </c>
      <c r="C14" s="292" t="s">
        <v>90</v>
      </c>
      <c r="D14" s="292" t="s">
        <v>2824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585" t="e">
        <f>VLOOKUP(功能_33[[#This Row],[功能代號]],#REF!,1,FALSE)</f>
        <v>#REF!</v>
      </c>
    </row>
    <row r="15" spans="1:50" hidden="1">
      <c r="B15" s="292">
        <v>1</v>
      </c>
      <c r="C15" s="292" t="s">
        <v>90</v>
      </c>
      <c r="D15" s="292" t="s">
        <v>2826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585" t="e">
        <f>VLOOKUP(功能_33[[#This Row],[功能代號]],#REF!,1,FALSE)</f>
        <v>#REF!</v>
      </c>
    </row>
    <row r="16" spans="1:50" hidden="1">
      <c r="B16" s="292">
        <v>1</v>
      </c>
      <c r="C16" s="292" t="s">
        <v>90</v>
      </c>
      <c r="D16" s="292" t="s">
        <v>2826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585" t="e">
        <f>VLOOKUP(功能_33[[#This Row],[功能代號]],#REF!,1,FALSE)</f>
        <v>#REF!</v>
      </c>
    </row>
    <row r="17" spans="2:50" hidden="1">
      <c r="B17" s="292">
        <v>1</v>
      </c>
      <c r="C17" s="292" t="s">
        <v>90</v>
      </c>
      <c r="D17" s="292" t="s">
        <v>2824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585" t="e">
        <f>VLOOKUP(功能_33[[#This Row],[功能代號]],#REF!,1,FALSE)</f>
        <v>#REF!</v>
      </c>
    </row>
    <row r="18" spans="2:50" ht="13.8" hidden="1">
      <c r="C18" s="292" t="s">
        <v>91</v>
      </c>
      <c r="D18" s="292" t="s">
        <v>2822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2973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585" t="e">
        <f>VLOOKUP(功能_33[[#This Row],[功能代號]],#REF!,1,FALSE)</f>
        <v>#REF!</v>
      </c>
    </row>
    <row r="19" spans="2:50" ht="13.8" hidden="1">
      <c r="C19" s="292" t="s">
        <v>91</v>
      </c>
      <c r="D19" s="292" t="s">
        <v>2822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2973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585" t="e">
        <f>VLOOKUP(功能_33[[#This Row],[功能代號]],#REF!,1,FALSE)</f>
        <v>#REF!</v>
      </c>
    </row>
    <row r="20" spans="2:50" ht="13.8" hidden="1">
      <c r="C20" s="292" t="s">
        <v>91</v>
      </c>
      <c r="D20" s="292" t="s">
        <v>2861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3177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585" t="e">
        <f>VLOOKUP(功能_33[[#This Row],[功能代號]],#REF!,1,FALSE)</f>
        <v>#REF!</v>
      </c>
    </row>
    <row r="21" spans="2:50" ht="13.8" hidden="1">
      <c r="C21" s="292" t="s">
        <v>91</v>
      </c>
      <c r="D21" s="226" t="s">
        <v>2823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3177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585" t="e">
        <f>VLOOKUP(功能_33[[#This Row],[功能代號]],#REF!,1,FALSE)</f>
        <v>#REF!</v>
      </c>
    </row>
    <row r="22" spans="2:50" ht="13.8" hidden="1">
      <c r="C22" s="292" t="s">
        <v>91</v>
      </c>
      <c r="D22" s="226" t="s">
        <v>2823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3177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585" t="e">
        <f>VLOOKUP(功能_33[[#This Row],[功能代號]],#REF!,1,FALSE)</f>
        <v>#REF!</v>
      </c>
    </row>
    <row r="23" spans="2:50" ht="13.8" hidden="1">
      <c r="C23" s="292" t="s">
        <v>91</v>
      </c>
      <c r="D23" s="226" t="s">
        <v>2823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3177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585" t="e">
        <f>VLOOKUP(功能_33[[#This Row],[功能代號]],#REF!,1,FALSE)</f>
        <v>#REF!</v>
      </c>
    </row>
    <row r="24" spans="2:50" ht="13.8" hidden="1">
      <c r="C24" s="292" t="s">
        <v>91</v>
      </c>
      <c r="D24" s="226" t="s">
        <v>2823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3177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585" t="e">
        <f>VLOOKUP(功能_33[[#This Row],[功能代號]],#REF!,1,FALSE)</f>
        <v>#REF!</v>
      </c>
    </row>
    <row r="25" spans="2:50" ht="13.8" hidden="1">
      <c r="C25" s="292" t="s">
        <v>91</v>
      </c>
      <c r="D25" s="226" t="s">
        <v>2823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3177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585" t="e">
        <f>VLOOKUP(功能_33[[#This Row],[功能代號]],#REF!,1,FALSE)</f>
        <v>#REF!</v>
      </c>
    </row>
    <row r="26" spans="2:50" ht="13.8" hidden="1">
      <c r="C26" s="292" t="s">
        <v>91</v>
      </c>
      <c r="D26" s="226" t="s">
        <v>2823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3177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585" t="e">
        <f>VLOOKUP(功能_33[[#This Row],[功能代號]],#REF!,1,FALSE)</f>
        <v>#REF!</v>
      </c>
    </row>
    <row r="27" spans="2:50" ht="13.8" hidden="1">
      <c r="C27" s="292" t="s">
        <v>91</v>
      </c>
      <c r="D27" s="226" t="s">
        <v>2823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3177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585" t="e">
        <f>VLOOKUP(功能_33[[#This Row],[功能代號]],#REF!,1,FALSE)</f>
        <v>#REF!</v>
      </c>
    </row>
    <row r="28" spans="2:50" ht="13.8" hidden="1">
      <c r="C28" s="292" t="s">
        <v>91</v>
      </c>
      <c r="D28" s="292" t="s">
        <v>2857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2973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228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585" t="e">
        <f>VLOOKUP(功能_33[[#This Row],[功能代號]],#REF!,1,FALSE)</f>
        <v>#REF!</v>
      </c>
    </row>
    <row r="29" spans="2:50" ht="13.8" hidden="1">
      <c r="C29" s="292" t="s">
        <v>91</v>
      </c>
      <c r="D29" s="292" t="s">
        <v>2857</v>
      </c>
      <c r="E29" s="291" t="s">
        <v>230</v>
      </c>
      <c r="F29" s="292" t="s">
        <v>231</v>
      </c>
      <c r="G29" s="292"/>
      <c r="H29" s="291" t="s">
        <v>194</v>
      </c>
      <c r="I29" s="291" t="s">
        <v>205</v>
      </c>
      <c r="J29" s="225" t="s">
        <v>2973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228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231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585" t="e">
        <f>VLOOKUP(功能_33[[#This Row],[功能代號]],#REF!,1,FALSE)</f>
        <v>#REF!</v>
      </c>
    </row>
    <row r="30" spans="2:50" ht="13.8" hidden="1">
      <c r="C30" s="292" t="s">
        <v>91</v>
      </c>
      <c r="D30" s="292" t="s">
        <v>2857</v>
      </c>
      <c r="E30" s="291" t="s">
        <v>232</v>
      </c>
      <c r="F30" s="292" t="s">
        <v>233</v>
      </c>
      <c r="G30" s="292"/>
      <c r="H30" s="291" t="s">
        <v>194</v>
      </c>
      <c r="I30" s="291" t="s">
        <v>205</v>
      </c>
      <c r="J30" s="225" t="s">
        <v>2973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234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585" t="e">
        <f>VLOOKUP(功能_33[[#This Row],[功能代號]],#REF!,1,FALSE)</f>
        <v>#REF!</v>
      </c>
    </row>
    <row r="31" spans="2:50" ht="13.8" hidden="1">
      <c r="C31" s="292" t="s">
        <v>95</v>
      </c>
      <c r="D31" s="292" t="s">
        <v>2858</v>
      </c>
      <c r="E31" s="291" t="s">
        <v>235</v>
      </c>
      <c r="F31" s="292" t="s">
        <v>236</v>
      </c>
      <c r="G31" s="292"/>
      <c r="H31" s="291" t="s">
        <v>194</v>
      </c>
      <c r="I31" s="291" t="s">
        <v>205</v>
      </c>
      <c r="J31" s="225" t="s">
        <v>419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237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585" t="e">
        <f>VLOOKUP(功能_33[[#This Row],[功能代號]],#REF!,1,FALSE)</f>
        <v>#REF!</v>
      </c>
    </row>
    <row r="32" spans="2:50" ht="13.8" hidden="1">
      <c r="C32" s="292" t="s">
        <v>95</v>
      </c>
      <c r="D32" s="292" t="s">
        <v>2858</v>
      </c>
      <c r="E32" s="291" t="s">
        <v>238</v>
      </c>
      <c r="F32" s="292" t="s">
        <v>239</v>
      </c>
      <c r="G32" s="292"/>
      <c r="H32" s="291" t="s">
        <v>194</v>
      </c>
      <c r="I32" s="291" t="s">
        <v>205</v>
      </c>
      <c r="J32" s="225" t="s">
        <v>419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237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585" t="e">
        <f>VLOOKUP(功能_33[[#This Row],[功能代號]],#REF!,1,FALSE)</f>
        <v>#REF!</v>
      </c>
    </row>
    <row r="33" spans="3:50" ht="13.8" hidden="1">
      <c r="C33" s="292" t="s">
        <v>91</v>
      </c>
      <c r="D33" s="226" t="s">
        <v>2823</v>
      </c>
      <c r="E33" s="291" t="s">
        <v>240</v>
      </c>
      <c r="F33" s="292" t="s">
        <v>241</v>
      </c>
      <c r="G33" s="292"/>
      <c r="H33" s="291" t="s">
        <v>194</v>
      </c>
      <c r="I33" s="291" t="s">
        <v>205</v>
      </c>
      <c r="J33" s="225" t="s">
        <v>3177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237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242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585" t="e">
        <f>VLOOKUP(功能_33[[#This Row],[功能代號]],#REF!,1,FALSE)</f>
        <v>#REF!</v>
      </c>
    </row>
    <row r="34" spans="3:50" ht="13.8" hidden="1">
      <c r="C34" s="292" t="s">
        <v>91</v>
      </c>
      <c r="D34" s="226" t="s">
        <v>2823</v>
      </c>
      <c r="E34" s="291" t="s">
        <v>243</v>
      </c>
      <c r="F34" s="292" t="s">
        <v>244</v>
      </c>
      <c r="G34" s="292"/>
      <c r="H34" s="291" t="s">
        <v>194</v>
      </c>
      <c r="I34" s="291" t="s">
        <v>205</v>
      </c>
      <c r="J34" s="225" t="s">
        <v>3177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237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245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585" t="e">
        <f>VLOOKUP(功能_33[[#This Row],[功能代號]],#REF!,1,FALSE)</f>
        <v>#REF!</v>
      </c>
    </row>
    <row r="35" spans="3:50" ht="13.8" hidden="1">
      <c r="C35" s="292" t="s">
        <v>91</v>
      </c>
      <c r="D35" s="226" t="s">
        <v>2823</v>
      </c>
      <c r="E35" s="291" t="s">
        <v>246</v>
      </c>
      <c r="F35" s="292" t="s">
        <v>247</v>
      </c>
      <c r="G35" s="292"/>
      <c r="H35" s="291" t="s">
        <v>194</v>
      </c>
      <c r="I35" s="291" t="s">
        <v>195</v>
      </c>
      <c r="J35" s="225" t="s">
        <v>3177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228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Row],[功能代號]],#REF!,1,FALSE)</f>
        <v>#REF!</v>
      </c>
    </row>
    <row r="36" spans="3:50" ht="13.8" hidden="1">
      <c r="C36" s="292" t="s">
        <v>91</v>
      </c>
      <c r="D36" s="226" t="s">
        <v>2823</v>
      </c>
      <c r="E36" s="291" t="s">
        <v>248</v>
      </c>
      <c r="F36" s="292" t="s">
        <v>249</v>
      </c>
      <c r="G36" s="292"/>
      <c r="H36" s="291" t="s">
        <v>194</v>
      </c>
      <c r="I36" s="291" t="s">
        <v>195</v>
      </c>
      <c r="J36" s="225" t="s">
        <v>3177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228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Row],[功能代號]],#REF!,1,FALSE)</f>
        <v>#REF!</v>
      </c>
    </row>
    <row r="37" spans="3:50" ht="13.8" hidden="1">
      <c r="C37" s="292" t="s">
        <v>91</v>
      </c>
      <c r="D37" s="226" t="s">
        <v>2823</v>
      </c>
      <c r="E37" s="291" t="s">
        <v>250</v>
      </c>
      <c r="F37" s="292" t="s">
        <v>251</v>
      </c>
      <c r="G37" s="292"/>
      <c r="H37" s="291" t="s">
        <v>194</v>
      </c>
      <c r="I37" s="291" t="s">
        <v>195</v>
      </c>
      <c r="J37" s="225" t="s">
        <v>3177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228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Row],[功能代號]],#REF!,1,FALSE)</f>
        <v>#REF!</v>
      </c>
    </row>
    <row r="38" spans="3:50" ht="13.8" hidden="1">
      <c r="C38" s="292" t="s">
        <v>91</v>
      </c>
      <c r="D38" s="226" t="s">
        <v>2823</v>
      </c>
      <c r="E38" s="291" t="s">
        <v>252</v>
      </c>
      <c r="F38" s="292" t="s">
        <v>253</v>
      </c>
      <c r="G38" s="292"/>
      <c r="H38" s="291" t="s">
        <v>194</v>
      </c>
      <c r="I38" s="291" t="s">
        <v>195</v>
      </c>
      <c r="J38" s="225" t="s">
        <v>3177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228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Row],[功能代號]],#REF!,1,FALSE)</f>
        <v>#REF!</v>
      </c>
    </row>
    <row r="39" spans="3:50" ht="13.8" hidden="1">
      <c r="C39" s="292" t="s">
        <v>91</v>
      </c>
      <c r="D39" s="226" t="s">
        <v>2823</v>
      </c>
      <c r="E39" s="291" t="s">
        <v>254</v>
      </c>
      <c r="F39" s="292" t="s">
        <v>255</v>
      </c>
      <c r="G39" s="292"/>
      <c r="H39" s="291" t="s">
        <v>194</v>
      </c>
      <c r="I39" s="291" t="s">
        <v>195</v>
      </c>
      <c r="J39" s="225" t="s">
        <v>3177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228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Row],[功能代號]],#REF!,1,FALSE)</f>
        <v>#REF!</v>
      </c>
    </row>
    <row r="40" spans="3:50" ht="13.8" hidden="1">
      <c r="C40" s="292" t="s">
        <v>91</v>
      </c>
      <c r="D40" s="226" t="s">
        <v>2823</v>
      </c>
      <c r="E40" s="291" t="s">
        <v>256</v>
      </c>
      <c r="F40" s="292" t="s">
        <v>257</v>
      </c>
      <c r="G40" s="292"/>
      <c r="H40" s="291" t="s">
        <v>194</v>
      </c>
      <c r="I40" s="291" t="s">
        <v>195</v>
      </c>
      <c r="J40" s="225" t="s">
        <v>3177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228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Row],[功能代號]],#REF!,1,FALSE)</f>
        <v>#REF!</v>
      </c>
    </row>
    <row r="41" spans="3:50" ht="13.8" hidden="1">
      <c r="C41" s="292" t="s">
        <v>91</v>
      </c>
      <c r="D41" s="292" t="s">
        <v>2857</v>
      </c>
      <c r="E41" s="291" t="s">
        <v>258</v>
      </c>
      <c r="F41" s="292" t="s">
        <v>259</v>
      </c>
      <c r="G41" s="292"/>
      <c r="H41" s="291" t="s">
        <v>194</v>
      </c>
      <c r="I41" s="291" t="s">
        <v>205</v>
      </c>
      <c r="J41" s="225" t="s">
        <v>2973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228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585" t="e">
        <f>VLOOKUP(功能_33[[#This Row],[功能代號]],#REF!,1,FALSE)</f>
        <v>#REF!</v>
      </c>
    </row>
    <row r="42" spans="3:50" ht="13.8" hidden="1">
      <c r="C42" s="292" t="s">
        <v>91</v>
      </c>
      <c r="D42" s="292" t="s">
        <v>2857</v>
      </c>
      <c r="E42" s="291" t="s">
        <v>260</v>
      </c>
      <c r="F42" s="292" t="s">
        <v>261</v>
      </c>
      <c r="G42" s="292"/>
      <c r="H42" s="291" t="s">
        <v>194</v>
      </c>
      <c r="I42" s="291" t="s">
        <v>205</v>
      </c>
      <c r="J42" s="225" t="s">
        <v>2973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228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585" t="e">
        <f>VLOOKUP(功能_33[[#This Row],[功能代號]],#REF!,1,FALSE)</f>
        <v>#REF!</v>
      </c>
    </row>
    <row r="43" spans="3:50" ht="13.8" hidden="1">
      <c r="C43" s="292" t="s">
        <v>91</v>
      </c>
      <c r="D43" s="292" t="s">
        <v>2847</v>
      </c>
      <c r="E43" s="291" t="s">
        <v>263</v>
      </c>
      <c r="F43" s="292" t="s">
        <v>264</v>
      </c>
      <c r="G43" s="292"/>
      <c r="H43" s="291" t="s">
        <v>194</v>
      </c>
      <c r="I43" s="291" t="s">
        <v>205</v>
      </c>
      <c r="J43" s="225" t="s">
        <v>3177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228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585" t="e">
        <f>VLOOKUP(功能_33[[#This Row],[功能代號]],#REF!,1,FALSE)</f>
        <v>#REF!</v>
      </c>
    </row>
    <row r="44" spans="3:50" ht="13.8" hidden="1">
      <c r="C44" s="292" t="s">
        <v>91</v>
      </c>
      <c r="D44" s="292" t="s">
        <v>2847</v>
      </c>
      <c r="E44" s="291" t="s">
        <v>265</v>
      </c>
      <c r="F44" s="292" t="s">
        <v>266</v>
      </c>
      <c r="G44" s="292"/>
      <c r="H44" s="291" t="s">
        <v>194</v>
      </c>
      <c r="I44" s="291" t="s">
        <v>205</v>
      </c>
      <c r="J44" s="225" t="s">
        <v>3177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267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268</v>
      </c>
      <c r="AM44" s="302" t="s">
        <v>269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585" t="e">
        <f>VLOOKUP(功能_33[[#This Row],[功能代號]],#REF!,1,FALSE)</f>
        <v>#REF!</v>
      </c>
    </row>
    <row r="45" spans="3:50" ht="13.8" hidden="1">
      <c r="C45" s="292" t="s">
        <v>91</v>
      </c>
      <c r="D45" s="292" t="s">
        <v>2847</v>
      </c>
      <c r="E45" s="291" t="s">
        <v>270</v>
      </c>
      <c r="F45" s="292" t="s">
        <v>271</v>
      </c>
      <c r="G45" s="292"/>
      <c r="H45" s="291" t="s">
        <v>194</v>
      </c>
      <c r="I45" s="291" t="s">
        <v>205</v>
      </c>
      <c r="J45" s="225" t="s">
        <v>3177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228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268</v>
      </c>
      <c r="AM45" s="292" t="s">
        <v>272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585" t="e">
        <f>VLOOKUP(功能_33[[#This Row],[功能代號]],#REF!,1,FALSE)</f>
        <v>#REF!</v>
      </c>
    </row>
    <row r="46" spans="3:50" ht="13.8" hidden="1">
      <c r="C46" s="292" t="s">
        <v>91</v>
      </c>
      <c r="D46" s="292" t="s">
        <v>2847</v>
      </c>
      <c r="E46" s="291" t="s">
        <v>273</v>
      </c>
      <c r="F46" s="292" t="s">
        <v>274</v>
      </c>
      <c r="G46" s="292"/>
      <c r="H46" s="291" t="s">
        <v>194</v>
      </c>
      <c r="I46" s="291" t="s">
        <v>205</v>
      </c>
      <c r="J46" s="225" t="s">
        <v>3177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228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585" t="e">
        <f>VLOOKUP(功能_33[[#This Row],[功能代號]],#REF!,1,FALSE)</f>
        <v>#REF!</v>
      </c>
    </row>
    <row r="47" spans="3:50" ht="13.8" hidden="1">
      <c r="C47" s="292" t="s">
        <v>91</v>
      </c>
      <c r="D47" s="292" t="s">
        <v>2847</v>
      </c>
      <c r="E47" s="291" t="s">
        <v>275</v>
      </c>
      <c r="F47" s="292" t="s">
        <v>276</v>
      </c>
      <c r="G47" s="292"/>
      <c r="H47" s="291" t="s">
        <v>194</v>
      </c>
      <c r="I47" s="291" t="s">
        <v>205</v>
      </c>
      <c r="J47" s="225" t="s">
        <v>3177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228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268</v>
      </c>
      <c r="AM47" s="292" t="s">
        <v>272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585" t="e">
        <f>VLOOKUP(功能_33[[#This Row],[功能代號]],#REF!,1,FALSE)</f>
        <v>#REF!</v>
      </c>
    </row>
    <row r="48" spans="3:50" ht="13.8" hidden="1">
      <c r="C48" s="292" t="s">
        <v>91</v>
      </c>
      <c r="D48" s="292" t="s">
        <v>2847</v>
      </c>
      <c r="E48" s="291" t="s">
        <v>277</v>
      </c>
      <c r="F48" s="292" t="s">
        <v>278</v>
      </c>
      <c r="G48" s="292"/>
      <c r="H48" s="291" t="s">
        <v>194</v>
      </c>
      <c r="I48" s="291" t="s">
        <v>205</v>
      </c>
      <c r="J48" s="225" t="s">
        <v>3177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228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268</v>
      </c>
      <c r="AM48" s="302" t="s">
        <v>279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585" t="e">
        <f>VLOOKUP(功能_33[[#This Row],[功能代號]],#REF!,1,FALSE)</f>
        <v>#REF!</v>
      </c>
    </row>
    <row r="49" spans="2:50" ht="13.8" hidden="1">
      <c r="C49" s="292" t="s">
        <v>91</v>
      </c>
      <c r="D49" s="292" t="s">
        <v>2847</v>
      </c>
      <c r="E49" s="291" t="s">
        <v>280</v>
      </c>
      <c r="F49" s="292" t="s">
        <v>281</v>
      </c>
      <c r="G49" s="292"/>
      <c r="H49" s="291" t="s">
        <v>194</v>
      </c>
      <c r="I49" s="291" t="s">
        <v>205</v>
      </c>
      <c r="J49" s="225" t="s">
        <v>3177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228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585" t="e">
        <f>VLOOKUP(功能_33[[#This Row],[功能代號]],#REF!,1,FALSE)</f>
        <v>#REF!</v>
      </c>
    </row>
    <row r="50" spans="2:50" ht="13.8" hidden="1">
      <c r="C50" s="292" t="s">
        <v>91</v>
      </c>
      <c r="D50" s="292" t="s">
        <v>2847</v>
      </c>
      <c r="E50" s="291" t="s">
        <v>282</v>
      </c>
      <c r="F50" s="292" t="s">
        <v>283</v>
      </c>
      <c r="G50" s="292"/>
      <c r="H50" s="291" t="s">
        <v>194</v>
      </c>
      <c r="I50" s="291" t="s">
        <v>195</v>
      </c>
      <c r="J50" s="225" t="s">
        <v>3177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228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585" t="e">
        <f>VLOOKUP(功能_33[[#This Row],[功能代號]],#REF!,1,FALSE)</f>
        <v>#REF!</v>
      </c>
    </row>
    <row r="51" spans="2:50" ht="13.8" hidden="1">
      <c r="C51" s="292" t="s">
        <v>91</v>
      </c>
      <c r="D51" s="292" t="s">
        <v>2847</v>
      </c>
      <c r="E51" s="291" t="s">
        <v>284</v>
      </c>
      <c r="F51" s="292" t="s">
        <v>285</v>
      </c>
      <c r="G51" s="292"/>
      <c r="H51" s="291" t="s">
        <v>194</v>
      </c>
      <c r="I51" s="291" t="s">
        <v>195</v>
      </c>
      <c r="J51" s="225" t="s">
        <v>3177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228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585" t="e">
        <f>VLOOKUP(功能_33[[#This Row],[功能代號]],#REF!,1,FALSE)</f>
        <v>#REF!</v>
      </c>
    </row>
    <row r="52" spans="2:50" ht="13.8" hidden="1">
      <c r="C52" s="292" t="s">
        <v>95</v>
      </c>
      <c r="D52" s="292" t="s">
        <v>2833</v>
      </c>
      <c r="E52" s="291" t="s">
        <v>3078</v>
      </c>
      <c r="F52" s="292" t="s">
        <v>3081</v>
      </c>
      <c r="G52" s="292" t="s">
        <v>3082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348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Row],[功能代號]],#REF!,1,FALSE)</f>
        <v>#REF!</v>
      </c>
    </row>
    <row r="53" spans="2:50" ht="13.8" hidden="1">
      <c r="C53" s="292" t="s">
        <v>95</v>
      </c>
      <c r="D53" s="292" t="s">
        <v>2833</v>
      </c>
      <c r="E53" s="291" t="s">
        <v>3079</v>
      </c>
      <c r="F53" s="292" t="s">
        <v>3080</v>
      </c>
      <c r="G53" s="292" t="s">
        <v>3082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348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Row],[功能代號]],#REF!,1,FALSE)</f>
        <v>#REF!</v>
      </c>
    </row>
    <row r="54" spans="2:50" ht="13.8" hidden="1">
      <c r="C54" s="292" t="s">
        <v>91</v>
      </c>
      <c r="D54" s="292" t="s">
        <v>2847</v>
      </c>
      <c r="E54" s="291" t="s">
        <v>286</v>
      </c>
      <c r="F54" s="292" t="s">
        <v>287</v>
      </c>
      <c r="G54" s="292"/>
      <c r="H54" s="291" t="s">
        <v>194</v>
      </c>
      <c r="I54" s="291" t="s">
        <v>205</v>
      </c>
      <c r="J54" s="225" t="s">
        <v>3177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228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585" t="e">
        <f>VLOOKUP(功能_33[[#This Row],[功能代號]],#REF!,1,FALSE)</f>
        <v>#REF!</v>
      </c>
    </row>
    <row r="55" spans="2:50" ht="13.8" hidden="1">
      <c r="C55" s="292" t="s">
        <v>91</v>
      </c>
      <c r="D55" s="292" t="s">
        <v>2847</v>
      </c>
      <c r="E55" s="291" t="s">
        <v>288</v>
      </c>
      <c r="F55" s="292" t="s">
        <v>289</v>
      </c>
      <c r="G55" s="292"/>
      <c r="H55" s="291" t="s">
        <v>194</v>
      </c>
      <c r="I55" s="291" t="s">
        <v>205</v>
      </c>
      <c r="J55" s="225" t="s">
        <v>3177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228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585" t="e">
        <f>VLOOKUP(功能_33[[#This Row],[功能代號]],#REF!,1,FALSE)</f>
        <v>#REF!</v>
      </c>
    </row>
    <row r="56" spans="2:50" ht="13.8" hidden="1">
      <c r="C56" s="292" t="s">
        <v>91</v>
      </c>
      <c r="D56" s="292" t="s">
        <v>2847</v>
      </c>
      <c r="E56" s="291" t="s">
        <v>290</v>
      </c>
      <c r="F56" s="292" t="s">
        <v>291</v>
      </c>
      <c r="G56" s="292"/>
      <c r="H56" s="291" t="s">
        <v>194</v>
      </c>
      <c r="I56" s="291" t="s">
        <v>205</v>
      </c>
      <c r="J56" s="225" t="s">
        <v>3177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228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268</v>
      </c>
      <c r="AM56" s="292" t="s">
        <v>279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585" t="e">
        <f>VLOOKUP(功能_33[[#This Row],[功能代號]],#REF!,1,FALSE)</f>
        <v>#REF!</v>
      </c>
    </row>
    <row r="57" spans="2:50" ht="13.8" hidden="1">
      <c r="C57" s="292" t="s">
        <v>91</v>
      </c>
      <c r="D57" s="292" t="s">
        <v>2847</v>
      </c>
      <c r="E57" s="291" t="s">
        <v>292</v>
      </c>
      <c r="F57" s="292" t="s">
        <v>293</v>
      </c>
      <c r="G57" s="292"/>
      <c r="H57" s="291" t="s">
        <v>194</v>
      </c>
      <c r="I57" s="291" t="s">
        <v>205</v>
      </c>
      <c r="J57" s="225" t="s">
        <v>3177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228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585" t="e">
        <f>VLOOKUP(功能_33[[#This Row],[功能代號]],#REF!,1,FALSE)</f>
        <v>#REF!</v>
      </c>
    </row>
    <row r="58" spans="2:50" ht="13.8" hidden="1">
      <c r="C58" s="292" t="s">
        <v>91</v>
      </c>
      <c r="D58" s="292" t="s">
        <v>2847</v>
      </c>
      <c r="E58" s="291" t="s">
        <v>294</v>
      </c>
      <c r="F58" s="292" t="s">
        <v>295</v>
      </c>
      <c r="G58" s="292"/>
      <c r="H58" s="291" t="s">
        <v>194</v>
      </c>
      <c r="I58" s="291" t="s">
        <v>205</v>
      </c>
      <c r="J58" s="225" t="s">
        <v>3177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228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268</v>
      </c>
      <c r="AM58" s="292" t="s">
        <v>296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585" t="e">
        <f>VLOOKUP(功能_33[[#This Row],[功能代號]],#REF!,1,FALSE)</f>
        <v>#REF!</v>
      </c>
    </row>
    <row r="59" spans="2:50" ht="13.8" hidden="1">
      <c r="C59" s="292" t="s">
        <v>91</v>
      </c>
      <c r="D59" s="292" t="s">
        <v>2847</v>
      </c>
      <c r="E59" s="291" t="s">
        <v>297</v>
      </c>
      <c r="F59" s="292" t="s">
        <v>298</v>
      </c>
      <c r="G59" s="292"/>
      <c r="H59" s="291" t="s">
        <v>194</v>
      </c>
      <c r="I59" s="291" t="s">
        <v>205</v>
      </c>
      <c r="J59" s="225" t="s">
        <v>3177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228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585" t="e">
        <f>VLOOKUP(功能_33[[#This Row],[功能代號]],#REF!,1,FALSE)</f>
        <v>#REF!</v>
      </c>
    </row>
    <row r="60" spans="2:50" ht="13.8" hidden="1">
      <c r="C60" s="292" t="s">
        <v>91</v>
      </c>
      <c r="D60" s="292" t="s">
        <v>2847</v>
      </c>
      <c r="E60" s="291" t="s">
        <v>299</v>
      </c>
      <c r="F60" s="292" t="s">
        <v>300</v>
      </c>
      <c r="G60" s="292"/>
      <c r="H60" s="291" t="s">
        <v>194</v>
      </c>
      <c r="I60" s="291" t="s">
        <v>205</v>
      </c>
      <c r="J60" s="225" t="s">
        <v>3177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228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585" t="e">
        <f>VLOOKUP(功能_33[[#This Row],[功能代號]],#REF!,1,FALSE)</f>
        <v>#REF!</v>
      </c>
    </row>
    <row r="61" spans="2:50" ht="13.8" hidden="1">
      <c r="C61" s="292" t="s">
        <v>91</v>
      </c>
      <c r="D61" s="292" t="s">
        <v>2847</v>
      </c>
      <c r="E61" s="291" t="s">
        <v>301</v>
      </c>
      <c r="F61" s="292" t="s">
        <v>302</v>
      </c>
      <c r="G61" s="292"/>
      <c r="H61" s="291" t="s">
        <v>194</v>
      </c>
      <c r="I61" s="291" t="s">
        <v>205</v>
      </c>
      <c r="J61" s="225" t="s">
        <v>3177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228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585" t="e">
        <f>VLOOKUP(功能_33[[#This Row],[功能代號]],#REF!,1,FALSE)</f>
        <v>#REF!</v>
      </c>
    </row>
    <row r="62" spans="2:50" ht="13.8" hidden="1">
      <c r="C62" s="292" t="s">
        <v>91</v>
      </c>
      <c r="D62" s="292" t="s">
        <v>2859</v>
      </c>
      <c r="E62" s="291" t="s">
        <v>303</v>
      </c>
      <c r="F62" s="292" t="s">
        <v>304</v>
      </c>
      <c r="G62" s="292"/>
      <c r="H62" s="291" t="s">
        <v>194</v>
      </c>
      <c r="I62" s="291" t="s">
        <v>205</v>
      </c>
      <c r="J62" s="225" t="s">
        <v>3284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305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306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585" t="e">
        <f>VLOOKUP(功能_33[[#This Row],[功能代號]],#REF!,1,FALSE)</f>
        <v>#REF!</v>
      </c>
    </row>
    <row r="63" spans="2:50" ht="13.8" hidden="1">
      <c r="C63" s="292" t="s">
        <v>91</v>
      </c>
      <c r="D63" s="292" t="s">
        <v>2859</v>
      </c>
      <c r="E63" s="291" t="s">
        <v>307</v>
      </c>
      <c r="F63" s="292" t="s">
        <v>308</v>
      </c>
      <c r="G63" s="292"/>
      <c r="H63" s="291" t="s">
        <v>194</v>
      </c>
      <c r="I63" s="291" t="s">
        <v>205</v>
      </c>
      <c r="J63" s="225" t="s">
        <v>3284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305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309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585" t="e">
        <f>VLOOKUP(功能_33[[#This Row],[功能代號]],#REF!,1,FALSE)</f>
        <v>#REF!</v>
      </c>
    </row>
    <row r="64" spans="2:50" ht="13.8" hidden="1">
      <c r="B64" s="292">
        <v>1</v>
      </c>
      <c r="C64" s="292" t="s">
        <v>92</v>
      </c>
      <c r="D64" s="292" t="s">
        <v>2850</v>
      </c>
      <c r="E64" s="291" t="s">
        <v>310</v>
      </c>
      <c r="F64" s="292" t="s">
        <v>311</v>
      </c>
      <c r="G64" s="292"/>
      <c r="H64" s="291" t="s">
        <v>194</v>
      </c>
      <c r="I64" s="291" t="s">
        <v>195</v>
      </c>
      <c r="J64" s="225" t="s">
        <v>312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313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585" t="e">
        <f>VLOOKUP(功能_33[[#This Row],[功能代號]],#REF!,1,FALSE)</f>
        <v>#REF!</v>
      </c>
    </row>
    <row r="65" spans="1:50" ht="13.8" hidden="1">
      <c r="C65" s="292" t="s">
        <v>98</v>
      </c>
      <c r="D65" s="292" t="s">
        <v>2827</v>
      </c>
      <c r="E65" s="291" t="s">
        <v>314</v>
      </c>
      <c r="F65" s="292" t="s">
        <v>315</v>
      </c>
      <c r="G65" s="292"/>
      <c r="H65" s="291" t="s">
        <v>194</v>
      </c>
      <c r="I65" s="291" t="s">
        <v>316</v>
      </c>
      <c r="J65" s="225" t="s">
        <v>3201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317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318</v>
      </c>
      <c r="AM65" s="304" t="s">
        <v>319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585" t="e">
        <f>VLOOKUP(功能_33[[#This Row],[功能代號]],#REF!,1,FALSE)</f>
        <v>#REF!</v>
      </c>
    </row>
    <row r="66" spans="1:50" ht="13.8" hidden="1">
      <c r="B66" s="292">
        <v>1</v>
      </c>
      <c r="C66" s="292" t="s">
        <v>92</v>
      </c>
      <c r="D66" s="292" t="s">
        <v>2851</v>
      </c>
      <c r="E66" s="291" t="s">
        <v>320</v>
      </c>
      <c r="F66" s="292" t="s">
        <v>321</v>
      </c>
      <c r="G66" s="292"/>
      <c r="H66" s="291" t="s">
        <v>194</v>
      </c>
      <c r="I66" s="291" t="s">
        <v>195</v>
      </c>
      <c r="J66" s="225" t="s">
        <v>312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585" t="e">
        <f>VLOOKUP(功能_33[[#This Row],[功能代號]],#REF!,1,FALSE)</f>
        <v>#REF!</v>
      </c>
    </row>
    <row r="67" spans="1:50" ht="13.8" hidden="1">
      <c r="B67" s="292">
        <v>1</v>
      </c>
      <c r="C67" s="292" t="s">
        <v>92</v>
      </c>
      <c r="D67" s="292" t="s">
        <v>2851</v>
      </c>
      <c r="E67" s="291" t="s">
        <v>322</v>
      </c>
      <c r="F67" s="292" t="s">
        <v>323</v>
      </c>
      <c r="G67" s="292"/>
      <c r="H67" s="291" t="s">
        <v>194</v>
      </c>
      <c r="I67" s="291" t="s">
        <v>195</v>
      </c>
      <c r="J67" s="225" t="s">
        <v>312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585" t="e">
        <f>VLOOKUP(功能_33[[#This Row],[功能代號]],#REF!,1,FALSE)</f>
        <v>#REF!</v>
      </c>
    </row>
    <row r="68" spans="1:50" ht="13.8" hidden="1">
      <c r="B68" s="292">
        <v>1</v>
      </c>
      <c r="C68" s="292" t="s">
        <v>92</v>
      </c>
      <c r="D68" s="292" t="s">
        <v>2851</v>
      </c>
      <c r="E68" s="291" t="s">
        <v>324</v>
      </c>
      <c r="F68" s="292" t="s">
        <v>325</v>
      </c>
      <c r="G68" s="292"/>
      <c r="H68" s="291" t="s">
        <v>194</v>
      </c>
      <c r="I68" s="291" t="s">
        <v>195</v>
      </c>
      <c r="J68" s="225" t="s">
        <v>312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585" t="e">
        <f>VLOOKUP(功能_33[[#This Row],[功能代號]],#REF!,1,FALSE)</f>
        <v>#REF!</v>
      </c>
    </row>
    <row r="69" spans="1:50" ht="13.8" hidden="1">
      <c r="C69" s="292" t="s">
        <v>95</v>
      </c>
      <c r="D69" s="292" t="s">
        <v>2855</v>
      </c>
      <c r="E69" s="291" t="s">
        <v>326</v>
      </c>
      <c r="F69" s="292" t="s">
        <v>327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585" t="e">
        <f>VLOOKUP(功能_33[[#This Row],[功能代號]],#REF!,1,FALSE)</f>
        <v>#REF!</v>
      </c>
    </row>
    <row r="70" spans="1:50" ht="13.8" hidden="1">
      <c r="B70" s="292">
        <v>1</v>
      </c>
      <c r="C70" s="292" t="s">
        <v>92</v>
      </c>
      <c r="D70" s="292" t="s">
        <v>2851</v>
      </c>
      <c r="E70" s="291" t="s">
        <v>328</v>
      </c>
      <c r="F70" s="292" t="s">
        <v>329</v>
      </c>
      <c r="G70" s="292"/>
      <c r="H70" s="291" t="s">
        <v>194</v>
      </c>
      <c r="I70" s="291" t="s">
        <v>195</v>
      </c>
      <c r="J70" s="225" t="s">
        <v>312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330</v>
      </c>
      <c r="AL70" s="291">
        <v>325</v>
      </c>
      <c r="AM70" s="292" t="s">
        <v>331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585" t="e">
        <f>VLOOKUP(功能_33[[#This Row],[功能代號]],#REF!,1,FALSE)</f>
        <v>#REF!</v>
      </c>
    </row>
    <row r="71" spans="1:50" ht="13.8" hidden="1">
      <c r="B71" s="292">
        <v>1</v>
      </c>
      <c r="C71" s="292" t="s">
        <v>92</v>
      </c>
      <c r="D71" s="292" t="s">
        <v>2851</v>
      </c>
      <c r="E71" s="291" t="s">
        <v>332</v>
      </c>
      <c r="F71" s="292" t="s">
        <v>333</v>
      </c>
      <c r="G71" s="292"/>
      <c r="H71" s="291" t="s">
        <v>194</v>
      </c>
      <c r="I71" s="291" t="s">
        <v>195</v>
      </c>
      <c r="J71" s="225" t="s">
        <v>312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334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585" t="e">
        <f>VLOOKUP(功能_33[[#This Row],[功能代號]],#REF!,1,FALSE)</f>
        <v>#REF!</v>
      </c>
    </row>
    <row r="72" spans="1:50" ht="13.8" hidden="1">
      <c r="B72" s="292">
        <v>1</v>
      </c>
      <c r="C72" s="292" t="s">
        <v>92</v>
      </c>
      <c r="D72" s="292" t="s">
        <v>2851</v>
      </c>
      <c r="E72" s="291" t="s">
        <v>335</v>
      </c>
      <c r="F72" s="292" t="s">
        <v>336</v>
      </c>
      <c r="G72" s="292"/>
      <c r="H72" s="291" t="s">
        <v>194</v>
      </c>
      <c r="I72" s="291" t="s">
        <v>195</v>
      </c>
      <c r="J72" s="225" t="s">
        <v>312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334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585" t="e">
        <f>VLOOKUP(功能_33[[#This Row],[功能代號]],#REF!,1,FALSE)</f>
        <v>#REF!</v>
      </c>
    </row>
    <row r="73" spans="1:50" ht="13.8" hidden="1">
      <c r="B73" s="292">
        <v>1</v>
      </c>
      <c r="C73" s="292" t="s">
        <v>92</v>
      </c>
      <c r="D73" s="292" t="s">
        <v>2851</v>
      </c>
      <c r="E73" s="291" t="s">
        <v>337</v>
      </c>
      <c r="F73" s="292" t="s">
        <v>338</v>
      </c>
      <c r="G73" s="292"/>
      <c r="H73" s="291" t="s">
        <v>194</v>
      </c>
      <c r="I73" s="291" t="s">
        <v>195</v>
      </c>
      <c r="J73" s="225" t="s">
        <v>312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334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585" t="e">
        <f>VLOOKUP(功能_33[[#This Row],[功能代號]],#REF!,1,FALSE)</f>
        <v>#REF!</v>
      </c>
    </row>
    <row r="74" spans="1:50" ht="13.8" hidden="1">
      <c r="C74" s="292" t="s">
        <v>91</v>
      </c>
      <c r="D74" s="292" t="s">
        <v>2848</v>
      </c>
      <c r="E74" s="291" t="s">
        <v>339</v>
      </c>
      <c r="F74" s="292" t="s">
        <v>340</v>
      </c>
      <c r="G74" s="292" t="s">
        <v>341</v>
      </c>
      <c r="H74" s="291" t="s">
        <v>194</v>
      </c>
      <c r="I74" s="291" t="s">
        <v>195</v>
      </c>
      <c r="J74" s="225" t="s">
        <v>3284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585" t="e">
        <f>VLOOKUP(功能_33[[#This Row],[功能代號]],#REF!,1,FALSE)</f>
        <v>#REF!</v>
      </c>
    </row>
    <row r="75" spans="1:50" ht="13.8" hidden="1">
      <c r="C75" s="292" t="s">
        <v>91</v>
      </c>
      <c r="D75" s="292" t="s">
        <v>2848</v>
      </c>
      <c r="E75" s="291" t="s">
        <v>342</v>
      </c>
      <c r="F75" s="292" t="s">
        <v>343</v>
      </c>
      <c r="G75" s="292" t="s">
        <v>344</v>
      </c>
      <c r="H75" s="291" t="s">
        <v>194</v>
      </c>
      <c r="I75" s="291" t="s">
        <v>195</v>
      </c>
      <c r="J75" s="225" t="s">
        <v>3284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585" t="e">
        <f>VLOOKUP(功能_33[[#This Row],[功能代號]],#REF!,1,FALSE)</f>
        <v>#REF!</v>
      </c>
    </row>
    <row r="76" spans="1:50" ht="13.8" hidden="1">
      <c r="A76" s="605">
        <v>44550</v>
      </c>
      <c r="C76" s="292" t="s">
        <v>91</v>
      </c>
      <c r="D76" s="292" t="s">
        <v>2848</v>
      </c>
      <c r="E76" s="291" t="s">
        <v>345</v>
      </c>
      <c r="F76" s="281" t="s">
        <v>346</v>
      </c>
      <c r="G76" s="292" t="s">
        <v>347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348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  <c r="AX76" s="585" t="e">
        <f>VLOOKUP(功能_33[[#This Row],[功能代號]],#REF!,1,FALSE)</f>
        <v>#REF!</v>
      </c>
    </row>
    <row r="77" spans="1:50" ht="13.8" hidden="1">
      <c r="A77" s="605">
        <v>44550</v>
      </c>
      <c r="C77" s="292" t="s">
        <v>91</v>
      </c>
      <c r="D77" s="292" t="s">
        <v>2848</v>
      </c>
      <c r="E77" s="291" t="s">
        <v>349</v>
      </c>
      <c r="F77" s="281" t="s">
        <v>350</v>
      </c>
      <c r="G77" s="292" t="s">
        <v>347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348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  <c r="AX77" s="585" t="e">
        <f>VLOOKUP(功能_33[[#This Row],[功能代號]],#REF!,1,FALSE)</f>
        <v>#REF!</v>
      </c>
    </row>
    <row r="78" spans="1:50" ht="13.8" hidden="1">
      <c r="A78" s="605">
        <v>44550</v>
      </c>
      <c r="C78" s="292" t="s">
        <v>95</v>
      </c>
      <c r="D78" s="292" t="s">
        <v>2856</v>
      </c>
      <c r="E78" s="291" t="s">
        <v>351</v>
      </c>
      <c r="F78" s="292" t="s">
        <v>352</v>
      </c>
      <c r="G78" s="292" t="s">
        <v>353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348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  <c r="AX78" s="585" t="e">
        <f>VLOOKUP(功能_33[[#This Row],[功能代號]],#REF!,1,FALSE)</f>
        <v>#REF!</v>
      </c>
    </row>
    <row r="79" spans="1:50" ht="13.8" hidden="1">
      <c r="A79" s="605">
        <v>44550</v>
      </c>
      <c r="C79" s="292" t="s">
        <v>95</v>
      </c>
      <c r="D79" s="292" t="s">
        <v>2856</v>
      </c>
      <c r="E79" s="291" t="s">
        <v>354</v>
      </c>
      <c r="F79" s="292" t="s">
        <v>355</v>
      </c>
      <c r="G79" s="292" t="s">
        <v>353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348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  <c r="AX79" s="585" t="e">
        <f>VLOOKUP(功能_33[[#This Row],[功能代號]],#REF!,1,FALSE)</f>
        <v>#REF!</v>
      </c>
    </row>
    <row r="80" spans="1:50" ht="13.8" hidden="1">
      <c r="B80" s="292">
        <v>1</v>
      </c>
      <c r="C80" s="292" t="s">
        <v>92</v>
      </c>
      <c r="D80" s="292" t="s">
        <v>2851</v>
      </c>
      <c r="E80" s="291" t="s">
        <v>356</v>
      </c>
      <c r="F80" s="292" t="s">
        <v>357</v>
      </c>
      <c r="G80" s="292"/>
      <c r="H80" s="291" t="s">
        <v>194</v>
      </c>
      <c r="I80" s="291" t="s">
        <v>195</v>
      </c>
      <c r="J80" s="225" t="s">
        <v>312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358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585" t="e">
        <f>VLOOKUP(功能_33[[#This Row],[功能代號]],#REF!,1,FALSE)</f>
        <v>#REF!</v>
      </c>
    </row>
    <row r="81" spans="1:50" ht="13.8" hidden="1">
      <c r="B81" s="292">
        <v>1</v>
      </c>
      <c r="C81" s="292" t="s">
        <v>92</v>
      </c>
      <c r="D81" s="292" t="s">
        <v>2851</v>
      </c>
      <c r="E81" s="291" t="s">
        <v>359</v>
      </c>
      <c r="F81" s="292" t="s">
        <v>360</v>
      </c>
      <c r="G81" s="292"/>
      <c r="H81" s="291" t="s">
        <v>194</v>
      </c>
      <c r="I81" s="291" t="s">
        <v>195</v>
      </c>
      <c r="J81" s="225" t="s">
        <v>312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358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585" t="e">
        <f>VLOOKUP(功能_33[[#This Row],[功能代號]],#REF!,1,FALSE)</f>
        <v>#REF!</v>
      </c>
    </row>
    <row r="82" spans="1:50" ht="13.8" hidden="1">
      <c r="B82" s="292">
        <v>1</v>
      </c>
      <c r="C82" s="292" t="s">
        <v>92</v>
      </c>
      <c r="D82" s="292" t="s">
        <v>2852</v>
      </c>
      <c r="E82" s="291" t="s">
        <v>361</v>
      </c>
      <c r="F82" s="292" t="s">
        <v>362</v>
      </c>
      <c r="G82" s="292"/>
      <c r="H82" s="291" t="s">
        <v>194</v>
      </c>
      <c r="I82" s="291" t="s">
        <v>195</v>
      </c>
      <c r="J82" s="225" t="s">
        <v>312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363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585" t="e">
        <f>VLOOKUP(功能_33[[#This Row],[功能代號]],#REF!,1,FALSE)</f>
        <v>#REF!</v>
      </c>
    </row>
    <row r="83" spans="1:50" ht="13.8" hidden="1">
      <c r="B83" s="292">
        <v>1</v>
      </c>
      <c r="C83" s="292" t="s">
        <v>92</v>
      </c>
      <c r="D83" s="292" t="s">
        <v>2852</v>
      </c>
      <c r="E83" s="291" t="s">
        <v>364</v>
      </c>
      <c r="F83" s="292" t="s">
        <v>365</v>
      </c>
      <c r="G83" s="292"/>
      <c r="H83" s="291" t="s">
        <v>194</v>
      </c>
      <c r="I83" s="291" t="s">
        <v>195</v>
      </c>
      <c r="J83" s="225" t="s">
        <v>312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366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585" t="e">
        <f>VLOOKUP(功能_33[[#This Row],[功能代號]],#REF!,1,FALSE)</f>
        <v>#REF!</v>
      </c>
    </row>
    <row r="84" spans="1:50" ht="13.8" hidden="1">
      <c r="B84" s="292">
        <v>1</v>
      </c>
      <c r="C84" s="292" t="s">
        <v>92</v>
      </c>
      <c r="D84" s="292" t="s">
        <v>2852</v>
      </c>
      <c r="E84" s="291" t="s">
        <v>367</v>
      </c>
      <c r="F84" s="292" t="s">
        <v>368</v>
      </c>
      <c r="G84" s="292"/>
      <c r="H84" s="291" t="s">
        <v>194</v>
      </c>
      <c r="I84" s="291" t="s">
        <v>195</v>
      </c>
      <c r="J84" s="225" t="s">
        <v>312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369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Row],[功能代號]],#REF!,1,FALSE)</f>
        <v>#REF!</v>
      </c>
    </row>
    <row r="85" spans="1:50" ht="55.2" hidden="1">
      <c r="C85" s="292" t="s">
        <v>93</v>
      </c>
      <c r="D85" s="292" t="s">
        <v>370</v>
      </c>
      <c r="E85" s="291" t="s">
        <v>371</v>
      </c>
      <c r="F85" s="292" t="s">
        <v>372</v>
      </c>
      <c r="G85" s="292"/>
      <c r="H85" s="291" t="s">
        <v>194</v>
      </c>
      <c r="I85" s="291" t="s">
        <v>195</v>
      </c>
      <c r="J85" s="225" t="s">
        <v>2977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3051</v>
      </c>
      <c r="AM85" s="219" t="s">
        <v>3052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585" t="e">
        <f>VLOOKUP(功能_33[[#This Row],[功能代號]],#REF!,1,FALSE)</f>
        <v>#REF!</v>
      </c>
    </row>
    <row r="86" spans="1:50" ht="13.8" hidden="1">
      <c r="C86" s="292" t="s">
        <v>93</v>
      </c>
      <c r="D86" s="292" t="s">
        <v>370</v>
      </c>
      <c r="E86" s="291" t="s">
        <v>373</v>
      </c>
      <c r="F86" s="292" t="s">
        <v>374</v>
      </c>
      <c r="G86" s="292"/>
      <c r="H86" s="291" t="s">
        <v>194</v>
      </c>
      <c r="I86" s="291" t="s">
        <v>195</v>
      </c>
      <c r="J86" s="225" t="s">
        <v>2977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3053</v>
      </c>
      <c r="AM86" s="227" t="s">
        <v>3053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585" t="e">
        <f>VLOOKUP(功能_33[[#This Row],[功能代號]],#REF!,1,FALSE)</f>
        <v>#REF!</v>
      </c>
    </row>
    <row r="87" spans="1:50" ht="13.8" hidden="1">
      <c r="C87" s="292" t="s">
        <v>93</v>
      </c>
      <c r="D87" s="292" t="s">
        <v>370</v>
      </c>
      <c r="E87" s="291" t="s">
        <v>375</v>
      </c>
      <c r="F87" s="292" t="s">
        <v>376</v>
      </c>
      <c r="G87" s="292"/>
      <c r="H87" s="291" t="s">
        <v>194</v>
      </c>
      <c r="I87" s="291" t="s">
        <v>195</v>
      </c>
      <c r="J87" s="225" t="s">
        <v>2977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3053</v>
      </c>
      <c r="AM87" s="227" t="s">
        <v>3053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585" t="e">
        <f>VLOOKUP(功能_33[[#This Row],[功能代號]],#REF!,1,FALSE)</f>
        <v>#REF!</v>
      </c>
    </row>
    <row r="88" spans="1:50" ht="13.8" hidden="1">
      <c r="A88" s="605">
        <v>44540</v>
      </c>
      <c r="C88" s="292" t="s">
        <v>95</v>
      </c>
      <c r="D88" s="292" t="s">
        <v>2855</v>
      </c>
      <c r="E88" s="291" t="s">
        <v>377</v>
      </c>
      <c r="F88" s="292" t="s">
        <v>378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>
        <v>44546</v>
      </c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379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  <c r="AX88" s="585" t="e">
        <f>VLOOKUP(功能_33[[#This Row],[功能代號]],#REF!,1,FALSE)</f>
        <v>#REF!</v>
      </c>
    </row>
    <row r="89" spans="1:50" ht="13.8" hidden="1">
      <c r="C89" s="292" t="s">
        <v>93</v>
      </c>
      <c r="D89" s="292" t="s">
        <v>380</v>
      </c>
      <c r="E89" s="291" t="s">
        <v>381</v>
      </c>
      <c r="F89" s="292" t="s">
        <v>382</v>
      </c>
      <c r="G89" s="292"/>
      <c r="H89" s="291" t="s">
        <v>194</v>
      </c>
      <c r="I89" s="291" t="s">
        <v>195</v>
      </c>
      <c r="J89" s="225" t="s">
        <v>2977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3019</v>
      </c>
      <c r="AM89" s="227" t="s">
        <v>3019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585" t="e">
        <f>VLOOKUP(功能_33[[#This Row],[功能代號]],#REF!,1,FALSE)</f>
        <v>#REF!</v>
      </c>
    </row>
    <row r="90" spans="1:50" ht="27.6" hidden="1">
      <c r="C90" s="292" t="s">
        <v>93</v>
      </c>
      <c r="D90" s="292" t="s">
        <v>380</v>
      </c>
      <c r="E90" s="291" t="s">
        <v>383</v>
      </c>
      <c r="F90" s="292" t="s">
        <v>384</v>
      </c>
      <c r="G90" s="292"/>
      <c r="H90" s="291" t="s">
        <v>194</v>
      </c>
      <c r="I90" s="291" t="s">
        <v>195</v>
      </c>
      <c r="J90" s="225" t="s">
        <v>2977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3054</v>
      </c>
      <c r="AM90" s="219" t="s">
        <v>3055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585" t="e">
        <f>VLOOKUP(功能_33[[#This Row],[功能代號]],#REF!,1,FALSE)</f>
        <v>#REF!</v>
      </c>
    </row>
    <row r="91" spans="1:50" ht="41.4" hidden="1">
      <c r="C91" s="292" t="s">
        <v>93</v>
      </c>
      <c r="D91" s="292" t="s">
        <v>380</v>
      </c>
      <c r="E91" s="291" t="s">
        <v>385</v>
      </c>
      <c r="F91" s="292" t="s">
        <v>386</v>
      </c>
      <c r="G91" s="292"/>
      <c r="H91" s="291" t="s">
        <v>194</v>
      </c>
      <c r="I91" s="291" t="s">
        <v>195</v>
      </c>
      <c r="J91" s="225" t="s">
        <v>2977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3057</v>
      </c>
      <c r="AM91" s="219" t="s">
        <v>3056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585" t="e">
        <f>VLOOKUP(功能_33[[#This Row],[功能代號]],#REF!,1,FALSE)</f>
        <v>#REF!</v>
      </c>
    </row>
    <row r="92" spans="1:50" ht="27.6" hidden="1">
      <c r="C92" s="292" t="s">
        <v>93</v>
      </c>
      <c r="D92" s="292" t="s">
        <v>380</v>
      </c>
      <c r="E92" s="291" t="s">
        <v>387</v>
      </c>
      <c r="F92" s="292" t="s">
        <v>388</v>
      </c>
      <c r="G92" s="292"/>
      <c r="H92" s="291" t="s">
        <v>194</v>
      </c>
      <c r="I92" s="291" t="s">
        <v>195</v>
      </c>
      <c r="J92" s="225" t="s">
        <v>2977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3063</v>
      </c>
      <c r="AM92" s="219" t="s">
        <v>3062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585" t="e">
        <f>VLOOKUP(功能_33[[#This Row],[功能代號]],#REF!,1,FALSE)</f>
        <v>#REF!</v>
      </c>
    </row>
    <row r="93" spans="1:50" ht="13.8" hidden="1">
      <c r="C93" s="292" t="s">
        <v>93</v>
      </c>
      <c r="D93" s="292" t="s">
        <v>380</v>
      </c>
      <c r="E93" s="291" t="s">
        <v>389</v>
      </c>
      <c r="F93" s="292" t="s">
        <v>390</v>
      </c>
      <c r="G93" s="292"/>
      <c r="H93" s="291" t="s">
        <v>194</v>
      </c>
      <c r="I93" s="291" t="s">
        <v>195</v>
      </c>
      <c r="J93" s="225" t="s">
        <v>2977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3019</v>
      </c>
      <c r="AM93" s="227" t="s">
        <v>3019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585" t="e">
        <f>VLOOKUP(功能_33[[#This Row],[功能代號]],#REF!,1,FALSE)</f>
        <v>#REF!</v>
      </c>
    </row>
    <row r="94" spans="1:50" ht="13.8" hidden="1">
      <c r="C94" s="292" t="s">
        <v>93</v>
      </c>
      <c r="D94" s="292" t="s">
        <v>380</v>
      </c>
      <c r="E94" s="291" t="s">
        <v>391</v>
      </c>
      <c r="F94" s="292" t="s">
        <v>392</v>
      </c>
      <c r="G94" s="292"/>
      <c r="H94" s="291" t="s">
        <v>194</v>
      </c>
      <c r="I94" s="291" t="s">
        <v>195</v>
      </c>
      <c r="J94" s="225" t="s">
        <v>2977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3019</v>
      </c>
      <c r="AM94" s="227" t="s">
        <v>3019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585" t="e">
        <f>VLOOKUP(功能_33[[#This Row],[功能代號]],#REF!,1,FALSE)</f>
        <v>#REF!</v>
      </c>
    </row>
    <row r="95" spans="1:50" ht="13.8" hidden="1">
      <c r="C95" s="292" t="s">
        <v>93</v>
      </c>
      <c r="D95" s="292" t="s">
        <v>380</v>
      </c>
      <c r="E95" s="291" t="s">
        <v>393</v>
      </c>
      <c r="F95" s="292" t="s">
        <v>394</v>
      </c>
      <c r="G95" s="292"/>
      <c r="H95" s="291" t="s">
        <v>194</v>
      </c>
      <c r="I95" s="291" t="s">
        <v>195</v>
      </c>
      <c r="J95" s="225" t="s">
        <v>2977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3019</v>
      </c>
      <c r="AM95" s="227" t="s">
        <v>3019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585" t="e">
        <f>VLOOKUP(功能_33[[#This Row],[功能代號]],#REF!,1,FALSE)</f>
        <v>#REF!</v>
      </c>
    </row>
    <row r="96" spans="1:50" ht="27.6" hidden="1">
      <c r="C96" s="292" t="s">
        <v>93</v>
      </c>
      <c r="D96" s="292" t="s">
        <v>380</v>
      </c>
      <c r="E96" s="291" t="s">
        <v>395</v>
      </c>
      <c r="F96" s="292" t="s">
        <v>396</v>
      </c>
      <c r="G96" s="292"/>
      <c r="H96" s="291" t="s">
        <v>194</v>
      </c>
      <c r="I96" s="291" t="s">
        <v>195</v>
      </c>
      <c r="J96" s="225" t="s">
        <v>2977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3058</v>
      </c>
      <c r="AM96" s="219" t="s">
        <v>3059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585" t="e">
        <f>VLOOKUP(功能_33[[#This Row],[功能代號]],#REF!,1,FALSE)</f>
        <v>#REF!</v>
      </c>
    </row>
    <row r="97" spans="2:50" ht="41.4" hidden="1">
      <c r="C97" s="292" t="s">
        <v>93</v>
      </c>
      <c r="D97" s="292" t="s">
        <v>380</v>
      </c>
      <c r="E97" s="291" t="s">
        <v>397</v>
      </c>
      <c r="F97" s="292" t="s">
        <v>398</v>
      </c>
      <c r="G97" s="292"/>
      <c r="H97" s="291" t="s">
        <v>194</v>
      </c>
      <c r="I97" s="291" t="s">
        <v>195</v>
      </c>
      <c r="J97" s="225" t="s">
        <v>2977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3061</v>
      </c>
      <c r="AM97" s="219" t="s">
        <v>3060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585" t="e">
        <f>VLOOKUP(功能_33[[#This Row],[功能代號]],#REF!,1,FALSE)</f>
        <v>#REF!</v>
      </c>
    </row>
    <row r="98" spans="2:50" ht="13.8" hidden="1">
      <c r="C98" s="292" t="s">
        <v>93</v>
      </c>
      <c r="D98" s="292" t="s">
        <v>380</v>
      </c>
      <c r="E98" s="291" t="s">
        <v>399</v>
      </c>
      <c r="F98" s="292" t="s">
        <v>400</v>
      </c>
      <c r="G98" s="292"/>
      <c r="H98" s="291" t="s">
        <v>194</v>
      </c>
      <c r="I98" s="291" t="s">
        <v>195</v>
      </c>
      <c r="J98" s="225" t="s">
        <v>2977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3019</v>
      </c>
      <c r="AM98" s="227" t="s">
        <v>3019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585" t="e">
        <f>VLOOKUP(功能_33[[#This Row],[功能代號]],#REF!,1,FALSE)</f>
        <v>#REF!</v>
      </c>
    </row>
    <row r="99" spans="2:50" ht="13.8" hidden="1">
      <c r="B99" s="292">
        <v>1</v>
      </c>
      <c r="C99" s="292" t="s">
        <v>92</v>
      </c>
      <c r="D99" s="359" t="s">
        <v>2853</v>
      </c>
      <c r="E99" s="291" t="s">
        <v>401</v>
      </c>
      <c r="F99" s="292" t="s">
        <v>402</v>
      </c>
      <c r="G99" s="292"/>
      <c r="H99" s="291" t="s">
        <v>194</v>
      </c>
      <c r="I99" s="291" t="s">
        <v>195</v>
      </c>
      <c r="J99" s="225" t="s">
        <v>312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403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585" t="e">
        <f>VLOOKUP(功能_33[[#This Row],[功能代號]],#REF!,1,FALSE)</f>
        <v>#REF!</v>
      </c>
    </row>
    <row r="100" spans="2:50" ht="13.8" hidden="1">
      <c r="B100" s="292">
        <v>1</v>
      </c>
      <c r="C100" s="292" t="s">
        <v>92</v>
      </c>
      <c r="D100" s="359" t="s">
        <v>2853</v>
      </c>
      <c r="E100" s="291" t="s">
        <v>404</v>
      </c>
      <c r="F100" s="292" t="s">
        <v>405</v>
      </c>
      <c r="G100" s="292"/>
      <c r="H100" s="291" t="s">
        <v>194</v>
      </c>
      <c r="I100" s="291" t="s">
        <v>195</v>
      </c>
      <c r="J100" s="225" t="s">
        <v>3076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3077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406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585" t="e">
        <f>VLOOKUP(功能_33[[#This Row],[功能代號]],#REF!,1,FALSE)</f>
        <v>#REF!</v>
      </c>
    </row>
    <row r="101" spans="2:50" ht="13.8" hidden="1">
      <c r="C101" s="292" t="s">
        <v>93</v>
      </c>
      <c r="D101" s="226" t="s">
        <v>370</v>
      </c>
      <c r="E101" s="291" t="s">
        <v>407</v>
      </c>
      <c r="F101" s="292" t="s">
        <v>408</v>
      </c>
      <c r="G101" s="292" t="s">
        <v>409</v>
      </c>
      <c r="H101" s="291" t="s">
        <v>194</v>
      </c>
      <c r="I101" s="291" t="s">
        <v>205</v>
      </c>
      <c r="J101" s="225" t="s">
        <v>2977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3053</v>
      </c>
      <c r="AM101" s="227" t="s">
        <v>3053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585" t="e">
        <f>VLOOKUP(功能_33[[#This Row],[功能代號]],#REF!,1,FALSE)</f>
        <v>#REF!</v>
      </c>
    </row>
    <row r="102" spans="2:50" ht="13.8" hidden="1">
      <c r="C102" s="292" t="s">
        <v>93</v>
      </c>
      <c r="D102" s="226" t="s">
        <v>370</v>
      </c>
      <c r="E102" s="291" t="s">
        <v>410</v>
      </c>
      <c r="F102" s="292" t="s">
        <v>411</v>
      </c>
      <c r="G102" s="292" t="s">
        <v>409</v>
      </c>
      <c r="H102" s="291" t="s">
        <v>194</v>
      </c>
      <c r="I102" s="291" t="s">
        <v>205</v>
      </c>
      <c r="J102" s="225" t="s">
        <v>2977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3053</v>
      </c>
      <c r="AM102" s="227" t="s">
        <v>3053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585" t="e">
        <f>VLOOKUP(功能_33[[#This Row],[功能代號]],#REF!,1,FALSE)</f>
        <v>#REF!</v>
      </c>
    </row>
    <row r="103" spans="2:50" ht="13.8" hidden="1">
      <c r="C103" s="292" t="s">
        <v>93</v>
      </c>
      <c r="D103" s="226" t="s">
        <v>412</v>
      </c>
      <c r="E103" s="291" t="s">
        <v>413</v>
      </c>
      <c r="F103" s="292" t="s">
        <v>414</v>
      </c>
      <c r="G103" s="292" t="s">
        <v>409</v>
      </c>
      <c r="H103" s="291" t="s">
        <v>194</v>
      </c>
      <c r="I103" s="291" t="s">
        <v>205</v>
      </c>
      <c r="J103" s="225" t="s">
        <v>2977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2994</v>
      </c>
      <c r="AM103" s="291" t="s">
        <v>2994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Row],[功能代號]],#REF!,1,FALSE)</f>
        <v>#REF!</v>
      </c>
    </row>
    <row r="104" spans="2:50" ht="13.8" hidden="1">
      <c r="C104" s="292" t="s">
        <v>93</v>
      </c>
      <c r="D104" s="226" t="s">
        <v>412</v>
      </c>
      <c r="E104" s="291" t="s">
        <v>415</v>
      </c>
      <c r="F104" s="292" t="s">
        <v>416</v>
      </c>
      <c r="G104" s="292" t="s">
        <v>409</v>
      </c>
      <c r="H104" s="291" t="s">
        <v>194</v>
      </c>
      <c r="I104" s="291" t="s">
        <v>205</v>
      </c>
      <c r="J104" s="225" t="s">
        <v>2977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2994</v>
      </c>
      <c r="AM104" s="291" t="s">
        <v>2994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Row],[功能代號]],#REF!,1,FALSE)</f>
        <v>#REF!</v>
      </c>
    </row>
    <row r="105" spans="2:50" ht="13.8" hidden="1">
      <c r="C105" s="292" t="s">
        <v>95</v>
      </c>
      <c r="D105" s="292" t="s">
        <v>2828</v>
      </c>
      <c r="E105" s="291" t="s">
        <v>417</v>
      </c>
      <c r="F105" s="292" t="s">
        <v>418</v>
      </c>
      <c r="G105" s="292"/>
      <c r="H105" s="291" t="s">
        <v>194</v>
      </c>
      <c r="I105" s="291" t="s">
        <v>316</v>
      </c>
      <c r="J105" s="225" t="s">
        <v>3292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134</v>
      </c>
      <c r="AA105" s="299">
        <v>44546</v>
      </c>
      <c r="AB105" s="299">
        <v>44546</v>
      </c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420</v>
      </c>
      <c r="AL105" s="291" t="s">
        <v>2994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>6-1</v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585" t="e">
        <f>VLOOKUP(功能_33[[#This Row],[功能代號]],#REF!,1,FALSE)</f>
        <v>#REF!</v>
      </c>
    </row>
    <row r="106" spans="2:50" ht="27.6" hidden="1">
      <c r="C106" s="292" t="s">
        <v>93</v>
      </c>
      <c r="D106" s="292" t="s">
        <v>421</v>
      </c>
      <c r="E106" s="291" t="s">
        <v>422</v>
      </c>
      <c r="F106" s="292" t="s">
        <v>423</v>
      </c>
      <c r="G106" s="292"/>
      <c r="H106" s="291" t="s">
        <v>194</v>
      </c>
      <c r="I106" s="291" t="s">
        <v>195</v>
      </c>
      <c r="J106" s="225" t="s">
        <v>2977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3020</v>
      </c>
      <c r="AM106" s="219" t="s">
        <v>3021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585" t="e">
        <f>VLOOKUP(功能_33[[#This Row],[功能代號]],#REF!,1,FALSE)</f>
        <v>#REF!</v>
      </c>
    </row>
    <row r="107" spans="2:50" ht="13.8" hidden="1">
      <c r="B107" s="292">
        <v>1</v>
      </c>
      <c r="C107" s="292" t="s">
        <v>92</v>
      </c>
      <c r="D107" s="359" t="s">
        <v>2853</v>
      </c>
      <c r="E107" s="291" t="s">
        <v>424</v>
      </c>
      <c r="F107" s="292" t="s">
        <v>425</v>
      </c>
      <c r="G107" s="292"/>
      <c r="H107" s="291" t="s">
        <v>194</v>
      </c>
      <c r="I107" s="291" t="s">
        <v>195</v>
      </c>
      <c r="J107" s="225" t="s">
        <v>312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426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585" t="e">
        <f>VLOOKUP(功能_33[[#This Row],[功能代號]],#REF!,1,FALSE)</f>
        <v>#REF!</v>
      </c>
    </row>
    <row r="108" spans="2:50" ht="41.4" hidden="1">
      <c r="B108" s="292">
        <v>1</v>
      </c>
      <c r="C108" s="292" t="s">
        <v>92</v>
      </c>
      <c r="D108" s="359" t="s">
        <v>2853</v>
      </c>
      <c r="E108" s="291" t="s">
        <v>427</v>
      </c>
      <c r="F108" s="292" t="s">
        <v>428</v>
      </c>
      <c r="G108" s="292"/>
      <c r="H108" s="291" t="s">
        <v>194</v>
      </c>
      <c r="I108" s="291" t="s">
        <v>195</v>
      </c>
      <c r="J108" s="225" t="s">
        <v>312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3064</v>
      </c>
      <c r="AM108" s="219" t="s">
        <v>3065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585" t="e">
        <f>VLOOKUP(功能_33[[#This Row],[功能代號]],#REF!,1,FALSE)</f>
        <v>#REF!</v>
      </c>
    </row>
    <row r="109" spans="2:50" ht="13.8" hidden="1">
      <c r="B109" s="292">
        <v>1</v>
      </c>
      <c r="C109" s="292" t="s">
        <v>92</v>
      </c>
      <c r="D109" s="359" t="s">
        <v>2853</v>
      </c>
      <c r="E109" s="291" t="s">
        <v>429</v>
      </c>
      <c r="F109" s="292" t="s">
        <v>430</v>
      </c>
      <c r="G109" s="292"/>
      <c r="H109" s="291" t="s">
        <v>194</v>
      </c>
      <c r="I109" s="291" t="s">
        <v>195</v>
      </c>
      <c r="J109" s="225" t="s">
        <v>312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585" t="e">
        <f>VLOOKUP(功能_33[[#This Row],[功能代號]],#REF!,1,FALSE)</f>
        <v>#REF!</v>
      </c>
    </row>
    <row r="110" spans="2:50" ht="13.8" hidden="1">
      <c r="C110" s="292" t="s">
        <v>91</v>
      </c>
      <c r="D110" s="292" t="s">
        <v>2859</v>
      </c>
      <c r="E110" s="291" t="s">
        <v>431</v>
      </c>
      <c r="F110" s="292" t="s">
        <v>432</v>
      </c>
      <c r="G110" s="292"/>
      <c r="H110" s="291" t="s">
        <v>194</v>
      </c>
      <c r="I110" s="291" t="s">
        <v>205</v>
      </c>
      <c r="J110" s="225" t="s">
        <v>3284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433</v>
      </c>
      <c r="AM110" s="292" t="s">
        <v>434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Row],[功能代號]],#REF!,1,FALSE)</f>
        <v>#REF!</v>
      </c>
    </row>
    <row r="111" spans="2:50" ht="13.8" hidden="1">
      <c r="C111" s="292" t="s">
        <v>91</v>
      </c>
      <c r="D111" s="292" t="s">
        <v>2859</v>
      </c>
      <c r="E111" s="291" t="s">
        <v>435</v>
      </c>
      <c r="F111" s="292" t="s">
        <v>436</v>
      </c>
      <c r="G111" s="292"/>
      <c r="H111" s="291" t="s">
        <v>194</v>
      </c>
      <c r="I111" s="291" t="s">
        <v>205</v>
      </c>
      <c r="J111" s="225" t="s">
        <v>3284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433</v>
      </c>
      <c r="AM111" s="292" t="s">
        <v>437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Row],[功能代號]],#REF!,1,FALSE)</f>
        <v>#REF!</v>
      </c>
    </row>
    <row r="112" spans="2:50" ht="13.8" hidden="1">
      <c r="C112" s="292" t="s">
        <v>91</v>
      </c>
      <c r="D112" s="292" t="s">
        <v>2859</v>
      </c>
      <c r="E112" s="291" t="s">
        <v>438</v>
      </c>
      <c r="F112" s="292" t="s">
        <v>439</v>
      </c>
      <c r="G112" s="292"/>
      <c r="H112" s="291" t="s">
        <v>194</v>
      </c>
      <c r="I112" s="291" t="s">
        <v>205</v>
      </c>
      <c r="J112" s="225" t="s">
        <v>3284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440</v>
      </c>
      <c r="AM112" s="292" t="s">
        <v>434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Row],[功能代號]],#REF!,1,FALSE)</f>
        <v>#REF!</v>
      </c>
    </row>
    <row r="113" spans="1:50" ht="13.8" hidden="1">
      <c r="C113" s="292" t="s">
        <v>93</v>
      </c>
      <c r="D113" s="292" t="s">
        <v>441</v>
      </c>
      <c r="E113" s="291" t="s">
        <v>442</v>
      </c>
      <c r="F113" s="292" t="s">
        <v>443</v>
      </c>
      <c r="G113" s="292"/>
      <c r="H113" s="291" t="s">
        <v>194</v>
      </c>
      <c r="I113" s="291" t="s">
        <v>2792</v>
      </c>
      <c r="J113" s="225" t="s">
        <v>2977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2994</v>
      </c>
      <c r="AM113" s="291" t="s">
        <v>2994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585" t="e">
        <f>VLOOKUP(功能_33[[#This Row],[功能代號]],#REF!,1,FALSE)</f>
        <v>#REF!</v>
      </c>
    </row>
    <row r="114" spans="1:50" ht="13.8" hidden="1">
      <c r="C114" s="292" t="s">
        <v>93</v>
      </c>
      <c r="D114" s="292" t="s">
        <v>441</v>
      </c>
      <c r="E114" s="291" t="s">
        <v>444</v>
      </c>
      <c r="F114" s="292" t="s">
        <v>445</v>
      </c>
      <c r="G114" s="292"/>
      <c r="H114" s="291" t="s">
        <v>194</v>
      </c>
      <c r="I114" s="291" t="s">
        <v>2792</v>
      </c>
      <c r="J114" s="225" t="s">
        <v>2977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2751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2980</v>
      </c>
      <c r="AM114" s="292" t="s">
        <v>2978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585" t="e">
        <f>VLOOKUP(功能_33[[#This Row],[功能代號]],#REF!,1,FALSE)</f>
        <v>#REF!</v>
      </c>
    </row>
    <row r="115" spans="1:50" ht="13.8" hidden="1">
      <c r="C115" s="292" t="s">
        <v>93</v>
      </c>
      <c r="D115" s="292" t="s">
        <v>441</v>
      </c>
      <c r="E115" s="291" t="s">
        <v>446</v>
      </c>
      <c r="F115" s="292" t="s">
        <v>447</v>
      </c>
      <c r="G115" s="292"/>
      <c r="H115" s="291" t="s">
        <v>194</v>
      </c>
      <c r="I115" s="291" t="s">
        <v>2792</v>
      </c>
      <c r="J115" s="225" t="s">
        <v>2977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2982</v>
      </c>
      <c r="AM115" s="292" t="s">
        <v>2981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585" t="e">
        <f>VLOOKUP(功能_33[[#This Row],[功能代號]],#REF!,1,FALSE)</f>
        <v>#REF!</v>
      </c>
    </row>
    <row r="116" spans="1:50" ht="41.4" hidden="1">
      <c r="C116" s="292" t="s">
        <v>93</v>
      </c>
      <c r="D116" s="292" t="s">
        <v>441</v>
      </c>
      <c r="E116" s="291" t="s">
        <v>448</v>
      </c>
      <c r="F116" s="292" t="s">
        <v>449</v>
      </c>
      <c r="G116" s="292"/>
      <c r="H116" s="291" t="s">
        <v>194</v>
      </c>
      <c r="I116" s="291" t="s">
        <v>2792</v>
      </c>
      <c r="J116" s="225" t="s">
        <v>2977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2984</v>
      </c>
      <c r="AM116" s="219" t="s">
        <v>2983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585" t="e">
        <f>VLOOKUP(功能_33[[#This Row],[功能代號]],#REF!,1,FALSE)</f>
        <v>#REF!</v>
      </c>
    </row>
    <row r="117" spans="1:50" ht="13.8" hidden="1">
      <c r="C117" s="292" t="s">
        <v>93</v>
      </c>
      <c r="D117" s="292" t="s">
        <v>441</v>
      </c>
      <c r="E117" s="291" t="s">
        <v>450</v>
      </c>
      <c r="F117" s="292" t="s">
        <v>451</v>
      </c>
      <c r="G117" s="292"/>
      <c r="H117" s="291" t="s">
        <v>194</v>
      </c>
      <c r="I117" s="291" t="s">
        <v>2792</v>
      </c>
      <c r="J117" s="225" t="s">
        <v>2977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2979</v>
      </c>
      <c r="AM117" s="292" t="s">
        <v>2978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585" t="e">
        <f>VLOOKUP(功能_33[[#This Row],[功能代號]],#REF!,1,FALSE)</f>
        <v>#REF!</v>
      </c>
    </row>
    <row r="118" spans="1:50" ht="13.8" hidden="1">
      <c r="C118" s="292" t="s">
        <v>93</v>
      </c>
      <c r="D118" s="292" t="s">
        <v>441</v>
      </c>
      <c r="E118" s="291" t="s">
        <v>452</v>
      </c>
      <c r="F118" s="292" t="s">
        <v>453</v>
      </c>
      <c r="G118" s="292"/>
      <c r="H118" s="291" t="s">
        <v>194</v>
      </c>
      <c r="I118" s="291" t="s">
        <v>2792</v>
      </c>
      <c r="J118" s="225" t="s">
        <v>2977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2986</v>
      </c>
      <c r="AM118" s="292" t="s">
        <v>2985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585" t="e">
        <f>VLOOKUP(功能_33[[#This Row],[功能代號]],#REF!,1,FALSE)</f>
        <v>#REF!</v>
      </c>
    </row>
    <row r="119" spans="1:50" ht="13.8" hidden="1">
      <c r="A119" s="605">
        <v>44547</v>
      </c>
      <c r="C119" s="292" t="s">
        <v>93</v>
      </c>
      <c r="D119" s="292" t="s">
        <v>441</v>
      </c>
      <c r="E119" s="291" t="s">
        <v>454</v>
      </c>
      <c r="F119" s="292" t="s">
        <v>455</v>
      </c>
      <c r="G119" s="292"/>
      <c r="H119" s="291" t="s">
        <v>194</v>
      </c>
      <c r="I119" s="291" t="s">
        <v>2792</v>
      </c>
      <c r="J119" s="225" t="s">
        <v>2977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2988</v>
      </c>
      <c r="AM119" s="292" t="s">
        <v>2987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  <c r="AX119" s="585" t="e">
        <f>VLOOKUP(功能_33[[#This Row],[功能代號]],#REF!,1,FALSE)</f>
        <v>#REF!</v>
      </c>
    </row>
    <row r="120" spans="1:50" ht="27.6" hidden="1">
      <c r="C120" s="292" t="s">
        <v>93</v>
      </c>
      <c r="D120" s="292" t="s">
        <v>441</v>
      </c>
      <c r="E120" s="291" t="s">
        <v>456</v>
      </c>
      <c r="F120" s="292" t="s">
        <v>457</v>
      </c>
      <c r="G120" s="292"/>
      <c r="H120" s="291" t="s">
        <v>194</v>
      </c>
      <c r="I120" s="291" t="s">
        <v>2792</v>
      </c>
      <c r="J120" s="225" t="s">
        <v>2977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458</v>
      </c>
      <c r="AL120" s="308" t="s">
        <v>2990</v>
      </c>
      <c r="AM120" s="219" t="s">
        <v>2989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585" t="e">
        <f>VLOOKUP(功能_33[[#This Row],[功能代號]],#REF!,1,FALSE)</f>
        <v>#REF!</v>
      </c>
    </row>
    <row r="121" spans="1:50" ht="13.8" hidden="1">
      <c r="C121" s="292" t="s">
        <v>93</v>
      </c>
      <c r="D121" s="292" t="s">
        <v>441</v>
      </c>
      <c r="E121" s="291" t="s">
        <v>459</v>
      </c>
      <c r="F121" s="292" t="s">
        <v>460</v>
      </c>
      <c r="G121" s="292"/>
      <c r="H121" s="291" t="s">
        <v>194</v>
      </c>
      <c r="I121" s="291" t="s">
        <v>2792</v>
      </c>
      <c r="J121" s="225" t="s">
        <v>2977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2994</v>
      </c>
      <c r="AM121" s="291" t="s">
        <v>2994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585" t="e">
        <f>VLOOKUP(功能_33[[#This Row],[功能代號]],#REF!,1,FALSE)</f>
        <v>#REF!</v>
      </c>
    </row>
    <row r="122" spans="1:50" ht="13.8" hidden="1">
      <c r="C122" s="292" t="s">
        <v>93</v>
      </c>
      <c r="D122" s="292" t="s">
        <v>441</v>
      </c>
      <c r="E122" s="291" t="s">
        <v>461</v>
      </c>
      <c r="F122" s="292" t="s">
        <v>462</v>
      </c>
      <c r="G122" s="292"/>
      <c r="H122" s="291" t="s">
        <v>194</v>
      </c>
      <c r="I122" s="291" t="s">
        <v>2792</v>
      </c>
      <c r="J122" s="225" t="s">
        <v>2977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458</v>
      </c>
      <c r="AL122" s="291" t="s">
        <v>2994</v>
      </c>
      <c r="AM122" s="291" t="s">
        <v>2994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585" t="e">
        <f>VLOOKUP(功能_33[[#This Row],[功能代號]],#REF!,1,FALSE)</f>
        <v>#REF!</v>
      </c>
    </row>
    <row r="123" spans="1:50" ht="13.8" hidden="1">
      <c r="C123" s="292" t="s">
        <v>93</v>
      </c>
      <c r="D123" s="292" t="s">
        <v>441</v>
      </c>
      <c r="E123" s="291" t="s">
        <v>463</v>
      </c>
      <c r="F123" s="292" t="s">
        <v>464</v>
      </c>
      <c r="G123" s="292"/>
      <c r="H123" s="291" t="s">
        <v>194</v>
      </c>
      <c r="I123" s="291" t="s">
        <v>2792</v>
      </c>
      <c r="J123" s="225" t="s">
        <v>2977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3039</v>
      </c>
      <c r="AM123" s="292" t="s">
        <v>2991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585" t="e">
        <f>VLOOKUP(功能_33[[#This Row],[功能代號]],#REF!,1,FALSE)</f>
        <v>#REF!</v>
      </c>
    </row>
    <row r="124" spans="1:50" ht="13.8" hidden="1">
      <c r="C124" s="292" t="s">
        <v>93</v>
      </c>
      <c r="D124" s="292" t="s">
        <v>441</v>
      </c>
      <c r="E124" s="291" t="s">
        <v>465</v>
      </c>
      <c r="F124" s="292" t="s">
        <v>466</v>
      </c>
      <c r="G124" s="292"/>
      <c r="H124" s="291" t="s">
        <v>194</v>
      </c>
      <c r="I124" s="291" t="s">
        <v>2792</v>
      </c>
      <c r="J124" s="225" t="s">
        <v>2977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458</v>
      </c>
      <c r="AL124" s="291" t="s">
        <v>3040</v>
      </c>
      <c r="AM124" s="292" t="s">
        <v>3038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585" t="e">
        <f>VLOOKUP(功能_33[[#This Row],[功能代號]],#REF!,1,FALSE)</f>
        <v>#REF!</v>
      </c>
    </row>
    <row r="125" spans="1:50" ht="69" hidden="1">
      <c r="C125" s="292" t="s">
        <v>93</v>
      </c>
      <c r="D125" s="292" t="s">
        <v>467</v>
      </c>
      <c r="E125" s="291" t="s">
        <v>468</v>
      </c>
      <c r="F125" s="292" t="s">
        <v>469</v>
      </c>
      <c r="G125" s="292"/>
      <c r="H125" s="291" t="s">
        <v>194</v>
      </c>
      <c r="I125" s="291" t="s">
        <v>2792</v>
      </c>
      <c r="J125" s="225" t="s">
        <v>2977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470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2995</v>
      </c>
      <c r="AM125" s="219" t="s">
        <v>2998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585" t="e">
        <f>VLOOKUP(功能_33[[#This Row],[功能代號]],#REF!,1,FALSE)</f>
        <v>#REF!</v>
      </c>
    </row>
    <row r="126" spans="1:50" ht="27.6" hidden="1">
      <c r="C126" s="292" t="s">
        <v>93</v>
      </c>
      <c r="D126" s="292" t="s">
        <v>467</v>
      </c>
      <c r="E126" s="291" t="s">
        <v>471</v>
      </c>
      <c r="F126" s="292" t="s">
        <v>472</v>
      </c>
      <c r="G126" s="292"/>
      <c r="H126" s="291" t="s">
        <v>194</v>
      </c>
      <c r="I126" s="291" t="s">
        <v>2792</v>
      </c>
      <c r="J126" s="225" t="s">
        <v>2977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470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473</v>
      </c>
      <c r="AL126" s="308" t="s">
        <v>3003</v>
      </c>
      <c r="AM126" s="219" t="s">
        <v>3004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585" t="e">
        <f>VLOOKUP(功能_33[[#This Row],[功能代號]],#REF!,1,FALSE)</f>
        <v>#REF!</v>
      </c>
    </row>
    <row r="127" spans="1:50" ht="27.6" hidden="1">
      <c r="C127" s="292" t="s">
        <v>93</v>
      </c>
      <c r="D127" s="292" t="s">
        <v>467</v>
      </c>
      <c r="E127" s="291" t="s">
        <v>474</v>
      </c>
      <c r="F127" s="292" t="s">
        <v>475</v>
      </c>
      <c r="G127" s="292"/>
      <c r="H127" s="291" t="s">
        <v>194</v>
      </c>
      <c r="I127" s="291" t="s">
        <v>2792</v>
      </c>
      <c r="J127" s="225" t="s">
        <v>2977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470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2996</v>
      </c>
      <c r="AM127" s="219" t="s">
        <v>2997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585" t="e">
        <f>VLOOKUP(功能_33[[#This Row],[功能代號]],#REF!,1,FALSE)</f>
        <v>#REF!</v>
      </c>
    </row>
    <row r="128" spans="1:50" ht="41.4" hidden="1">
      <c r="C128" s="292" t="s">
        <v>93</v>
      </c>
      <c r="D128" s="292" t="s">
        <v>467</v>
      </c>
      <c r="E128" s="291" t="s">
        <v>476</v>
      </c>
      <c r="F128" s="292" t="s">
        <v>477</v>
      </c>
      <c r="G128" s="292"/>
      <c r="H128" s="291" t="s">
        <v>194</v>
      </c>
      <c r="I128" s="291" t="s">
        <v>2792</v>
      </c>
      <c r="J128" s="225" t="s">
        <v>2977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470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2999</v>
      </c>
      <c r="AM128" s="219" t="s">
        <v>3000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585" t="e">
        <f>VLOOKUP(功能_33[[#This Row],[功能代號]],#REF!,1,FALSE)</f>
        <v>#REF!</v>
      </c>
    </row>
    <row r="129" spans="3:50" ht="27.6" hidden="1">
      <c r="C129" s="292" t="s">
        <v>93</v>
      </c>
      <c r="D129" s="292" t="s">
        <v>467</v>
      </c>
      <c r="E129" s="291" t="s">
        <v>478</v>
      </c>
      <c r="F129" s="292" t="s">
        <v>479</v>
      </c>
      <c r="G129" s="292"/>
      <c r="H129" s="291" t="s">
        <v>194</v>
      </c>
      <c r="I129" s="291" t="s">
        <v>2792</v>
      </c>
      <c r="J129" s="225" t="s">
        <v>2977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470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3001</v>
      </c>
      <c r="AM129" s="219" t="s">
        <v>3002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585" t="e">
        <f>VLOOKUP(功能_33[[#This Row],[功能代號]],#REF!,1,FALSE)</f>
        <v>#REF!</v>
      </c>
    </row>
    <row r="130" spans="3:50" ht="13.8" hidden="1">
      <c r="C130" s="292" t="s">
        <v>94</v>
      </c>
      <c r="D130" s="292" t="s">
        <v>2840</v>
      </c>
      <c r="E130" s="291" t="s">
        <v>480</v>
      </c>
      <c r="F130" s="292" t="s">
        <v>481</v>
      </c>
      <c r="G130" s="292"/>
      <c r="H130" s="291" t="s">
        <v>482</v>
      </c>
      <c r="I130" s="291" t="s">
        <v>482</v>
      </c>
      <c r="J130" s="225" t="s">
        <v>483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3072</v>
      </c>
      <c r="AM130" s="292" t="s">
        <v>3074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Row],[功能代號]],#REF!,1,FALSE)</f>
        <v>#REF!</v>
      </c>
    </row>
    <row r="131" spans="3:50" ht="13.8" hidden="1">
      <c r="C131" s="292" t="s">
        <v>94</v>
      </c>
      <c r="D131" s="292" t="s">
        <v>2840</v>
      </c>
      <c r="E131" s="291" t="s">
        <v>484</v>
      </c>
      <c r="F131" s="292" t="s">
        <v>485</v>
      </c>
      <c r="G131" s="292"/>
      <c r="H131" s="291" t="s">
        <v>482</v>
      </c>
      <c r="I131" s="291" t="s">
        <v>482</v>
      </c>
      <c r="J131" s="225" t="s">
        <v>483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3072</v>
      </c>
      <c r="AM131" s="292" t="s">
        <v>3074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Row],[功能代號]],#REF!,1,FALSE)</f>
        <v>#REF!</v>
      </c>
    </row>
    <row r="132" spans="3:50" ht="13.8" hidden="1">
      <c r="C132" s="292" t="s">
        <v>94</v>
      </c>
      <c r="D132" s="292" t="s">
        <v>2840</v>
      </c>
      <c r="E132" s="291" t="s">
        <v>486</v>
      </c>
      <c r="F132" s="292" t="s">
        <v>487</v>
      </c>
      <c r="G132" s="292"/>
      <c r="H132" s="291" t="s">
        <v>482</v>
      </c>
      <c r="I132" s="291" t="s">
        <v>482</v>
      </c>
      <c r="J132" s="225" t="s">
        <v>3071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3072</v>
      </c>
      <c r="AM132" s="292" t="s">
        <v>3074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Row],[功能代號]],#REF!,1,FALSE)</f>
        <v>#REF!</v>
      </c>
    </row>
    <row r="133" spans="3:50" ht="13.8" hidden="1">
      <c r="C133" s="292" t="s">
        <v>94</v>
      </c>
      <c r="D133" s="292" t="s">
        <v>2840</v>
      </c>
      <c r="E133" s="291" t="s">
        <v>488</v>
      </c>
      <c r="F133" s="292" t="s">
        <v>489</v>
      </c>
      <c r="G133" s="292"/>
      <c r="H133" s="291" t="s">
        <v>482</v>
      </c>
      <c r="I133" s="291" t="s">
        <v>482</v>
      </c>
      <c r="J133" s="225" t="s">
        <v>483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3072</v>
      </c>
      <c r="AM133" s="292" t="s">
        <v>3074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Row],[功能代號]],#REF!,1,FALSE)</f>
        <v>#REF!</v>
      </c>
    </row>
    <row r="134" spans="3:50" ht="13.8" hidden="1">
      <c r="C134" s="292" t="s">
        <v>94</v>
      </c>
      <c r="D134" s="292" t="s">
        <v>2840</v>
      </c>
      <c r="E134" s="291" t="s">
        <v>490</v>
      </c>
      <c r="F134" s="270" t="s">
        <v>491</v>
      </c>
      <c r="G134" s="270"/>
      <c r="H134" s="291" t="s">
        <v>482</v>
      </c>
      <c r="I134" s="291" t="s">
        <v>482</v>
      </c>
      <c r="J134" s="225" t="s">
        <v>483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3072</v>
      </c>
      <c r="AM134" s="292" t="s">
        <v>3074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Row],[功能代號]],#REF!,1,FALSE)</f>
        <v>#REF!</v>
      </c>
    </row>
    <row r="135" spans="3:50" ht="13.8" hidden="1">
      <c r="C135" s="292" t="s">
        <v>94</v>
      </c>
      <c r="D135" s="292" t="s">
        <v>2840</v>
      </c>
      <c r="E135" s="291" t="s">
        <v>492</v>
      </c>
      <c r="F135" s="292" t="s">
        <v>493</v>
      </c>
      <c r="G135" s="292"/>
      <c r="H135" s="291" t="s">
        <v>482</v>
      </c>
      <c r="I135" s="291" t="s">
        <v>482</v>
      </c>
      <c r="J135" s="225" t="s">
        <v>483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3072</v>
      </c>
      <c r="AM135" s="292" t="s">
        <v>3074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Row],[功能代號]],#REF!,1,FALSE)</f>
        <v>#REF!</v>
      </c>
    </row>
    <row r="136" spans="3:50" ht="13.8" hidden="1">
      <c r="C136" s="292" t="s">
        <v>94</v>
      </c>
      <c r="D136" s="292" t="s">
        <v>2840</v>
      </c>
      <c r="E136" s="291" t="s">
        <v>494</v>
      </c>
      <c r="F136" s="292" t="s">
        <v>495</v>
      </c>
      <c r="G136" s="292"/>
      <c r="H136" s="291" t="s">
        <v>482</v>
      </c>
      <c r="I136" s="291" t="s">
        <v>482</v>
      </c>
      <c r="J136" s="225" t="s">
        <v>483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3072</v>
      </c>
      <c r="AM136" s="292" t="s">
        <v>3074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Row],[功能代號]],#REF!,1,FALSE)</f>
        <v>#REF!</v>
      </c>
    </row>
    <row r="137" spans="3:50" ht="13.8" hidden="1">
      <c r="C137" s="292" t="s">
        <v>94</v>
      </c>
      <c r="D137" s="292" t="s">
        <v>2840</v>
      </c>
      <c r="E137" s="291" t="s">
        <v>496</v>
      </c>
      <c r="F137" s="270" t="s">
        <v>497</v>
      </c>
      <c r="G137" s="270"/>
      <c r="H137" s="291" t="s">
        <v>482</v>
      </c>
      <c r="I137" s="291" t="s">
        <v>482</v>
      </c>
      <c r="J137" s="225" t="s">
        <v>483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3072</v>
      </c>
      <c r="AM137" s="292" t="s">
        <v>3074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Row],[功能代號]],#REF!,1,FALSE)</f>
        <v>#REF!</v>
      </c>
    </row>
    <row r="138" spans="3:50" ht="13.8" hidden="1">
      <c r="C138" s="292" t="s">
        <v>94</v>
      </c>
      <c r="D138" s="292" t="s">
        <v>2840</v>
      </c>
      <c r="E138" s="291" t="s">
        <v>498</v>
      </c>
      <c r="F138" s="292" t="s">
        <v>499</v>
      </c>
      <c r="G138" s="292"/>
      <c r="H138" s="291" t="s">
        <v>482</v>
      </c>
      <c r="I138" s="291" t="s">
        <v>482</v>
      </c>
      <c r="J138" s="225" t="s">
        <v>483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3072</v>
      </c>
      <c r="AM138" s="292" t="s">
        <v>3074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Row],[功能代號]],#REF!,1,FALSE)</f>
        <v>#REF!</v>
      </c>
    </row>
    <row r="139" spans="3:50" ht="13.8" hidden="1">
      <c r="C139" s="292" t="s">
        <v>94</v>
      </c>
      <c r="D139" s="292" t="s">
        <v>2840</v>
      </c>
      <c r="E139" s="291" t="s">
        <v>500</v>
      </c>
      <c r="F139" s="292" t="s">
        <v>501</v>
      </c>
      <c r="G139" s="292"/>
      <c r="H139" s="291" t="s">
        <v>482</v>
      </c>
      <c r="I139" s="291" t="s">
        <v>482</v>
      </c>
      <c r="J139" s="225" t="s">
        <v>483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3072</v>
      </c>
      <c r="AM139" s="292" t="s">
        <v>3074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Row],[功能代號]],#REF!,1,FALSE)</f>
        <v>#REF!</v>
      </c>
    </row>
    <row r="140" spans="3:50" ht="13.8" hidden="1">
      <c r="C140" s="292" t="s">
        <v>94</v>
      </c>
      <c r="D140" s="292" t="s">
        <v>2840</v>
      </c>
      <c r="E140" s="291" t="s">
        <v>502</v>
      </c>
      <c r="F140" s="292" t="s">
        <v>503</v>
      </c>
      <c r="G140" s="292"/>
      <c r="H140" s="291" t="s">
        <v>482</v>
      </c>
      <c r="I140" s="291" t="s">
        <v>482</v>
      </c>
      <c r="J140" s="225" t="s">
        <v>483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3072</v>
      </c>
      <c r="AM140" s="292" t="s">
        <v>3074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Row],[功能代號]],#REF!,1,FALSE)</f>
        <v>#REF!</v>
      </c>
    </row>
    <row r="141" spans="3:50" ht="13.8" hidden="1">
      <c r="C141" s="292" t="s">
        <v>94</v>
      </c>
      <c r="D141" s="292" t="s">
        <v>2840</v>
      </c>
      <c r="E141" s="291" t="s">
        <v>504</v>
      </c>
      <c r="F141" s="292" t="s">
        <v>505</v>
      </c>
      <c r="G141" s="292"/>
      <c r="H141" s="291" t="s">
        <v>482</v>
      </c>
      <c r="I141" s="291" t="s">
        <v>482</v>
      </c>
      <c r="J141" s="225" t="s">
        <v>483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3072</v>
      </c>
      <c r="AM141" s="292" t="s">
        <v>3074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Row],[功能代號]],#REF!,1,FALSE)</f>
        <v>#REF!</v>
      </c>
    </row>
    <row r="142" spans="3:50" ht="13.8" hidden="1">
      <c r="C142" s="292" t="s">
        <v>94</v>
      </c>
      <c r="D142" s="292" t="s">
        <v>2840</v>
      </c>
      <c r="E142" s="291" t="s">
        <v>506</v>
      </c>
      <c r="F142" s="292" t="s">
        <v>507</v>
      </c>
      <c r="G142" s="292" t="s">
        <v>508</v>
      </c>
      <c r="H142" s="291" t="s">
        <v>482</v>
      </c>
      <c r="I142" s="291" t="s">
        <v>482</v>
      </c>
      <c r="J142" s="225" t="s">
        <v>483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3072</v>
      </c>
      <c r="AM142" s="292" t="s">
        <v>3074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Row],[功能代號]],#REF!,1,FALSE)</f>
        <v>#REF!</v>
      </c>
    </row>
    <row r="143" spans="3:50" ht="13.8" hidden="1">
      <c r="C143" s="292" t="s">
        <v>94</v>
      </c>
      <c r="D143" s="292" t="s">
        <v>2840</v>
      </c>
      <c r="E143" s="291" t="s">
        <v>509</v>
      </c>
      <c r="F143" s="292" t="s">
        <v>510</v>
      </c>
      <c r="G143" s="292"/>
      <c r="H143" s="291" t="s">
        <v>482</v>
      </c>
      <c r="I143" s="291" t="s">
        <v>482</v>
      </c>
      <c r="J143" s="225" t="s">
        <v>483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3072</v>
      </c>
      <c r="AM143" s="292" t="s">
        <v>3074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Row],[功能代號]],#REF!,1,FALSE)</f>
        <v>#REF!</v>
      </c>
    </row>
    <row r="144" spans="3:50" ht="13.8" hidden="1">
      <c r="C144" s="292" t="s">
        <v>94</v>
      </c>
      <c r="D144" s="292" t="s">
        <v>2840</v>
      </c>
      <c r="E144" s="291" t="s">
        <v>511</v>
      </c>
      <c r="F144" s="292" t="s">
        <v>512</v>
      </c>
      <c r="G144" s="292"/>
      <c r="H144" s="291" t="s">
        <v>482</v>
      </c>
      <c r="I144" s="291" t="s">
        <v>482</v>
      </c>
      <c r="J144" s="225" t="s">
        <v>483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3072</v>
      </c>
      <c r="AM144" s="292" t="s">
        <v>3074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Row],[功能代號]],#REF!,1,FALSE)</f>
        <v>#REF!</v>
      </c>
    </row>
    <row r="145" spans="3:50" ht="13.8" hidden="1">
      <c r="C145" s="292" t="s">
        <v>94</v>
      </c>
      <c r="D145" s="292" t="s">
        <v>2840</v>
      </c>
      <c r="E145" s="291" t="s">
        <v>513</v>
      </c>
      <c r="F145" s="292" t="s">
        <v>514</v>
      </c>
      <c r="G145" s="292"/>
      <c r="H145" s="291" t="s">
        <v>482</v>
      </c>
      <c r="I145" s="291" t="s">
        <v>482</v>
      </c>
      <c r="J145" s="225" t="s">
        <v>483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3072</v>
      </c>
      <c r="AM145" s="292" t="s">
        <v>3074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Row],[功能代號]],#REF!,1,FALSE)</f>
        <v>#REF!</v>
      </c>
    </row>
    <row r="146" spans="3:50" ht="13.8" hidden="1">
      <c r="C146" s="292" t="s">
        <v>94</v>
      </c>
      <c r="D146" s="292" t="s">
        <v>2840</v>
      </c>
      <c r="E146" s="291" t="s">
        <v>515</v>
      </c>
      <c r="F146" s="292" t="s">
        <v>516</v>
      </c>
      <c r="G146" s="292"/>
      <c r="H146" s="291" t="s">
        <v>482</v>
      </c>
      <c r="I146" s="291" t="s">
        <v>482</v>
      </c>
      <c r="J146" s="225" t="s">
        <v>483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3072</v>
      </c>
      <c r="AM146" s="292" t="s">
        <v>3074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Row],[功能代號]],#REF!,1,FALSE)</f>
        <v>#REF!</v>
      </c>
    </row>
    <row r="147" spans="3:50" ht="13.8" hidden="1">
      <c r="C147" s="292" t="s">
        <v>94</v>
      </c>
      <c r="D147" s="292" t="s">
        <v>2840</v>
      </c>
      <c r="E147" s="291" t="s">
        <v>517</v>
      </c>
      <c r="F147" s="292" t="s">
        <v>518</v>
      </c>
      <c r="G147" s="292"/>
      <c r="H147" s="291" t="s">
        <v>482</v>
      </c>
      <c r="I147" s="291" t="s">
        <v>482</v>
      </c>
      <c r="J147" s="225" t="s">
        <v>483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3072</v>
      </c>
      <c r="AM147" s="292" t="s">
        <v>3074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Row],[功能代號]],#REF!,1,FALSE)</f>
        <v>#REF!</v>
      </c>
    </row>
    <row r="148" spans="3:50" ht="13.8" hidden="1">
      <c r="C148" s="292" t="s">
        <v>94</v>
      </c>
      <c r="D148" s="292" t="s">
        <v>2840</v>
      </c>
      <c r="E148" s="291" t="s">
        <v>519</v>
      </c>
      <c r="F148" s="292" t="s">
        <v>520</v>
      </c>
      <c r="G148" s="292"/>
      <c r="H148" s="291" t="s">
        <v>482</v>
      </c>
      <c r="I148" s="291" t="s">
        <v>482</v>
      </c>
      <c r="J148" s="225" t="s">
        <v>483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3072</v>
      </c>
      <c r="AM148" s="292" t="s">
        <v>3074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Row],[功能代號]],#REF!,1,FALSE)</f>
        <v>#REF!</v>
      </c>
    </row>
    <row r="149" spans="3:50" ht="13.8" hidden="1">
      <c r="C149" s="292" t="s">
        <v>94</v>
      </c>
      <c r="D149" s="292" t="s">
        <v>2840</v>
      </c>
      <c r="E149" s="291" t="s">
        <v>521</v>
      </c>
      <c r="F149" s="292" t="s">
        <v>522</v>
      </c>
      <c r="G149" s="292"/>
      <c r="H149" s="291" t="s">
        <v>482</v>
      </c>
      <c r="I149" s="291" t="s">
        <v>482</v>
      </c>
      <c r="J149" s="225" t="s">
        <v>483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3072</v>
      </c>
      <c r="AM149" s="292" t="s">
        <v>3074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Row],[功能代號]],#REF!,1,FALSE)</f>
        <v>#REF!</v>
      </c>
    </row>
    <row r="150" spans="3:50" ht="13.8" hidden="1">
      <c r="C150" s="292" t="s">
        <v>94</v>
      </c>
      <c r="D150" s="292" t="s">
        <v>2840</v>
      </c>
      <c r="E150" s="291" t="s">
        <v>523</v>
      </c>
      <c r="F150" s="292" t="s">
        <v>524</v>
      </c>
      <c r="G150" s="292"/>
      <c r="H150" s="291" t="s">
        <v>482</v>
      </c>
      <c r="I150" s="291" t="s">
        <v>482</v>
      </c>
      <c r="J150" s="225" t="s">
        <v>483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3072</v>
      </c>
      <c r="AM150" s="292" t="s">
        <v>3074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Row],[功能代號]],#REF!,1,FALSE)</f>
        <v>#REF!</v>
      </c>
    </row>
    <row r="151" spans="3:50" ht="13.8" hidden="1">
      <c r="C151" s="292" t="s">
        <v>94</v>
      </c>
      <c r="D151" s="292" t="s">
        <v>2840</v>
      </c>
      <c r="E151" s="291" t="s">
        <v>525</v>
      </c>
      <c r="F151" s="292" t="s">
        <v>526</v>
      </c>
      <c r="G151" s="292"/>
      <c r="H151" s="291" t="s">
        <v>482</v>
      </c>
      <c r="I151" s="291" t="s">
        <v>482</v>
      </c>
      <c r="J151" s="225" t="s">
        <v>483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3072</v>
      </c>
      <c r="AM151" s="292" t="s">
        <v>3074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Row],[功能代號]],#REF!,1,FALSE)</f>
        <v>#REF!</v>
      </c>
    </row>
    <row r="152" spans="3:50" ht="13.8" hidden="1">
      <c r="C152" s="292" t="s">
        <v>94</v>
      </c>
      <c r="D152" s="292" t="s">
        <v>2840</v>
      </c>
      <c r="E152" s="291" t="s">
        <v>527</v>
      </c>
      <c r="F152" s="292" t="s">
        <v>528</v>
      </c>
      <c r="G152" s="292"/>
      <c r="H152" s="291" t="s">
        <v>482</v>
      </c>
      <c r="I152" s="291" t="s">
        <v>482</v>
      </c>
      <c r="J152" s="225" t="s">
        <v>483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3072</v>
      </c>
      <c r="AM152" s="292" t="s">
        <v>3074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Row],[功能代號]],#REF!,1,FALSE)</f>
        <v>#REF!</v>
      </c>
    </row>
    <row r="153" spans="3:50" ht="13.8" hidden="1">
      <c r="C153" s="292" t="s">
        <v>94</v>
      </c>
      <c r="D153" s="292" t="s">
        <v>2840</v>
      </c>
      <c r="E153" s="291" t="s">
        <v>529</v>
      </c>
      <c r="F153" s="292" t="s">
        <v>530</v>
      </c>
      <c r="G153" s="292"/>
      <c r="H153" s="291" t="s">
        <v>482</v>
      </c>
      <c r="I153" s="291" t="s">
        <v>482</v>
      </c>
      <c r="J153" s="225" t="s">
        <v>483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3072</v>
      </c>
      <c r="AM153" s="292" t="s">
        <v>3074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Row],[功能代號]],#REF!,1,FALSE)</f>
        <v>#REF!</v>
      </c>
    </row>
    <row r="154" spans="3:50" ht="13.8" hidden="1">
      <c r="C154" s="292" t="s">
        <v>94</v>
      </c>
      <c r="D154" s="292" t="s">
        <v>2840</v>
      </c>
      <c r="E154" s="291" t="s">
        <v>531</v>
      </c>
      <c r="F154" s="292" t="s">
        <v>532</v>
      </c>
      <c r="G154" s="292"/>
      <c r="H154" s="291" t="s">
        <v>482</v>
      </c>
      <c r="I154" s="291" t="s">
        <v>482</v>
      </c>
      <c r="J154" s="225" t="s">
        <v>483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3072</v>
      </c>
      <c r="AM154" s="292" t="s">
        <v>3074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Row],[功能代號]],#REF!,1,FALSE)</f>
        <v>#REF!</v>
      </c>
    </row>
    <row r="155" spans="3:50" ht="13.8" hidden="1">
      <c r="C155" s="292" t="s">
        <v>94</v>
      </c>
      <c r="D155" s="292" t="s">
        <v>2840</v>
      </c>
      <c r="E155" s="291" t="s">
        <v>533</v>
      </c>
      <c r="F155" s="292" t="s">
        <v>534</v>
      </c>
      <c r="G155" s="292"/>
      <c r="H155" s="291" t="s">
        <v>482</v>
      </c>
      <c r="I155" s="291" t="s">
        <v>482</v>
      </c>
      <c r="J155" s="225" t="s">
        <v>483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3072</v>
      </c>
      <c r="AM155" s="292" t="s">
        <v>3074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Row],[功能代號]],#REF!,1,FALSE)</f>
        <v>#REF!</v>
      </c>
    </row>
    <row r="156" spans="3:50" ht="13.8">
      <c r="C156" s="292" t="s">
        <v>95</v>
      </c>
      <c r="D156" s="292" t="s">
        <v>2833</v>
      </c>
      <c r="E156" s="291" t="s">
        <v>552</v>
      </c>
      <c r="F156" s="292" t="s">
        <v>553</v>
      </c>
      <c r="G156" s="292"/>
      <c r="H156" s="291" t="s">
        <v>194</v>
      </c>
      <c r="I156" s="291" t="s">
        <v>316</v>
      </c>
      <c r="J156" s="225" t="s">
        <v>3292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197</v>
      </c>
      <c r="AA156" s="299">
        <v>44529</v>
      </c>
      <c r="AB156" s="299">
        <v>44529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554</v>
      </c>
      <c r="AM156" s="304" t="s">
        <v>555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19" si="24">IF(COUNTA(AC156)=1,LEFT(D156,3),"")</f>
        <v/>
      </c>
      <c r="AR156" s="577" t="str">
        <f t="shared" ref="AR156:AR219" si="25">IF(AND(COUNTA(L156)=1,COUNTA(M156)=1,COUNTA(Y156)=1,COUNTA(AB156)=1,COUNTA(AC156)=0),LEFT(D156,3),"")</f>
        <v>6-6</v>
      </c>
      <c r="AS156" s="579" t="str">
        <f t="shared" ref="AS156:AS219" si="26">IF(AND(COUNTA(L156)=1,COUNTA(M156)=1,COUNTA(Y156)=1,COUNTA(AB156)=0,COUNTA(AC156)=0),LEFT(D156,3),"")</f>
        <v/>
      </c>
      <c r="AT156" s="581" t="str">
        <f t="shared" ref="AT156:AT219" si="27">IF(AND(COUNTA(M156)=0,COUNTA(Y156)=1),LEFT(D156,3),"")</f>
        <v/>
      </c>
      <c r="AU156" s="583" t="str">
        <f t="shared" ref="AU156:AU219" si="28">IF(AND(COUNTA(M156)=1,COUNTA(Y156)=0),LEFT(D156,3),"")</f>
        <v/>
      </c>
      <c r="AV156" s="585" t="str">
        <f t="shared" ref="AV156:AV219" si="29">IF(AND(COUNTA(M156)=0,COUNTA(Y156)=0),LEFT(D156,3),"")</f>
        <v/>
      </c>
      <c r="AW156" s="609" t="str">
        <f t="shared" ref="AW156:AW219" si="30">IF(OR(COUNTA(M156)=0,COUNTA(Y156)=0),I156,"")</f>
        <v/>
      </c>
      <c r="AX156" s="585" t="e">
        <f>VLOOKUP(功能_33[[#This Row],[功能代號]],#REF!,1,FALSE)</f>
        <v>#REF!</v>
      </c>
    </row>
    <row r="157" spans="3:50" ht="13.8">
      <c r="C157" s="292" t="s">
        <v>95</v>
      </c>
      <c r="D157" s="292" t="s">
        <v>2833</v>
      </c>
      <c r="E157" s="291" t="s">
        <v>585</v>
      </c>
      <c r="F157" s="292" t="s">
        <v>586</v>
      </c>
      <c r="G157" s="292"/>
      <c r="H157" s="291" t="s">
        <v>194</v>
      </c>
      <c r="I157" s="291" t="s">
        <v>316</v>
      </c>
      <c r="J157" s="225" t="s">
        <v>3292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569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197</v>
      </c>
      <c r="AA157" s="299">
        <v>44467</v>
      </c>
      <c r="AB157" s="299">
        <v>44467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587</v>
      </c>
      <c r="AM157" s="304" t="s">
        <v>588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/>
      </c>
      <c r="AR157" s="577" t="str">
        <f t="shared" si="25"/>
        <v>6-6</v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585" t="e">
        <f>VLOOKUP(功能_33[[#This Row],[功能代號]],#REF!,1,FALSE)</f>
        <v>#REF!</v>
      </c>
    </row>
    <row r="158" spans="3:50" ht="13.8">
      <c r="C158" s="292" t="s">
        <v>95</v>
      </c>
      <c r="D158" s="292" t="s">
        <v>2833</v>
      </c>
      <c r="E158" s="291" t="s">
        <v>567</v>
      </c>
      <c r="F158" s="292" t="s">
        <v>568</v>
      </c>
      <c r="G158" s="292"/>
      <c r="H158" s="291" t="s">
        <v>194</v>
      </c>
      <c r="I158" s="291" t="s">
        <v>316</v>
      </c>
      <c r="J158" s="225" t="s">
        <v>3292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569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197</v>
      </c>
      <c r="AA158" s="299">
        <v>44467</v>
      </c>
      <c r="AB158" s="299">
        <v>44467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570</v>
      </c>
      <c r="AM158" s="304" t="s">
        <v>571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/>
      </c>
      <c r="AR158" s="577" t="str">
        <f t="shared" si="25"/>
        <v>6-6</v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585" t="e">
        <f>VLOOKUP(功能_33[[#This Row],[功能代號]],#REF!,1,FALSE)</f>
        <v>#REF!</v>
      </c>
    </row>
    <row r="159" spans="3:50" ht="13.8" hidden="1">
      <c r="C159" s="292" t="s">
        <v>95</v>
      </c>
      <c r="D159" s="292" t="s">
        <v>2830</v>
      </c>
      <c r="E159" s="291" t="s">
        <v>544</v>
      </c>
      <c r="F159" s="292" t="s">
        <v>545</v>
      </c>
      <c r="G159" s="292"/>
      <c r="H159" s="291" t="s">
        <v>194</v>
      </c>
      <c r="I159" s="291" t="s">
        <v>316</v>
      </c>
      <c r="J159" s="225" t="s">
        <v>419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3068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585" t="e">
        <f>VLOOKUP(功能_33[[#This Row],[功能代號]],#REF!,1,FALSE)</f>
        <v>#REF!</v>
      </c>
    </row>
    <row r="160" spans="3:50" ht="13.8" hidden="1">
      <c r="C160" s="292" t="s">
        <v>95</v>
      </c>
      <c r="D160" s="292" t="s">
        <v>2830</v>
      </c>
      <c r="E160" s="291" t="s">
        <v>546</v>
      </c>
      <c r="F160" s="292" t="s">
        <v>547</v>
      </c>
      <c r="G160" s="292"/>
      <c r="H160" s="291" t="s">
        <v>194</v>
      </c>
      <c r="I160" s="291" t="s">
        <v>316</v>
      </c>
      <c r="J160" s="225" t="s">
        <v>419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2944</v>
      </c>
      <c r="AA160" s="222" t="s">
        <v>3068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585" t="e">
        <f>VLOOKUP(功能_33[[#This Row],[功能代號]],#REF!,1,FALSE)</f>
        <v>#REF!</v>
      </c>
    </row>
    <row r="161" spans="3:50" ht="13.8">
      <c r="C161" s="292" t="s">
        <v>95</v>
      </c>
      <c r="D161" s="292" t="s">
        <v>2833</v>
      </c>
      <c r="E161" s="291" t="s">
        <v>548</v>
      </c>
      <c r="F161" s="292" t="s">
        <v>549</v>
      </c>
      <c r="G161" s="292"/>
      <c r="H161" s="291" t="s">
        <v>194</v>
      </c>
      <c r="I161" s="291" t="s">
        <v>316</v>
      </c>
      <c r="J161" s="225" t="s">
        <v>3292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/>
      </c>
      <c r="AR161" s="577" t="str">
        <f t="shared" si="25"/>
        <v>6-6</v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585" t="e">
        <f>VLOOKUP(功能_33[[#This Row],[功能代號]],#REF!,1,FALSE)</f>
        <v>#REF!</v>
      </c>
    </row>
    <row r="162" spans="3:50" ht="13.8">
      <c r="C162" s="292" t="s">
        <v>95</v>
      </c>
      <c r="D162" s="292" t="s">
        <v>2833</v>
      </c>
      <c r="E162" s="291" t="s">
        <v>594</v>
      </c>
      <c r="F162" s="292" t="s">
        <v>595</v>
      </c>
      <c r="G162" s="292"/>
      <c r="H162" s="291" t="s">
        <v>194</v>
      </c>
      <c r="I162" s="291" t="s">
        <v>316</v>
      </c>
      <c r="J162" s="225" t="s">
        <v>3292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197</v>
      </c>
      <c r="AA162" s="299">
        <v>44530</v>
      </c>
      <c r="AB162" s="299">
        <v>44530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596</v>
      </c>
      <c r="AM162" s="304" t="s">
        <v>597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/>
      </c>
      <c r="AR162" s="577" t="str">
        <f t="shared" si="25"/>
        <v>6-6</v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585" t="e">
        <f>VLOOKUP(功能_33[[#This Row],[功能代號]],#REF!,1,FALSE)</f>
        <v>#REF!</v>
      </c>
    </row>
    <row r="163" spans="3:50" ht="13.8">
      <c r="C163" s="292" t="s">
        <v>95</v>
      </c>
      <c r="D163" s="292" t="s">
        <v>2833</v>
      </c>
      <c r="E163" s="291" t="s">
        <v>599</v>
      </c>
      <c r="F163" s="292" t="s">
        <v>600</v>
      </c>
      <c r="G163" s="292"/>
      <c r="H163" s="291" t="s">
        <v>194</v>
      </c>
      <c r="I163" s="291" t="s">
        <v>316</v>
      </c>
      <c r="J163" s="225" t="s">
        <v>3292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173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601</v>
      </c>
      <c r="AM163" s="304" t="s">
        <v>602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/>
      </c>
      <c r="AR163" s="577" t="str">
        <f t="shared" si="25"/>
        <v>6-6</v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585" t="e">
        <f>VLOOKUP(功能_33[[#This Row],[功能代號]],#REF!,1,FALSE)</f>
        <v>#REF!</v>
      </c>
    </row>
    <row r="164" spans="3:50" ht="13.8">
      <c r="C164" s="292" t="s">
        <v>95</v>
      </c>
      <c r="D164" s="292" t="s">
        <v>2833</v>
      </c>
      <c r="E164" s="291" t="s">
        <v>574</v>
      </c>
      <c r="F164" s="292" t="s">
        <v>575</v>
      </c>
      <c r="G164" s="292"/>
      <c r="H164" s="291" t="s">
        <v>194</v>
      </c>
      <c r="I164" s="291" t="s">
        <v>316</v>
      </c>
      <c r="J164" s="225" t="s">
        <v>3292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569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197</v>
      </c>
      <c r="AA164" s="299">
        <v>44467</v>
      </c>
      <c r="AB164" s="299">
        <v>44467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576</v>
      </c>
      <c r="AM164" s="304" t="s">
        <v>577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/>
      </c>
      <c r="AR164" s="577" t="str">
        <f t="shared" si="25"/>
        <v>6-6</v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585" t="e">
        <f>VLOOKUP(功能_33[[#This Row],[功能代號]],#REF!,1,FALSE)</f>
        <v>#REF!</v>
      </c>
    </row>
    <row r="165" spans="3:50" ht="13.8">
      <c r="C165" s="292" t="s">
        <v>95</v>
      </c>
      <c r="D165" s="499" t="s">
        <v>2833</v>
      </c>
      <c r="E165" s="291" t="s">
        <v>1109</v>
      </c>
      <c r="F165" s="270" t="s">
        <v>1110</v>
      </c>
      <c r="G165" s="292"/>
      <c r="H165" s="291" t="s">
        <v>194</v>
      </c>
      <c r="I165" s="291" t="s">
        <v>316</v>
      </c>
      <c r="J165" s="225" t="s">
        <v>3292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2944</v>
      </c>
      <c r="AA165" s="299"/>
      <c r="AB165" s="299">
        <v>44533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191</v>
      </c>
      <c r="AN165" s="292" t="e">
        <f>VLOOKUP(功能_33[[#This Row],[功能代號]],需二審tmp!A:A,1,FALSE)</f>
        <v>#N/A</v>
      </c>
      <c r="AQ165" s="575" t="str">
        <f t="shared" si="24"/>
        <v/>
      </c>
      <c r="AR165" s="577" t="str">
        <f t="shared" si="25"/>
        <v>6-6</v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585" t="e">
        <f>VLOOKUP(功能_33[[#This Row],[功能代號]],#REF!,1,FALSE)</f>
        <v>#REF!</v>
      </c>
    </row>
    <row r="166" spans="3:50" ht="13.8">
      <c r="C166" s="292" t="s">
        <v>95</v>
      </c>
      <c r="D166" s="292" t="s">
        <v>2834</v>
      </c>
      <c r="E166" s="291" t="s">
        <v>605</v>
      </c>
      <c r="F166" s="292" t="s">
        <v>606</v>
      </c>
      <c r="G166" s="292"/>
      <c r="H166" s="291" t="s">
        <v>194</v>
      </c>
      <c r="I166" s="291" t="s">
        <v>316</v>
      </c>
      <c r="J166" s="225" t="s">
        <v>3292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173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607</v>
      </c>
      <c r="AM166" s="304" t="s">
        <v>608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/>
      </c>
      <c r="AR166" s="577" t="str">
        <f t="shared" si="25"/>
        <v>6-7</v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585" t="e">
        <f>VLOOKUP(功能_33[[#This Row],[功能代號]],#REF!,1,FALSE)</f>
        <v>#REF!</v>
      </c>
    </row>
    <row r="167" spans="3:50" ht="13.8">
      <c r="C167" s="292" t="s">
        <v>95</v>
      </c>
      <c r="D167" s="499" t="s">
        <v>2834</v>
      </c>
      <c r="E167" s="291" t="s">
        <v>1119</v>
      </c>
      <c r="F167" s="292" t="s">
        <v>1120</v>
      </c>
      <c r="G167" s="292"/>
      <c r="H167" s="291" t="s">
        <v>194</v>
      </c>
      <c r="I167" s="291" t="s">
        <v>316</v>
      </c>
      <c r="J167" s="225" t="s">
        <v>3292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2944</v>
      </c>
      <c r="AA167" s="299"/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1121</v>
      </c>
      <c r="AM167" s="304" t="s">
        <v>1122</v>
      </c>
      <c r="AN167" s="292" t="e">
        <f>VLOOKUP(功能_33[[#This Row],[功能代號]],需二審tmp!A:A,1,FALSE)</f>
        <v>#N/A</v>
      </c>
      <c r="AQ167" s="575" t="str">
        <f t="shared" si="24"/>
        <v/>
      </c>
      <c r="AR167" s="577" t="str">
        <f t="shared" si="25"/>
        <v>6-7</v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585" t="e">
        <f>VLOOKUP(功能_33[[#This Row],[功能代號]],#REF!,1,FALSE)</f>
        <v>#REF!</v>
      </c>
    </row>
    <row r="168" spans="3:50" ht="13.8">
      <c r="C168" s="292" t="s">
        <v>95</v>
      </c>
      <c r="D168" s="292" t="s">
        <v>2834</v>
      </c>
      <c r="E168" s="291" t="s">
        <v>610</v>
      </c>
      <c r="F168" s="292" t="s">
        <v>611</v>
      </c>
      <c r="G168" s="292"/>
      <c r="H168" s="291" t="s">
        <v>194</v>
      </c>
      <c r="I168" s="291" t="s">
        <v>316</v>
      </c>
      <c r="J168" s="225" t="s">
        <v>3292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173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612</v>
      </c>
      <c r="AM168" s="304" t="s">
        <v>613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/>
      </c>
      <c r="AR168" s="577" t="str">
        <f t="shared" si="25"/>
        <v>6-7</v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585" t="e">
        <f>VLOOKUP(功能_33[[#This Row],[功能代號]],#REF!,1,FALSE)</f>
        <v>#REF!</v>
      </c>
    </row>
    <row r="169" spans="3:50" ht="13.8">
      <c r="C169" s="292" t="s">
        <v>95</v>
      </c>
      <c r="D169" s="292" t="s">
        <v>2834</v>
      </c>
      <c r="E169" s="291" t="s">
        <v>590</v>
      </c>
      <c r="F169" s="292" t="s">
        <v>591</v>
      </c>
      <c r="G169" s="292"/>
      <c r="H169" s="291" t="s">
        <v>194</v>
      </c>
      <c r="I169" s="291" t="s">
        <v>316</v>
      </c>
      <c r="J169" s="225" t="s">
        <v>3292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569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134</v>
      </c>
      <c r="AA169" s="282">
        <v>44544</v>
      </c>
      <c r="AB169" s="282">
        <v>44544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582</v>
      </c>
      <c r="AM169" s="304" t="s">
        <v>583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/>
      </c>
      <c r="AR169" s="577" t="str">
        <f t="shared" si="25"/>
        <v>6-7</v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585" t="e">
        <f>VLOOKUP(功能_33[[#This Row],[功能代號]],#REF!,1,FALSE)</f>
        <v>#REF!</v>
      </c>
    </row>
    <row r="170" spans="3:50" ht="13.8">
      <c r="C170" s="292" t="s">
        <v>95</v>
      </c>
      <c r="D170" s="292" t="s">
        <v>2834</v>
      </c>
      <c r="E170" s="291" t="s">
        <v>580</v>
      </c>
      <c r="F170" s="292" t="s">
        <v>581</v>
      </c>
      <c r="G170" s="292"/>
      <c r="H170" s="291" t="s">
        <v>194</v>
      </c>
      <c r="I170" s="291" t="s">
        <v>316</v>
      </c>
      <c r="J170" s="225" t="s">
        <v>3292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569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134</v>
      </c>
      <c r="AA170" s="282">
        <v>44544</v>
      </c>
      <c r="AB170" s="282">
        <v>44544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582</v>
      </c>
      <c r="AM170" s="304" t="s">
        <v>583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/>
      </c>
      <c r="AR170" s="577" t="str">
        <f t="shared" si="25"/>
        <v>6-7</v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585" t="e">
        <f>VLOOKUP(功能_33[[#This Row],[功能代號]],#REF!,1,FALSE)</f>
        <v>#REF!</v>
      </c>
    </row>
    <row r="171" spans="3:50" ht="13.8">
      <c r="C171" s="292" t="s">
        <v>95</v>
      </c>
      <c r="D171" s="292" t="s">
        <v>2834</v>
      </c>
      <c r="E171" s="291" t="s">
        <v>558</v>
      </c>
      <c r="F171" s="292" t="s">
        <v>559</v>
      </c>
      <c r="G171" s="292"/>
      <c r="H171" s="291" t="s">
        <v>194</v>
      </c>
      <c r="I171" s="291" t="s">
        <v>316</v>
      </c>
      <c r="J171" s="225" t="s">
        <v>3292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197</v>
      </c>
      <c r="AA171" s="299">
        <v>44529</v>
      </c>
      <c r="AB171" s="299">
        <v>44529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560</v>
      </c>
      <c r="AM171" s="304" t="s">
        <v>561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/>
      </c>
      <c r="AR171" s="577" t="str">
        <f t="shared" si="25"/>
        <v>6-7</v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585" t="e">
        <f>VLOOKUP(功能_33[[#This Row],[功能代號]],#REF!,1,FALSE)</f>
        <v>#REF!</v>
      </c>
    </row>
    <row r="172" spans="3:50" ht="13.8">
      <c r="C172" s="292" t="s">
        <v>95</v>
      </c>
      <c r="D172" s="292" t="s">
        <v>2834</v>
      </c>
      <c r="E172" s="291" t="s">
        <v>563</v>
      </c>
      <c r="F172" s="292" t="s">
        <v>564</v>
      </c>
      <c r="G172" s="292"/>
      <c r="H172" s="291" t="s">
        <v>194</v>
      </c>
      <c r="I172" s="291" t="s">
        <v>316</v>
      </c>
      <c r="J172" s="225" t="s">
        <v>3292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197</v>
      </c>
      <c r="AA172" s="299">
        <v>44529</v>
      </c>
      <c r="AB172" s="299">
        <v>44529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191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/>
      </c>
      <c r="AR172" s="577" t="str">
        <f t="shared" si="25"/>
        <v>6-7</v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585" t="e">
        <f>VLOOKUP(功能_33[[#This Row],[功能代號]],#REF!,1,FALSE)</f>
        <v>#REF!</v>
      </c>
    </row>
    <row r="173" spans="3:50" ht="13.8">
      <c r="C173" s="292" t="s">
        <v>95</v>
      </c>
      <c r="D173" s="292" t="s">
        <v>2834</v>
      </c>
      <c r="E173" s="291" t="s">
        <v>616</v>
      </c>
      <c r="F173" s="292" t="s">
        <v>617</v>
      </c>
      <c r="G173" s="292"/>
      <c r="H173" s="291" t="s">
        <v>194</v>
      </c>
      <c r="I173" s="291" t="s">
        <v>316</v>
      </c>
      <c r="J173" s="225" t="s">
        <v>3292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173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197</v>
      </c>
      <c r="AA173" s="299">
        <v>44529</v>
      </c>
      <c r="AB173" s="299">
        <v>44529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618</v>
      </c>
      <c r="AM173" s="304" t="s">
        <v>619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/>
      </c>
      <c r="AR173" s="577" t="str">
        <f t="shared" si="25"/>
        <v>6-7</v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585" t="e">
        <f>VLOOKUP(功能_33[[#This Row],[功能代號]],#REF!,1,FALSE)</f>
        <v>#REF!</v>
      </c>
    </row>
    <row r="174" spans="3:50" ht="13.8">
      <c r="C174" s="292" t="s">
        <v>95</v>
      </c>
      <c r="D174" s="499" t="s">
        <v>2834</v>
      </c>
      <c r="E174" s="291" t="s">
        <v>1048</v>
      </c>
      <c r="F174" s="292" t="s">
        <v>1049</v>
      </c>
      <c r="G174" s="292"/>
      <c r="H174" s="291" t="s">
        <v>194</v>
      </c>
      <c r="I174" s="291" t="s">
        <v>316</v>
      </c>
      <c r="J174" s="225" t="s">
        <v>3292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537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197</v>
      </c>
      <c r="AA174" s="299">
        <v>44397</v>
      </c>
      <c r="AB174" s="299">
        <v>44397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191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/>
      </c>
      <c r="AR174" s="577" t="str">
        <f t="shared" si="25"/>
        <v>6-7</v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585" t="e">
        <f>VLOOKUP(功能_33[[#This Row],[功能代號]],#REF!,1,FALSE)</f>
        <v>#REF!</v>
      </c>
    </row>
    <row r="175" spans="3:50" ht="13.8">
      <c r="C175" s="292" t="s">
        <v>95</v>
      </c>
      <c r="D175" s="292" t="s">
        <v>2834</v>
      </c>
      <c r="E175" s="291" t="s">
        <v>1012</v>
      </c>
      <c r="F175" s="292" t="s">
        <v>1013</v>
      </c>
      <c r="G175" s="292"/>
      <c r="H175" s="291" t="s">
        <v>194</v>
      </c>
      <c r="I175" s="291" t="s">
        <v>316</v>
      </c>
      <c r="J175" s="225" t="s">
        <v>3292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3217</v>
      </c>
      <c r="Q175" s="291">
        <v>1</v>
      </c>
      <c r="R175" s="291" t="s">
        <v>1014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134</v>
      </c>
      <c r="AA175" s="282">
        <v>44550</v>
      </c>
      <c r="AB175" s="299">
        <v>44550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1015</v>
      </c>
      <c r="AM175" s="304" t="s">
        <v>1016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/>
      </c>
      <c r="AR175" s="577" t="str">
        <f t="shared" si="25"/>
        <v>6-7</v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585" t="e">
        <f>VLOOKUP(功能_33[[#This Row],[功能代號]],#REF!,1,FALSE)</f>
        <v>#REF!</v>
      </c>
    </row>
    <row r="176" spans="3:50" ht="13.8">
      <c r="C176" s="292" t="s">
        <v>95</v>
      </c>
      <c r="D176" s="499" t="s">
        <v>2834</v>
      </c>
      <c r="E176" s="291" t="s">
        <v>1040</v>
      </c>
      <c r="F176" s="292" t="s">
        <v>1041</v>
      </c>
      <c r="G176" s="292"/>
      <c r="H176" s="291" t="s">
        <v>194</v>
      </c>
      <c r="I176" s="291" t="s">
        <v>316</v>
      </c>
      <c r="J176" s="225" t="s">
        <v>3292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537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197</v>
      </c>
      <c r="AA176" s="299">
        <v>44398</v>
      </c>
      <c r="AB176" s="299">
        <v>44398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191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/>
      </c>
      <c r="AR176" s="577" t="str">
        <f t="shared" si="25"/>
        <v>6-7</v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585" t="e">
        <f>VLOOKUP(功能_33[[#This Row],[功能代號]],#REF!,1,FALSE)</f>
        <v>#REF!</v>
      </c>
    </row>
    <row r="177" spans="3:50" ht="13.8">
      <c r="C177" s="292" t="s">
        <v>95</v>
      </c>
      <c r="D177" s="292" t="s">
        <v>2834</v>
      </c>
      <c r="E177" s="291" t="s">
        <v>535</v>
      </c>
      <c r="F177" s="292" t="s">
        <v>536</v>
      </c>
      <c r="G177" s="292"/>
      <c r="H177" s="291" t="s">
        <v>194</v>
      </c>
      <c r="I177" s="291" t="s">
        <v>316</v>
      </c>
      <c r="J177" s="225" t="s">
        <v>3292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537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538</v>
      </c>
      <c r="AM177" s="304" t="s">
        <v>539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/>
      </c>
      <c r="AR177" s="577" t="str">
        <f t="shared" si="25"/>
        <v>6-7</v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585" t="e">
        <f>VLOOKUP(功能_33[[#This Row],[功能代號]],#REF!,1,FALSE)</f>
        <v>#REF!</v>
      </c>
    </row>
    <row r="178" spans="3:50" ht="13.8">
      <c r="C178" s="292" t="s">
        <v>95</v>
      </c>
      <c r="D178" s="292" t="s">
        <v>2834</v>
      </c>
      <c r="E178" s="291" t="s">
        <v>542</v>
      </c>
      <c r="F178" s="292" t="s">
        <v>543</v>
      </c>
      <c r="G178" s="292"/>
      <c r="H178" s="291" t="s">
        <v>194</v>
      </c>
      <c r="I178" s="291" t="s">
        <v>316</v>
      </c>
      <c r="J178" s="225" t="s">
        <v>3292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537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191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/>
      </c>
      <c r="AR178" s="577" t="str">
        <f t="shared" si="25"/>
        <v>6-7</v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585" t="e">
        <f>VLOOKUP(功能_33[[#This Row],[功能代號]],#REF!,1,FALSE)</f>
        <v>#REF!</v>
      </c>
    </row>
    <row r="179" spans="3:50" ht="13.8">
      <c r="C179" s="292" t="s">
        <v>95</v>
      </c>
      <c r="D179" s="292" t="s">
        <v>2833</v>
      </c>
      <c r="E179" s="291" t="s">
        <v>556</v>
      </c>
      <c r="F179" s="292" t="s">
        <v>557</v>
      </c>
      <c r="G179" s="292"/>
      <c r="H179" s="291" t="s">
        <v>194</v>
      </c>
      <c r="I179" s="291" t="s">
        <v>316</v>
      </c>
      <c r="J179" s="225" t="s">
        <v>3292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197</v>
      </c>
      <c r="AA179" s="299">
        <v>44529</v>
      </c>
      <c r="AB179" s="299">
        <v>44529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554</v>
      </c>
      <c r="AM179" s="304" t="s">
        <v>555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/>
      </c>
      <c r="AR179" s="577" t="str">
        <f t="shared" si="25"/>
        <v>6-6</v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585" t="e">
        <f>VLOOKUP(功能_33[[#This Row],[功能代號]],#REF!,1,FALSE)</f>
        <v>#REF!</v>
      </c>
    </row>
    <row r="180" spans="3:50" ht="13.8">
      <c r="C180" s="292" t="s">
        <v>95</v>
      </c>
      <c r="D180" s="292" t="s">
        <v>2833</v>
      </c>
      <c r="E180" s="291" t="s">
        <v>589</v>
      </c>
      <c r="F180" s="292" t="s">
        <v>588</v>
      </c>
      <c r="G180" s="292"/>
      <c r="H180" s="291" t="s">
        <v>194</v>
      </c>
      <c r="I180" s="291" t="s">
        <v>316</v>
      </c>
      <c r="J180" s="225" t="s">
        <v>3292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569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197</v>
      </c>
      <c r="AA180" s="299">
        <v>44467</v>
      </c>
      <c r="AB180" s="299">
        <v>44467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587</v>
      </c>
      <c r="AM180" s="304" t="s">
        <v>588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/>
      </c>
      <c r="AR180" s="577" t="str">
        <f t="shared" si="25"/>
        <v>6-6</v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585" t="e">
        <f>VLOOKUP(功能_33[[#This Row],[功能代號]],#REF!,1,FALSE)</f>
        <v>#REF!</v>
      </c>
    </row>
    <row r="181" spans="3:50" ht="13.8">
      <c r="C181" s="292" t="s">
        <v>95</v>
      </c>
      <c r="D181" s="292" t="s">
        <v>2833</v>
      </c>
      <c r="E181" s="291" t="s">
        <v>572</v>
      </c>
      <c r="F181" s="292" t="s">
        <v>573</v>
      </c>
      <c r="G181" s="292"/>
      <c r="H181" s="291" t="s">
        <v>194</v>
      </c>
      <c r="I181" s="291" t="s">
        <v>316</v>
      </c>
      <c r="J181" s="225" t="s">
        <v>3292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569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197</v>
      </c>
      <c r="AA181" s="299">
        <v>44467</v>
      </c>
      <c r="AB181" s="299">
        <v>44467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570</v>
      </c>
      <c r="AM181" s="304" t="s">
        <v>571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/>
      </c>
      <c r="AR181" s="577" t="str">
        <f t="shared" si="25"/>
        <v>6-6</v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585" t="e">
        <f>VLOOKUP(功能_33[[#This Row],[功能代號]],#REF!,1,FALSE)</f>
        <v>#REF!</v>
      </c>
    </row>
    <row r="182" spans="3:50" ht="13.8">
      <c r="C182" s="292" t="s">
        <v>95</v>
      </c>
      <c r="D182" s="292" t="s">
        <v>2833</v>
      </c>
      <c r="E182" s="291" t="s">
        <v>550</v>
      </c>
      <c r="F182" s="292" t="s">
        <v>551</v>
      </c>
      <c r="G182" s="292"/>
      <c r="H182" s="291" t="s">
        <v>194</v>
      </c>
      <c r="I182" s="291" t="s">
        <v>316</v>
      </c>
      <c r="J182" s="225" t="s">
        <v>3292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134</v>
      </c>
      <c r="AA182" s="282">
        <v>44544</v>
      </c>
      <c r="AB182" s="282">
        <v>44544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191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/>
      </c>
      <c r="AR182" s="577" t="str">
        <f t="shared" si="25"/>
        <v>6-6</v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585" t="e">
        <f>VLOOKUP(功能_33[[#This Row],[功能代號]],#REF!,1,FALSE)</f>
        <v>#REF!</v>
      </c>
    </row>
    <row r="183" spans="3:50" ht="13.8">
      <c r="C183" s="292" t="s">
        <v>95</v>
      </c>
      <c r="D183" s="292" t="s">
        <v>2833</v>
      </c>
      <c r="E183" s="291" t="s">
        <v>598</v>
      </c>
      <c r="F183" s="292" t="s">
        <v>597</v>
      </c>
      <c r="G183" s="292"/>
      <c r="H183" s="291" t="s">
        <v>194</v>
      </c>
      <c r="I183" s="291" t="s">
        <v>316</v>
      </c>
      <c r="J183" s="225" t="s">
        <v>3292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134</v>
      </c>
      <c r="AA183" s="299">
        <v>44530</v>
      </c>
      <c r="AB183" s="299">
        <v>44530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596</v>
      </c>
      <c r="AM183" s="304" t="s">
        <v>597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/>
      </c>
      <c r="AR183" s="577" t="str">
        <f t="shared" si="25"/>
        <v>6-6</v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585" t="e">
        <f>VLOOKUP(功能_33[[#This Row],[功能代號]],#REF!,1,FALSE)</f>
        <v>#REF!</v>
      </c>
    </row>
    <row r="184" spans="3:50" ht="13.8">
      <c r="C184" s="292" t="s">
        <v>95</v>
      </c>
      <c r="D184" s="292" t="s">
        <v>2833</v>
      </c>
      <c r="E184" s="291" t="s">
        <v>603</v>
      </c>
      <c r="F184" s="292" t="s">
        <v>604</v>
      </c>
      <c r="G184" s="292"/>
      <c r="H184" s="291" t="s">
        <v>194</v>
      </c>
      <c r="I184" s="291" t="s">
        <v>316</v>
      </c>
      <c r="J184" s="225" t="s">
        <v>3292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601</v>
      </c>
      <c r="AM184" s="304" t="s">
        <v>602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/>
      </c>
      <c r="AR184" s="577" t="str">
        <f t="shared" si="25"/>
        <v>6-6</v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585" t="e">
        <f>VLOOKUP(功能_33[[#This Row],[功能代號]],#REF!,1,FALSE)</f>
        <v>#REF!</v>
      </c>
    </row>
    <row r="185" spans="3:50" ht="13.8">
      <c r="C185" s="292" t="s">
        <v>95</v>
      </c>
      <c r="D185" s="292" t="s">
        <v>2833</v>
      </c>
      <c r="E185" s="291" t="s">
        <v>578</v>
      </c>
      <c r="F185" s="292" t="s">
        <v>579</v>
      </c>
      <c r="G185" s="292"/>
      <c r="H185" s="291" t="s">
        <v>194</v>
      </c>
      <c r="I185" s="291" t="s">
        <v>316</v>
      </c>
      <c r="J185" s="225" t="s">
        <v>3292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569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197</v>
      </c>
      <c r="AA185" s="299">
        <v>44467</v>
      </c>
      <c r="AB185" s="299">
        <v>44467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576</v>
      </c>
      <c r="AM185" s="304" t="s">
        <v>577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/>
      </c>
      <c r="AR185" s="577" t="str">
        <f t="shared" si="25"/>
        <v>6-6</v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585" t="e">
        <f>VLOOKUP(功能_33[[#This Row],[功能代號]],#REF!,1,FALSE)</f>
        <v>#REF!</v>
      </c>
    </row>
    <row r="186" spans="3:50" ht="13.8">
      <c r="C186" s="292" t="s">
        <v>95</v>
      </c>
      <c r="D186" s="499" t="s">
        <v>2833</v>
      </c>
      <c r="E186" s="291" t="s">
        <v>1111</v>
      </c>
      <c r="F186" s="270" t="s">
        <v>1112</v>
      </c>
      <c r="G186" s="292"/>
      <c r="H186" s="291" t="s">
        <v>194</v>
      </c>
      <c r="I186" s="291" t="s">
        <v>316</v>
      </c>
      <c r="J186" s="225" t="s">
        <v>3292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2944</v>
      </c>
      <c r="AA186" s="299"/>
      <c r="AB186" s="299">
        <v>44533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191</v>
      </c>
      <c r="AN186" s="292" t="str">
        <f>VLOOKUP(功能_33[[#This Row],[功能代號]],需二審tmp!A:A,1,FALSE)</f>
        <v>L6608</v>
      </c>
      <c r="AQ186" s="575" t="str">
        <f t="shared" si="24"/>
        <v/>
      </c>
      <c r="AR186" s="577" t="str">
        <f t="shared" si="25"/>
        <v>6-6</v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585" t="e">
        <f>VLOOKUP(功能_33[[#This Row],[功能代號]],#REF!,1,FALSE)</f>
        <v>#REF!</v>
      </c>
    </row>
    <row r="187" spans="3:50" ht="13.8">
      <c r="C187" s="292" t="s">
        <v>95</v>
      </c>
      <c r="D187" s="292" t="s">
        <v>2834</v>
      </c>
      <c r="E187" s="291" t="s">
        <v>609</v>
      </c>
      <c r="F187" s="292" t="s">
        <v>608</v>
      </c>
      <c r="G187" s="292"/>
      <c r="H187" s="291" t="s">
        <v>194</v>
      </c>
      <c r="I187" s="291" t="s">
        <v>316</v>
      </c>
      <c r="J187" s="225" t="s">
        <v>3292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607</v>
      </c>
      <c r="AM187" s="304" t="s">
        <v>608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/>
      </c>
      <c r="AR187" s="577" t="str">
        <f t="shared" si="25"/>
        <v>6-7</v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585" t="e">
        <f>VLOOKUP(功能_33[[#This Row],[功能代號]],#REF!,1,FALSE)</f>
        <v>#REF!</v>
      </c>
    </row>
    <row r="188" spans="3:50" ht="13.8">
      <c r="C188" s="292" t="s">
        <v>95</v>
      </c>
      <c r="D188" s="499" t="s">
        <v>2834</v>
      </c>
      <c r="E188" s="291" t="s">
        <v>1123</v>
      </c>
      <c r="F188" s="292" t="s">
        <v>1122</v>
      </c>
      <c r="G188" s="292"/>
      <c r="H188" s="291" t="s">
        <v>194</v>
      </c>
      <c r="I188" s="291" t="s">
        <v>316</v>
      </c>
      <c r="J188" s="225" t="s">
        <v>3292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2944</v>
      </c>
      <c r="AA188" s="299"/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1121</v>
      </c>
      <c r="AM188" s="304" t="s">
        <v>1122</v>
      </c>
      <c r="AN188" s="292" t="e">
        <f>VLOOKUP(功能_33[[#This Row],[功能代號]],需二審tmp!A:A,1,FALSE)</f>
        <v>#N/A</v>
      </c>
      <c r="AQ188" s="575" t="str">
        <f t="shared" si="24"/>
        <v/>
      </c>
      <c r="AR188" s="577" t="str">
        <f t="shared" si="25"/>
        <v>6-7</v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585" t="e">
        <f>VLOOKUP(功能_33[[#This Row],[功能代號]],#REF!,1,FALSE)</f>
        <v>#REF!</v>
      </c>
    </row>
    <row r="189" spans="3:50" ht="13.8" hidden="1">
      <c r="C189" s="292" t="s">
        <v>95</v>
      </c>
      <c r="D189" s="230" t="s">
        <v>2832</v>
      </c>
      <c r="E189" s="291" t="s">
        <v>622</v>
      </c>
      <c r="F189" s="292" t="s">
        <v>623</v>
      </c>
      <c r="G189" s="292"/>
      <c r="H189" s="291" t="s">
        <v>194</v>
      </c>
      <c r="I189" s="291" t="s">
        <v>316</v>
      </c>
      <c r="J189" s="225" t="s">
        <v>419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585" t="e">
        <f>VLOOKUP(功能_33[[#This Row],[功能代號]],#REF!,1,FALSE)</f>
        <v>#REF!</v>
      </c>
    </row>
    <row r="190" spans="3:50" ht="13.8" hidden="1">
      <c r="C190" s="292" t="s">
        <v>95</v>
      </c>
      <c r="D190" s="230" t="s">
        <v>2832</v>
      </c>
      <c r="E190" s="291" t="s">
        <v>624</v>
      </c>
      <c r="F190" s="292" t="s">
        <v>625</v>
      </c>
      <c r="G190" s="292"/>
      <c r="H190" s="291" t="s">
        <v>194</v>
      </c>
      <c r="I190" s="291" t="s">
        <v>316</v>
      </c>
      <c r="J190" s="225" t="s">
        <v>419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585" t="e">
        <f>VLOOKUP(功能_33[[#This Row],[功能代號]],#REF!,1,FALSE)</f>
        <v>#REF!</v>
      </c>
    </row>
    <row r="191" spans="3:50" ht="13.8" hidden="1">
      <c r="C191" s="292" t="s">
        <v>93</v>
      </c>
      <c r="D191" s="292" t="s">
        <v>626</v>
      </c>
      <c r="E191" s="227" t="s">
        <v>627</v>
      </c>
      <c r="F191" s="292" t="s">
        <v>628</v>
      </c>
      <c r="G191" s="292"/>
      <c r="H191" s="291" t="s">
        <v>194</v>
      </c>
      <c r="I191" s="291" t="s">
        <v>2792</v>
      </c>
      <c r="J191" s="225" t="s">
        <v>2977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2751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3019</v>
      </c>
      <c r="AM191" s="291" t="s">
        <v>2994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24"/>
        <v>4-5</v>
      </c>
      <c r="AR191" s="577" t="str">
        <f t="shared" si="25"/>
        <v/>
      </c>
      <c r="AS191" s="579" t="str">
        <f t="shared" si="26"/>
        <v/>
      </c>
      <c r="AT191" s="581" t="str">
        <f t="shared" si="27"/>
        <v/>
      </c>
      <c r="AU191" s="583" t="str">
        <f t="shared" si="28"/>
        <v/>
      </c>
      <c r="AV191" s="585" t="str">
        <f t="shared" si="29"/>
        <v/>
      </c>
      <c r="AW191" s="609" t="str">
        <f t="shared" si="30"/>
        <v/>
      </c>
      <c r="AX191" s="585" t="e">
        <f>VLOOKUP(功能_33[[#This Row],[功能代號]],#REF!,1,FALSE)</f>
        <v>#REF!</v>
      </c>
    </row>
    <row r="192" spans="3:50" ht="13.8" hidden="1">
      <c r="C192" s="292" t="s">
        <v>93</v>
      </c>
      <c r="D192" s="292" t="s">
        <v>626</v>
      </c>
      <c r="E192" s="227" t="s">
        <v>629</v>
      </c>
      <c r="F192" s="292" t="s">
        <v>630</v>
      </c>
      <c r="G192" s="292"/>
      <c r="H192" s="291" t="s">
        <v>194</v>
      </c>
      <c r="I192" s="291" t="s">
        <v>2792</v>
      </c>
      <c r="J192" s="225" t="s">
        <v>2977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3007</v>
      </c>
      <c r="AM192" s="292" t="s">
        <v>3008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Row],[功能代號]],#REF!,1,FALSE)</f>
        <v>#REF!</v>
      </c>
    </row>
    <row r="193" spans="1:50" ht="41.4" hidden="1">
      <c r="C193" s="292" t="s">
        <v>93</v>
      </c>
      <c r="D193" s="292" t="s">
        <v>626</v>
      </c>
      <c r="E193" s="227" t="s">
        <v>631</v>
      </c>
      <c r="F193" s="292" t="s">
        <v>632</v>
      </c>
      <c r="G193" s="292"/>
      <c r="H193" s="291" t="s">
        <v>194</v>
      </c>
      <c r="I193" s="291" t="s">
        <v>2792</v>
      </c>
      <c r="J193" s="225" t="s">
        <v>2977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3009</v>
      </c>
      <c r="AM193" s="219" t="s">
        <v>3010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Row],[功能代號]],#REF!,1,FALSE)</f>
        <v>#REF!</v>
      </c>
    </row>
    <row r="194" spans="1:50" ht="13.8" hidden="1">
      <c r="C194" s="292" t="s">
        <v>93</v>
      </c>
      <c r="D194" s="292" t="s">
        <v>626</v>
      </c>
      <c r="E194" s="227" t="s">
        <v>633</v>
      </c>
      <c r="F194" s="292" t="s">
        <v>634</v>
      </c>
      <c r="G194" s="292"/>
      <c r="H194" s="291" t="s">
        <v>194</v>
      </c>
      <c r="I194" s="291" t="s">
        <v>2792</v>
      </c>
      <c r="J194" s="225" t="s">
        <v>2977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3011</v>
      </c>
      <c r="AM194" s="292" t="s">
        <v>3012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Row],[功能代號]],#REF!,1,FALSE)</f>
        <v>#REF!</v>
      </c>
    </row>
    <row r="195" spans="1:50" ht="13.8" hidden="1">
      <c r="C195" s="292" t="s">
        <v>93</v>
      </c>
      <c r="D195" s="292" t="s">
        <v>626</v>
      </c>
      <c r="E195" s="227" t="s">
        <v>635</v>
      </c>
      <c r="F195" s="292" t="s">
        <v>636</v>
      </c>
      <c r="G195" s="292"/>
      <c r="H195" s="291" t="s">
        <v>194</v>
      </c>
      <c r="I195" s="291" t="s">
        <v>2792</v>
      </c>
      <c r="J195" s="225" t="s">
        <v>2977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3013</v>
      </c>
      <c r="AM195" s="292" t="s">
        <v>3014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Row],[功能代號]],#REF!,1,FALSE)</f>
        <v>#REF!</v>
      </c>
    </row>
    <row r="196" spans="1:50" ht="41.4" hidden="1">
      <c r="C196" s="292" t="s">
        <v>93</v>
      </c>
      <c r="D196" s="292" t="s">
        <v>626</v>
      </c>
      <c r="E196" s="227" t="s">
        <v>637</v>
      </c>
      <c r="F196" s="292" t="s">
        <v>638</v>
      </c>
      <c r="G196" s="292"/>
      <c r="H196" s="291" t="s">
        <v>194</v>
      </c>
      <c r="I196" s="291" t="s">
        <v>2792</v>
      </c>
      <c r="J196" s="225" t="s">
        <v>2977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3015</v>
      </c>
      <c r="AM196" s="219" t="s">
        <v>3016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Row],[功能代號]],#REF!,1,FALSE)</f>
        <v>#REF!</v>
      </c>
    </row>
    <row r="197" spans="1:50" ht="96.6" hidden="1">
      <c r="C197" s="292" t="s">
        <v>93</v>
      </c>
      <c r="D197" s="292" t="s">
        <v>412</v>
      </c>
      <c r="E197" s="291" t="s">
        <v>639</v>
      </c>
      <c r="F197" s="292" t="s">
        <v>640</v>
      </c>
      <c r="G197" s="292"/>
      <c r="H197" s="291" t="s">
        <v>194</v>
      </c>
      <c r="I197" s="291" t="s">
        <v>2792</v>
      </c>
      <c r="J197" s="225" t="s">
        <v>2977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641</v>
      </c>
      <c r="AL197" s="308" t="s">
        <v>3030</v>
      </c>
      <c r="AM197" s="219" t="s">
        <v>3031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4"/>
        <v>4-2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Row],[功能代號]],#REF!,1,FALSE)</f>
        <v>#REF!</v>
      </c>
    </row>
    <row r="198" spans="1:50" ht="27.6" hidden="1">
      <c r="A198" s="605">
        <v>44547</v>
      </c>
      <c r="C198" s="292" t="s">
        <v>93</v>
      </c>
      <c r="D198" s="292" t="s">
        <v>626</v>
      </c>
      <c r="E198" s="227" t="s">
        <v>642</v>
      </c>
      <c r="F198" s="292" t="s">
        <v>643</v>
      </c>
      <c r="G198" s="292"/>
      <c r="H198" s="291" t="s">
        <v>194</v>
      </c>
      <c r="I198" s="291" t="s">
        <v>2792</v>
      </c>
      <c r="J198" s="225" t="s">
        <v>2977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3017</v>
      </c>
      <c r="AM198" s="292" t="s">
        <v>3018</v>
      </c>
      <c r="AN198" s="292" t="str">
        <f>VLOOKUP(功能_33[[#This Row],[功能代號]],需二審tmp!A:A,1,FALSE)</f>
        <v>L4520</v>
      </c>
      <c r="AQ198" s="575" t="str">
        <f t="shared" si="24"/>
        <v/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>4-5</v>
      </c>
      <c r="AW198" s="609" t="str">
        <f t="shared" si="30"/>
        <v>陳昱衡</v>
      </c>
      <c r="AX198" s="585" t="e">
        <f>VLOOKUP(功能_33[[#This Row],[功能代號]],#REF!,1,FALSE)</f>
        <v>#REF!</v>
      </c>
    </row>
    <row r="199" spans="1:50" ht="13.8" hidden="1">
      <c r="C199" s="292" t="s">
        <v>93</v>
      </c>
      <c r="D199" s="292" t="s">
        <v>644</v>
      </c>
      <c r="E199" s="291" t="s">
        <v>645</v>
      </c>
      <c r="F199" s="292" t="s">
        <v>646</v>
      </c>
      <c r="G199" s="292"/>
      <c r="H199" s="291" t="s">
        <v>194</v>
      </c>
      <c r="I199" s="291" t="s">
        <v>2792</v>
      </c>
      <c r="J199" s="225" t="s">
        <v>2977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2994</v>
      </c>
      <c r="AM199" s="291" t="s">
        <v>2994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Row],[功能代號]],#REF!,1,FALSE)</f>
        <v>#REF!</v>
      </c>
    </row>
    <row r="200" spans="1:50" ht="13.8" hidden="1">
      <c r="C200" s="292" t="s">
        <v>93</v>
      </c>
      <c r="D200" s="292" t="s">
        <v>412</v>
      </c>
      <c r="E200" s="291" t="s">
        <v>647</v>
      </c>
      <c r="F200" s="292" t="s">
        <v>648</v>
      </c>
      <c r="G200" s="292"/>
      <c r="H200" s="291" t="s">
        <v>194</v>
      </c>
      <c r="I200" s="291" t="s">
        <v>2792</v>
      </c>
      <c r="J200" s="225" t="s">
        <v>2977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2994</v>
      </c>
      <c r="AM200" s="291" t="s">
        <v>2994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4-2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Row],[功能代號]],#REF!,1,FALSE)</f>
        <v>#REF!</v>
      </c>
    </row>
    <row r="201" spans="1:50" ht="124.2" hidden="1">
      <c r="C201" s="292" t="s">
        <v>93</v>
      </c>
      <c r="D201" s="292" t="s">
        <v>412</v>
      </c>
      <c r="E201" s="291" t="s">
        <v>649</v>
      </c>
      <c r="F201" s="292" t="s">
        <v>650</v>
      </c>
      <c r="G201" s="292"/>
      <c r="H201" s="291" t="s">
        <v>194</v>
      </c>
      <c r="I201" s="291" t="s">
        <v>2792</v>
      </c>
      <c r="J201" s="225" t="s">
        <v>2977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651</v>
      </c>
      <c r="AL201" s="308" t="s">
        <v>3032</v>
      </c>
      <c r="AM201" s="219" t="s">
        <v>3033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585" t="e">
        <f>VLOOKUP(功能_33[[#This Row],[功能代號]],#REF!,1,FALSE)</f>
        <v>#REF!</v>
      </c>
    </row>
    <row r="202" spans="1:50" ht="13.8" hidden="1">
      <c r="C202" s="292" t="s">
        <v>93</v>
      </c>
      <c r="D202" s="292" t="s">
        <v>412</v>
      </c>
      <c r="E202" s="291" t="s">
        <v>652</v>
      </c>
      <c r="F202" s="292" t="s">
        <v>653</v>
      </c>
      <c r="G202" s="292"/>
      <c r="H202" s="291" t="s">
        <v>194</v>
      </c>
      <c r="I202" s="291" t="s">
        <v>2792</v>
      </c>
      <c r="J202" s="225" t="s">
        <v>2977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2994</v>
      </c>
      <c r="AM202" s="291" t="s">
        <v>2994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585" t="e">
        <f>VLOOKUP(功能_33[[#This Row],[功能代號]],#REF!,1,FALSE)</f>
        <v>#REF!</v>
      </c>
    </row>
    <row r="203" spans="1:50" ht="13.8" hidden="1">
      <c r="C203" s="292" t="s">
        <v>93</v>
      </c>
      <c r="D203" s="292" t="s">
        <v>412</v>
      </c>
      <c r="E203" s="291" t="s">
        <v>654</v>
      </c>
      <c r="F203" s="292" t="s">
        <v>655</v>
      </c>
      <c r="G203" s="292"/>
      <c r="H203" s="291" t="s">
        <v>194</v>
      </c>
      <c r="I203" s="291" t="s">
        <v>2792</v>
      </c>
      <c r="J203" s="225" t="s">
        <v>2977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2994</v>
      </c>
      <c r="AM203" s="291" t="s">
        <v>2994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585" t="e">
        <f>VLOOKUP(功能_33[[#This Row],[功能代號]],#REF!,1,FALSE)</f>
        <v>#REF!</v>
      </c>
    </row>
    <row r="204" spans="1:50" ht="27.6" hidden="1">
      <c r="C204" s="292" t="s">
        <v>93</v>
      </c>
      <c r="D204" s="292" t="s">
        <v>412</v>
      </c>
      <c r="E204" s="291" t="s">
        <v>656</v>
      </c>
      <c r="F204" s="292" t="s">
        <v>657</v>
      </c>
      <c r="G204" s="292"/>
      <c r="H204" s="291" t="s">
        <v>194</v>
      </c>
      <c r="I204" s="291" t="s">
        <v>2792</v>
      </c>
      <c r="J204" s="225" t="s">
        <v>2977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651</v>
      </c>
      <c r="AL204" s="308" t="s">
        <v>3028</v>
      </c>
      <c r="AM204" s="219" t="s">
        <v>3029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585" t="e">
        <f>VLOOKUP(功能_33[[#This Row],[功能代號]],#REF!,1,FALSE)</f>
        <v>#REF!</v>
      </c>
    </row>
    <row r="205" spans="1:50" ht="13.8" hidden="1">
      <c r="C205" s="292" t="s">
        <v>93</v>
      </c>
      <c r="D205" s="292" t="s">
        <v>412</v>
      </c>
      <c r="E205" s="291" t="s">
        <v>658</v>
      </c>
      <c r="F205" s="292" t="s">
        <v>659</v>
      </c>
      <c r="G205" s="292"/>
      <c r="H205" s="291" t="s">
        <v>194</v>
      </c>
      <c r="I205" s="291" t="s">
        <v>2792</v>
      </c>
      <c r="J205" s="225" t="s">
        <v>2977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651</v>
      </c>
      <c r="AL205" s="291" t="s">
        <v>2994</v>
      </c>
      <c r="AM205" s="291" t="s">
        <v>2994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585" t="e">
        <f>VLOOKUP(功能_33[[#This Row],[功能代號]],#REF!,1,FALSE)</f>
        <v>#REF!</v>
      </c>
    </row>
    <row r="206" spans="1:50" ht="13.8" hidden="1">
      <c r="C206" s="292" t="s">
        <v>93</v>
      </c>
      <c r="D206" s="292" t="s">
        <v>412</v>
      </c>
      <c r="E206" s="291" t="s">
        <v>660</v>
      </c>
      <c r="F206" s="292" t="s">
        <v>661</v>
      </c>
      <c r="G206" s="292"/>
      <c r="H206" s="291" t="s">
        <v>194</v>
      </c>
      <c r="I206" s="291" t="s">
        <v>2792</v>
      </c>
      <c r="J206" s="225" t="s">
        <v>2977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2994</v>
      </c>
      <c r="AM206" s="291" t="s">
        <v>2994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Row],[功能代號]],#REF!,1,FALSE)</f>
        <v>#REF!</v>
      </c>
    </row>
    <row r="207" spans="1:50" ht="13.8" hidden="1">
      <c r="C207" s="292" t="s">
        <v>93</v>
      </c>
      <c r="D207" s="292" t="s">
        <v>412</v>
      </c>
      <c r="E207" s="291" t="s">
        <v>662</v>
      </c>
      <c r="F207" s="292" t="s">
        <v>663</v>
      </c>
      <c r="G207" s="292"/>
      <c r="H207" s="291" t="s">
        <v>194</v>
      </c>
      <c r="I207" s="291" t="s">
        <v>2792</v>
      </c>
      <c r="J207" s="225" t="s">
        <v>2977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2994</v>
      </c>
      <c r="AM207" s="291" t="s">
        <v>2994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Row],[功能代號]],#REF!,1,FALSE)</f>
        <v>#REF!</v>
      </c>
    </row>
    <row r="208" spans="1:50" ht="13.8" hidden="1">
      <c r="C208" s="292" t="s">
        <v>93</v>
      </c>
      <c r="D208" s="292" t="s">
        <v>412</v>
      </c>
      <c r="E208" s="291" t="s">
        <v>664</v>
      </c>
      <c r="F208" s="292" t="s">
        <v>665</v>
      </c>
      <c r="G208" s="292"/>
      <c r="H208" s="291" t="s">
        <v>194</v>
      </c>
      <c r="I208" s="291" t="s">
        <v>2792</v>
      </c>
      <c r="J208" s="225" t="s">
        <v>2977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2994</v>
      </c>
      <c r="AM208" s="291" t="s">
        <v>2994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Row],[功能代號]],#REF!,1,FALSE)</f>
        <v>#REF!</v>
      </c>
    </row>
    <row r="209" spans="1:50" ht="138" hidden="1">
      <c r="A209" s="605">
        <v>44547</v>
      </c>
      <c r="C209" s="292" t="s">
        <v>93</v>
      </c>
      <c r="D209" s="292" t="s">
        <v>467</v>
      </c>
      <c r="E209" s="291" t="s">
        <v>666</v>
      </c>
      <c r="F209" s="292" t="s">
        <v>667</v>
      </c>
      <c r="G209" s="292"/>
      <c r="H209" s="291" t="s">
        <v>194</v>
      </c>
      <c r="I209" s="291" t="s">
        <v>2792</v>
      </c>
      <c r="J209" s="225" t="s">
        <v>2977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470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3034</v>
      </c>
      <c r="AM209" s="219" t="s">
        <v>3035</v>
      </c>
      <c r="AN209" s="292" t="str">
        <f>VLOOKUP(功能_33[[#This Row],[功能代號]],需二審tmp!A:A,1,FALSE)</f>
        <v>L4454</v>
      </c>
      <c r="AQ209" s="575" t="str">
        <f t="shared" si="24"/>
        <v/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>4-4</v>
      </c>
      <c r="AW209" s="609" t="str">
        <f t="shared" si="30"/>
        <v>陳昱衡</v>
      </c>
      <c r="AX209" s="585" t="e">
        <f>VLOOKUP(功能_33[[#This Row],[功能代號]],#REF!,1,FALSE)</f>
        <v>#REF!</v>
      </c>
    </row>
    <row r="210" spans="1:50" ht="13.8" hidden="1">
      <c r="C210" s="292" t="s">
        <v>93</v>
      </c>
      <c r="D210" s="292" t="s">
        <v>467</v>
      </c>
      <c r="E210" s="291" t="s">
        <v>668</v>
      </c>
      <c r="F210" s="292" t="s">
        <v>669</v>
      </c>
      <c r="G210" s="224" t="s">
        <v>670</v>
      </c>
      <c r="H210" s="291" t="s">
        <v>194</v>
      </c>
      <c r="I210" s="291" t="s">
        <v>2792</v>
      </c>
      <c r="J210" s="225" t="s">
        <v>2977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470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3005</v>
      </c>
      <c r="AM210" s="291" t="s">
        <v>2994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Row],[功能代號]],#REF!,1,FALSE)</f>
        <v>#REF!</v>
      </c>
    </row>
    <row r="211" spans="1:50" ht="13.8" hidden="1">
      <c r="B211" s="292">
        <v>1</v>
      </c>
      <c r="C211" s="292" t="s">
        <v>92</v>
      </c>
      <c r="D211" s="359" t="s">
        <v>2853</v>
      </c>
      <c r="E211" s="291" t="s">
        <v>671</v>
      </c>
      <c r="F211" s="292" t="s">
        <v>672</v>
      </c>
      <c r="G211" s="292"/>
      <c r="H211" s="291" t="s">
        <v>194</v>
      </c>
      <c r="I211" s="291" t="s">
        <v>195</v>
      </c>
      <c r="J211" s="225" t="s">
        <v>3076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3077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673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4"/>
        <v>3-3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Row],[功能代號]],#REF!,1,FALSE)</f>
        <v>#REF!</v>
      </c>
    </row>
    <row r="212" spans="1:50" ht="13.8" hidden="1">
      <c r="C212" s="292" t="s">
        <v>92</v>
      </c>
      <c r="D212" s="359" t="s">
        <v>2853</v>
      </c>
      <c r="E212" s="291" t="s">
        <v>2811</v>
      </c>
      <c r="F212" s="292" t="s">
        <v>2812</v>
      </c>
      <c r="G212" s="292" t="s">
        <v>2810</v>
      </c>
      <c r="H212" s="291" t="s">
        <v>194</v>
      </c>
      <c r="I212" s="291" t="s">
        <v>195</v>
      </c>
      <c r="J212" s="225" t="s">
        <v>3076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673</v>
      </c>
      <c r="AN212" s="292" t="e">
        <f>VLOOKUP(功能_33[[#This Row],[功能代號]],需二審tmp!A:A,1,FALSE)</f>
        <v>#N/A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Row],[功能代號]],#REF!,1,FALSE)</f>
        <v>#REF!</v>
      </c>
    </row>
    <row r="213" spans="1:50" ht="13.8" hidden="1">
      <c r="B213" s="292">
        <v>1</v>
      </c>
      <c r="C213" s="292" t="s">
        <v>92</v>
      </c>
      <c r="D213" s="359" t="s">
        <v>2853</v>
      </c>
      <c r="E213" s="291" t="s">
        <v>674</v>
      </c>
      <c r="F213" s="292" t="s">
        <v>675</v>
      </c>
      <c r="G213" s="224" t="s">
        <v>676</v>
      </c>
      <c r="H213" s="291" t="s">
        <v>194</v>
      </c>
      <c r="I213" s="291" t="s">
        <v>195</v>
      </c>
      <c r="J213" s="225" t="s">
        <v>312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Row],[功能代號]],#REF!,1,FALSE)</f>
        <v>#REF!</v>
      </c>
    </row>
    <row r="214" spans="1:50" ht="27.6" hidden="1">
      <c r="C214" s="292" t="s">
        <v>93</v>
      </c>
      <c r="D214" s="292" t="s">
        <v>412</v>
      </c>
      <c r="E214" s="291" t="s">
        <v>677</v>
      </c>
      <c r="F214" s="292" t="s">
        <v>678</v>
      </c>
      <c r="G214" s="292"/>
      <c r="H214" s="291" t="s">
        <v>194</v>
      </c>
      <c r="I214" s="291" t="s">
        <v>2792</v>
      </c>
      <c r="J214" s="225" t="s">
        <v>2977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3022</v>
      </c>
      <c r="AM214" s="292" t="s">
        <v>3023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4"/>
        <v>4-2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585" t="e">
        <f>VLOOKUP(功能_33[[#This Row],[功能代號]],#REF!,1,FALSE)</f>
        <v>#REF!</v>
      </c>
    </row>
    <row r="215" spans="1:50" ht="13.8" hidden="1">
      <c r="C215" s="292" t="s">
        <v>93</v>
      </c>
      <c r="D215" s="292" t="s">
        <v>412</v>
      </c>
      <c r="E215" s="291" t="s">
        <v>679</v>
      </c>
      <c r="F215" s="292" t="s">
        <v>680</v>
      </c>
      <c r="G215" s="292"/>
      <c r="H215" s="291" t="s">
        <v>194</v>
      </c>
      <c r="I215" s="291" t="s">
        <v>2792</v>
      </c>
      <c r="J215" s="225" t="s">
        <v>2977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2994</v>
      </c>
      <c r="AM215" s="291" t="s">
        <v>2994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585" t="e">
        <f>VLOOKUP(功能_33[[#This Row],[功能代號]],#REF!,1,FALSE)</f>
        <v>#REF!</v>
      </c>
    </row>
    <row r="216" spans="1:50" ht="41.4" hidden="1">
      <c r="B216" s="424"/>
      <c r="C216" s="292" t="s">
        <v>93</v>
      </c>
      <c r="D216" s="292" t="s">
        <v>412</v>
      </c>
      <c r="E216" s="291" t="s">
        <v>681</v>
      </c>
      <c r="F216" s="292" t="s">
        <v>682</v>
      </c>
      <c r="G216" s="292"/>
      <c r="H216" s="291" t="s">
        <v>194</v>
      </c>
      <c r="I216" s="291" t="s">
        <v>2792</v>
      </c>
      <c r="J216" s="225" t="s">
        <v>2977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3024</v>
      </c>
      <c r="AM216" s="219" t="s">
        <v>3025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585" t="e">
        <f>VLOOKUP(功能_33[[#This Row],[功能代號]],#REF!,1,FALSE)</f>
        <v>#REF!</v>
      </c>
    </row>
    <row r="217" spans="1:50" ht="27.6" hidden="1">
      <c r="A217" s="605">
        <v>44547</v>
      </c>
      <c r="C217" s="292" t="s">
        <v>93</v>
      </c>
      <c r="D217" s="292" t="s">
        <v>412</v>
      </c>
      <c r="E217" s="291" t="s">
        <v>2800</v>
      </c>
      <c r="F217" s="292" t="s">
        <v>2807</v>
      </c>
      <c r="G217" s="292" t="s">
        <v>2808</v>
      </c>
      <c r="H217" s="291" t="s">
        <v>194</v>
      </c>
      <c r="I217" s="291" t="s">
        <v>2792</v>
      </c>
      <c r="J217" s="225" t="s">
        <v>2977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2809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3050</v>
      </c>
      <c r="AM217" s="219" t="s">
        <v>3049</v>
      </c>
      <c r="AN217" s="292" t="e">
        <f>VLOOKUP(功能_33[[#This Row],[功能代號]],需二審tmp!A:A,1,FALSE)</f>
        <v>#N/A</v>
      </c>
      <c r="AQ217" s="575" t="str">
        <f t="shared" si="24"/>
        <v/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>4-2</v>
      </c>
      <c r="AW217" s="609" t="str">
        <f t="shared" si="30"/>
        <v>陳昱衡</v>
      </c>
      <c r="AX217" s="585" t="e">
        <f>VLOOKUP(功能_33[[#This Row],[功能代號]],#REF!,1,FALSE)</f>
        <v>#REF!</v>
      </c>
    </row>
    <row r="218" spans="1:50" ht="13.8" hidden="1">
      <c r="C218" s="292" t="s">
        <v>93</v>
      </c>
      <c r="D218" s="292" t="s">
        <v>412</v>
      </c>
      <c r="E218" s="291" t="s">
        <v>683</v>
      </c>
      <c r="F218" s="292" t="s">
        <v>684</v>
      </c>
      <c r="G218" s="292"/>
      <c r="H218" s="291" t="s">
        <v>194</v>
      </c>
      <c r="I218" s="291" t="s">
        <v>2792</v>
      </c>
      <c r="J218" s="225" t="s">
        <v>2977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2994</v>
      </c>
      <c r="AM218" s="291" t="s">
        <v>2994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Row],[功能代號]],#REF!,1,FALSE)</f>
        <v>#REF!</v>
      </c>
    </row>
    <row r="219" spans="1:50" ht="27.6" hidden="1">
      <c r="A219" s="605">
        <v>44547</v>
      </c>
      <c r="C219" s="292" t="s">
        <v>93</v>
      </c>
      <c r="D219" s="292" t="s">
        <v>421</v>
      </c>
      <c r="E219" s="291" t="s">
        <v>685</v>
      </c>
      <c r="F219" s="292" t="s">
        <v>686</v>
      </c>
      <c r="G219" s="292"/>
      <c r="H219" s="291" t="s">
        <v>194</v>
      </c>
      <c r="I219" s="291" t="s">
        <v>2792</v>
      </c>
      <c r="J219" s="225" t="s">
        <v>2977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3026</v>
      </c>
      <c r="AM219" s="292" t="s">
        <v>3027</v>
      </c>
      <c r="AN219" s="292" t="str">
        <f>VLOOKUP(功能_33[[#This Row],[功能代號]],需二審tmp!A:A,1,FALSE)</f>
        <v>L4702</v>
      </c>
      <c r="AQ219" s="575" t="str">
        <f t="shared" si="24"/>
        <v/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>4-7</v>
      </c>
      <c r="AW219" s="609" t="str">
        <f t="shared" si="30"/>
        <v>陳昱衡</v>
      </c>
      <c r="AX219" s="585" t="e">
        <f>VLOOKUP(功能_33[[#This Row],[功能代號]],#REF!,1,FALSE)</f>
        <v>#REF!</v>
      </c>
    </row>
    <row r="220" spans="1:50" ht="27.6" hidden="1">
      <c r="C220" s="292" t="s">
        <v>93</v>
      </c>
      <c r="D220" s="292" t="s">
        <v>421</v>
      </c>
      <c r="E220" s="291" t="s">
        <v>687</v>
      </c>
      <c r="F220" s="292" t="s">
        <v>688</v>
      </c>
      <c r="G220" s="292"/>
      <c r="H220" s="291" t="s">
        <v>194</v>
      </c>
      <c r="I220" s="291" t="s">
        <v>2792</v>
      </c>
      <c r="J220" s="225" t="s">
        <v>2977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3026</v>
      </c>
      <c r="AM220" s="292" t="s">
        <v>3027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ref="AQ220:AQ283" si="31">IF(COUNTA(AC220)=1,LEFT(D220,3),"")</f>
        <v>4-7</v>
      </c>
      <c r="AR220" s="577" t="str">
        <f t="shared" ref="AR220:AR283" si="32">IF(AND(COUNTA(L220)=1,COUNTA(M220)=1,COUNTA(Y220)=1,COUNTA(AB220)=1,COUNTA(AC220)=0),LEFT(D220,3),"")</f>
        <v/>
      </c>
      <c r="AS220" s="579" t="str">
        <f t="shared" ref="AS220:AS283" si="33">IF(AND(COUNTA(L220)=1,COUNTA(M220)=1,COUNTA(Y220)=1,COUNTA(AB220)=0,COUNTA(AC220)=0),LEFT(D220,3),"")</f>
        <v/>
      </c>
      <c r="AT220" s="581" t="str">
        <f t="shared" ref="AT220:AT283" si="34">IF(AND(COUNTA(M220)=0,COUNTA(Y220)=1),LEFT(D220,3),"")</f>
        <v/>
      </c>
      <c r="AU220" s="583" t="str">
        <f t="shared" ref="AU220:AU283" si="35">IF(AND(COUNTA(M220)=1,COUNTA(Y220)=0),LEFT(D220,3),"")</f>
        <v/>
      </c>
      <c r="AV220" s="585" t="str">
        <f t="shared" ref="AV220:AV283" si="36">IF(AND(COUNTA(M220)=0,COUNTA(Y220)=0),LEFT(D220,3),"")</f>
        <v/>
      </c>
      <c r="AW220" s="609" t="str">
        <f t="shared" ref="AW220:AW283" si="37">IF(OR(COUNTA(M220)=0,COUNTA(Y220)=0),I220,"")</f>
        <v/>
      </c>
      <c r="AX220" s="585" t="e">
        <f>VLOOKUP(功能_33[[#This Row],[功能代號]],#REF!,1,FALSE)</f>
        <v>#REF!</v>
      </c>
    </row>
    <row r="221" spans="1:50" ht="13.8" hidden="1">
      <c r="B221" s="292">
        <v>1</v>
      </c>
      <c r="C221" s="292" t="s">
        <v>92</v>
      </c>
      <c r="D221" s="292" t="s">
        <v>2850</v>
      </c>
      <c r="E221" s="291" t="s">
        <v>689</v>
      </c>
      <c r="F221" s="292" t="s">
        <v>690</v>
      </c>
      <c r="G221" s="292"/>
      <c r="H221" s="291" t="s">
        <v>194</v>
      </c>
      <c r="I221" s="291" t="s">
        <v>195</v>
      </c>
      <c r="J221" s="225" t="s">
        <v>3076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3077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691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31"/>
        <v>3-1</v>
      </c>
      <c r="AR221" s="577" t="str">
        <f t="shared" si="32"/>
        <v/>
      </c>
      <c r="AS221" s="579" t="str">
        <f t="shared" si="33"/>
        <v/>
      </c>
      <c r="AT221" s="581" t="str">
        <f t="shared" si="34"/>
        <v/>
      </c>
      <c r="AU221" s="583" t="str">
        <f t="shared" si="35"/>
        <v/>
      </c>
      <c r="AV221" s="585" t="str">
        <f t="shared" si="36"/>
        <v/>
      </c>
      <c r="AW221" s="609" t="str">
        <f t="shared" si="37"/>
        <v/>
      </c>
      <c r="AX221" s="585" t="e">
        <f>VLOOKUP(功能_33[[#This Row],[功能代號]],#REF!,1,FALSE)</f>
        <v>#REF!</v>
      </c>
    </row>
    <row r="222" spans="1:50" ht="13.8" hidden="1">
      <c r="B222" s="292">
        <v>1</v>
      </c>
      <c r="C222" s="292" t="s">
        <v>92</v>
      </c>
      <c r="D222" s="292" t="s">
        <v>2850</v>
      </c>
      <c r="E222" s="291" t="s">
        <v>692</v>
      </c>
      <c r="F222" s="292" t="s">
        <v>693</v>
      </c>
      <c r="G222" s="292"/>
      <c r="H222" s="291" t="s">
        <v>194</v>
      </c>
      <c r="I222" s="291" t="s">
        <v>195</v>
      </c>
      <c r="J222" s="225" t="s">
        <v>312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694</v>
      </c>
      <c r="AL222" s="291">
        <v>340</v>
      </c>
      <c r="AM222" s="292" t="s">
        <v>695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585" t="e">
        <f>VLOOKUP(功能_33[[#This Row],[功能代號]],#REF!,1,FALSE)</f>
        <v>#REF!</v>
      </c>
    </row>
    <row r="223" spans="1:50" ht="13.8" hidden="1">
      <c r="B223" s="292">
        <v>1</v>
      </c>
      <c r="C223" s="292" t="s">
        <v>92</v>
      </c>
      <c r="D223" s="292" t="s">
        <v>2850</v>
      </c>
      <c r="E223" s="291" t="s">
        <v>696</v>
      </c>
      <c r="F223" s="292" t="s">
        <v>697</v>
      </c>
      <c r="G223" s="292"/>
      <c r="H223" s="291" t="s">
        <v>194</v>
      </c>
      <c r="I223" s="291" t="s">
        <v>195</v>
      </c>
      <c r="J223" s="225" t="s">
        <v>312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698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Row],[功能代號]],#REF!,1,FALSE)</f>
        <v>#REF!</v>
      </c>
    </row>
    <row r="224" spans="1:50" ht="13.8" hidden="1">
      <c r="B224" s="292">
        <v>1</v>
      </c>
      <c r="C224" s="292" t="s">
        <v>92</v>
      </c>
      <c r="D224" s="292" t="s">
        <v>2850</v>
      </c>
      <c r="E224" s="291" t="s">
        <v>699</v>
      </c>
      <c r="F224" s="292" t="s">
        <v>700</v>
      </c>
      <c r="G224" s="292"/>
      <c r="H224" s="291" t="s">
        <v>194</v>
      </c>
      <c r="I224" s="291" t="s">
        <v>195</v>
      </c>
      <c r="J224" s="225" t="s">
        <v>312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701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Row],[功能代號]],#REF!,1,FALSE)</f>
        <v>#REF!</v>
      </c>
    </row>
    <row r="225" spans="2:50" ht="13.8" hidden="1">
      <c r="B225" s="292">
        <v>1</v>
      </c>
      <c r="C225" s="292" t="s">
        <v>92</v>
      </c>
      <c r="D225" s="292" t="s">
        <v>2850</v>
      </c>
      <c r="E225" s="291" t="s">
        <v>702</v>
      </c>
      <c r="F225" s="292" t="s">
        <v>703</v>
      </c>
      <c r="G225" s="292"/>
      <c r="H225" s="291" t="s">
        <v>194</v>
      </c>
      <c r="I225" s="291" t="s">
        <v>195</v>
      </c>
      <c r="J225" s="225" t="s">
        <v>312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704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Row],[功能代號]],#REF!,1,FALSE)</f>
        <v>#REF!</v>
      </c>
    </row>
    <row r="226" spans="2:50" ht="13.8" hidden="1">
      <c r="B226" s="292">
        <v>1</v>
      </c>
      <c r="C226" s="292" t="s">
        <v>92</v>
      </c>
      <c r="D226" s="292" t="s">
        <v>2850</v>
      </c>
      <c r="E226" s="291" t="s">
        <v>705</v>
      </c>
      <c r="F226" s="292" t="s">
        <v>706</v>
      </c>
      <c r="G226" s="292"/>
      <c r="H226" s="291" t="s">
        <v>194</v>
      </c>
      <c r="I226" s="291" t="s">
        <v>195</v>
      </c>
      <c r="J226" s="225" t="s">
        <v>312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707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Row],[功能代號]],#REF!,1,FALSE)</f>
        <v>#REF!</v>
      </c>
    </row>
    <row r="227" spans="2:50" ht="13.8" hidden="1">
      <c r="B227" s="292">
        <v>1</v>
      </c>
      <c r="C227" s="292" t="s">
        <v>92</v>
      </c>
      <c r="D227" s="359" t="s">
        <v>2853</v>
      </c>
      <c r="E227" s="291" t="s">
        <v>708</v>
      </c>
      <c r="F227" s="292" t="s">
        <v>709</v>
      </c>
      <c r="G227" s="292"/>
      <c r="H227" s="291" t="s">
        <v>194</v>
      </c>
      <c r="I227" s="291" t="s">
        <v>195</v>
      </c>
      <c r="J227" s="225" t="s">
        <v>312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31"/>
        <v>3-3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Row],[功能代號]],#REF!,1,FALSE)</f>
        <v>#REF!</v>
      </c>
    </row>
    <row r="228" spans="2:50" ht="13.8" hidden="1">
      <c r="B228" s="292">
        <v>1</v>
      </c>
      <c r="C228" s="292" t="s">
        <v>92</v>
      </c>
      <c r="D228" s="359" t="s">
        <v>2853</v>
      </c>
      <c r="E228" s="291" t="s">
        <v>710</v>
      </c>
      <c r="F228" s="292" t="s">
        <v>711</v>
      </c>
      <c r="G228" s="292"/>
      <c r="H228" s="291" t="s">
        <v>194</v>
      </c>
      <c r="I228" s="291" t="s">
        <v>195</v>
      </c>
      <c r="J228" s="225" t="s">
        <v>312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Row],[功能代號]],#REF!,1,FALSE)</f>
        <v>#REF!</v>
      </c>
    </row>
    <row r="229" spans="2:50" ht="13.8" hidden="1">
      <c r="B229" s="292">
        <v>1</v>
      </c>
      <c r="C229" s="292" t="s">
        <v>92</v>
      </c>
      <c r="D229" s="359" t="s">
        <v>2853</v>
      </c>
      <c r="E229" s="291" t="s">
        <v>712</v>
      </c>
      <c r="F229" s="292" t="s">
        <v>713</v>
      </c>
      <c r="G229" s="292"/>
      <c r="H229" s="291" t="s">
        <v>194</v>
      </c>
      <c r="I229" s="291" t="s">
        <v>195</v>
      </c>
      <c r="J229" s="225" t="s">
        <v>312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714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Row],[功能代號]],#REF!,1,FALSE)</f>
        <v>#REF!</v>
      </c>
    </row>
    <row r="230" spans="2:50" ht="13.8" hidden="1">
      <c r="B230" s="292">
        <v>1</v>
      </c>
      <c r="C230" s="292" t="s">
        <v>92</v>
      </c>
      <c r="D230" s="359" t="s">
        <v>2853</v>
      </c>
      <c r="E230" s="291" t="s">
        <v>715</v>
      </c>
      <c r="F230" s="292" t="s">
        <v>716</v>
      </c>
      <c r="G230" s="292"/>
      <c r="H230" s="291" t="s">
        <v>194</v>
      </c>
      <c r="I230" s="291" t="s">
        <v>195</v>
      </c>
      <c r="J230" s="225" t="s">
        <v>312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717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Row],[功能代號]],#REF!,1,FALSE)</f>
        <v>#REF!</v>
      </c>
    </row>
    <row r="231" spans="2:50" ht="13.8" hidden="1">
      <c r="C231" s="292" t="s">
        <v>92</v>
      </c>
      <c r="D231" s="359" t="s">
        <v>2853</v>
      </c>
      <c r="E231" s="291" t="s">
        <v>2813</v>
      </c>
      <c r="F231" s="292" t="s">
        <v>2814</v>
      </c>
      <c r="G231" s="292" t="s">
        <v>2815</v>
      </c>
      <c r="H231" s="291" t="s">
        <v>194</v>
      </c>
      <c r="I231" s="291" t="s">
        <v>195</v>
      </c>
      <c r="J231" s="225" t="s">
        <v>3076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717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Row],[功能代號]],#REF!,1,FALSE)</f>
        <v>#REF!</v>
      </c>
    </row>
    <row r="232" spans="2:50" ht="13.8" hidden="1">
      <c r="B232" s="292">
        <v>1</v>
      </c>
      <c r="C232" s="292" t="s">
        <v>92</v>
      </c>
      <c r="D232" s="359" t="s">
        <v>2854</v>
      </c>
      <c r="E232" s="291" t="s">
        <v>718</v>
      </c>
      <c r="F232" s="292" t="s">
        <v>719</v>
      </c>
      <c r="G232" s="292"/>
      <c r="H232" s="291" t="s">
        <v>194</v>
      </c>
      <c r="I232" s="291" t="s">
        <v>195</v>
      </c>
      <c r="J232" s="225" t="s">
        <v>312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720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31"/>
        <v>3-4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Row],[功能代號]],#REF!,1,FALSE)</f>
        <v>#REF!</v>
      </c>
    </row>
    <row r="233" spans="2:50" ht="13.8" hidden="1">
      <c r="B233" s="292">
        <v>1</v>
      </c>
      <c r="C233" s="292" t="s">
        <v>92</v>
      </c>
      <c r="D233" s="359" t="s">
        <v>2854</v>
      </c>
      <c r="E233" s="291" t="s">
        <v>721</v>
      </c>
      <c r="F233" s="292" t="s">
        <v>722</v>
      </c>
      <c r="G233" s="292"/>
      <c r="H233" s="291" t="s">
        <v>194</v>
      </c>
      <c r="I233" s="291" t="s">
        <v>195</v>
      </c>
      <c r="J233" s="225" t="s">
        <v>312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694</v>
      </c>
      <c r="AL233" s="291">
        <v>342</v>
      </c>
      <c r="AM233" s="292" t="s">
        <v>722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Row],[功能代號]],#REF!,1,FALSE)</f>
        <v>#REF!</v>
      </c>
    </row>
    <row r="234" spans="2:50" ht="13.8" hidden="1">
      <c r="B234" s="292">
        <v>1</v>
      </c>
      <c r="C234" s="292" t="s">
        <v>92</v>
      </c>
      <c r="D234" s="359" t="s">
        <v>2853</v>
      </c>
      <c r="E234" s="291" t="s">
        <v>723</v>
      </c>
      <c r="F234" s="292" t="s">
        <v>724</v>
      </c>
      <c r="G234" s="292"/>
      <c r="H234" s="291" t="s">
        <v>194</v>
      </c>
      <c r="I234" s="291" t="s">
        <v>195</v>
      </c>
      <c r="J234" s="225" t="s">
        <v>312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694</v>
      </c>
      <c r="AL234" s="291">
        <v>632</v>
      </c>
      <c r="AM234" s="292" t="s">
        <v>724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31"/>
        <v>3-3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Row],[功能代號]],#REF!,1,FALSE)</f>
        <v>#REF!</v>
      </c>
    </row>
    <row r="235" spans="2:50" ht="13.8" hidden="1">
      <c r="B235" s="292">
        <v>1</v>
      </c>
      <c r="C235" s="292" t="s">
        <v>92</v>
      </c>
      <c r="D235" s="359" t="s">
        <v>2853</v>
      </c>
      <c r="E235" s="291" t="s">
        <v>725</v>
      </c>
      <c r="F235" s="292" t="s">
        <v>726</v>
      </c>
      <c r="G235" s="292"/>
      <c r="H235" s="291" t="s">
        <v>194</v>
      </c>
      <c r="I235" s="291" t="s">
        <v>195</v>
      </c>
      <c r="J235" s="225" t="s">
        <v>312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727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Row],[功能代號]],#REF!,1,FALSE)</f>
        <v>#REF!</v>
      </c>
    </row>
    <row r="236" spans="2:50" ht="13.8" hidden="1">
      <c r="B236" s="292">
        <v>1</v>
      </c>
      <c r="C236" s="292" t="s">
        <v>92</v>
      </c>
      <c r="D236" s="359" t="s">
        <v>2853</v>
      </c>
      <c r="E236" s="291" t="s">
        <v>728</v>
      </c>
      <c r="F236" s="292" t="s">
        <v>729</v>
      </c>
      <c r="G236" s="292"/>
      <c r="H236" s="291" t="s">
        <v>194</v>
      </c>
      <c r="I236" s="291" t="s">
        <v>195</v>
      </c>
      <c r="J236" s="225" t="s">
        <v>312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730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31"/>
        <v>3-3</v>
      </c>
      <c r="AR236" s="577" t="str">
        <f t="shared" si="32"/>
        <v/>
      </c>
      <c r="AS236" s="579" t="str">
        <f t="shared" si="33"/>
        <v/>
      </c>
      <c r="AT236" s="581" t="str">
        <f t="shared" si="34"/>
        <v/>
      </c>
      <c r="AU236" s="583" t="str">
        <f t="shared" si="35"/>
        <v/>
      </c>
      <c r="AV236" s="585" t="str">
        <f t="shared" si="36"/>
        <v/>
      </c>
      <c r="AW236" s="609" t="str">
        <f t="shared" si="37"/>
        <v/>
      </c>
      <c r="AX236" s="585" t="e">
        <f>VLOOKUP(功能_33[[#This Row],[功能代號]],#REF!,1,FALSE)</f>
        <v>#REF!</v>
      </c>
    </row>
    <row r="237" spans="2:50" ht="13.8" hidden="1">
      <c r="C237" s="292" t="s">
        <v>91</v>
      </c>
      <c r="D237" s="292" t="s">
        <v>2860</v>
      </c>
      <c r="E237" s="291" t="s">
        <v>731</v>
      </c>
      <c r="F237" s="292" t="s">
        <v>732</v>
      </c>
      <c r="G237" s="292"/>
      <c r="H237" s="291" t="s">
        <v>194</v>
      </c>
      <c r="I237" s="291" t="s">
        <v>205</v>
      </c>
      <c r="J237" s="225" t="s">
        <v>2973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733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31"/>
        <v>2-5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Row],[功能代號]],#REF!,1,FALSE)</f>
        <v>#REF!</v>
      </c>
    </row>
    <row r="238" spans="2:50" ht="13.8" hidden="1">
      <c r="C238" s="292" t="s">
        <v>91</v>
      </c>
      <c r="D238" s="292" t="s">
        <v>2860</v>
      </c>
      <c r="E238" s="291" t="s">
        <v>734</v>
      </c>
      <c r="F238" s="292" t="s">
        <v>735</v>
      </c>
      <c r="G238" s="292"/>
      <c r="H238" s="291" t="s">
        <v>194</v>
      </c>
      <c r="I238" s="291" t="s">
        <v>205</v>
      </c>
      <c r="J238" s="225" t="s">
        <v>2973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736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31"/>
        <v>2-5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Row],[功能代號]],#REF!,1,FALSE)</f>
        <v>#REF!</v>
      </c>
    </row>
    <row r="239" spans="2:50" ht="13.8" hidden="1">
      <c r="C239" s="292" t="s">
        <v>91</v>
      </c>
      <c r="D239" s="292" t="s">
        <v>2860</v>
      </c>
      <c r="E239" s="291" t="s">
        <v>737</v>
      </c>
      <c r="F239" s="292" t="s">
        <v>738</v>
      </c>
      <c r="G239" s="292"/>
      <c r="H239" s="291" t="s">
        <v>194</v>
      </c>
      <c r="I239" s="291" t="s">
        <v>205</v>
      </c>
      <c r="J239" s="225" t="s">
        <v>2973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739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585" t="e">
        <f>VLOOKUP(功能_33[[#This Row],[功能代號]],#REF!,1,FALSE)</f>
        <v>#REF!</v>
      </c>
    </row>
    <row r="240" spans="2:50" ht="13.8" hidden="1">
      <c r="C240" s="292" t="s">
        <v>91</v>
      </c>
      <c r="D240" s="292" t="s">
        <v>2860</v>
      </c>
      <c r="E240" s="291" t="s">
        <v>740</v>
      </c>
      <c r="F240" s="292" t="s">
        <v>741</v>
      </c>
      <c r="G240" s="292"/>
      <c r="H240" s="291" t="s">
        <v>194</v>
      </c>
      <c r="I240" s="291" t="s">
        <v>205</v>
      </c>
      <c r="J240" s="225" t="s">
        <v>2973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742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585" t="e">
        <f>VLOOKUP(功能_33[[#This Row],[功能代號]],#REF!,1,FALSE)</f>
        <v>#REF!</v>
      </c>
    </row>
    <row r="241" spans="2:50" ht="13.8" hidden="1">
      <c r="C241" s="292" t="s">
        <v>91</v>
      </c>
      <c r="D241" s="292" t="s">
        <v>2860</v>
      </c>
      <c r="E241" s="291" t="s">
        <v>743</v>
      </c>
      <c r="F241" s="292" t="s">
        <v>744</v>
      </c>
      <c r="G241" s="292"/>
      <c r="H241" s="291" t="s">
        <v>194</v>
      </c>
      <c r="I241" s="291" t="s">
        <v>205</v>
      </c>
      <c r="J241" s="225" t="s">
        <v>2973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745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585" t="e">
        <f>VLOOKUP(功能_33[[#This Row],[功能代號]],#REF!,1,FALSE)</f>
        <v>#REF!</v>
      </c>
    </row>
    <row r="242" spans="2:50" ht="13.8" hidden="1">
      <c r="C242" s="292" t="s">
        <v>91</v>
      </c>
      <c r="D242" s="292" t="s">
        <v>2860</v>
      </c>
      <c r="E242" s="291" t="s">
        <v>746</v>
      </c>
      <c r="F242" s="292" t="s">
        <v>747</v>
      </c>
      <c r="G242" s="292"/>
      <c r="H242" s="291" t="s">
        <v>194</v>
      </c>
      <c r="I242" s="291" t="s">
        <v>205</v>
      </c>
      <c r="J242" s="225" t="s">
        <v>2973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748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585" t="e">
        <f>VLOOKUP(功能_33[[#This Row],[功能代號]],#REF!,1,FALSE)</f>
        <v>#REF!</v>
      </c>
    </row>
    <row r="243" spans="2:50" ht="13.8" hidden="1">
      <c r="C243" s="292" t="s">
        <v>91</v>
      </c>
      <c r="D243" s="292" t="s">
        <v>2860</v>
      </c>
      <c r="E243" s="291" t="s">
        <v>749</v>
      </c>
      <c r="F243" s="292" t="s">
        <v>750</v>
      </c>
      <c r="G243" s="292"/>
      <c r="H243" s="291" t="s">
        <v>194</v>
      </c>
      <c r="I243" s="291" t="s">
        <v>205</v>
      </c>
      <c r="J243" s="225" t="s">
        <v>2973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751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585" t="e">
        <f>VLOOKUP(功能_33[[#This Row],[功能代號]],#REF!,1,FALSE)</f>
        <v>#REF!</v>
      </c>
    </row>
    <row r="244" spans="2:50" ht="13.8" hidden="1">
      <c r="C244" s="292" t="s">
        <v>91</v>
      </c>
      <c r="D244" s="292" t="s">
        <v>2860</v>
      </c>
      <c r="E244" s="291" t="s">
        <v>752</v>
      </c>
      <c r="F244" s="292" t="s">
        <v>753</v>
      </c>
      <c r="G244" s="292"/>
      <c r="H244" s="291" t="s">
        <v>194</v>
      </c>
      <c r="I244" s="291" t="s">
        <v>205</v>
      </c>
      <c r="J244" s="225" t="s">
        <v>2973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754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585" t="e">
        <f>VLOOKUP(功能_33[[#This Row],[功能代號]],#REF!,1,FALSE)</f>
        <v>#REF!</v>
      </c>
    </row>
    <row r="245" spans="2:50" ht="13.8" hidden="1">
      <c r="C245" s="292" t="s">
        <v>91</v>
      </c>
      <c r="D245" s="292" t="s">
        <v>2860</v>
      </c>
      <c r="E245" s="291" t="s">
        <v>755</v>
      </c>
      <c r="F245" s="292" t="s">
        <v>756</v>
      </c>
      <c r="G245" s="292"/>
      <c r="H245" s="291" t="s">
        <v>194</v>
      </c>
      <c r="I245" s="291" t="s">
        <v>205</v>
      </c>
      <c r="J245" s="225" t="s">
        <v>2973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757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758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585" t="e">
        <f>VLOOKUP(功能_33[[#This Row],[功能代號]],#REF!,1,FALSE)</f>
        <v>#REF!</v>
      </c>
    </row>
    <row r="246" spans="2:50" ht="13.8" hidden="1">
      <c r="C246" s="292" t="s">
        <v>93</v>
      </c>
      <c r="D246" s="292" t="s">
        <v>441</v>
      </c>
      <c r="E246" s="291" t="s">
        <v>759</v>
      </c>
      <c r="F246" s="292" t="s">
        <v>760</v>
      </c>
      <c r="G246" s="292"/>
      <c r="H246" s="291" t="s">
        <v>194</v>
      </c>
      <c r="I246" s="291" t="s">
        <v>2792</v>
      </c>
      <c r="J246" s="225" t="s">
        <v>2977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2994</v>
      </c>
      <c r="AM246" s="291" t="s">
        <v>2994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31"/>
        <v>4-6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585" t="e">
        <f>VLOOKUP(功能_33[[#This Row],[功能代號]],#REF!,1,FALSE)</f>
        <v>#REF!</v>
      </c>
    </row>
    <row r="247" spans="2:50" ht="13.8" hidden="1">
      <c r="C247" s="292" t="s">
        <v>93</v>
      </c>
      <c r="D247" s="292" t="s">
        <v>441</v>
      </c>
      <c r="E247" s="291" t="s">
        <v>761</v>
      </c>
      <c r="F247" s="292" t="s">
        <v>762</v>
      </c>
      <c r="G247" s="292"/>
      <c r="H247" s="291" t="s">
        <v>194</v>
      </c>
      <c r="I247" s="291" t="s">
        <v>2792</v>
      </c>
      <c r="J247" s="225" t="s">
        <v>2977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2993</v>
      </c>
      <c r="AM247" s="292" t="s">
        <v>2992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31"/>
        <v>4-6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585" t="e">
        <f>VLOOKUP(功能_33[[#This Row],[功能代號]],#REF!,1,FALSE)</f>
        <v>#REF!</v>
      </c>
    </row>
    <row r="248" spans="2:50" ht="41.4" hidden="1">
      <c r="C248" s="292" t="s">
        <v>93</v>
      </c>
      <c r="D248" s="292" t="s">
        <v>441</v>
      </c>
      <c r="E248" s="291" t="s">
        <v>763</v>
      </c>
      <c r="F248" s="292" t="s">
        <v>764</v>
      </c>
      <c r="G248" s="292"/>
      <c r="H248" s="291" t="s">
        <v>194</v>
      </c>
      <c r="I248" s="291" t="s">
        <v>2792</v>
      </c>
      <c r="J248" s="225" t="s">
        <v>2977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3036</v>
      </c>
      <c r="AM248" s="219" t="s">
        <v>3037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585" t="e">
        <f>VLOOKUP(功能_33[[#This Row],[功能代號]],#REF!,1,FALSE)</f>
        <v>#REF!</v>
      </c>
    </row>
    <row r="249" spans="2:50" ht="13.8" hidden="1">
      <c r="C249" s="292" t="s">
        <v>93</v>
      </c>
      <c r="D249" s="292" t="s">
        <v>441</v>
      </c>
      <c r="E249" s="291" t="s">
        <v>765</v>
      </c>
      <c r="F249" s="292" t="s">
        <v>766</v>
      </c>
      <c r="G249" s="292" t="s">
        <v>670</v>
      </c>
      <c r="H249" s="291" t="s">
        <v>194</v>
      </c>
      <c r="I249" s="291" t="s">
        <v>2792</v>
      </c>
      <c r="J249" s="225" t="s">
        <v>2977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348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2994</v>
      </c>
      <c r="AM249" s="291" t="s">
        <v>2994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585" t="e">
        <f>VLOOKUP(功能_33[[#This Row],[功能代號]],#REF!,1,FALSE)</f>
        <v>#REF!</v>
      </c>
    </row>
    <row r="250" spans="2:50" ht="13.8" hidden="1">
      <c r="C250" s="292" t="s">
        <v>93</v>
      </c>
      <c r="D250" s="292" t="s">
        <v>441</v>
      </c>
      <c r="E250" s="291" t="s">
        <v>767</v>
      </c>
      <c r="F250" s="292" t="s">
        <v>768</v>
      </c>
      <c r="G250" s="292" t="s">
        <v>670</v>
      </c>
      <c r="H250" s="291" t="s">
        <v>194</v>
      </c>
      <c r="I250" s="291" t="s">
        <v>2792</v>
      </c>
      <c r="J250" s="225" t="s">
        <v>2977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2994</v>
      </c>
      <c r="AM250" s="291" t="s">
        <v>2994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Row],[功能代號]],#REF!,1,FALSE)</f>
        <v>#REF!</v>
      </c>
    </row>
    <row r="251" spans="2:50" ht="13.8" hidden="1">
      <c r="C251" s="292" t="s">
        <v>95</v>
      </c>
      <c r="D251" s="292" t="s">
        <v>2855</v>
      </c>
      <c r="E251" s="291" t="s">
        <v>769</v>
      </c>
      <c r="F251" s="292" t="s">
        <v>770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31"/>
        <v/>
      </c>
      <c r="AR251" s="577" t="str">
        <f t="shared" si="32"/>
        <v>6-8</v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585" t="e">
        <f>VLOOKUP(功能_33[[#This Row],[功能代號]],#REF!,1,FALSE)</f>
        <v>#REF!</v>
      </c>
    </row>
    <row r="252" spans="2:50" ht="13.8" hidden="1">
      <c r="C252" s="292" t="s">
        <v>95</v>
      </c>
      <c r="D252" s="292" t="s">
        <v>2855</v>
      </c>
      <c r="E252" s="291" t="s">
        <v>771</v>
      </c>
      <c r="F252" s="292" t="s">
        <v>772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773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31"/>
        <v/>
      </c>
      <c r="AR252" s="577" t="str">
        <f t="shared" si="32"/>
        <v>6-8</v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Row],[功能代號]],#REF!,1,FALSE)</f>
        <v>#REF!</v>
      </c>
    </row>
    <row r="253" spans="2:50" ht="13.8" hidden="1">
      <c r="B253" s="292">
        <v>1</v>
      </c>
      <c r="C253" s="292" t="s">
        <v>92</v>
      </c>
      <c r="D253" s="359" t="s">
        <v>2854</v>
      </c>
      <c r="E253" s="291" t="s">
        <v>774</v>
      </c>
      <c r="F253" s="292" t="s">
        <v>775</v>
      </c>
      <c r="G253" s="292"/>
      <c r="H253" s="291" t="s">
        <v>194</v>
      </c>
      <c r="I253" s="291" t="s">
        <v>195</v>
      </c>
      <c r="J253" s="225" t="s">
        <v>312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776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31"/>
        <v>3-4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585" t="e">
        <f>VLOOKUP(功能_33[[#This Row],[功能代號]],#REF!,1,FALSE)</f>
        <v>#REF!</v>
      </c>
    </row>
    <row r="254" spans="2:50" ht="13.8" hidden="1">
      <c r="C254" s="292" t="s">
        <v>91</v>
      </c>
      <c r="D254" s="292" t="s">
        <v>2861</v>
      </c>
      <c r="E254" s="291" t="s">
        <v>777</v>
      </c>
      <c r="F254" s="292" t="s">
        <v>778</v>
      </c>
      <c r="G254" s="292"/>
      <c r="H254" s="291" t="s">
        <v>194</v>
      </c>
      <c r="I254" s="291" t="s">
        <v>205</v>
      </c>
      <c r="J254" s="225" t="s">
        <v>3177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773</v>
      </c>
      <c r="AL254" s="291">
        <v>226</v>
      </c>
      <c r="AM254" s="292" t="s">
        <v>779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31"/>
        <v>2-2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Row],[功能代號]],#REF!,1,FALSE)</f>
        <v>#REF!</v>
      </c>
    </row>
    <row r="255" spans="2:50" ht="13.8" hidden="1">
      <c r="C255" s="292" t="s">
        <v>95</v>
      </c>
      <c r="D255" s="292" t="s">
        <v>2855</v>
      </c>
      <c r="E255" s="291" t="s">
        <v>780</v>
      </c>
      <c r="F255" s="292" t="s">
        <v>781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773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31"/>
        <v/>
      </c>
      <c r="AR255" s="577" t="str">
        <f t="shared" si="32"/>
        <v>6-8</v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Row],[功能代號]],#REF!,1,FALSE)</f>
        <v>#REF!</v>
      </c>
    </row>
    <row r="256" spans="2:50" ht="13.8" hidden="1">
      <c r="C256" s="292" t="s">
        <v>95</v>
      </c>
      <c r="D256" s="292" t="s">
        <v>2829</v>
      </c>
      <c r="E256" s="291" t="s">
        <v>782</v>
      </c>
      <c r="F256" s="292" t="s">
        <v>783</v>
      </c>
      <c r="G256" s="292"/>
      <c r="H256" s="291" t="s">
        <v>194</v>
      </c>
      <c r="I256" s="291" t="s">
        <v>316</v>
      </c>
      <c r="J256" s="225" t="s">
        <v>419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784</v>
      </c>
      <c r="AM256" s="304" t="s">
        <v>785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31"/>
        <v>6-2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Row],[功能代號]],#REF!,1,FALSE)</f>
        <v>#REF!</v>
      </c>
    </row>
    <row r="257" spans="3:50" ht="13.8" hidden="1">
      <c r="C257" s="292" t="s">
        <v>95</v>
      </c>
      <c r="D257" s="292" t="s">
        <v>2829</v>
      </c>
      <c r="E257" s="291" t="s">
        <v>786</v>
      </c>
      <c r="F257" s="292" t="s">
        <v>787</v>
      </c>
      <c r="G257" s="292"/>
      <c r="H257" s="291" t="s">
        <v>194</v>
      </c>
      <c r="I257" s="291" t="s">
        <v>316</v>
      </c>
      <c r="J257" s="225" t="s">
        <v>419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6-2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Row],[功能代號]],#REF!,1,FALSE)</f>
        <v>#REF!</v>
      </c>
    </row>
    <row r="258" spans="3:50" ht="13.8" hidden="1">
      <c r="C258" s="292" t="s">
        <v>95</v>
      </c>
      <c r="D258" s="292" t="s">
        <v>2829</v>
      </c>
      <c r="E258" s="291" t="s">
        <v>788</v>
      </c>
      <c r="F258" s="292" t="s">
        <v>789</v>
      </c>
      <c r="G258" s="292"/>
      <c r="H258" s="291" t="s">
        <v>194</v>
      </c>
      <c r="I258" s="291" t="s">
        <v>316</v>
      </c>
      <c r="J258" s="225" t="s">
        <v>419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Row],[功能代號]],#REF!,1,FALSE)</f>
        <v>#REF!</v>
      </c>
    </row>
    <row r="259" spans="3:50" ht="13.8" hidden="1">
      <c r="C259" s="292" t="s">
        <v>95</v>
      </c>
      <c r="D259" s="292" t="s">
        <v>2829</v>
      </c>
      <c r="E259" s="291" t="s">
        <v>790</v>
      </c>
      <c r="F259" s="292" t="s">
        <v>791</v>
      </c>
      <c r="G259" s="292"/>
      <c r="H259" s="291" t="s">
        <v>194</v>
      </c>
      <c r="I259" s="291" t="s">
        <v>316</v>
      </c>
      <c r="J259" s="225" t="s">
        <v>419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585" t="e">
        <f>VLOOKUP(功能_33[[#This Row],[功能代號]],#REF!,1,FALSE)</f>
        <v>#REF!</v>
      </c>
    </row>
    <row r="260" spans="3:50" ht="41.4" hidden="1">
      <c r="C260" s="292" t="s">
        <v>95</v>
      </c>
      <c r="D260" s="292" t="s">
        <v>2829</v>
      </c>
      <c r="E260" s="291" t="s">
        <v>792</v>
      </c>
      <c r="F260" s="292" t="s">
        <v>793</v>
      </c>
      <c r="G260" s="292"/>
      <c r="H260" s="291" t="s">
        <v>194</v>
      </c>
      <c r="I260" s="291" t="s">
        <v>316</v>
      </c>
      <c r="J260" s="225" t="s">
        <v>419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3066</v>
      </c>
      <c r="AM260" s="219" t="s">
        <v>3067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585" t="e">
        <f>VLOOKUP(功能_33[[#This Row],[功能代號]],#REF!,1,FALSE)</f>
        <v>#REF!</v>
      </c>
    </row>
    <row r="261" spans="3:50" ht="13.8" hidden="1">
      <c r="C261" s="292" t="s">
        <v>95</v>
      </c>
      <c r="D261" s="292" t="s">
        <v>2829</v>
      </c>
      <c r="E261" s="291" t="s">
        <v>794</v>
      </c>
      <c r="F261" s="292" t="s">
        <v>795</v>
      </c>
      <c r="G261" s="292"/>
      <c r="H261" s="291" t="s">
        <v>194</v>
      </c>
      <c r="I261" s="291" t="s">
        <v>316</v>
      </c>
      <c r="J261" s="225" t="s">
        <v>419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2976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796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585" t="e">
        <f>VLOOKUP(功能_33[[#This Row],[功能代號]],#REF!,1,FALSE)</f>
        <v>#REF!</v>
      </c>
    </row>
    <row r="262" spans="3:50" ht="13.8" hidden="1">
      <c r="C262" s="292" t="s">
        <v>95</v>
      </c>
      <c r="D262" s="292" t="s">
        <v>2829</v>
      </c>
      <c r="E262" s="291" t="s">
        <v>797</v>
      </c>
      <c r="F262" s="292" t="s">
        <v>798</v>
      </c>
      <c r="G262" s="292"/>
      <c r="H262" s="291" t="s">
        <v>194</v>
      </c>
      <c r="I262" s="291" t="s">
        <v>316</v>
      </c>
      <c r="J262" s="225" t="s">
        <v>419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585" t="e">
        <f>VLOOKUP(功能_33[[#This Row],[功能代號]],#REF!,1,FALSE)</f>
        <v>#REF!</v>
      </c>
    </row>
    <row r="263" spans="3:50" ht="13.8" hidden="1">
      <c r="C263" s="292" t="s">
        <v>95</v>
      </c>
      <c r="D263" s="292" t="s">
        <v>2829</v>
      </c>
      <c r="E263" s="291" t="s">
        <v>799</v>
      </c>
      <c r="F263" s="292" t="s">
        <v>800</v>
      </c>
      <c r="G263" s="292"/>
      <c r="H263" s="291" t="s">
        <v>194</v>
      </c>
      <c r="I263" s="291" t="s">
        <v>316</v>
      </c>
      <c r="J263" s="225" t="s">
        <v>419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585" t="e">
        <f>VLOOKUP(功能_33[[#This Row],[功能代號]],#REF!,1,FALSE)</f>
        <v>#REF!</v>
      </c>
    </row>
    <row r="264" spans="3:50" ht="13.8" hidden="1">
      <c r="C264" s="292" t="s">
        <v>95</v>
      </c>
      <c r="D264" s="292" t="s">
        <v>2829</v>
      </c>
      <c r="E264" s="291" t="s">
        <v>801</v>
      </c>
      <c r="F264" s="292" t="s">
        <v>802</v>
      </c>
      <c r="G264" s="292"/>
      <c r="H264" s="291" t="s">
        <v>194</v>
      </c>
      <c r="I264" s="291" t="s">
        <v>316</v>
      </c>
      <c r="J264" s="225" t="s">
        <v>419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2976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796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585" t="e">
        <f>VLOOKUP(功能_33[[#This Row],[功能代號]],#REF!,1,FALSE)</f>
        <v>#REF!</v>
      </c>
    </row>
    <row r="265" spans="3:50" ht="13.8" hidden="1">
      <c r="C265" s="292" t="s">
        <v>95</v>
      </c>
      <c r="D265" s="226" t="s">
        <v>2828</v>
      </c>
      <c r="E265" s="291" t="s">
        <v>803</v>
      </c>
      <c r="F265" s="292" t="s">
        <v>804</v>
      </c>
      <c r="G265" s="292" t="s">
        <v>805</v>
      </c>
      <c r="H265" s="291" t="s">
        <v>194</v>
      </c>
      <c r="I265" s="291" t="s">
        <v>316</v>
      </c>
      <c r="J265" s="225" t="s">
        <v>3292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>
        <v>44546</v>
      </c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1"/>
        <v/>
      </c>
      <c r="AR265" s="577" t="str">
        <f t="shared" si="32"/>
        <v>6-1</v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585" t="e">
        <f>VLOOKUP(功能_33[[#This Row],[功能代號]],#REF!,1,FALSE)</f>
        <v>#REF!</v>
      </c>
    </row>
    <row r="266" spans="3:50" ht="13.8" hidden="1">
      <c r="C266" s="292" t="s">
        <v>91</v>
      </c>
      <c r="D266" s="292" t="s">
        <v>2849</v>
      </c>
      <c r="E266" s="291" t="s">
        <v>806</v>
      </c>
      <c r="F266" s="292" t="s">
        <v>807</v>
      </c>
      <c r="G266" s="292"/>
      <c r="H266" s="291" t="s">
        <v>194</v>
      </c>
      <c r="I266" s="291" t="s">
        <v>195</v>
      </c>
      <c r="J266" s="225" t="s">
        <v>3177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3070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2751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808</v>
      </c>
      <c r="AL266" s="291" t="s">
        <v>809</v>
      </c>
      <c r="AM266" s="292" t="s">
        <v>810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1"/>
        <v>2-6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585" t="e">
        <f>VLOOKUP(功能_33[[#This Row],[功能代號]],#REF!,1,FALSE)</f>
        <v>#REF!</v>
      </c>
    </row>
    <row r="267" spans="3:50" ht="13.8" hidden="1">
      <c r="C267" s="292" t="s">
        <v>91</v>
      </c>
      <c r="D267" s="292" t="s">
        <v>2849</v>
      </c>
      <c r="E267" s="291" t="s">
        <v>811</v>
      </c>
      <c r="F267" s="292" t="s">
        <v>812</v>
      </c>
      <c r="G267" s="292"/>
      <c r="H267" s="291" t="s">
        <v>194</v>
      </c>
      <c r="I267" s="291" t="s">
        <v>195</v>
      </c>
      <c r="J267" s="225" t="s">
        <v>3177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813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814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1"/>
        <v>2-6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Row],[功能代號]],#REF!,1,FALSE)</f>
        <v>#REF!</v>
      </c>
    </row>
    <row r="268" spans="3:50" ht="13.8" hidden="1">
      <c r="C268" s="292" t="s">
        <v>91</v>
      </c>
      <c r="D268" s="292" t="s">
        <v>2849</v>
      </c>
      <c r="E268" s="291" t="s">
        <v>815</v>
      </c>
      <c r="F268" s="292" t="s">
        <v>816</v>
      </c>
      <c r="G268" s="292"/>
      <c r="H268" s="291" t="s">
        <v>194</v>
      </c>
      <c r="I268" s="291" t="s">
        <v>195</v>
      </c>
      <c r="J268" s="225" t="s">
        <v>3177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817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Row],[功能代號]],#REF!,1,FALSE)</f>
        <v>#REF!</v>
      </c>
    </row>
    <row r="269" spans="3:50" ht="13.8" hidden="1">
      <c r="C269" s="292" t="s">
        <v>91</v>
      </c>
      <c r="D269" s="292" t="s">
        <v>2849</v>
      </c>
      <c r="E269" s="291" t="s">
        <v>818</v>
      </c>
      <c r="F269" s="292" t="s">
        <v>819</v>
      </c>
      <c r="G269" s="292"/>
      <c r="H269" s="291" t="s">
        <v>194</v>
      </c>
      <c r="I269" s="291" t="s">
        <v>195</v>
      </c>
      <c r="J269" s="225" t="s">
        <v>3177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820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Row],[功能代號]],#REF!,1,FALSE)</f>
        <v>#REF!</v>
      </c>
    </row>
    <row r="270" spans="3:50" ht="13.8" hidden="1">
      <c r="C270" s="292" t="s">
        <v>91</v>
      </c>
      <c r="D270" s="292" t="s">
        <v>2849</v>
      </c>
      <c r="E270" s="291" t="s">
        <v>821</v>
      </c>
      <c r="F270" s="292" t="s">
        <v>822</v>
      </c>
      <c r="G270" s="292"/>
      <c r="H270" s="291" t="s">
        <v>194</v>
      </c>
      <c r="I270" s="291" t="s">
        <v>195</v>
      </c>
      <c r="J270" s="225" t="s">
        <v>3177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Row],[功能代號]],#REF!,1,FALSE)</f>
        <v>#REF!</v>
      </c>
    </row>
    <row r="271" spans="3:50" ht="13.8" hidden="1">
      <c r="C271" s="292" t="s">
        <v>91</v>
      </c>
      <c r="D271" s="292" t="s">
        <v>2849</v>
      </c>
      <c r="E271" s="291" t="s">
        <v>823</v>
      </c>
      <c r="F271" s="292" t="s">
        <v>824</v>
      </c>
      <c r="G271" s="292"/>
      <c r="H271" s="291" t="s">
        <v>194</v>
      </c>
      <c r="I271" s="291" t="s">
        <v>195</v>
      </c>
      <c r="J271" s="225" t="s">
        <v>3177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825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Row],[功能代號]],#REF!,1,FALSE)</f>
        <v>#REF!</v>
      </c>
    </row>
    <row r="272" spans="3:50" ht="27.6" hidden="1">
      <c r="C272" s="292" t="s">
        <v>93</v>
      </c>
      <c r="D272" s="292" t="s">
        <v>826</v>
      </c>
      <c r="E272" s="291" t="s">
        <v>827</v>
      </c>
      <c r="F272" s="292" t="s">
        <v>828</v>
      </c>
      <c r="G272" s="292"/>
      <c r="H272" s="291" t="s">
        <v>194</v>
      </c>
      <c r="I272" s="291" t="s">
        <v>2792</v>
      </c>
      <c r="J272" s="225" t="s">
        <v>2977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3041</v>
      </c>
      <c r="AM272" s="292" t="s">
        <v>3042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1"/>
        <v>4-3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Row],[功能代號]],#REF!,1,FALSE)</f>
        <v>#REF!</v>
      </c>
    </row>
    <row r="273" spans="1:50" ht="41.4" hidden="1">
      <c r="C273" s="292" t="s">
        <v>93</v>
      </c>
      <c r="D273" s="292" t="s">
        <v>826</v>
      </c>
      <c r="E273" s="291" t="s">
        <v>829</v>
      </c>
      <c r="F273" s="292" t="s">
        <v>830</v>
      </c>
      <c r="G273" s="292"/>
      <c r="H273" s="291" t="s">
        <v>194</v>
      </c>
      <c r="I273" s="291" t="s">
        <v>2792</v>
      </c>
      <c r="J273" s="225" t="s">
        <v>2977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3043</v>
      </c>
      <c r="AM273" s="219" t="s">
        <v>3044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1"/>
        <v>4-3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Row],[功能代號]],#REF!,1,FALSE)</f>
        <v>#REF!</v>
      </c>
    </row>
    <row r="274" spans="1:50" ht="13.8" hidden="1">
      <c r="C274" s="292" t="s">
        <v>93</v>
      </c>
      <c r="D274" s="292" t="s">
        <v>826</v>
      </c>
      <c r="E274" s="291" t="s">
        <v>831</v>
      </c>
      <c r="F274" s="292" t="s">
        <v>832</v>
      </c>
      <c r="G274" s="292"/>
      <c r="H274" s="291" t="s">
        <v>194</v>
      </c>
      <c r="I274" s="291" t="s">
        <v>2792</v>
      </c>
      <c r="J274" s="225" t="s">
        <v>2977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2994</v>
      </c>
      <c r="AM274" s="291" t="s">
        <v>2994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585" t="e">
        <f>VLOOKUP(功能_33[[#This Row],[功能代號]],#REF!,1,FALSE)</f>
        <v>#REF!</v>
      </c>
    </row>
    <row r="275" spans="1:50" ht="27.6" hidden="1">
      <c r="C275" s="292" t="s">
        <v>93</v>
      </c>
      <c r="D275" s="292" t="s">
        <v>826</v>
      </c>
      <c r="E275" s="291" t="s">
        <v>833</v>
      </c>
      <c r="F275" s="292" t="s">
        <v>834</v>
      </c>
      <c r="G275" s="292"/>
      <c r="H275" s="291" t="s">
        <v>194</v>
      </c>
      <c r="I275" s="291" t="s">
        <v>2792</v>
      </c>
      <c r="J275" s="225" t="s">
        <v>2977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3045</v>
      </c>
      <c r="AM275" s="219" t="s">
        <v>3046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585" t="e">
        <f>VLOOKUP(功能_33[[#This Row],[功能代號]],#REF!,1,FALSE)</f>
        <v>#REF!</v>
      </c>
    </row>
    <row r="276" spans="1:50" ht="13.8" hidden="1">
      <c r="C276" s="292" t="s">
        <v>93</v>
      </c>
      <c r="D276" s="292" t="s">
        <v>826</v>
      </c>
      <c r="E276" s="291" t="s">
        <v>835</v>
      </c>
      <c r="F276" s="292" t="s">
        <v>836</v>
      </c>
      <c r="G276" s="292" t="s">
        <v>837</v>
      </c>
      <c r="H276" s="291" t="s">
        <v>194</v>
      </c>
      <c r="I276" s="291" t="s">
        <v>2792</v>
      </c>
      <c r="J276" s="225" t="s">
        <v>2977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2994</v>
      </c>
      <c r="AM276" s="291" t="s">
        <v>2994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585" t="e">
        <f>VLOOKUP(功能_33[[#This Row],[功能代號]],#REF!,1,FALSE)</f>
        <v>#REF!</v>
      </c>
    </row>
    <row r="277" spans="1:50" ht="13.8" hidden="1">
      <c r="C277" s="292" t="s">
        <v>93</v>
      </c>
      <c r="D277" s="292" t="s">
        <v>826</v>
      </c>
      <c r="E277" s="291" t="s">
        <v>838</v>
      </c>
      <c r="F277" s="292" t="s">
        <v>839</v>
      </c>
      <c r="G277" s="292"/>
      <c r="H277" s="291" t="s">
        <v>194</v>
      </c>
      <c r="I277" s="291" t="s">
        <v>2792</v>
      </c>
      <c r="J277" s="225" t="s">
        <v>2977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2994</v>
      </c>
      <c r="AM277" s="291" t="s">
        <v>2994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585" t="e">
        <f>VLOOKUP(功能_33[[#This Row],[功能代號]],#REF!,1,FALSE)</f>
        <v>#REF!</v>
      </c>
    </row>
    <row r="278" spans="1:50" ht="27.6" hidden="1">
      <c r="C278" s="292" t="s">
        <v>93</v>
      </c>
      <c r="D278" s="292" t="s">
        <v>826</v>
      </c>
      <c r="E278" s="291" t="s">
        <v>840</v>
      </c>
      <c r="F278" s="292" t="s">
        <v>841</v>
      </c>
      <c r="G278" s="292"/>
      <c r="H278" s="291" t="s">
        <v>194</v>
      </c>
      <c r="I278" s="291" t="s">
        <v>2792</v>
      </c>
      <c r="J278" s="225" t="s">
        <v>2977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3047</v>
      </c>
      <c r="AM278" s="292" t="s">
        <v>3048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Row],[功能代號]],#REF!,1,FALSE)</f>
        <v>#REF!</v>
      </c>
    </row>
    <row r="279" spans="1:50" ht="13.8" hidden="1">
      <c r="A279" s="605">
        <v>44547</v>
      </c>
      <c r="C279" s="292" t="s">
        <v>93</v>
      </c>
      <c r="D279" s="292" t="s">
        <v>826</v>
      </c>
      <c r="E279" s="291" t="s">
        <v>842</v>
      </c>
      <c r="F279" s="292" t="s">
        <v>843</v>
      </c>
      <c r="G279" s="292"/>
      <c r="H279" s="291" t="s">
        <v>194</v>
      </c>
      <c r="I279" s="291" t="s">
        <v>2792</v>
      </c>
      <c r="J279" s="225" t="s">
        <v>2977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2994</v>
      </c>
      <c r="AM279" s="291" t="s">
        <v>2994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1"/>
        <v/>
      </c>
      <c r="AR279" s="577" t="str">
        <f t="shared" si="32"/>
        <v>4-3</v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585" t="e">
        <f>VLOOKUP(功能_33[[#This Row],[功能代號]],#REF!,1,FALSE)</f>
        <v>#REF!</v>
      </c>
    </row>
    <row r="280" spans="1:50" ht="13.8" hidden="1">
      <c r="C280" s="292" t="s">
        <v>95</v>
      </c>
      <c r="D280" s="292" t="s">
        <v>2830</v>
      </c>
      <c r="E280" s="291" t="s">
        <v>844</v>
      </c>
      <c r="F280" s="292" t="s">
        <v>845</v>
      </c>
      <c r="G280" s="292"/>
      <c r="H280" s="291" t="s">
        <v>194</v>
      </c>
      <c r="I280" s="291" t="s">
        <v>316</v>
      </c>
      <c r="J280" s="225" t="s">
        <v>419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2976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1"/>
        <v>6-3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585" t="e">
        <f>VLOOKUP(功能_33[[#This Row],[功能代號]],#REF!,1,FALSE)</f>
        <v>#REF!</v>
      </c>
    </row>
    <row r="281" spans="1:50" ht="13.8" hidden="1">
      <c r="C281" s="292" t="s">
        <v>95</v>
      </c>
      <c r="D281" s="292" t="s">
        <v>2830</v>
      </c>
      <c r="E281" s="291" t="s">
        <v>846</v>
      </c>
      <c r="F281" s="292" t="s">
        <v>847</v>
      </c>
      <c r="G281" s="292"/>
      <c r="H281" s="291" t="s">
        <v>194</v>
      </c>
      <c r="I281" s="291" t="s">
        <v>316</v>
      </c>
      <c r="J281" s="225" t="s">
        <v>419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2976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1"/>
        <v>6-3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585" t="e">
        <f>VLOOKUP(功能_33[[#This Row],[功能代號]],#REF!,1,FALSE)</f>
        <v>#REF!</v>
      </c>
    </row>
    <row r="282" spans="1:50" ht="13.8" hidden="1">
      <c r="C282" s="292" t="s">
        <v>95</v>
      </c>
      <c r="D282" s="292" t="s">
        <v>2830</v>
      </c>
      <c r="E282" s="291" t="s">
        <v>848</v>
      </c>
      <c r="F282" s="292" t="s">
        <v>849</v>
      </c>
      <c r="G282" s="292"/>
      <c r="H282" s="291" t="s">
        <v>194</v>
      </c>
      <c r="I282" s="291" t="s">
        <v>316</v>
      </c>
      <c r="J282" s="225" t="s">
        <v>419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2976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585" t="e">
        <f>VLOOKUP(功能_33[[#This Row],[功能代號]],#REF!,1,FALSE)</f>
        <v>#REF!</v>
      </c>
    </row>
    <row r="283" spans="1:50" ht="13.8" hidden="1">
      <c r="C283" s="292" t="s">
        <v>95</v>
      </c>
      <c r="D283" s="292" t="s">
        <v>2830</v>
      </c>
      <c r="E283" s="291" t="s">
        <v>850</v>
      </c>
      <c r="F283" s="292" t="s">
        <v>851</v>
      </c>
      <c r="G283" s="292"/>
      <c r="H283" s="291" t="s">
        <v>194</v>
      </c>
      <c r="I283" s="291" t="s">
        <v>316</v>
      </c>
      <c r="J283" s="225" t="s">
        <v>419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2976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585" t="e">
        <f>VLOOKUP(功能_33[[#This Row],[功能代號]],#REF!,1,FALSE)</f>
        <v>#REF!</v>
      </c>
    </row>
    <row r="284" spans="1:50" ht="13.8" hidden="1">
      <c r="C284" s="292" t="s">
        <v>91</v>
      </c>
      <c r="D284" s="292" t="s">
        <v>2857</v>
      </c>
      <c r="E284" s="291" t="s">
        <v>852</v>
      </c>
      <c r="F284" s="292" t="s">
        <v>853</v>
      </c>
      <c r="G284" s="292" t="s">
        <v>676</v>
      </c>
      <c r="H284" s="291" t="s">
        <v>194</v>
      </c>
      <c r="I284" s="291" t="s">
        <v>205</v>
      </c>
      <c r="J284" s="225" t="s">
        <v>2973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854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855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ref="AQ284:AQ347" si="38">IF(COUNTA(AC284)=1,LEFT(D284,3),"")</f>
        <v>2-3</v>
      </c>
      <c r="AR284" s="577" t="str">
        <f t="shared" ref="AR284:AR347" si="39">IF(AND(COUNTA(L284)=1,COUNTA(M284)=1,COUNTA(Y284)=1,COUNTA(AB284)=1,COUNTA(AC284)=0),LEFT(D284,3),"")</f>
        <v/>
      </c>
      <c r="AS284" s="579" t="str">
        <f t="shared" ref="AS284:AS347" si="40">IF(AND(COUNTA(L284)=1,COUNTA(M284)=1,COUNTA(Y284)=1,COUNTA(AB284)=0,COUNTA(AC284)=0),LEFT(D284,3),"")</f>
        <v/>
      </c>
      <c r="AT284" s="581" t="str">
        <f t="shared" ref="AT284:AT347" si="41">IF(AND(COUNTA(M284)=0,COUNTA(Y284)=1),LEFT(D284,3),"")</f>
        <v/>
      </c>
      <c r="AU284" s="583" t="str">
        <f t="shared" ref="AU284:AU347" si="42">IF(AND(COUNTA(M284)=1,COUNTA(Y284)=0),LEFT(D284,3),"")</f>
        <v/>
      </c>
      <c r="AV284" s="585" t="str">
        <f t="shared" ref="AV284:AV347" si="43">IF(AND(COUNTA(M284)=0,COUNTA(Y284)=0),LEFT(D284,3),"")</f>
        <v/>
      </c>
      <c r="AW284" s="609" t="str">
        <f t="shared" ref="AW284:AW347" si="44">IF(OR(COUNTA(M284)=0,COUNTA(Y284)=0),I284,"")</f>
        <v/>
      </c>
      <c r="AX284" s="585" t="e">
        <f>VLOOKUP(功能_33[[#This Row],[功能代號]],#REF!,1,FALSE)</f>
        <v>#REF!</v>
      </c>
    </row>
    <row r="285" spans="1:50" ht="13.8" hidden="1">
      <c r="C285" s="292" t="s">
        <v>91</v>
      </c>
      <c r="D285" s="292" t="s">
        <v>2857</v>
      </c>
      <c r="E285" s="291" t="s">
        <v>856</v>
      </c>
      <c r="F285" s="219" t="s">
        <v>857</v>
      </c>
      <c r="G285" s="292" t="s">
        <v>858</v>
      </c>
      <c r="H285" s="291" t="s">
        <v>194</v>
      </c>
      <c r="I285" s="291" t="s">
        <v>205</v>
      </c>
      <c r="J285" s="225" t="s">
        <v>2973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854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859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8"/>
        <v>2-3</v>
      </c>
      <c r="AR285" s="577" t="str">
        <f t="shared" si="39"/>
        <v/>
      </c>
      <c r="AS285" s="579" t="str">
        <f t="shared" si="40"/>
        <v/>
      </c>
      <c r="AT285" s="581" t="str">
        <f t="shared" si="41"/>
        <v/>
      </c>
      <c r="AU285" s="583" t="str">
        <f t="shared" si="42"/>
        <v/>
      </c>
      <c r="AV285" s="585" t="str">
        <f t="shared" si="43"/>
        <v/>
      </c>
      <c r="AW285" s="609" t="str">
        <f t="shared" si="44"/>
        <v/>
      </c>
      <c r="AX285" s="585" t="e">
        <f>VLOOKUP(功能_33[[#This Row],[功能代號]],#REF!,1,FALSE)</f>
        <v>#REF!</v>
      </c>
    </row>
    <row r="286" spans="1:50" ht="13.8" hidden="1">
      <c r="C286" s="292" t="s">
        <v>91</v>
      </c>
      <c r="D286" s="292" t="s">
        <v>2857</v>
      </c>
      <c r="E286" s="291" t="s">
        <v>860</v>
      </c>
      <c r="F286" s="292" t="s">
        <v>861</v>
      </c>
      <c r="G286" s="292" t="s">
        <v>676</v>
      </c>
      <c r="H286" s="291" t="s">
        <v>194</v>
      </c>
      <c r="I286" s="291" t="s">
        <v>205</v>
      </c>
      <c r="J286" s="225" t="s">
        <v>2973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854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8"/>
        <v>2-3</v>
      </c>
      <c r="AR286" s="577" t="str">
        <f t="shared" si="39"/>
        <v/>
      </c>
      <c r="AS286" s="579" t="str">
        <f t="shared" si="40"/>
        <v/>
      </c>
      <c r="AT286" s="581" t="str">
        <f t="shared" si="41"/>
        <v/>
      </c>
      <c r="AU286" s="583" t="str">
        <f t="shared" si="42"/>
        <v/>
      </c>
      <c r="AV286" s="585" t="str">
        <f t="shared" si="43"/>
        <v/>
      </c>
      <c r="AW286" s="609" t="str">
        <f t="shared" si="44"/>
        <v/>
      </c>
      <c r="AX286" s="585" t="e">
        <f>VLOOKUP(功能_33[[#This Row],[功能代號]],#REF!,1,FALSE)</f>
        <v>#REF!</v>
      </c>
    </row>
    <row r="287" spans="1:50" ht="13.8" hidden="1">
      <c r="C287" s="292" t="s">
        <v>91</v>
      </c>
      <c r="D287" s="292" t="s">
        <v>2857</v>
      </c>
      <c r="E287" s="291" t="s">
        <v>862</v>
      </c>
      <c r="F287" s="292" t="s">
        <v>863</v>
      </c>
      <c r="G287" s="292" t="s">
        <v>864</v>
      </c>
      <c r="H287" s="291" t="s">
        <v>194</v>
      </c>
      <c r="I287" s="291" t="s">
        <v>205</v>
      </c>
      <c r="J287" s="225" t="s">
        <v>2973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854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865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585" t="e">
        <f>VLOOKUP(功能_33[[#This Row],[功能代號]],#REF!,1,FALSE)</f>
        <v>#REF!</v>
      </c>
    </row>
    <row r="288" spans="1:50" ht="13.8" hidden="1">
      <c r="C288" s="292" t="s">
        <v>91</v>
      </c>
      <c r="D288" s="292" t="s">
        <v>2862</v>
      </c>
      <c r="E288" s="291" t="s">
        <v>866</v>
      </c>
      <c r="F288" s="292" t="s">
        <v>867</v>
      </c>
      <c r="G288" s="292" t="s">
        <v>676</v>
      </c>
      <c r="H288" s="291" t="s">
        <v>137</v>
      </c>
      <c r="I288" s="291" t="s">
        <v>205</v>
      </c>
      <c r="J288" s="225" t="s">
        <v>3177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854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2-2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585" t="e">
        <f>VLOOKUP(功能_33[[#This Row],[功能代號]],#REF!,1,FALSE)</f>
        <v>#REF!</v>
      </c>
    </row>
    <row r="289" spans="1:50" ht="13.8" hidden="1">
      <c r="C289" s="292" t="s">
        <v>91</v>
      </c>
      <c r="D289" s="292" t="s">
        <v>2862</v>
      </c>
      <c r="E289" s="291" t="s">
        <v>868</v>
      </c>
      <c r="F289" s="292" t="s">
        <v>869</v>
      </c>
      <c r="G289" s="292" t="s">
        <v>870</v>
      </c>
      <c r="H289" s="291" t="s">
        <v>137</v>
      </c>
      <c r="I289" s="291" t="s">
        <v>205</v>
      </c>
      <c r="J289" s="225" t="s">
        <v>3177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854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8"/>
        <v>2-2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Row],[功能代號]],#REF!,1,FALSE)</f>
        <v>#REF!</v>
      </c>
    </row>
    <row r="290" spans="1:50" ht="13.8" hidden="1">
      <c r="C290" s="292" t="s">
        <v>91</v>
      </c>
      <c r="D290" s="292" t="s">
        <v>2862</v>
      </c>
      <c r="E290" s="291" t="s">
        <v>871</v>
      </c>
      <c r="F290" s="219" t="s">
        <v>872</v>
      </c>
      <c r="G290" s="292" t="s">
        <v>676</v>
      </c>
      <c r="H290" s="291" t="s">
        <v>137</v>
      </c>
      <c r="I290" s="291" t="s">
        <v>205</v>
      </c>
      <c r="J290" s="225" t="s">
        <v>3177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873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585" t="e">
        <f>VLOOKUP(功能_33[[#This Row],[功能代號]],#REF!,1,FALSE)</f>
        <v>#REF!</v>
      </c>
    </row>
    <row r="291" spans="1:50" ht="13.8" hidden="1">
      <c r="C291" s="292" t="s">
        <v>91</v>
      </c>
      <c r="D291" s="292" t="s">
        <v>2857</v>
      </c>
      <c r="E291" s="291" t="s">
        <v>874</v>
      </c>
      <c r="F291" s="292" t="s">
        <v>875</v>
      </c>
      <c r="G291" s="292"/>
      <c r="H291" s="291" t="s">
        <v>194</v>
      </c>
      <c r="I291" s="291" t="s">
        <v>205</v>
      </c>
      <c r="J291" s="225" t="s">
        <v>2973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876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8"/>
        <v>2-3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Row],[功能代號]],#REF!,1,FALSE)</f>
        <v>#REF!</v>
      </c>
    </row>
    <row r="292" spans="1:50" ht="13.8" hidden="1">
      <c r="C292" s="292" t="s">
        <v>91</v>
      </c>
      <c r="D292" s="438" t="s">
        <v>2848</v>
      </c>
      <c r="E292" s="291" t="s">
        <v>877</v>
      </c>
      <c r="F292" s="270" t="s">
        <v>878</v>
      </c>
      <c r="G292" s="270"/>
      <c r="H292" s="291" t="s">
        <v>194</v>
      </c>
      <c r="I292" s="291" t="s">
        <v>205</v>
      </c>
      <c r="J292" s="225" t="s">
        <v>3284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>
        <v>44546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8"/>
        <v>2-9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585" t="e">
        <f>VLOOKUP(功能_33[[#This Row],[功能代號]],#REF!,1,FALSE)</f>
        <v>#REF!</v>
      </c>
    </row>
    <row r="293" spans="1:50" ht="13.8" hidden="1">
      <c r="C293" s="292" t="s">
        <v>91</v>
      </c>
      <c r="D293" s="359" t="s">
        <v>2859</v>
      </c>
      <c r="E293" s="291" t="s">
        <v>879</v>
      </c>
      <c r="F293" s="292" t="s">
        <v>880</v>
      </c>
      <c r="G293" s="292"/>
      <c r="H293" s="291" t="s">
        <v>194</v>
      </c>
      <c r="I293" s="291" t="s">
        <v>205</v>
      </c>
      <c r="J293" s="225" t="s">
        <v>3284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>
        <v>44546</v>
      </c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881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2-9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585" t="e">
        <f>VLOOKUP(功能_33[[#This Row],[功能代號]],#REF!,1,FALSE)</f>
        <v>#REF!</v>
      </c>
    </row>
    <row r="294" spans="1:50" ht="13.8" hidden="1">
      <c r="C294" s="292" t="s">
        <v>91</v>
      </c>
      <c r="D294" s="359" t="s">
        <v>2859</v>
      </c>
      <c r="E294" s="291" t="s">
        <v>882</v>
      </c>
      <c r="F294" s="292" t="s">
        <v>883</v>
      </c>
      <c r="G294" s="292"/>
      <c r="H294" s="291" t="s">
        <v>194</v>
      </c>
      <c r="I294" s="291" t="s">
        <v>205</v>
      </c>
      <c r="J294" s="225" t="s">
        <v>3284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884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585" t="e">
        <f>VLOOKUP(功能_33[[#This Row],[功能代號]],#REF!,1,FALSE)</f>
        <v>#REF!</v>
      </c>
    </row>
    <row r="295" spans="1:50" ht="13.8" hidden="1">
      <c r="C295" s="292" t="s">
        <v>91</v>
      </c>
      <c r="D295" s="292" t="s">
        <v>2847</v>
      </c>
      <c r="E295" s="291" t="s">
        <v>885</v>
      </c>
      <c r="F295" s="292" t="s">
        <v>886</v>
      </c>
      <c r="G295" s="292"/>
      <c r="H295" s="291" t="s">
        <v>194</v>
      </c>
      <c r="I295" s="291" t="s">
        <v>205</v>
      </c>
      <c r="J295" s="225" t="s">
        <v>3177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873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8"/>
        <v>2-4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585" t="e">
        <f>VLOOKUP(功能_33[[#This Row],[功能代號]],#REF!,1,FALSE)</f>
        <v>#REF!</v>
      </c>
    </row>
    <row r="296" spans="1:50" ht="13.8" hidden="1">
      <c r="A296" s="637"/>
      <c r="B296" s="424"/>
      <c r="C296" s="292" t="s">
        <v>91</v>
      </c>
      <c r="D296" s="292" t="s">
        <v>2847</v>
      </c>
      <c r="E296" s="291" t="s">
        <v>3231</v>
      </c>
      <c r="F296" s="662" t="s">
        <v>3232</v>
      </c>
      <c r="G296" s="292"/>
      <c r="H296" s="291" t="s">
        <v>194</v>
      </c>
      <c r="I296" s="291" t="s">
        <v>205</v>
      </c>
      <c r="J296" s="225" t="s">
        <v>3284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197</v>
      </c>
      <c r="AA296" s="299">
        <v>44517</v>
      </c>
      <c r="AB296" s="299">
        <v>44517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191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si="38"/>
        <v>2-4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585" t="e">
        <f>VLOOKUP(功能_33[[#This Row],[功能代號]],#REF!,1,FALSE)</f>
        <v>#REF!</v>
      </c>
    </row>
    <row r="297" spans="1:50" ht="13.8" hidden="1">
      <c r="C297" s="292" t="s">
        <v>91</v>
      </c>
      <c r="D297" s="292" t="s">
        <v>2847</v>
      </c>
      <c r="E297" s="291" t="s">
        <v>887</v>
      </c>
      <c r="F297" s="292" t="s">
        <v>888</v>
      </c>
      <c r="G297" s="292"/>
      <c r="H297" s="291" t="s">
        <v>194</v>
      </c>
      <c r="I297" s="291" t="s">
        <v>205</v>
      </c>
      <c r="J297" s="225" t="s">
        <v>3177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873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134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191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585" t="e">
        <f>VLOOKUP(功能_33[[#This Row],[功能代號]],#REF!,1,FALSE)</f>
        <v>#REF!</v>
      </c>
    </row>
    <row r="298" spans="1:50" ht="13.8" hidden="1">
      <c r="C298" s="292" t="s">
        <v>94</v>
      </c>
      <c r="D298" s="292" t="s">
        <v>2837</v>
      </c>
      <c r="E298" s="291" t="s">
        <v>889</v>
      </c>
      <c r="F298" s="292" t="s">
        <v>890</v>
      </c>
      <c r="G298" s="292"/>
      <c r="H298" s="291" t="s">
        <v>482</v>
      </c>
      <c r="I298" s="291" t="s">
        <v>482</v>
      </c>
      <c r="J298" s="225" t="s">
        <v>3075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2975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134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3072</v>
      </c>
      <c r="AM298" s="292" t="s">
        <v>3073</v>
      </c>
      <c r="AN298" s="292" t="str">
        <f>VLOOKUP(功能_33[[#This Row],[功能代號]],需二審tmp!A:A,1,FALSE)</f>
        <v>L5060</v>
      </c>
      <c r="AQ298" s="575" t="str">
        <f t="shared" si="38"/>
        <v>5-4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Row],[功能代號]],#REF!,1,FALSE)</f>
        <v>#REF!</v>
      </c>
    </row>
    <row r="299" spans="1:50" ht="13.8" hidden="1">
      <c r="C299" s="292" t="s">
        <v>94</v>
      </c>
      <c r="D299" s="292" t="s">
        <v>2837</v>
      </c>
      <c r="E299" s="291" t="s">
        <v>891</v>
      </c>
      <c r="F299" s="292" t="s">
        <v>892</v>
      </c>
      <c r="G299" s="292"/>
      <c r="H299" s="291" t="s">
        <v>482</v>
      </c>
      <c r="I299" s="291" t="s">
        <v>482</v>
      </c>
      <c r="J299" s="225" t="s">
        <v>3075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2975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197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3072</v>
      </c>
      <c r="AM299" s="292" t="s">
        <v>3073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8"/>
        <v>5-4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585" t="e">
        <f>VLOOKUP(功能_33[[#This Row],[功能代號]],#REF!,1,FALSE)</f>
        <v>#REF!</v>
      </c>
    </row>
    <row r="300" spans="1:50" ht="13.8" hidden="1">
      <c r="C300" s="292" t="s">
        <v>94</v>
      </c>
      <c r="D300" s="292" t="s">
        <v>2837</v>
      </c>
      <c r="E300" s="291" t="s">
        <v>893</v>
      </c>
      <c r="F300" s="292" t="s">
        <v>894</v>
      </c>
      <c r="G300" s="292"/>
      <c r="H300" s="291" t="s">
        <v>482</v>
      </c>
      <c r="I300" s="291" t="s">
        <v>482</v>
      </c>
      <c r="J300" s="225" t="s">
        <v>3075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2975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3072</v>
      </c>
      <c r="AM300" s="292" t="s">
        <v>3073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Row],[功能代號]],#REF!,1,FALSE)</f>
        <v>#REF!</v>
      </c>
    </row>
    <row r="301" spans="1:50" ht="13.8" hidden="1">
      <c r="C301" s="292" t="s">
        <v>94</v>
      </c>
      <c r="D301" s="292" t="s">
        <v>2837</v>
      </c>
      <c r="E301" s="291" t="s">
        <v>895</v>
      </c>
      <c r="F301" s="292" t="s">
        <v>896</v>
      </c>
      <c r="G301" s="292"/>
      <c r="H301" s="291" t="s">
        <v>482</v>
      </c>
      <c r="I301" s="291" t="s">
        <v>482</v>
      </c>
      <c r="J301" s="225" t="s">
        <v>3075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2975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3072</v>
      </c>
      <c r="AM301" s="292" t="s">
        <v>3073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Row],[功能代號]],#REF!,1,FALSE)</f>
        <v>#REF!</v>
      </c>
    </row>
    <row r="302" spans="1:50" ht="13.8" hidden="1">
      <c r="C302" s="292" t="s">
        <v>94</v>
      </c>
      <c r="D302" s="292" t="s">
        <v>2837</v>
      </c>
      <c r="E302" s="291" t="s">
        <v>897</v>
      </c>
      <c r="F302" s="292" t="s">
        <v>898</v>
      </c>
      <c r="G302" s="292"/>
      <c r="H302" s="291" t="s">
        <v>482</v>
      </c>
      <c r="I302" s="291" t="s">
        <v>482</v>
      </c>
      <c r="J302" s="225" t="s">
        <v>3075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2975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3072</v>
      </c>
      <c r="AM302" s="292" t="s">
        <v>3073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Row],[功能代號]],#REF!,1,FALSE)</f>
        <v>#REF!</v>
      </c>
    </row>
    <row r="303" spans="1:50" ht="13.8" hidden="1">
      <c r="C303" s="292" t="s">
        <v>94</v>
      </c>
      <c r="D303" s="292" t="s">
        <v>2837</v>
      </c>
      <c r="E303" s="291" t="s">
        <v>899</v>
      </c>
      <c r="F303" s="292" t="s">
        <v>900</v>
      </c>
      <c r="G303" s="292"/>
      <c r="H303" s="291" t="s">
        <v>482</v>
      </c>
      <c r="I303" s="291" t="s">
        <v>482</v>
      </c>
      <c r="J303" s="225" t="s">
        <v>3075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2975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3072</v>
      </c>
      <c r="AM303" s="292" t="s">
        <v>3073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Row],[功能代號]],#REF!,1,FALSE)</f>
        <v>#REF!</v>
      </c>
    </row>
    <row r="304" spans="1:50" ht="13.8" hidden="1">
      <c r="C304" s="292" t="s">
        <v>94</v>
      </c>
      <c r="D304" s="292" t="s">
        <v>2837</v>
      </c>
      <c r="E304" s="291" t="s">
        <v>901</v>
      </c>
      <c r="F304" s="292" t="s">
        <v>902</v>
      </c>
      <c r="G304" s="292"/>
      <c r="H304" s="291" t="s">
        <v>482</v>
      </c>
      <c r="I304" s="291" t="s">
        <v>482</v>
      </c>
      <c r="J304" s="225" t="s">
        <v>3075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2975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3072</v>
      </c>
      <c r="AM304" s="292" t="s">
        <v>3073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Row],[功能代號]],#REF!,1,FALSE)</f>
        <v>#REF!</v>
      </c>
    </row>
    <row r="305" spans="1:50" ht="13.8" hidden="1">
      <c r="C305" s="292" t="s">
        <v>94</v>
      </c>
      <c r="D305" s="292" t="s">
        <v>2837</v>
      </c>
      <c r="E305" s="291" t="s">
        <v>903</v>
      </c>
      <c r="F305" s="292" t="s">
        <v>904</v>
      </c>
      <c r="G305" s="292"/>
      <c r="H305" s="291" t="s">
        <v>482</v>
      </c>
      <c r="I305" s="291" t="s">
        <v>482</v>
      </c>
      <c r="J305" s="225" t="s">
        <v>3075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2975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3072</v>
      </c>
      <c r="AM305" s="292" t="s">
        <v>3073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Row],[功能代號]],#REF!,1,FALSE)</f>
        <v>#REF!</v>
      </c>
    </row>
    <row r="306" spans="1:50" ht="13.8" hidden="1">
      <c r="C306" s="292" t="s">
        <v>94</v>
      </c>
      <c r="D306" s="292" t="s">
        <v>2837</v>
      </c>
      <c r="E306" s="291" t="s">
        <v>905</v>
      </c>
      <c r="F306" s="292" t="s">
        <v>906</v>
      </c>
      <c r="G306" s="292"/>
      <c r="H306" s="291" t="s">
        <v>482</v>
      </c>
      <c r="I306" s="291" t="s">
        <v>482</v>
      </c>
      <c r="J306" s="225" t="s">
        <v>3075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2975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3072</v>
      </c>
      <c r="AM306" s="292" t="s">
        <v>3073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Row],[功能代號]],#REF!,1,FALSE)</f>
        <v>#REF!</v>
      </c>
    </row>
    <row r="307" spans="1:50" ht="13.8" hidden="1">
      <c r="C307" s="292" t="s">
        <v>94</v>
      </c>
      <c r="D307" s="292" t="s">
        <v>2837</v>
      </c>
      <c r="E307" s="291" t="s">
        <v>907</v>
      </c>
      <c r="F307" s="292" t="s">
        <v>908</v>
      </c>
      <c r="G307" s="292"/>
      <c r="H307" s="291" t="s">
        <v>482</v>
      </c>
      <c r="I307" s="291" t="s">
        <v>482</v>
      </c>
      <c r="J307" s="225" t="s">
        <v>3075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2975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3072</v>
      </c>
      <c r="AM307" s="292" t="s">
        <v>3073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Row],[功能代號]],#REF!,1,FALSE)</f>
        <v>#REF!</v>
      </c>
    </row>
    <row r="308" spans="1:50" ht="13.8" hidden="1">
      <c r="C308" s="292" t="s">
        <v>94</v>
      </c>
      <c r="D308" s="292" t="s">
        <v>2837</v>
      </c>
      <c r="E308" s="291" t="s">
        <v>909</v>
      </c>
      <c r="F308" s="292" t="s">
        <v>910</v>
      </c>
      <c r="G308" s="292"/>
      <c r="H308" s="291" t="s">
        <v>482</v>
      </c>
      <c r="I308" s="291" t="s">
        <v>482</v>
      </c>
      <c r="J308" s="225" t="s">
        <v>3075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2975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3072</v>
      </c>
      <c r="AM308" s="292" t="s">
        <v>3073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Row],[功能代號]],#REF!,1,FALSE)</f>
        <v>#REF!</v>
      </c>
    </row>
    <row r="309" spans="1:50" ht="13.8" hidden="1">
      <c r="C309" s="292" t="s">
        <v>94</v>
      </c>
      <c r="D309" s="292" t="s">
        <v>2837</v>
      </c>
      <c r="E309" s="291" t="s">
        <v>911</v>
      </c>
      <c r="F309" s="292" t="s">
        <v>912</v>
      </c>
      <c r="G309" s="292"/>
      <c r="H309" s="291" t="s">
        <v>482</v>
      </c>
      <c r="I309" s="291" t="s">
        <v>482</v>
      </c>
      <c r="J309" s="225" t="s">
        <v>3075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2975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3072</v>
      </c>
      <c r="AM309" s="292" t="s">
        <v>3073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Row],[功能代號]],#REF!,1,FALSE)</f>
        <v>#REF!</v>
      </c>
    </row>
    <row r="310" spans="1:50" ht="13.8" hidden="1">
      <c r="C310" s="292" t="s">
        <v>94</v>
      </c>
      <c r="D310" s="292" t="s">
        <v>2837</v>
      </c>
      <c r="E310" s="291" t="s">
        <v>913</v>
      </c>
      <c r="F310" s="292" t="s">
        <v>914</v>
      </c>
      <c r="G310" s="292"/>
      <c r="H310" s="291" t="s">
        <v>482</v>
      </c>
      <c r="I310" s="291" t="s">
        <v>482</v>
      </c>
      <c r="J310" s="225" t="s">
        <v>3075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2975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3072</v>
      </c>
      <c r="AM310" s="292" t="s">
        <v>3073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Row],[功能代號]],#REF!,1,FALSE)</f>
        <v>#REF!</v>
      </c>
    </row>
    <row r="311" spans="1:50" ht="13.8" hidden="1">
      <c r="C311" s="292" t="s">
        <v>94</v>
      </c>
      <c r="D311" s="292" t="s">
        <v>2837</v>
      </c>
      <c r="E311" s="291" t="s">
        <v>915</v>
      </c>
      <c r="F311" s="292" t="s">
        <v>916</v>
      </c>
      <c r="G311" s="292" t="s">
        <v>917</v>
      </c>
      <c r="H311" s="291" t="s">
        <v>482</v>
      </c>
      <c r="I311" s="291" t="s">
        <v>482</v>
      </c>
      <c r="J311" s="225" t="s">
        <v>3075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2975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134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3072</v>
      </c>
      <c r="AM311" s="292" t="s">
        <v>3073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Row],[功能代號]],#REF!,1,FALSE)</f>
        <v>#REF!</v>
      </c>
    </row>
    <row r="312" spans="1:50" ht="13.8" hidden="1">
      <c r="C312" s="292" t="s">
        <v>94</v>
      </c>
      <c r="D312" s="292" t="s">
        <v>2837</v>
      </c>
      <c r="E312" s="291" t="s">
        <v>918</v>
      </c>
      <c r="F312" s="292" t="s">
        <v>919</v>
      </c>
      <c r="G312" s="292" t="s">
        <v>917</v>
      </c>
      <c r="H312" s="291" t="s">
        <v>482</v>
      </c>
      <c r="I312" s="291" t="s">
        <v>482</v>
      </c>
      <c r="J312" s="225" t="s">
        <v>3075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2975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2751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3072</v>
      </c>
      <c r="AM312" s="292" t="s">
        <v>3073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Row],[功能代號]],#REF!,1,FALSE)</f>
        <v>#REF!</v>
      </c>
    </row>
    <row r="313" spans="1:50" ht="13.8" hidden="1">
      <c r="C313" s="292" t="s">
        <v>97</v>
      </c>
      <c r="D313" s="292" t="s">
        <v>920</v>
      </c>
      <c r="E313" s="291" t="s">
        <v>921</v>
      </c>
      <c r="F313" s="292" t="s">
        <v>922</v>
      </c>
      <c r="G313" s="292"/>
      <c r="H313" s="291" t="s">
        <v>194</v>
      </c>
      <c r="I313" s="291" t="s">
        <v>195</v>
      </c>
      <c r="J313" s="225" t="s">
        <v>3283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923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>
        <v>44546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191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8"/>
        <v>8-1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Row],[功能代號]],#REF!,1,FALSE)</f>
        <v>#REF!</v>
      </c>
    </row>
    <row r="314" spans="1:50" ht="13.8" hidden="1">
      <c r="C314" s="292" t="s">
        <v>97</v>
      </c>
      <c r="D314" s="292" t="s">
        <v>920</v>
      </c>
      <c r="E314" s="291" t="s">
        <v>924</v>
      </c>
      <c r="F314" s="292" t="s">
        <v>925</v>
      </c>
      <c r="G314" s="292"/>
      <c r="H314" s="291" t="s">
        <v>194</v>
      </c>
      <c r="I314" s="291" t="s">
        <v>316</v>
      </c>
      <c r="J314" s="225" t="s">
        <v>3283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923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197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8"/>
        <v>8-1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Row],[功能代號]],#REF!,1,FALSE)</f>
        <v>#REF!</v>
      </c>
    </row>
    <row r="315" spans="1:50" ht="13.8" hidden="1">
      <c r="A315" s="605">
        <v>44547</v>
      </c>
      <c r="C315" s="292" t="s">
        <v>97</v>
      </c>
      <c r="D315" s="438" t="s">
        <v>2865</v>
      </c>
      <c r="E315" s="291" t="s">
        <v>926</v>
      </c>
      <c r="F315" s="292" t="s">
        <v>3239</v>
      </c>
      <c r="G315" s="292"/>
      <c r="H315" s="291" t="s">
        <v>137</v>
      </c>
      <c r="I315" s="291" t="s">
        <v>137</v>
      </c>
      <c r="J315" s="225" t="s">
        <v>3283</v>
      </c>
      <c r="K315" s="299">
        <v>44524</v>
      </c>
      <c r="L315" s="299">
        <v>44526</v>
      </c>
      <c r="M315" s="299">
        <v>44546</v>
      </c>
      <c r="N315" s="291" t="s">
        <v>7</v>
      </c>
      <c r="O315" s="291" t="s">
        <v>28</v>
      </c>
      <c r="P315" s="270" t="s">
        <v>923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2944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585" t="e">
        <f>VLOOKUP(功能_33[[#This Row],[功能代號]],#REF!,1,FALSE)</f>
        <v>#REF!</v>
      </c>
    </row>
    <row r="316" spans="1:50" ht="13.8" hidden="1">
      <c r="A316" s="605">
        <v>44547</v>
      </c>
      <c r="C316" s="292" t="s">
        <v>97</v>
      </c>
      <c r="D316" s="438" t="s">
        <v>2865</v>
      </c>
      <c r="E316" s="291" t="s">
        <v>3238</v>
      </c>
      <c r="F316" s="292" t="s">
        <v>3240</v>
      </c>
      <c r="G316" s="292" t="s">
        <v>928</v>
      </c>
      <c r="H316" s="291" t="s">
        <v>137</v>
      </c>
      <c r="I316" s="291" t="s">
        <v>137</v>
      </c>
      <c r="J316" s="225" t="s">
        <v>3283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923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2944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191</v>
      </c>
      <c r="AN316" s="292" t="e">
        <f>VLOOKUP(功能_33[[#This Row],[功能代號]],需二審tmp!A:A,1,FALSE)</f>
        <v>#N/A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585" t="e">
        <f>VLOOKUP(功能_33[[#This Row],[功能代號]],#REF!,1,FALSE)</f>
        <v>#REF!</v>
      </c>
    </row>
    <row r="317" spans="1:50" ht="13.8" hidden="1">
      <c r="A317" s="605">
        <v>44547</v>
      </c>
      <c r="C317" s="292" t="s">
        <v>97</v>
      </c>
      <c r="D317" s="438" t="s">
        <v>2865</v>
      </c>
      <c r="E317" s="291" t="s">
        <v>929</v>
      </c>
      <c r="F317" s="292" t="s">
        <v>930</v>
      </c>
      <c r="G317" s="292" t="s">
        <v>931</v>
      </c>
      <c r="H317" s="291" t="s">
        <v>137</v>
      </c>
      <c r="I317" s="291" t="s">
        <v>137</v>
      </c>
      <c r="J317" s="225" t="s">
        <v>3283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923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2944</v>
      </c>
      <c r="AA317" s="299">
        <v>44526</v>
      </c>
      <c r="AB317" s="299">
        <v>44526</v>
      </c>
      <c r="AC317" s="299">
        <v>44546</v>
      </c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s">
        <v>3241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Row],[功能代號]],#REF!,1,FALSE)</f>
        <v>#REF!</v>
      </c>
    </row>
    <row r="318" spans="1:50" ht="13.8" hidden="1">
      <c r="A318" s="605">
        <v>44547</v>
      </c>
      <c r="C318" s="292" t="s">
        <v>97</v>
      </c>
      <c r="D318" s="438" t="s">
        <v>2865</v>
      </c>
      <c r="E318" s="291" t="s">
        <v>3090</v>
      </c>
      <c r="F318" s="292" t="s">
        <v>927</v>
      </c>
      <c r="G318" s="292"/>
      <c r="H318" s="291" t="s">
        <v>137</v>
      </c>
      <c r="I318" s="291" t="s">
        <v>137</v>
      </c>
      <c r="J318" s="225" t="s">
        <v>3283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923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2944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Row],[功能代號]],#REF!,1,FALSE)</f>
        <v>#REF!</v>
      </c>
    </row>
    <row r="319" spans="1:50" ht="13.8" hidden="1">
      <c r="A319" s="637"/>
      <c r="B319" s="424"/>
      <c r="C319" s="292" t="s">
        <v>97</v>
      </c>
      <c r="D319" s="438" t="s">
        <v>2865</v>
      </c>
      <c r="E319" s="291" t="s">
        <v>3244</v>
      </c>
      <c r="F319" s="281" t="s">
        <v>3245</v>
      </c>
      <c r="G319" s="281"/>
      <c r="H319" s="291" t="s">
        <v>137</v>
      </c>
      <c r="I319" s="291" t="s">
        <v>137</v>
      </c>
      <c r="J319" s="225" t="s">
        <v>3283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923</v>
      </c>
      <c r="Q319" s="299">
        <v>44537</v>
      </c>
      <c r="R319" s="299" t="s">
        <v>2944</v>
      </c>
      <c r="T319" s="291"/>
      <c r="V319" s="291"/>
      <c r="W319" s="291"/>
      <c r="X319" s="424" t="str">
        <f>VLOOKUP(功能_33[[#This Row],[User]],SKL放款!A:G,7,FALSE)</f>
        <v>放款審查課</v>
      </c>
      <c r="Y319" s="299">
        <v>44537</v>
      </c>
      <c r="Z319" s="299" t="s">
        <v>2944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424"/>
      <c r="AL319" s="291" t="s">
        <v>191</v>
      </c>
      <c r="AM319" s="424"/>
      <c r="AN319" s="424" t="e">
        <f>VLOOKUP(功能_33[[#This Row],[功能代號]],需二審tmp!A:A,1,FALSE)</f>
        <v>#N/A</v>
      </c>
      <c r="AQ319" s="638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Row],[功能代號]],#REF!,1,FALSE)</f>
        <v>#REF!</v>
      </c>
    </row>
    <row r="320" spans="1:50" ht="13.8" hidden="1">
      <c r="A320" s="605">
        <v>44547</v>
      </c>
      <c r="C320" s="292" t="s">
        <v>97</v>
      </c>
      <c r="D320" s="438" t="s">
        <v>2865</v>
      </c>
      <c r="E320" s="291" t="s">
        <v>932</v>
      </c>
      <c r="F320" s="292" t="s">
        <v>933</v>
      </c>
      <c r="G320" s="292"/>
      <c r="H320" s="291" t="s">
        <v>137</v>
      </c>
      <c r="I320" s="291" t="s">
        <v>137</v>
      </c>
      <c r="J320" s="225" t="s">
        <v>3283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923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2944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Row],[功能代號]],#REF!,1,FALSE)</f>
        <v>#REF!</v>
      </c>
    </row>
    <row r="321" spans="3:50" ht="13.8" hidden="1">
      <c r="C321" s="292" t="s">
        <v>97</v>
      </c>
      <c r="D321" s="292" t="s">
        <v>3199</v>
      </c>
      <c r="E321" s="291" t="s">
        <v>935</v>
      </c>
      <c r="F321" s="292" t="s">
        <v>936</v>
      </c>
      <c r="G321" s="292"/>
      <c r="H321" s="291" t="s">
        <v>194</v>
      </c>
      <c r="I321" s="291" t="s">
        <v>316</v>
      </c>
      <c r="J321" s="298" t="s">
        <v>3193</v>
      </c>
      <c r="K321" s="299">
        <v>44503</v>
      </c>
      <c r="L321" s="299">
        <v>44503</v>
      </c>
      <c r="M321" s="299">
        <v>44533</v>
      </c>
      <c r="N321" s="291" t="s">
        <v>7</v>
      </c>
      <c r="O321" s="291" t="s">
        <v>22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2751</v>
      </c>
      <c r="AA321" s="282">
        <v>44543</v>
      </c>
      <c r="AB321" s="299">
        <v>44543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許慧玉</v>
      </c>
      <c r="AH321" s="299"/>
      <c r="AI321" s="299"/>
      <c r="AJ321" s="292"/>
      <c r="AK321" s="299"/>
      <c r="AL321" s="634" t="s">
        <v>3183</v>
      </c>
      <c r="AM321" s="292" t="s">
        <v>937</v>
      </c>
      <c r="AN321" s="292" t="str">
        <f>VLOOKUP(功能_33[[#This Row],[功能代號]],需二審tmp!A:A,1,FALSE)</f>
        <v>L8701</v>
      </c>
      <c r="AO321" s="356">
        <v>44533</v>
      </c>
      <c r="AQ321" s="575" t="str">
        <f t="shared" si="38"/>
        <v>8-7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Row],[功能代號]],#REF!,1,FALSE)</f>
        <v>#REF!</v>
      </c>
    </row>
    <row r="322" spans="3:50" ht="13.8" hidden="1">
      <c r="C322" s="292" t="s">
        <v>97</v>
      </c>
      <c r="D322" s="292" t="s">
        <v>3200</v>
      </c>
      <c r="E322" s="291" t="s">
        <v>939</v>
      </c>
      <c r="F322" s="292" t="s">
        <v>940</v>
      </c>
      <c r="G322" s="292"/>
      <c r="H322" s="291" t="s">
        <v>194</v>
      </c>
      <c r="I322" s="291" t="s">
        <v>316</v>
      </c>
      <c r="J322" s="298" t="s">
        <v>3193</v>
      </c>
      <c r="K322" s="299">
        <v>44498</v>
      </c>
      <c r="L322" s="299">
        <v>44498</v>
      </c>
      <c r="M322" s="299">
        <v>44498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2751</v>
      </c>
      <c r="AA322" s="222" t="s">
        <v>3091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e">
        <f>VLOOKUP(功能_33[[#This Row],[功能代號]],需二審tmp!A:A,1,FALSE)</f>
        <v>#N/A</v>
      </c>
      <c r="AO322" s="356">
        <v>44533</v>
      </c>
      <c r="AQ322" s="575" t="str">
        <f t="shared" si="38"/>
        <v>8-2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Row],[功能代號]],#REF!,1,FALSE)</f>
        <v>#REF!</v>
      </c>
    </row>
    <row r="323" spans="3:50" ht="13.8" hidden="1">
      <c r="C323" s="292" t="s">
        <v>97</v>
      </c>
      <c r="D323" s="292" t="s">
        <v>938</v>
      </c>
      <c r="E323" s="291" t="s">
        <v>941</v>
      </c>
      <c r="F323" s="292" t="s">
        <v>942</v>
      </c>
      <c r="G323" s="292"/>
      <c r="H323" s="291" t="s">
        <v>194</v>
      </c>
      <c r="I323" s="291" t="s">
        <v>316</v>
      </c>
      <c r="J323" s="298" t="s">
        <v>3193</v>
      </c>
      <c r="K323" s="299">
        <v>44498</v>
      </c>
      <c r="L323" s="299">
        <v>44498</v>
      </c>
      <c r="M323" s="299">
        <v>44533</v>
      </c>
      <c r="N323" s="291" t="s">
        <v>12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2751</v>
      </c>
      <c r="AA323" s="222" t="s">
        <v>3068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303" t="s">
        <v>943</v>
      </c>
      <c r="AM323" s="304" t="s">
        <v>944</v>
      </c>
      <c r="AN323" s="292" t="str">
        <f>VLOOKUP(功能_33[[#This Row],[功能代號]],需二審tmp!A:A,1,FALSE)</f>
        <v>L8201</v>
      </c>
      <c r="AO323" s="356">
        <v>44533</v>
      </c>
      <c r="AQ323" s="575" t="str">
        <f t="shared" si="38"/>
        <v>8-2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Row],[功能代號]],#REF!,1,FALSE)</f>
        <v>#REF!</v>
      </c>
    </row>
    <row r="324" spans="3:50" ht="13.8" hidden="1">
      <c r="C324" s="292" t="s">
        <v>97</v>
      </c>
      <c r="D324" s="292" t="s">
        <v>938</v>
      </c>
      <c r="E324" s="291" t="s">
        <v>945</v>
      </c>
      <c r="F324" s="292" t="s">
        <v>946</v>
      </c>
      <c r="G324" s="292"/>
      <c r="H324" s="291" t="s">
        <v>194</v>
      </c>
      <c r="I324" s="291" t="s">
        <v>316</v>
      </c>
      <c r="J324" s="298" t="s">
        <v>3193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2751</v>
      </c>
      <c r="AA324" s="222" t="s">
        <v>3068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191</v>
      </c>
      <c r="AN324" s="292" t="str">
        <f>VLOOKUP(功能_33[[#This Row],[功能代號]],需二審tmp!A:A,1,FALSE)</f>
        <v>L8924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Row],[功能代號]],#REF!,1,FALSE)</f>
        <v>#REF!</v>
      </c>
    </row>
    <row r="325" spans="3:50" ht="13.8" hidden="1">
      <c r="C325" s="292" t="s">
        <v>97</v>
      </c>
      <c r="D325" s="292" t="s">
        <v>938</v>
      </c>
      <c r="E325" s="291" t="s">
        <v>3179</v>
      </c>
      <c r="F325" s="292" t="s">
        <v>3180</v>
      </c>
      <c r="G325" s="292" t="s">
        <v>3181</v>
      </c>
      <c r="H325" s="291" t="s">
        <v>194</v>
      </c>
      <c r="I325" s="291" t="s">
        <v>316</v>
      </c>
      <c r="J325" s="298" t="s">
        <v>3193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2751</v>
      </c>
      <c r="AA325" s="299">
        <v>44544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191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Row],[功能代號]],#REF!,1,FALSE)</f>
        <v>#REF!</v>
      </c>
    </row>
    <row r="326" spans="3:50" ht="13.8" hidden="1">
      <c r="C326" s="292" t="s">
        <v>97</v>
      </c>
      <c r="D326" s="292" t="s">
        <v>938</v>
      </c>
      <c r="E326" s="291" t="s">
        <v>947</v>
      </c>
      <c r="F326" s="292" t="s">
        <v>948</v>
      </c>
      <c r="G326" s="292"/>
      <c r="H326" s="291" t="s">
        <v>194</v>
      </c>
      <c r="I326" s="291" t="s">
        <v>316</v>
      </c>
      <c r="J326" s="298" t="s">
        <v>3193</v>
      </c>
      <c r="K326" s="299">
        <v>44498</v>
      </c>
      <c r="L326" s="299">
        <v>44498</v>
      </c>
      <c r="M326" s="299">
        <v>44537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44537</v>
      </c>
      <c r="Z326" s="299" t="s">
        <v>2751</v>
      </c>
      <c r="AA326" s="222" t="s">
        <v>3068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3184</v>
      </c>
      <c r="AM326" s="288" t="s">
        <v>949</v>
      </c>
      <c r="AN326" s="292" t="str">
        <f>VLOOKUP(功能_33[[#This Row],[功能代號]],需二審tmp!A:A,1,FALSE)</f>
        <v>L8202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Row],[功能代號]],#REF!,1,FALSE)</f>
        <v>#REF!</v>
      </c>
    </row>
    <row r="327" spans="3:50" ht="13.8" hidden="1">
      <c r="C327" s="292" t="s">
        <v>97</v>
      </c>
      <c r="D327" s="292" t="s">
        <v>938</v>
      </c>
      <c r="E327" s="291" t="s">
        <v>950</v>
      </c>
      <c r="F327" s="292" t="s">
        <v>951</v>
      </c>
      <c r="G327" s="292"/>
      <c r="H327" s="291" t="s">
        <v>194</v>
      </c>
      <c r="I327" s="291" t="s">
        <v>316</v>
      </c>
      <c r="J327" s="298" t="s">
        <v>3193</v>
      </c>
      <c r="K327" s="299">
        <v>44498</v>
      </c>
      <c r="L327" s="299">
        <v>44498</v>
      </c>
      <c r="M327" s="299">
        <v>44498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197</v>
      </c>
      <c r="AA327" s="299">
        <v>44498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952</v>
      </c>
      <c r="AM327" s="304" t="s">
        <v>953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Row],[功能代號]],#REF!,1,FALSE)</f>
        <v>#REF!</v>
      </c>
    </row>
    <row r="328" spans="3:50" ht="13.8" hidden="1">
      <c r="C328" s="292" t="s">
        <v>97</v>
      </c>
      <c r="D328" s="292" t="s">
        <v>938</v>
      </c>
      <c r="E328" s="291" t="s">
        <v>954</v>
      </c>
      <c r="F328" s="292" t="s">
        <v>953</v>
      </c>
      <c r="G328" s="292"/>
      <c r="H328" s="291" t="s">
        <v>194</v>
      </c>
      <c r="I328" s="291" t="s">
        <v>316</v>
      </c>
      <c r="J328" s="298" t="s">
        <v>3193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2751</v>
      </c>
      <c r="AA328" s="222" t="s">
        <v>3068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303" t="s">
        <v>952</v>
      </c>
      <c r="AM328" s="304" t="s">
        <v>953</v>
      </c>
      <c r="AN328" s="292" t="str">
        <f>VLOOKUP(功能_33[[#This Row],[功能代號]],需二審tmp!A:A,1,FALSE)</f>
        <v>L8203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Row],[功能代號]],#REF!,1,FALSE)</f>
        <v>#REF!</v>
      </c>
    </row>
    <row r="329" spans="3:50" ht="13.8" hidden="1">
      <c r="C329" s="292" t="s">
        <v>97</v>
      </c>
      <c r="D329" s="292" t="s">
        <v>938</v>
      </c>
      <c r="E329" s="291" t="s">
        <v>955</v>
      </c>
      <c r="F329" s="292" t="s">
        <v>956</v>
      </c>
      <c r="G329" s="292"/>
      <c r="H329" s="291" t="s">
        <v>194</v>
      </c>
      <c r="I329" s="291" t="s">
        <v>316</v>
      </c>
      <c r="J329" s="298" t="s">
        <v>3193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2751</v>
      </c>
      <c r="AA329" s="299" t="s">
        <v>2976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957</v>
      </c>
      <c r="AM329" s="304" t="s">
        <v>958</v>
      </c>
      <c r="AN329" s="292" t="str">
        <f>VLOOKUP(功能_33[[#This Row],[功能代號]],需二審tmp!A:A,1,FALSE)</f>
        <v>L8923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Row],[功能代號]],#REF!,1,FALSE)</f>
        <v>#REF!</v>
      </c>
    </row>
    <row r="330" spans="3:50" ht="13.8" hidden="1">
      <c r="C330" s="292" t="s">
        <v>97</v>
      </c>
      <c r="D330" s="292" t="s">
        <v>938</v>
      </c>
      <c r="E330" s="291" t="s">
        <v>959</v>
      </c>
      <c r="F330" s="292" t="s">
        <v>960</v>
      </c>
      <c r="G330" s="292"/>
      <c r="H330" s="291" t="s">
        <v>194</v>
      </c>
      <c r="I330" s="291" t="s">
        <v>316</v>
      </c>
      <c r="J330" s="298" t="s">
        <v>3193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173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134</v>
      </c>
      <c r="AA330" s="299" t="s">
        <v>2976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957</v>
      </c>
      <c r="AM330" s="304" t="s">
        <v>958</v>
      </c>
      <c r="AN330" s="292" t="str">
        <f>VLOOKUP(功能_33[[#This Row],[功能代號]],需二審tmp!A:A,1,FALSE)</f>
        <v>L8204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Row],[功能代號]],#REF!,1,FALSE)</f>
        <v>#REF!</v>
      </c>
    </row>
    <row r="331" spans="3:50" ht="13.8" hidden="1">
      <c r="C331" s="292" t="s">
        <v>97</v>
      </c>
      <c r="D331" s="292" t="s">
        <v>938</v>
      </c>
      <c r="E331" s="291" t="s">
        <v>2841</v>
      </c>
      <c r="F331" s="292" t="s">
        <v>2842</v>
      </c>
      <c r="G331" s="292" t="s">
        <v>2843</v>
      </c>
      <c r="H331" s="291" t="s">
        <v>194</v>
      </c>
      <c r="I331" s="291" t="s">
        <v>316</v>
      </c>
      <c r="J331" s="298" t="s">
        <v>3193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173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2809</v>
      </c>
      <c r="AA331" s="299" t="s">
        <v>2976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957</v>
      </c>
      <c r="AM331" s="304" t="s">
        <v>958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Row],[功能代號]],#REF!,1,FALSE)</f>
        <v>#REF!</v>
      </c>
    </row>
    <row r="332" spans="3:50" ht="13.8" hidden="1">
      <c r="C332" s="292" t="s">
        <v>94</v>
      </c>
      <c r="D332" s="292" t="s">
        <v>2836</v>
      </c>
      <c r="E332" s="291" t="s">
        <v>961</v>
      </c>
      <c r="F332" s="292" t="s">
        <v>962</v>
      </c>
      <c r="G332" s="292"/>
      <c r="H332" s="291" t="s">
        <v>194</v>
      </c>
      <c r="I332" s="291" t="s">
        <v>205</v>
      </c>
      <c r="J332" s="298" t="s">
        <v>3176</v>
      </c>
      <c r="K332" s="299">
        <v>44524</v>
      </c>
      <c r="L332" s="299">
        <v>44524</v>
      </c>
      <c r="M332" s="299">
        <v>44540</v>
      </c>
      <c r="N332" s="291" t="s">
        <v>12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>
        <v>44531</v>
      </c>
      <c r="AA332" s="299">
        <v>44531</v>
      </c>
      <c r="AB332" s="299">
        <v>44531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2994</v>
      </c>
      <c r="AN332" s="292" t="e">
        <f>VLOOKUP(功能_33[[#This Row],[功能代號]],需二審tmp!A:A,1,FALSE)</f>
        <v>#N/A</v>
      </c>
      <c r="AO332" s="356">
        <v>44533</v>
      </c>
      <c r="AQ332" s="575" t="str">
        <f t="shared" si="38"/>
        <v>5-1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Row],[功能代號]],#REF!,1,FALSE)</f>
        <v>#REF!</v>
      </c>
    </row>
    <row r="333" spans="3:50" ht="13.8" hidden="1">
      <c r="C333" s="292" t="s">
        <v>94</v>
      </c>
      <c r="D333" s="292" t="s">
        <v>2835</v>
      </c>
      <c r="E333" s="291" t="s">
        <v>963</v>
      </c>
      <c r="F333" s="270" t="s">
        <v>964</v>
      </c>
      <c r="G333" s="270"/>
      <c r="H333" s="291" t="s">
        <v>194</v>
      </c>
      <c r="I333" s="291" t="s">
        <v>316</v>
      </c>
      <c r="J333" s="298" t="s">
        <v>3176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2751</v>
      </c>
      <c r="AA333" s="222" t="s">
        <v>3069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L5982</v>
      </c>
      <c r="AO333" s="356">
        <v>44533</v>
      </c>
      <c r="AQ333" s="575" t="str">
        <f t="shared" si="38"/>
        <v>5-7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Row],[功能代號]],#REF!,1,FALSE)</f>
        <v>#REF!</v>
      </c>
    </row>
    <row r="334" spans="3:50" ht="13.8" hidden="1">
      <c r="C334" s="292" t="s">
        <v>94</v>
      </c>
      <c r="D334" s="292" t="s">
        <v>2835</v>
      </c>
      <c r="E334" s="291" t="s">
        <v>965</v>
      </c>
      <c r="F334" s="292" t="s">
        <v>966</v>
      </c>
      <c r="G334" s="292"/>
      <c r="H334" s="291" t="s">
        <v>194</v>
      </c>
      <c r="I334" s="291" t="s">
        <v>316</v>
      </c>
      <c r="J334" s="298" t="s">
        <v>3176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2751</v>
      </c>
      <c r="AA334" s="222" t="s">
        <v>3092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L5812</v>
      </c>
      <c r="AO334" s="356">
        <v>44533</v>
      </c>
      <c r="AQ334" s="575" t="str">
        <f t="shared" si="38"/>
        <v>5-7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Row],[功能代號]],#REF!,1,FALSE)</f>
        <v>#REF!</v>
      </c>
    </row>
    <row r="335" spans="3:50" ht="13.8" hidden="1">
      <c r="C335" s="292" t="s">
        <v>94</v>
      </c>
      <c r="D335" s="292" t="s">
        <v>2835</v>
      </c>
      <c r="E335" s="291" t="s">
        <v>967</v>
      </c>
      <c r="F335" s="292" t="s">
        <v>968</v>
      </c>
      <c r="G335" s="292"/>
      <c r="H335" s="291" t="s">
        <v>194</v>
      </c>
      <c r="I335" s="291" t="s">
        <v>316</v>
      </c>
      <c r="J335" s="298" t="s">
        <v>3176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2751</v>
      </c>
      <c r="AA335" s="222" t="s">
        <v>3069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191</v>
      </c>
      <c r="AN335" s="292" t="str">
        <f>VLOOKUP(功能_33[[#This Row],[功能代號]],需二審tmp!A:A,1,FALSE)</f>
        <v>L5811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Row],[功能代號]],#REF!,1,FALSE)</f>
        <v>#REF!</v>
      </c>
    </row>
    <row r="336" spans="3:50" ht="13.8" hidden="1">
      <c r="C336" s="292" t="s">
        <v>94</v>
      </c>
      <c r="D336" s="292" t="s">
        <v>2835</v>
      </c>
      <c r="E336" s="291" t="s">
        <v>969</v>
      </c>
      <c r="F336" s="292" t="s">
        <v>970</v>
      </c>
      <c r="G336" s="292"/>
      <c r="H336" s="291" t="s">
        <v>194</v>
      </c>
      <c r="I336" s="291" t="s">
        <v>316</v>
      </c>
      <c r="J336" s="298" t="s">
        <v>3176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2751</v>
      </c>
      <c r="AA336" s="222" t="s">
        <v>3069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191</v>
      </c>
      <c r="AN336" s="292" t="str">
        <f>VLOOKUP(功能_33[[#This Row],[功能代號]],需二審tmp!A:A,1,FALSE)</f>
        <v>L5813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Row],[功能代號]],#REF!,1,FALSE)</f>
        <v>#REF!</v>
      </c>
    </row>
    <row r="337" spans="3:50" ht="13.8" hidden="1">
      <c r="C337" s="292" t="s">
        <v>94</v>
      </c>
      <c r="D337" s="292" t="s">
        <v>2836</v>
      </c>
      <c r="E337" s="291" t="s">
        <v>971</v>
      </c>
      <c r="F337" s="292" t="s">
        <v>972</v>
      </c>
      <c r="G337" s="292"/>
      <c r="H337" s="291" t="s">
        <v>194</v>
      </c>
      <c r="I337" s="291" t="s">
        <v>316</v>
      </c>
      <c r="J337" s="298" t="s">
        <v>3176</v>
      </c>
      <c r="K337" s="299">
        <v>44504</v>
      </c>
      <c r="L337" s="299">
        <v>44505</v>
      </c>
      <c r="M337" s="299">
        <v>44505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197</v>
      </c>
      <c r="AA337" s="299">
        <v>44505</v>
      </c>
      <c r="AB337" s="299">
        <v>44505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973</v>
      </c>
      <c r="AM337" s="304" t="s">
        <v>974</v>
      </c>
      <c r="AN337" s="292" t="e">
        <f>VLOOKUP(功能_33[[#This Row],[功能代號]],需二審tmp!A:A,1,FALSE)</f>
        <v>#N/A</v>
      </c>
      <c r="AO337" s="356">
        <v>44526</v>
      </c>
      <c r="AQ337" s="575" t="str">
        <f t="shared" si="38"/>
        <v>5-1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Row],[功能代號]],#REF!,1,FALSE)</f>
        <v>#REF!</v>
      </c>
    </row>
    <row r="338" spans="3:50" ht="13.8" hidden="1">
      <c r="C338" s="292" t="s">
        <v>94</v>
      </c>
      <c r="D338" s="292" t="s">
        <v>2836</v>
      </c>
      <c r="E338" s="291" t="s">
        <v>975</v>
      </c>
      <c r="F338" s="292" t="s">
        <v>976</v>
      </c>
      <c r="G338" s="292"/>
      <c r="H338" s="291" t="s">
        <v>194</v>
      </c>
      <c r="I338" s="291" t="s">
        <v>316</v>
      </c>
      <c r="J338" s="298" t="s">
        <v>3176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2751</v>
      </c>
      <c r="AA338" s="299">
        <v>44543</v>
      </c>
      <c r="AB338" s="299">
        <v>44543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973</v>
      </c>
      <c r="AM338" s="304" t="s">
        <v>977</v>
      </c>
      <c r="AN338" s="292" t="str">
        <f>VLOOKUP(功能_33[[#This Row],[功能代號]],需二審tmp!A:A,1,FALSE)</f>
        <v>L5101</v>
      </c>
      <c r="AO338" s="356">
        <v>44526</v>
      </c>
      <c r="AQ338" s="575" t="str">
        <f t="shared" si="38"/>
        <v>5-1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Row],[功能代號]],#REF!,1,FALSE)</f>
        <v>#REF!</v>
      </c>
    </row>
    <row r="339" spans="3:50" ht="13.8" hidden="1">
      <c r="C339" s="292" t="s">
        <v>94</v>
      </c>
      <c r="D339" s="292" t="s">
        <v>2836</v>
      </c>
      <c r="E339" s="291" t="s">
        <v>978</v>
      </c>
      <c r="F339" s="292" t="s">
        <v>979</v>
      </c>
      <c r="G339" s="292"/>
      <c r="H339" s="291" t="s">
        <v>194</v>
      </c>
      <c r="I339" s="291" t="s">
        <v>138</v>
      </c>
      <c r="J339" s="298" t="s">
        <v>3176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980</v>
      </c>
      <c r="AM339" s="304" t="s">
        <v>981</v>
      </c>
      <c r="AN339" s="292" t="str">
        <f>VLOOKUP(功能_33[[#This Row],[功能代號]],需二審tmp!A:A,1,FALSE)</f>
        <v>L5902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585" t="e">
        <f>VLOOKUP(功能_33[[#This Row],[功能代號]],#REF!,1,FALSE)</f>
        <v>#REF!</v>
      </c>
    </row>
    <row r="340" spans="3:50" ht="13.8" hidden="1">
      <c r="C340" s="292" t="s">
        <v>94</v>
      </c>
      <c r="D340" s="292" t="s">
        <v>2836</v>
      </c>
      <c r="E340" s="291" t="s">
        <v>982</v>
      </c>
      <c r="F340" s="292" t="s">
        <v>983</v>
      </c>
      <c r="G340" s="292"/>
      <c r="H340" s="291" t="s">
        <v>194</v>
      </c>
      <c r="I340" s="291" t="s">
        <v>138</v>
      </c>
      <c r="J340" s="298" t="s">
        <v>3176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980</v>
      </c>
      <c r="AM340" s="304" t="s">
        <v>981</v>
      </c>
      <c r="AN340" s="292" t="str">
        <f>VLOOKUP(功能_33[[#This Row],[功能代號]],需二審tmp!A:A,1,FALSE)</f>
        <v>L5102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585" t="e">
        <f>VLOOKUP(功能_33[[#This Row],[功能代號]],#REF!,1,FALSE)</f>
        <v>#REF!</v>
      </c>
    </row>
    <row r="341" spans="3:50" ht="13.8" hidden="1">
      <c r="C341" s="292" t="s">
        <v>94</v>
      </c>
      <c r="D341" s="292" t="s">
        <v>2836</v>
      </c>
      <c r="E341" s="291" t="s">
        <v>984</v>
      </c>
      <c r="F341" s="292" t="s">
        <v>985</v>
      </c>
      <c r="G341" s="292"/>
      <c r="H341" s="291" t="s">
        <v>194</v>
      </c>
      <c r="I341" s="291" t="s">
        <v>316</v>
      </c>
      <c r="J341" s="298" t="s">
        <v>3176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2751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986</v>
      </c>
      <c r="AM341" s="304" t="s">
        <v>987</v>
      </c>
      <c r="AN341" s="292" t="str">
        <f>VLOOKUP(功能_33[[#This Row],[功能代號]],需二審tmp!A:A,1,FALSE)</f>
        <v>L5903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585" t="e">
        <f>VLOOKUP(功能_33[[#This Row],[功能代號]],#REF!,1,FALSE)</f>
        <v>#REF!</v>
      </c>
    </row>
    <row r="342" spans="3:50" ht="13.8" hidden="1">
      <c r="C342" s="292" t="s">
        <v>94</v>
      </c>
      <c r="D342" s="292" t="s">
        <v>2836</v>
      </c>
      <c r="E342" s="291" t="s">
        <v>988</v>
      </c>
      <c r="F342" s="292" t="s">
        <v>989</v>
      </c>
      <c r="G342" s="292"/>
      <c r="H342" s="291" t="s">
        <v>194</v>
      </c>
      <c r="I342" s="291" t="s">
        <v>316</v>
      </c>
      <c r="J342" s="298" t="s">
        <v>3176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2751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986</v>
      </c>
      <c r="AM342" s="304" t="s">
        <v>987</v>
      </c>
      <c r="AN342" s="292" t="str">
        <f>VLOOKUP(功能_33[[#This Row],[功能代號]],需二審tmp!A:A,1,FALSE)</f>
        <v>L5103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585" t="e">
        <f>VLOOKUP(功能_33[[#This Row],[功能代號]],#REF!,1,FALSE)</f>
        <v>#REF!</v>
      </c>
    </row>
    <row r="343" spans="3:50" ht="13.8" hidden="1">
      <c r="C343" s="292" t="s">
        <v>94</v>
      </c>
      <c r="D343" s="292" t="s">
        <v>2836</v>
      </c>
      <c r="E343" s="291" t="s">
        <v>990</v>
      </c>
      <c r="F343" s="292" t="s">
        <v>991</v>
      </c>
      <c r="G343" s="292"/>
      <c r="H343" s="291" t="s">
        <v>194</v>
      </c>
      <c r="I343" s="291" t="s">
        <v>316</v>
      </c>
      <c r="J343" s="298" t="s">
        <v>3176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2751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992</v>
      </c>
      <c r="AM343" s="304" t="s">
        <v>993</v>
      </c>
      <c r="AN343" s="292" t="str">
        <f>VLOOKUP(功能_33[[#This Row],[功能代號]],需二審tmp!A:A,1,FALSE)</f>
        <v>L5104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Row],[功能代號]],#REF!,1,FALSE)</f>
        <v>#REF!</v>
      </c>
    </row>
    <row r="344" spans="3:50" ht="13.8" hidden="1">
      <c r="C344" s="292" t="s">
        <v>94</v>
      </c>
      <c r="D344" s="292" t="s">
        <v>2836</v>
      </c>
      <c r="E344" s="291" t="s">
        <v>994</v>
      </c>
      <c r="F344" s="292" t="s">
        <v>3182</v>
      </c>
      <c r="G344" s="292"/>
      <c r="H344" s="291" t="s">
        <v>194</v>
      </c>
      <c r="I344" s="291" t="s">
        <v>138</v>
      </c>
      <c r="J344" s="298" t="s">
        <v>3176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134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3189</v>
      </c>
      <c r="AM344" s="292" t="s">
        <v>3190</v>
      </c>
      <c r="AN344" s="292" t="str">
        <f>VLOOKUP(功能_33[[#This Row],[功能代號]],需二審tmp!A:A,1,FALSE)</f>
        <v>L5905</v>
      </c>
      <c r="AO344" s="356">
        <v>44526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Row],[功能代號]],#REF!,1,FALSE)</f>
        <v>#REF!</v>
      </c>
    </row>
    <row r="345" spans="3:50" ht="13.8" hidden="1">
      <c r="C345" s="292" t="s">
        <v>94</v>
      </c>
      <c r="D345" s="292" t="s">
        <v>2836</v>
      </c>
      <c r="E345" s="291" t="s">
        <v>996</v>
      </c>
      <c r="F345" s="292" t="s">
        <v>997</v>
      </c>
      <c r="G345" s="292"/>
      <c r="H345" s="291" t="s">
        <v>194</v>
      </c>
      <c r="I345" s="291" t="s">
        <v>138</v>
      </c>
      <c r="J345" s="298" t="s">
        <v>3176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134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3189</v>
      </c>
      <c r="AM345" s="292" t="s">
        <v>3190</v>
      </c>
      <c r="AN345" s="292" t="str">
        <f>VLOOKUP(功能_33[[#This Row],[功能代號]],需二審tmp!A:A,1,FALSE)</f>
        <v>L5105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Row],[功能代號]],#REF!,1,FALSE)</f>
        <v>#REF!</v>
      </c>
    </row>
    <row r="346" spans="3:50" ht="13.8" hidden="1">
      <c r="C346" s="292" t="s">
        <v>94</v>
      </c>
      <c r="D346" s="292" t="s">
        <v>2836</v>
      </c>
      <c r="E346" s="291" t="s">
        <v>998</v>
      </c>
      <c r="F346" s="292" t="s">
        <v>999</v>
      </c>
      <c r="G346" s="292"/>
      <c r="H346" s="291" t="s">
        <v>194</v>
      </c>
      <c r="I346" s="291" t="s">
        <v>138</v>
      </c>
      <c r="J346" s="298" t="s">
        <v>3176</v>
      </c>
      <c r="K346" s="299">
        <v>44505</v>
      </c>
      <c r="L346" s="299">
        <v>44504</v>
      </c>
      <c r="M346" s="299">
        <v>44536</v>
      </c>
      <c r="N346" s="291" t="s">
        <v>7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3189</v>
      </c>
      <c r="AM346" s="292" t="s">
        <v>3190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Row],[功能代號]],#REF!,1,FALSE)</f>
        <v>#REF!</v>
      </c>
    </row>
    <row r="347" spans="3:50" ht="13.8" hidden="1">
      <c r="C347" s="292" t="s">
        <v>94</v>
      </c>
      <c r="D347" s="292" t="s">
        <v>2836</v>
      </c>
      <c r="E347" s="291" t="s">
        <v>1000</v>
      </c>
      <c r="F347" s="292" t="s">
        <v>1001</v>
      </c>
      <c r="G347" s="292"/>
      <c r="H347" s="291" t="s">
        <v>194</v>
      </c>
      <c r="I347" s="291" t="s">
        <v>138</v>
      </c>
      <c r="J347" s="298" t="s">
        <v>3176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197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3191</v>
      </c>
      <c r="AM347" s="292" t="s">
        <v>3192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Row],[功能代號]],#REF!,1,FALSE)</f>
        <v>#REF!</v>
      </c>
    </row>
    <row r="348" spans="3:50" ht="13.8" hidden="1">
      <c r="C348" s="292" t="s">
        <v>94</v>
      </c>
      <c r="D348" s="292" t="s">
        <v>2836</v>
      </c>
      <c r="E348" s="291" t="s">
        <v>1002</v>
      </c>
      <c r="F348" s="292" t="s">
        <v>1003</v>
      </c>
      <c r="G348" s="292"/>
      <c r="H348" s="291" t="s">
        <v>194</v>
      </c>
      <c r="I348" s="291" t="s">
        <v>138</v>
      </c>
      <c r="J348" s="298" t="s">
        <v>3176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197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3191</v>
      </c>
      <c r="AM348" s="292" t="s">
        <v>3192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ref="AQ348:AQ407" si="45">IF(COUNTA(AC348)=1,LEFT(D348,3),"")</f>
        <v>5-1</v>
      </c>
      <c r="AR348" s="577" t="str">
        <f t="shared" ref="AR348:AR407" si="46">IF(AND(COUNTA(L348)=1,COUNTA(M348)=1,COUNTA(Y348)=1,COUNTA(AB348)=1,COUNTA(AC348)=0),LEFT(D348,3),"")</f>
        <v/>
      </c>
      <c r="AS348" s="579" t="str">
        <f t="shared" ref="AS348:AS407" si="47">IF(AND(COUNTA(L348)=1,COUNTA(M348)=1,COUNTA(Y348)=1,COUNTA(AB348)=0,COUNTA(AC348)=0),LEFT(D348,3),"")</f>
        <v/>
      </c>
      <c r="AT348" s="581" t="str">
        <f t="shared" ref="AT348:AT407" si="48">IF(AND(COUNTA(M348)=0,COUNTA(Y348)=1),LEFT(D348,3),"")</f>
        <v/>
      </c>
      <c r="AU348" s="583" t="str">
        <f t="shared" ref="AU348:AU407" si="49">IF(AND(COUNTA(M348)=1,COUNTA(Y348)=0),LEFT(D348,3),"")</f>
        <v/>
      </c>
      <c r="AV348" s="585" t="str">
        <f t="shared" ref="AV348:AV407" si="50">IF(AND(COUNTA(M348)=0,COUNTA(Y348)=0),LEFT(D348,3),"")</f>
        <v/>
      </c>
      <c r="AW348" s="609" t="str">
        <f t="shared" ref="AW348:AW407" si="51">IF(OR(COUNTA(M348)=0,COUNTA(Y348)=0),I348,"")</f>
        <v/>
      </c>
      <c r="AX348" s="585" t="e">
        <f>VLOOKUP(功能_33[[#This Row],[功能代號]],#REF!,1,FALSE)</f>
        <v>#REF!</v>
      </c>
    </row>
    <row r="349" spans="3:50" ht="13.8" hidden="1">
      <c r="C349" s="292" t="s">
        <v>94</v>
      </c>
      <c r="D349" s="292" t="s">
        <v>2836</v>
      </c>
      <c r="E349" s="291" t="s">
        <v>1005</v>
      </c>
      <c r="F349" s="281" t="s">
        <v>1006</v>
      </c>
      <c r="G349" s="292" t="s">
        <v>1007</v>
      </c>
      <c r="H349" s="291" t="s">
        <v>194</v>
      </c>
      <c r="I349" s="291" t="s">
        <v>138</v>
      </c>
      <c r="J349" s="298" t="s">
        <v>3176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1008</v>
      </c>
      <c r="Y349" s="299">
        <v>44533</v>
      </c>
      <c r="Z349" s="299" t="s">
        <v>197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2994</v>
      </c>
      <c r="AM349" s="291" t="s">
        <v>2994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45"/>
        <v>5-1</v>
      </c>
      <c r="AR349" s="577" t="str">
        <f t="shared" si="46"/>
        <v/>
      </c>
      <c r="AS349" s="579" t="str">
        <f t="shared" si="47"/>
        <v/>
      </c>
      <c r="AT349" s="581" t="str">
        <f t="shared" si="48"/>
        <v/>
      </c>
      <c r="AU349" s="583" t="str">
        <f t="shared" si="49"/>
        <v/>
      </c>
      <c r="AV349" s="585" t="str">
        <f t="shared" si="50"/>
        <v/>
      </c>
      <c r="AW349" s="609" t="str">
        <f t="shared" si="51"/>
        <v/>
      </c>
      <c r="AX349" s="585" t="e">
        <f>VLOOKUP(功能_33[[#This Row],[功能代號]],#REF!,1,FALSE)</f>
        <v>#REF!</v>
      </c>
    </row>
    <row r="350" spans="3:50" ht="13.8" hidden="1">
      <c r="C350" s="292" t="s">
        <v>94</v>
      </c>
      <c r="D350" s="292" t="s">
        <v>2836</v>
      </c>
      <c r="E350" s="291" t="s">
        <v>1009</v>
      </c>
      <c r="F350" s="281" t="s">
        <v>1010</v>
      </c>
      <c r="G350" s="292" t="s">
        <v>1011</v>
      </c>
      <c r="H350" s="291" t="s">
        <v>194</v>
      </c>
      <c r="I350" s="291" t="s">
        <v>138</v>
      </c>
      <c r="J350" s="298" t="s">
        <v>3176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1008</v>
      </c>
      <c r="Y350" s="299">
        <v>44533</v>
      </c>
      <c r="Z350" s="299" t="s">
        <v>197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2994</v>
      </c>
      <c r="AM350" s="291" t="s">
        <v>2994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si="45"/>
        <v>5-1</v>
      </c>
      <c r="AR350" s="577" t="str">
        <f t="shared" si="46"/>
        <v/>
      </c>
      <c r="AS350" s="579" t="str">
        <f t="shared" si="47"/>
        <v/>
      </c>
      <c r="AT350" s="581" t="str">
        <f t="shared" si="48"/>
        <v/>
      </c>
      <c r="AU350" s="583" t="str">
        <f t="shared" si="49"/>
        <v/>
      </c>
      <c r="AV350" s="585" t="str">
        <f t="shared" si="50"/>
        <v/>
      </c>
      <c r="AW350" s="609" t="str">
        <f t="shared" si="51"/>
        <v/>
      </c>
      <c r="AX350" s="585" t="e">
        <f>VLOOKUP(功能_33[[#This Row],[功能代號]],#REF!,1,FALSE)</f>
        <v>#REF!</v>
      </c>
    </row>
    <row r="351" spans="3:50" ht="13.8">
      <c r="C351" s="292" t="s">
        <v>95</v>
      </c>
      <c r="D351" s="292" t="s">
        <v>2834</v>
      </c>
      <c r="E351" s="291" t="s">
        <v>614</v>
      </c>
      <c r="F351" s="292" t="s">
        <v>615</v>
      </c>
      <c r="G351" s="292"/>
      <c r="H351" s="291" t="s">
        <v>194</v>
      </c>
      <c r="I351" s="291" t="s">
        <v>316</v>
      </c>
      <c r="J351" s="225" t="s">
        <v>3292</v>
      </c>
      <c r="K351" s="299">
        <v>44516</v>
      </c>
      <c r="L351" s="299">
        <v>44467</v>
      </c>
      <c r="M351" s="299">
        <v>44472</v>
      </c>
      <c r="N351" s="291" t="s">
        <v>12</v>
      </c>
      <c r="O351" s="291" t="s">
        <v>173</v>
      </c>
      <c r="T351" s="291"/>
      <c r="V351" s="291"/>
      <c r="W351" s="291"/>
      <c r="X351" s="292" t="str">
        <f>VLOOKUP(功能_33[[#This Row],[User]],SKL放款!A:G,7,FALSE)</f>
        <v>放款服務課</v>
      </c>
      <c r="Y351" s="299">
        <v>44472</v>
      </c>
      <c r="Z351" s="299" t="s">
        <v>134</v>
      </c>
      <c r="AA351" s="282">
        <v>44544</v>
      </c>
      <c r="AB351" s="282">
        <v>44544</v>
      </c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陳政皓</v>
      </c>
      <c r="AH351" s="299"/>
      <c r="AI351" s="299"/>
      <c r="AJ351" s="292"/>
      <c r="AK351" s="299"/>
      <c r="AL351" s="303" t="s">
        <v>612</v>
      </c>
      <c r="AM351" s="304" t="s">
        <v>613</v>
      </c>
      <c r="AN351" s="292" t="str">
        <f>VLOOKUP(功能_33[[#This Row],[功能代號]],需二審tmp!A:A,1,FALSE)</f>
        <v>L6703</v>
      </c>
      <c r="AO351" s="356">
        <v>44526</v>
      </c>
      <c r="AQ351" s="575" t="str">
        <f t="shared" si="45"/>
        <v/>
      </c>
      <c r="AR351" s="577" t="str">
        <f t="shared" si="46"/>
        <v>6-7</v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Row],[功能代號]],#REF!,1,FALSE)</f>
        <v>#REF!</v>
      </c>
    </row>
    <row r="352" spans="3:50" ht="13.8">
      <c r="C352" s="292" t="s">
        <v>95</v>
      </c>
      <c r="D352" s="292" t="s">
        <v>2834</v>
      </c>
      <c r="E352" s="291" t="s">
        <v>592</v>
      </c>
      <c r="F352" s="292" t="s">
        <v>593</v>
      </c>
      <c r="G352" s="292"/>
      <c r="H352" s="291" t="s">
        <v>194</v>
      </c>
      <c r="I352" s="291" t="s">
        <v>316</v>
      </c>
      <c r="J352" s="225" t="s">
        <v>3292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569</v>
      </c>
      <c r="T352" s="291"/>
      <c r="V352" s="291"/>
      <c r="W352" s="291"/>
      <c r="X352" s="292" t="str">
        <f>VLOOKUP(功能_33[[#This Row],[User]],SKL放款!A:G,7,FALSE)</f>
        <v>放款審查課</v>
      </c>
      <c r="Y352" s="299">
        <v>44472</v>
      </c>
      <c r="Z352" s="299" t="s">
        <v>134</v>
      </c>
      <c r="AA352" s="282">
        <v>44544</v>
      </c>
      <c r="AB352" s="282">
        <v>44544</v>
      </c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鄧雪美</v>
      </c>
      <c r="AH352" s="299"/>
      <c r="AI352" s="299"/>
      <c r="AJ352" s="292"/>
      <c r="AK352" s="299"/>
      <c r="AL352" s="303" t="s">
        <v>582</v>
      </c>
      <c r="AM352" s="304" t="s">
        <v>583</v>
      </c>
      <c r="AN352" s="292" t="str">
        <f>VLOOKUP(功能_33[[#This Row],[功能代號]],需二審tmp!A:A,1,FALSE)</f>
        <v>L6704</v>
      </c>
      <c r="AO352" s="356">
        <v>44526</v>
      </c>
      <c r="AQ352" s="575" t="str">
        <f t="shared" si="45"/>
        <v/>
      </c>
      <c r="AR352" s="577" t="str">
        <f t="shared" si="46"/>
        <v>6-7</v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Row],[功能代號]],#REF!,1,FALSE)</f>
        <v>#REF!</v>
      </c>
    </row>
    <row r="353" spans="3:50" ht="16.2" hidden="1">
      <c r="C353" s="292" t="s">
        <v>94</v>
      </c>
      <c r="D353" s="499" t="s">
        <v>2844</v>
      </c>
      <c r="E353" s="291" t="s">
        <v>1020</v>
      </c>
      <c r="F353" s="292" t="s">
        <v>1021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44540</v>
      </c>
      <c r="N353" s="291" t="s">
        <v>12</v>
      </c>
      <c r="O353" s="270" t="s">
        <v>3217</v>
      </c>
      <c r="Q353" s="291">
        <v>1</v>
      </c>
      <c r="R353" s="291" t="s">
        <v>1019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44540</v>
      </c>
      <c r="Z353" s="299" t="s">
        <v>134</v>
      </c>
      <c r="AA353" s="282">
        <v>44550</v>
      </c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44" t="s">
        <v>3220</v>
      </c>
      <c r="AM353" s="645" t="s">
        <v>3221</v>
      </c>
      <c r="AN353" s="292" t="str">
        <f>VLOOKUP(功能_33[[#This Row],[功能代號]],需二審tmp!A:A,1,FALSE)</f>
        <v>L5402</v>
      </c>
      <c r="AQ353" s="575" t="str">
        <f t="shared" si="45"/>
        <v/>
      </c>
      <c r="AR353" s="577" t="str">
        <f t="shared" si="46"/>
        <v/>
      </c>
      <c r="AS353" s="579" t="str">
        <f t="shared" si="47"/>
        <v>5-2</v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585" t="e">
        <f>VLOOKUP(功能_33[[#This Row],[功能代號]],#REF!,1,FALSE)</f>
        <v>#REF!</v>
      </c>
    </row>
    <row r="354" spans="3:50" ht="16.2" hidden="1">
      <c r="C354" s="292" t="s">
        <v>94</v>
      </c>
      <c r="D354" s="499" t="s">
        <v>2844</v>
      </c>
      <c r="E354" s="291" t="s">
        <v>1022</v>
      </c>
      <c r="F354" s="292" t="s">
        <v>1023</v>
      </c>
      <c r="G354" s="292"/>
      <c r="H354" s="291" t="s">
        <v>137</v>
      </c>
      <c r="I354" s="291" t="s">
        <v>138</v>
      </c>
      <c r="J354" s="298"/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3217</v>
      </c>
      <c r="Q354" s="291">
        <v>1</v>
      </c>
      <c r="R354" s="291" t="s">
        <v>1014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134</v>
      </c>
      <c r="AA354" s="282">
        <v>44550</v>
      </c>
      <c r="AB354" s="299"/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46" t="s">
        <v>3220</v>
      </c>
      <c r="AM354" s="647" t="s">
        <v>3221</v>
      </c>
      <c r="AN354" s="292" t="str">
        <f>VLOOKUP(功能_33[[#This Row],[功能代號]],需二審tmp!A:A,1,FALSE)</f>
        <v>L5021</v>
      </c>
      <c r="AO354" s="356">
        <v>44526</v>
      </c>
      <c r="AQ354" s="575" t="str">
        <f t="shared" si="45"/>
        <v/>
      </c>
      <c r="AR354" s="577" t="str">
        <f t="shared" si="46"/>
        <v/>
      </c>
      <c r="AS354" s="579" t="str">
        <f t="shared" si="47"/>
        <v>5-2</v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585" t="e">
        <f>VLOOKUP(功能_33[[#This Row],[功能代號]],#REF!,1,FALSE)</f>
        <v>#REF!</v>
      </c>
    </row>
    <row r="355" spans="3:50" ht="16.2" hidden="1">
      <c r="C355" s="292" t="s">
        <v>94</v>
      </c>
      <c r="D355" s="499" t="s">
        <v>2844</v>
      </c>
      <c r="E355" s="291" t="s">
        <v>1024</v>
      </c>
      <c r="F355" s="292" t="s">
        <v>1025</v>
      </c>
      <c r="G355" s="292"/>
      <c r="H355" s="291" t="s">
        <v>137</v>
      </c>
      <c r="I355" s="291" t="s">
        <v>138</v>
      </c>
      <c r="J355" s="298"/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3217</v>
      </c>
      <c r="Q355" s="291">
        <v>1</v>
      </c>
      <c r="R355" s="291" t="s">
        <v>1019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134</v>
      </c>
      <c r="AA355" s="282">
        <v>44550</v>
      </c>
      <c r="AB355" s="299"/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48" t="s">
        <v>3220</v>
      </c>
      <c r="AM355" s="649" t="s">
        <v>3221</v>
      </c>
      <c r="AN355" s="292" t="str">
        <f>VLOOKUP(功能_33[[#This Row],[功能代號]],需二審tmp!A:A,1,FALSE)</f>
        <v>L5401</v>
      </c>
      <c r="AO355" s="356">
        <v>44526</v>
      </c>
      <c r="AQ355" s="575" t="str">
        <f t="shared" si="45"/>
        <v/>
      </c>
      <c r="AR355" s="577" t="str">
        <f t="shared" si="46"/>
        <v/>
      </c>
      <c r="AS355" s="579" t="str">
        <f t="shared" si="47"/>
        <v>5-2</v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585" t="e">
        <f>VLOOKUP(功能_33[[#This Row],[功能代號]],#REF!,1,FALSE)</f>
        <v>#REF!</v>
      </c>
    </row>
    <row r="356" spans="3:50" ht="16.2" hidden="1">
      <c r="C356" s="292" t="s">
        <v>94</v>
      </c>
      <c r="D356" s="499" t="s">
        <v>2844</v>
      </c>
      <c r="E356" s="291" t="s">
        <v>1026</v>
      </c>
      <c r="F356" s="292" t="s">
        <v>1027</v>
      </c>
      <c r="G356" s="292"/>
      <c r="H356" s="291" t="s">
        <v>137</v>
      </c>
      <c r="I356" s="291" t="s">
        <v>138</v>
      </c>
      <c r="J356" s="298"/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1014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0" t="s">
        <v>3220</v>
      </c>
      <c r="AM356" s="651" t="s">
        <v>3221</v>
      </c>
      <c r="AN356" s="292" t="str">
        <f>VLOOKUP(功能_33[[#This Row],[功能代號]],需二審tmp!A:A,1,FALSE)</f>
        <v>L5023</v>
      </c>
      <c r="AO356" s="356">
        <v>44526</v>
      </c>
      <c r="AQ356" s="575" t="str">
        <f t="shared" si="45"/>
        <v/>
      </c>
      <c r="AR356" s="577" t="str">
        <f t="shared" si="46"/>
        <v>5-2</v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585" t="e">
        <f>VLOOKUP(功能_33[[#This Row],[功能代號]],#REF!,1,FALSE)</f>
        <v>#REF!</v>
      </c>
    </row>
    <row r="357" spans="3:50" ht="16.2" hidden="1">
      <c r="C357" s="292" t="s">
        <v>94</v>
      </c>
      <c r="D357" s="499" t="s">
        <v>2844</v>
      </c>
      <c r="E357" s="291" t="s">
        <v>1028</v>
      </c>
      <c r="F357" s="292" t="s">
        <v>1029</v>
      </c>
      <c r="G357" s="292"/>
      <c r="H357" s="291" t="s">
        <v>137</v>
      </c>
      <c r="I357" s="291" t="s">
        <v>138</v>
      </c>
      <c r="J357" s="298"/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1019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52" t="s">
        <v>3220</v>
      </c>
      <c r="AM357" s="653" t="s">
        <v>3221</v>
      </c>
      <c r="AN357" s="292" t="str">
        <f>VLOOKUP(功能_33[[#This Row],[功能代號]],需二審tmp!A:A,1,FALSE)</f>
        <v>L5406</v>
      </c>
      <c r="AO357" s="356">
        <v>44526</v>
      </c>
      <c r="AQ357" s="575" t="str">
        <f t="shared" si="45"/>
        <v/>
      </c>
      <c r="AR357" s="577" t="str">
        <f t="shared" si="46"/>
        <v>5-2</v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585" t="e">
        <f>VLOOKUP(功能_33[[#This Row],[功能代號]],#REF!,1,FALSE)</f>
        <v>#REF!</v>
      </c>
    </row>
    <row r="358" spans="3:50" ht="16.2" hidden="1">
      <c r="C358" s="292" t="s">
        <v>94</v>
      </c>
      <c r="D358" s="499" t="s">
        <v>2844</v>
      </c>
      <c r="E358" s="291" t="s">
        <v>1030</v>
      </c>
      <c r="F358" s="292" t="s">
        <v>1031</v>
      </c>
      <c r="G358" s="292"/>
      <c r="H358" s="291" t="s">
        <v>137</v>
      </c>
      <c r="I358" s="291" t="s">
        <v>138</v>
      </c>
      <c r="J358" s="298"/>
      <c r="K358" s="299">
        <v>44396</v>
      </c>
      <c r="L358" s="299">
        <v>44396</v>
      </c>
      <c r="M358" s="299">
        <v>44396</v>
      </c>
      <c r="N358" s="291" t="s">
        <v>12</v>
      </c>
      <c r="O358" s="291" t="s">
        <v>3217</v>
      </c>
      <c r="Q358" s="291">
        <v>1</v>
      </c>
      <c r="R358" s="291" t="s">
        <v>1014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197</v>
      </c>
      <c r="AA358" s="299"/>
      <c r="AB358" s="299">
        <v>44396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54" t="s">
        <v>3220</v>
      </c>
      <c r="AM358" s="655" t="s">
        <v>3221</v>
      </c>
      <c r="AN358" s="292" t="e">
        <f>VLOOKUP(功能_33[[#This Row],[功能代號]],需二審tmp!A:A,1,FALSE)</f>
        <v>#N/A</v>
      </c>
      <c r="AO358" s="356">
        <v>44526</v>
      </c>
      <c r="AQ358" s="575" t="str">
        <f t="shared" si="45"/>
        <v/>
      </c>
      <c r="AR358" s="577" t="str">
        <f t="shared" si="46"/>
        <v>5-2</v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585" t="e">
        <f>VLOOKUP(功能_33[[#This Row],[功能代號]],#REF!,1,FALSE)</f>
        <v>#REF!</v>
      </c>
    </row>
    <row r="359" spans="3:50" ht="16.2" hidden="1">
      <c r="C359" s="292" t="s">
        <v>94</v>
      </c>
      <c r="D359" s="499" t="s">
        <v>2844</v>
      </c>
      <c r="E359" s="291" t="s">
        <v>1032</v>
      </c>
      <c r="F359" s="292" t="s">
        <v>1033</v>
      </c>
      <c r="G359" s="292"/>
      <c r="H359" s="291" t="s">
        <v>137</v>
      </c>
      <c r="I359" s="291" t="s">
        <v>138</v>
      </c>
      <c r="J359" s="298"/>
      <c r="K359" s="299">
        <v>44396</v>
      </c>
      <c r="L359" s="299">
        <v>44396</v>
      </c>
      <c r="M359" s="299">
        <v>44533</v>
      </c>
      <c r="N359" s="291" t="s">
        <v>12</v>
      </c>
      <c r="O359" s="270" t="s">
        <v>3217</v>
      </c>
      <c r="Q359" s="291">
        <v>1</v>
      </c>
      <c r="R359" s="291" t="s">
        <v>1019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134</v>
      </c>
      <c r="AA359" s="282">
        <v>44550</v>
      </c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56" t="s">
        <v>3220</v>
      </c>
      <c r="AM359" s="657" t="s">
        <v>3221</v>
      </c>
      <c r="AN359" s="292" t="str">
        <f>VLOOKUP(功能_33[[#This Row],[功能代號]],需二審tmp!A:A,1,FALSE)</f>
        <v>L5405</v>
      </c>
      <c r="AO359" s="356">
        <v>44526</v>
      </c>
      <c r="AQ359" s="575" t="str">
        <f t="shared" si="45"/>
        <v/>
      </c>
      <c r="AR359" s="577" t="str">
        <f t="shared" si="46"/>
        <v/>
      </c>
      <c r="AS359" s="579" t="str">
        <f t="shared" si="47"/>
        <v>5-2</v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585" t="e">
        <f>VLOOKUP(功能_33[[#This Row],[功能代號]],#REF!,1,FALSE)</f>
        <v>#REF!</v>
      </c>
    </row>
    <row r="360" spans="3:50" ht="16.2" hidden="1">
      <c r="C360" s="292" t="s">
        <v>94</v>
      </c>
      <c r="D360" s="499" t="s">
        <v>2844</v>
      </c>
      <c r="E360" s="291" t="s">
        <v>1034</v>
      </c>
      <c r="F360" s="292" t="s">
        <v>1035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3217</v>
      </c>
      <c r="Q360" s="291">
        <v>1</v>
      </c>
      <c r="R360" s="291" t="s">
        <v>1014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82">
        <v>44550</v>
      </c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0" t="s">
        <v>3220</v>
      </c>
      <c r="AM360" s="661" t="s">
        <v>3221</v>
      </c>
      <c r="AN360" s="292" t="str">
        <f>VLOOKUP(功能_33[[#This Row],[功能代號]],需二審tmp!A:A,1,FALSE)</f>
        <v>L5022</v>
      </c>
      <c r="AO360" s="356">
        <v>44526</v>
      </c>
      <c r="AQ360" s="575" t="str">
        <f t="shared" si="45"/>
        <v/>
      </c>
      <c r="AR360" s="577" t="str">
        <f t="shared" si="46"/>
        <v/>
      </c>
      <c r="AS360" s="579" t="str">
        <f t="shared" si="47"/>
        <v>5-2</v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585" t="e">
        <f>VLOOKUP(功能_33[[#This Row],[功能代號]],#REF!,1,FALSE)</f>
        <v>#REF!</v>
      </c>
    </row>
    <row r="361" spans="3:50" ht="13.8" hidden="1">
      <c r="C361" s="292" t="s">
        <v>94</v>
      </c>
      <c r="D361" s="499" t="s">
        <v>2844</v>
      </c>
      <c r="E361" s="291" t="s">
        <v>1036</v>
      </c>
      <c r="F361" s="292" t="s">
        <v>1037</v>
      </c>
      <c r="G361" s="292" t="s">
        <v>409</v>
      </c>
      <c r="H361" s="291" t="s">
        <v>137</v>
      </c>
      <c r="I361" s="291" t="s">
        <v>138</v>
      </c>
      <c r="J361" s="298"/>
      <c r="K361" s="299">
        <v>44397</v>
      </c>
      <c r="L361" s="299">
        <v>44397</v>
      </c>
      <c r="M361" s="299">
        <v>44397</v>
      </c>
      <c r="N361" s="291" t="s">
        <v>12</v>
      </c>
      <c r="O361" s="291" t="s">
        <v>3217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197</v>
      </c>
      <c r="AA361" s="299"/>
      <c r="AB361" s="299">
        <v>44397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/>
      <c r="AL361" s="291" t="s">
        <v>2994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45"/>
        <v/>
      </c>
      <c r="AR361" s="577" t="str">
        <f t="shared" si="46"/>
        <v>5-2</v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585" t="e">
        <f>VLOOKUP(功能_33[[#This Row],[功能代號]],#REF!,1,FALSE)</f>
        <v>#REF!</v>
      </c>
    </row>
    <row r="362" spans="3:50" ht="16.2" hidden="1">
      <c r="C362" s="292" t="s">
        <v>94</v>
      </c>
      <c r="D362" s="499" t="s">
        <v>2844</v>
      </c>
      <c r="E362" s="291" t="s">
        <v>1038</v>
      </c>
      <c r="F362" s="292" t="s">
        <v>1039</v>
      </c>
      <c r="G362" s="292"/>
      <c r="H362" s="291" t="s">
        <v>137</v>
      </c>
      <c r="I362" s="291" t="s">
        <v>138</v>
      </c>
      <c r="J362" s="298"/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3217</v>
      </c>
      <c r="Q362" s="291">
        <v>1</v>
      </c>
      <c r="R362" s="291" t="s">
        <v>1019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>
        <v>44550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0" t="s">
        <v>3220</v>
      </c>
      <c r="AM362" s="661" t="s">
        <v>3221</v>
      </c>
      <c r="AN362" s="292" t="str">
        <f>VLOOKUP(功能_33[[#This Row],[功能代號]],需二審tmp!A:A,1,FALSE)</f>
        <v>L5407</v>
      </c>
      <c r="AO362" s="356">
        <v>44526</v>
      </c>
      <c r="AQ362" s="575" t="str">
        <f t="shared" si="45"/>
        <v/>
      </c>
      <c r="AR362" s="577" t="str">
        <f t="shared" si="46"/>
        <v/>
      </c>
      <c r="AS362" s="579" t="str">
        <f t="shared" si="47"/>
        <v>5-2</v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585" t="e">
        <f>VLOOKUP(功能_33[[#This Row],[功能代號]],#REF!,1,FALSE)</f>
        <v>#REF!</v>
      </c>
    </row>
    <row r="363" spans="3:50" ht="13.8">
      <c r="C363" s="292" t="s">
        <v>95</v>
      </c>
      <c r="D363" s="292" t="s">
        <v>2834</v>
      </c>
      <c r="E363" s="291" t="s">
        <v>584</v>
      </c>
      <c r="F363" s="292" t="s">
        <v>583</v>
      </c>
      <c r="G363" s="292"/>
      <c r="H363" s="291" t="s">
        <v>194</v>
      </c>
      <c r="I363" s="291" t="s">
        <v>316</v>
      </c>
      <c r="J363" s="225" t="s">
        <v>3292</v>
      </c>
      <c r="K363" s="299">
        <v>44516</v>
      </c>
      <c r="L363" s="299">
        <v>44467</v>
      </c>
      <c r="M363" s="299">
        <v>44472</v>
      </c>
      <c r="N363" s="291" t="s">
        <v>12</v>
      </c>
      <c r="O363" s="291" t="s">
        <v>569</v>
      </c>
      <c r="T363" s="291"/>
      <c r="V363" s="291"/>
      <c r="W363" s="291"/>
      <c r="X363" s="292" t="str">
        <f>VLOOKUP(功能_33[[#This Row],[User]],SKL放款!A:G,7,FALSE)</f>
        <v>放款審查課</v>
      </c>
      <c r="Y363" s="299">
        <v>44472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鄧雪美</v>
      </c>
      <c r="AH363" s="299"/>
      <c r="AI363" s="299"/>
      <c r="AJ363" s="292"/>
      <c r="AK363" s="299"/>
      <c r="AL363" s="303" t="s">
        <v>582</v>
      </c>
      <c r="AM363" s="304" t="s">
        <v>583</v>
      </c>
      <c r="AN363" s="292" t="str">
        <f>VLOOKUP(功能_33[[#This Row],[功能代號]],需二審tmp!A:A,1,FALSE)</f>
        <v>L6705</v>
      </c>
      <c r="AO363" s="356">
        <v>44526</v>
      </c>
      <c r="AQ363" s="575" t="str">
        <f t="shared" si="45"/>
        <v/>
      </c>
      <c r="AR363" s="577" t="str">
        <f t="shared" si="46"/>
        <v>6-7</v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585" t="e">
        <f>VLOOKUP(功能_33[[#This Row],[功能代號]],#REF!,1,FALSE)</f>
        <v>#REF!</v>
      </c>
    </row>
    <row r="364" spans="3:50" ht="13.8" hidden="1">
      <c r="C364" s="292" t="s">
        <v>95</v>
      </c>
      <c r="D364" s="499" t="s">
        <v>2834</v>
      </c>
      <c r="E364" s="291" t="s">
        <v>1042</v>
      </c>
      <c r="F364" s="292" t="s">
        <v>1043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44533</v>
      </c>
      <c r="N364" s="291" t="s">
        <v>12</v>
      </c>
      <c r="O364" s="270" t="s">
        <v>3217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134</v>
      </c>
      <c r="AA364" s="282">
        <v>44550</v>
      </c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2994</v>
      </c>
      <c r="AN364" s="292" t="str">
        <f>VLOOKUP(功能_33[[#This Row],[功能代號]],需二審tmp!A:A,1,FALSE)</f>
        <v>L6994</v>
      </c>
      <c r="AO364" s="356">
        <v>44526</v>
      </c>
      <c r="AQ364" s="575" t="str">
        <f t="shared" si="45"/>
        <v/>
      </c>
      <c r="AR364" s="577" t="str">
        <f t="shared" si="46"/>
        <v/>
      </c>
      <c r="AS364" s="579" t="str">
        <f t="shared" si="47"/>
        <v>6-7</v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585" t="e">
        <f>VLOOKUP(功能_33[[#This Row],[功能代號]],#REF!,1,FALSE)</f>
        <v>#REF!</v>
      </c>
    </row>
    <row r="365" spans="3:50" ht="13.8">
      <c r="C365" s="292" t="s">
        <v>95</v>
      </c>
      <c r="D365" s="292" t="s">
        <v>2834</v>
      </c>
      <c r="E365" s="291" t="s">
        <v>562</v>
      </c>
      <c r="F365" s="292" t="s">
        <v>561</v>
      </c>
      <c r="G365" s="292"/>
      <c r="H365" s="291" t="s">
        <v>194</v>
      </c>
      <c r="I365" s="291" t="s">
        <v>316</v>
      </c>
      <c r="J365" s="225" t="s">
        <v>3292</v>
      </c>
      <c r="K365" s="299">
        <v>44515</v>
      </c>
      <c r="L365" s="299">
        <v>44466</v>
      </c>
      <c r="M365" s="299">
        <v>44466</v>
      </c>
      <c r="N365" s="291" t="s">
        <v>12</v>
      </c>
      <c r="O365" s="291" t="s">
        <v>11</v>
      </c>
      <c r="T365" s="291"/>
      <c r="V365" s="291"/>
      <c r="W365" s="291"/>
      <c r="X365" s="292" t="str">
        <f>VLOOKUP(功能_33[[#This Row],[User]],SKL放款!A:G,7,FALSE)</f>
        <v>放款服務課</v>
      </c>
      <c r="Y365" s="299">
        <v>44533</v>
      </c>
      <c r="Z365" s="299" t="s">
        <v>197</v>
      </c>
      <c r="AA365" s="299">
        <v>44529</v>
      </c>
      <c r="AB365" s="299">
        <v>44529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蔡珮瑜</v>
      </c>
      <c r="AH365" s="299"/>
      <c r="AI365" s="299"/>
      <c r="AJ365" s="292"/>
      <c r="AK365" s="299"/>
      <c r="AL365" s="303" t="s">
        <v>560</v>
      </c>
      <c r="AM365" s="304" t="s">
        <v>561</v>
      </c>
      <c r="AN365" s="292" t="e">
        <f>VLOOKUP(功能_33[[#This Row],[功能代號]],需二審tmp!A:A,1,FALSE)</f>
        <v>#N/A</v>
      </c>
      <c r="AO365" s="356">
        <v>44526</v>
      </c>
      <c r="AQ365" s="575" t="str">
        <f t="shared" si="45"/>
        <v/>
      </c>
      <c r="AR365" s="577" t="str">
        <f t="shared" si="46"/>
        <v>6-7</v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585" t="e">
        <f>VLOOKUP(功能_33[[#This Row],[功能代號]],#REF!,1,FALSE)</f>
        <v>#REF!</v>
      </c>
    </row>
    <row r="366" spans="3:50" ht="13.8" hidden="1">
      <c r="C366" s="292" t="s">
        <v>95</v>
      </c>
      <c r="D366" s="499" t="s">
        <v>2834</v>
      </c>
      <c r="E366" s="291" t="s">
        <v>1046</v>
      </c>
      <c r="F366" s="292" t="s">
        <v>1047</v>
      </c>
      <c r="G366" s="292"/>
      <c r="H366" s="291" t="s">
        <v>137</v>
      </c>
      <c r="I366" s="291" t="s">
        <v>138</v>
      </c>
      <c r="J366" s="298"/>
      <c r="K366" s="299">
        <v>44398</v>
      </c>
      <c r="L366" s="299">
        <v>44398</v>
      </c>
      <c r="M366" s="299">
        <v>44536</v>
      </c>
      <c r="N366" s="291" t="s">
        <v>12</v>
      </c>
      <c r="O366" s="270" t="s">
        <v>3217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44536</v>
      </c>
      <c r="Z366" s="299" t="s">
        <v>134</v>
      </c>
      <c r="AA366" s="282">
        <v>44550</v>
      </c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2994</v>
      </c>
      <c r="AN366" s="292" t="str">
        <f>VLOOKUP(功能_33[[#This Row],[功能代號]],需二審tmp!A:A,1,FALSE)</f>
        <v>L6757</v>
      </c>
      <c r="AO366" s="356">
        <v>44536</v>
      </c>
      <c r="AQ366" s="575" t="str">
        <f t="shared" si="45"/>
        <v/>
      </c>
      <c r="AR366" s="577" t="str">
        <f t="shared" si="46"/>
        <v/>
      </c>
      <c r="AS366" s="579" t="str">
        <f t="shared" si="47"/>
        <v>6-7</v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585" t="e">
        <f>VLOOKUP(功能_33[[#This Row],[功能代號]],#REF!,1,FALSE)</f>
        <v>#REF!</v>
      </c>
    </row>
    <row r="367" spans="3:50" ht="13.8">
      <c r="C367" s="292" t="s">
        <v>95</v>
      </c>
      <c r="D367" s="292" t="s">
        <v>2834</v>
      </c>
      <c r="E367" s="291" t="s">
        <v>565</v>
      </c>
      <c r="F367" s="292" t="s">
        <v>566</v>
      </c>
      <c r="G367" s="292"/>
      <c r="H367" s="291" t="s">
        <v>194</v>
      </c>
      <c r="I367" s="291" t="s">
        <v>316</v>
      </c>
      <c r="J367" s="225" t="s">
        <v>3292</v>
      </c>
      <c r="K367" s="299">
        <v>44515</v>
      </c>
      <c r="L367" s="299">
        <v>44466</v>
      </c>
      <c r="M367" s="299">
        <v>44466</v>
      </c>
      <c r="N367" s="291" t="s">
        <v>7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197</v>
      </c>
      <c r="AA367" s="299">
        <v>44529</v>
      </c>
      <c r="AB367" s="299">
        <v>44529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291" t="s">
        <v>191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/>
      </c>
      <c r="AR367" s="577" t="str">
        <f t="shared" si="46"/>
        <v>6-7</v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585" t="e">
        <f>VLOOKUP(功能_33[[#This Row],[功能代號]],#REF!,1,FALSE)</f>
        <v>#REF!</v>
      </c>
    </row>
    <row r="368" spans="3:50" ht="13.8">
      <c r="C368" s="292" t="s">
        <v>95</v>
      </c>
      <c r="D368" s="292" t="s">
        <v>2834</v>
      </c>
      <c r="E368" s="291" t="s">
        <v>620</v>
      </c>
      <c r="F368" s="292" t="s">
        <v>621</v>
      </c>
      <c r="G368" s="292"/>
      <c r="H368" s="291" t="s">
        <v>194</v>
      </c>
      <c r="I368" s="291" t="s">
        <v>316</v>
      </c>
      <c r="J368" s="225" t="s">
        <v>3292</v>
      </c>
      <c r="K368" s="299">
        <v>44516</v>
      </c>
      <c r="L368" s="299">
        <v>44467</v>
      </c>
      <c r="M368" s="299">
        <v>44467</v>
      </c>
      <c r="N368" s="291" t="s">
        <v>12</v>
      </c>
      <c r="O368" s="291" t="s">
        <v>173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197</v>
      </c>
      <c r="AA368" s="299">
        <v>44529</v>
      </c>
      <c r="AB368" s="299">
        <v>44529</v>
      </c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陳政皓</v>
      </c>
      <c r="AH368" s="299"/>
      <c r="AI368" s="299"/>
      <c r="AJ368" s="292"/>
      <c r="AK368" s="299"/>
      <c r="AL368" s="303" t="s">
        <v>618</v>
      </c>
      <c r="AM368" s="304" t="s">
        <v>619</v>
      </c>
      <c r="AN368" s="292" t="e">
        <f>VLOOKUP(功能_33[[#This Row],[功能代號]],需二審tmp!A:A,1,FALSE)</f>
        <v>#N/A</v>
      </c>
      <c r="AO368" s="356">
        <v>44526</v>
      </c>
      <c r="AQ368" s="575" t="str">
        <f t="shared" si="45"/>
        <v/>
      </c>
      <c r="AR368" s="577" t="str">
        <f t="shared" si="46"/>
        <v>6-7</v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585" t="e">
        <f>VLOOKUP(功能_33[[#This Row],[功能代號]],#REF!,1,FALSE)</f>
        <v>#REF!</v>
      </c>
    </row>
    <row r="369" spans="1:50" ht="13.8" hidden="1">
      <c r="C369" s="292" t="s">
        <v>95</v>
      </c>
      <c r="D369" s="499" t="s">
        <v>2834</v>
      </c>
      <c r="E369" s="291" t="s">
        <v>1052</v>
      </c>
      <c r="F369" s="292" t="s">
        <v>1053</v>
      </c>
      <c r="G369" s="292"/>
      <c r="H369" s="291" t="s">
        <v>137</v>
      </c>
      <c r="I369" s="291" t="s">
        <v>138</v>
      </c>
      <c r="J369" s="298"/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3217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2994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/>
      </c>
      <c r="AR369" s="577" t="str">
        <f t="shared" si="46"/>
        <v>6-7</v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585" t="e">
        <f>VLOOKUP(功能_33[[#This Row],[功能代號]],#REF!,1,FALSE)</f>
        <v>#REF!</v>
      </c>
    </row>
    <row r="370" spans="1:50" ht="13.8" hidden="1">
      <c r="C370" s="292" t="s">
        <v>95</v>
      </c>
      <c r="D370" s="499" t="s">
        <v>2834</v>
      </c>
      <c r="E370" s="291" t="s">
        <v>1054</v>
      </c>
      <c r="F370" s="292" t="s">
        <v>1055</v>
      </c>
      <c r="G370" s="292"/>
      <c r="H370" s="291" t="s">
        <v>137</v>
      </c>
      <c r="I370" s="291" t="s">
        <v>138</v>
      </c>
      <c r="J370" s="298"/>
      <c r="K370" s="299">
        <v>44397</v>
      </c>
      <c r="L370" s="299">
        <v>44397</v>
      </c>
      <c r="M370" s="299">
        <v>44536</v>
      </c>
      <c r="N370" s="291" t="s">
        <v>12</v>
      </c>
      <c r="O370" s="270" t="s">
        <v>3217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44536</v>
      </c>
      <c r="Z370" s="299" t="s">
        <v>134</v>
      </c>
      <c r="AA370" s="282">
        <v>44550</v>
      </c>
      <c r="AB370" s="299"/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2994</v>
      </c>
      <c r="AN370" s="292" t="str">
        <f>VLOOKUP(功能_33[[#This Row],[功能代號]],需二審tmp!A:A,1,FALSE)</f>
        <v>L6787</v>
      </c>
      <c r="AO370" s="356">
        <v>44536</v>
      </c>
      <c r="AQ370" s="575" t="str">
        <f t="shared" si="45"/>
        <v/>
      </c>
      <c r="AR370" s="577" t="str">
        <f t="shared" si="46"/>
        <v/>
      </c>
      <c r="AS370" s="579" t="str">
        <f t="shared" si="47"/>
        <v>6-7</v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585" t="e">
        <f>VLOOKUP(功能_33[[#This Row],[功能代號]],#REF!,1,FALSE)</f>
        <v>#REF!</v>
      </c>
    </row>
    <row r="371" spans="1:50" ht="13.8" hidden="1">
      <c r="C371" s="292" t="s">
        <v>95</v>
      </c>
      <c r="D371" s="499" t="s">
        <v>2832</v>
      </c>
      <c r="E371" s="291" t="s">
        <v>1056</v>
      </c>
      <c r="F371" s="292" t="s">
        <v>1057</v>
      </c>
      <c r="G371" s="292"/>
      <c r="H371" s="291" t="s">
        <v>194</v>
      </c>
      <c r="I371" s="291" t="s">
        <v>316</v>
      </c>
      <c r="J371" s="225" t="s">
        <v>419</v>
      </c>
      <c r="K371" s="299">
        <v>44397</v>
      </c>
      <c r="L371" s="299">
        <v>44397</v>
      </c>
      <c r="M371" s="299">
        <v>44537</v>
      </c>
      <c r="N371" s="291" t="s">
        <v>12</v>
      </c>
      <c r="O371" s="291" t="s">
        <v>173</v>
      </c>
      <c r="T371" s="291"/>
      <c r="V371" s="291"/>
      <c r="W371" s="291"/>
      <c r="X371" s="292" t="str">
        <f>VLOOKUP(功能_33[[#This Row],[User]],SKL放款!A:G,7,FALSE)</f>
        <v>放款服務課</v>
      </c>
      <c r="Y371" s="299">
        <v>44537</v>
      </c>
      <c r="Z371" s="299" t="s">
        <v>134</v>
      </c>
      <c r="AA371" s="282">
        <v>44544</v>
      </c>
      <c r="AB371" s="282">
        <v>44544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陳政皓</v>
      </c>
      <c r="AH371" s="299"/>
      <c r="AI371" s="299"/>
      <c r="AJ371" s="292"/>
      <c r="AK371" s="299">
        <v>44397</v>
      </c>
      <c r="AL371" s="291" t="s">
        <v>191</v>
      </c>
      <c r="AN371" s="292" t="str">
        <f>VLOOKUP(功能_33[[#This Row],[功能代號]],需二審tmp!A:A,1,FALSE)</f>
        <v>L6501</v>
      </c>
      <c r="AO371" s="356">
        <v>44526</v>
      </c>
      <c r="AQ371" s="575" t="str">
        <f t="shared" si="45"/>
        <v>6-5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585" t="e">
        <f>VLOOKUP(功能_33[[#This Row],[功能代號]],#REF!,1,FALSE)</f>
        <v>#REF!</v>
      </c>
    </row>
    <row r="372" spans="1:50" ht="13.8" hidden="1">
      <c r="C372" s="292" t="s">
        <v>95</v>
      </c>
      <c r="D372" s="499" t="s">
        <v>2832</v>
      </c>
      <c r="E372" s="291" t="s">
        <v>1058</v>
      </c>
      <c r="F372" s="270" t="s">
        <v>1059</v>
      </c>
      <c r="G372" s="270" t="s">
        <v>1060</v>
      </c>
      <c r="H372" s="291" t="s">
        <v>194</v>
      </c>
      <c r="I372" s="291" t="s">
        <v>138</v>
      </c>
      <c r="J372" s="225" t="s">
        <v>419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3217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2994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45"/>
        <v>6-5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585" t="e">
        <f>VLOOKUP(功能_33[[#This Row],[功能代號]],#REF!,1,FALSE)</f>
        <v>#REF!</v>
      </c>
    </row>
    <row r="373" spans="1:50" ht="13.8" hidden="1">
      <c r="C373" s="292" t="s">
        <v>95</v>
      </c>
      <c r="D373" s="499" t="s">
        <v>2832</v>
      </c>
      <c r="E373" s="291" t="s">
        <v>1061</v>
      </c>
      <c r="F373" s="270" t="s">
        <v>1062</v>
      </c>
      <c r="G373" s="270" t="s">
        <v>1063</v>
      </c>
      <c r="H373" s="291" t="s">
        <v>194</v>
      </c>
      <c r="I373" s="291" t="s">
        <v>138</v>
      </c>
      <c r="J373" s="225" t="s">
        <v>419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3217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2994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585" t="e">
        <f>VLOOKUP(功能_33[[#This Row],[功能代號]],#REF!,1,FALSE)</f>
        <v>#REF!</v>
      </c>
    </row>
    <row r="374" spans="1:50" ht="13.8" hidden="1">
      <c r="C374" s="292" t="s">
        <v>95</v>
      </c>
      <c r="D374" s="499" t="s">
        <v>2832</v>
      </c>
      <c r="E374" s="291" t="s">
        <v>1064</v>
      </c>
      <c r="F374" s="270" t="s">
        <v>1065</v>
      </c>
      <c r="G374" s="270" t="s">
        <v>1063</v>
      </c>
      <c r="H374" s="291" t="s">
        <v>194</v>
      </c>
      <c r="I374" s="291" t="s">
        <v>138</v>
      </c>
      <c r="J374" s="225" t="s">
        <v>419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3217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197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2994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585" t="e">
        <f>VLOOKUP(功能_33[[#This Row],[功能代號]],#REF!,1,FALSE)</f>
        <v>#REF!</v>
      </c>
    </row>
    <row r="375" spans="1:50" ht="13.8" hidden="1">
      <c r="C375" s="292" t="s">
        <v>95</v>
      </c>
      <c r="D375" s="499" t="s">
        <v>2832</v>
      </c>
      <c r="E375" s="291" t="s">
        <v>1066</v>
      </c>
      <c r="F375" s="270" t="s">
        <v>1067</v>
      </c>
      <c r="G375" s="270" t="s">
        <v>1063</v>
      </c>
      <c r="H375" s="291" t="s">
        <v>194</v>
      </c>
      <c r="I375" s="291" t="s">
        <v>138</v>
      </c>
      <c r="J375" s="225" t="s">
        <v>419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3217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2994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585" t="e">
        <f>VLOOKUP(功能_33[[#This Row],[功能代號]],#REF!,1,FALSE)</f>
        <v>#REF!</v>
      </c>
    </row>
    <row r="376" spans="1:50" ht="13.8" hidden="1">
      <c r="A376" s="605">
        <v>44547</v>
      </c>
      <c r="C376" s="292" t="s">
        <v>94</v>
      </c>
      <c r="D376" s="499" t="s">
        <v>2820</v>
      </c>
      <c r="E376" s="291" t="s">
        <v>1068</v>
      </c>
      <c r="F376" s="270" t="s">
        <v>1069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>
        <v>44547</v>
      </c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2994</v>
      </c>
      <c r="AN376" s="292" t="str">
        <f>VLOOKUP(功能_33[[#This Row],[功能代號]],需二審tmp!A:A,1,FALSE)</f>
        <v>L5051</v>
      </c>
      <c r="AQ376" s="575" t="str">
        <f t="shared" si="45"/>
        <v/>
      </c>
      <c r="AR376" s="577" t="str">
        <f t="shared" si="46"/>
        <v>5-3</v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585" t="e">
        <f>VLOOKUP(功能_33[[#This Row],[功能代號]],#REF!,1,FALSE)</f>
        <v>#REF!</v>
      </c>
    </row>
    <row r="377" spans="1:50" ht="13.8" hidden="1">
      <c r="A377" s="605">
        <v>44547</v>
      </c>
      <c r="C377" s="292" t="s">
        <v>94</v>
      </c>
      <c r="D377" s="499" t="s">
        <v>2820</v>
      </c>
      <c r="E377" s="291" t="s">
        <v>1070</v>
      </c>
      <c r="F377" s="270" t="s">
        <v>1071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3227</v>
      </c>
      <c r="AM377" s="292" t="s">
        <v>3141</v>
      </c>
      <c r="AN377" s="292" t="e">
        <f>VLOOKUP(功能_33[[#This Row],[功能代號]],需二審tmp!A:A,1,FALSE)</f>
        <v>#N/A</v>
      </c>
      <c r="AQ377" s="575" t="str">
        <f t="shared" si="45"/>
        <v/>
      </c>
      <c r="AR377" s="577" t="str">
        <f t="shared" si="46"/>
        <v>5-3</v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585" t="e">
        <f>VLOOKUP(功能_33[[#This Row],[功能代號]],#REF!,1,FALSE)</f>
        <v>#REF!</v>
      </c>
    </row>
    <row r="378" spans="1:50" ht="13.8" hidden="1">
      <c r="A378" s="605">
        <v>44547</v>
      </c>
      <c r="C378" s="292" t="s">
        <v>94</v>
      </c>
      <c r="D378" s="500" t="s">
        <v>2820</v>
      </c>
      <c r="E378" s="291" t="s">
        <v>1072</v>
      </c>
      <c r="F378" s="270" t="s">
        <v>1073</v>
      </c>
      <c r="G378" s="281" t="s">
        <v>1074</v>
      </c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>李珮君</v>
      </c>
      <c r="AH378" s="283"/>
      <c r="AI378" s="283"/>
      <c r="AJ378" s="292"/>
      <c r="AL378" s="291" t="s">
        <v>3223</v>
      </c>
      <c r="AM378" s="292" t="s">
        <v>3224</v>
      </c>
      <c r="AN378" s="292" t="e">
        <f>VLOOKUP(功能_33[[#This Row],[功能代號]],需二審tmp!A:A,1,FALSE)</f>
        <v>#N/A</v>
      </c>
      <c r="AQ378" s="575" t="str">
        <f t="shared" si="45"/>
        <v/>
      </c>
      <c r="AR378" s="577" t="str">
        <f t="shared" si="46"/>
        <v>5-3</v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Row],[功能代號]],#REF!,1,FALSE)</f>
        <v>#REF!</v>
      </c>
    </row>
    <row r="379" spans="1:50" ht="13.8" hidden="1">
      <c r="A379" s="605">
        <v>44547</v>
      </c>
      <c r="C379" s="292" t="s">
        <v>94</v>
      </c>
      <c r="D379" s="499" t="s">
        <v>2820</v>
      </c>
      <c r="E379" s="291" t="s">
        <v>1075</v>
      </c>
      <c r="F379" s="270" t="s">
        <v>1076</v>
      </c>
      <c r="G379" s="292"/>
      <c r="H379" s="291" t="s">
        <v>137</v>
      </c>
      <c r="I379" s="291" t="s">
        <v>137</v>
      </c>
      <c r="J379" s="298"/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44546</v>
      </c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2994</v>
      </c>
      <c r="AN379" s="292" t="str">
        <f>VLOOKUP(功能_33[[#This Row],[功能代號]],需二審tmp!A:A,1,FALSE)</f>
        <v>L5052</v>
      </c>
      <c r="AQ379" s="575" t="str">
        <f t="shared" si="45"/>
        <v/>
      </c>
      <c r="AR379" s="577" t="str">
        <f t="shared" si="46"/>
        <v>5-3</v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Row],[功能代號]],#REF!,1,FALSE)</f>
        <v>#REF!</v>
      </c>
    </row>
    <row r="380" spans="1:50" ht="13.8" hidden="1">
      <c r="A380" s="605">
        <v>44547</v>
      </c>
      <c r="C380" s="292" t="s">
        <v>94</v>
      </c>
      <c r="D380" s="499" t="s">
        <v>2820</v>
      </c>
      <c r="E380" s="291" t="s">
        <v>1077</v>
      </c>
      <c r="F380" s="270" t="s">
        <v>1078</v>
      </c>
      <c r="G380" s="292"/>
      <c r="H380" s="291" t="s">
        <v>137</v>
      </c>
      <c r="I380" s="291" t="s">
        <v>137</v>
      </c>
      <c r="J380" s="298"/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 t="s">
        <v>3286</v>
      </c>
      <c r="Z380" s="299">
        <v>44533</v>
      </c>
      <c r="AA380" s="299">
        <v>44533</v>
      </c>
      <c r="AB380" s="299">
        <v>44533</v>
      </c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3225</v>
      </c>
      <c r="AM380" s="270" t="s">
        <v>1078</v>
      </c>
      <c r="AN380" s="292" t="e">
        <f>VLOOKUP(功能_33[[#This Row],[功能代號]],需二審tmp!A:A,1,FALSE)</f>
        <v>#N/A</v>
      </c>
      <c r="AQ380" s="575" t="str">
        <f t="shared" si="45"/>
        <v/>
      </c>
      <c r="AR380" s="577" t="str">
        <f t="shared" si="46"/>
        <v>5-3</v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Row],[功能代號]],#REF!,1,FALSE)</f>
        <v>#REF!</v>
      </c>
    </row>
    <row r="381" spans="1:50" ht="13.8" hidden="1">
      <c r="A381" s="605">
        <v>44547</v>
      </c>
      <c r="C381" s="292" t="s">
        <v>94</v>
      </c>
      <c r="D381" s="500" t="s">
        <v>2820</v>
      </c>
      <c r="E381" s="291" t="s">
        <v>1079</v>
      </c>
      <c r="F381" s="270" t="s">
        <v>1080</v>
      </c>
      <c r="G381" s="281" t="s">
        <v>1074</v>
      </c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197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>李珮君</v>
      </c>
      <c r="AH381" s="283"/>
      <c r="AI381" s="283"/>
      <c r="AJ381" s="292"/>
      <c r="AL381" s="291" t="s">
        <v>2994</v>
      </c>
      <c r="AM381" s="270"/>
      <c r="AN381" s="292" t="e">
        <f>VLOOKUP(功能_33[[#This Row],[功能代號]],需二審tmp!A:A,1,FALSE)</f>
        <v>#N/A</v>
      </c>
      <c r="AQ381" s="575" t="str">
        <f t="shared" si="45"/>
        <v/>
      </c>
      <c r="AR381" s="577" t="str">
        <f t="shared" si="46"/>
        <v>5-3</v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Row],[功能代號]],#REF!,1,FALSE)</f>
        <v>#REF!</v>
      </c>
    </row>
    <row r="382" spans="1:50" ht="13.8" hidden="1">
      <c r="A382" s="605">
        <v>44547</v>
      </c>
      <c r="C382" s="292" t="s">
        <v>94</v>
      </c>
      <c r="D382" s="500" t="s">
        <v>2820</v>
      </c>
      <c r="E382" s="291" t="s">
        <v>1081</v>
      </c>
      <c r="F382" s="270" t="s">
        <v>1082</v>
      </c>
      <c r="G382" s="281" t="s">
        <v>1074</v>
      </c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83"/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3226</v>
      </c>
      <c r="AM382" s="270" t="s">
        <v>1082</v>
      </c>
      <c r="AN382" s="292" t="e">
        <f>VLOOKUP(功能_33[[#This Row],[功能代號]],需二審tmp!A:A,1,FALSE)</f>
        <v>#N/A</v>
      </c>
      <c r="AQ382" s="575" t="str">
        <f t="shared" si="45"/>
        <v/>
      </c>
      <c r="AR382" s="577" t="str">
        <f t="shared" si="46"/>
        <v>5-3</v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Row],[功能代號]],#REF!,1,FALSE)</f>
        <v>#REF!</v>
      </c>
    </row>
    <row r="383" spans="1:50" ht="13.8" hidden="1">
      <c r="A383" s="605">
        <v>44547</v>
      </c>
      <c r="C383" s="292" t="s">
        <v>94</v>
      </c>
      <c r="D383" s="499" t="s">
        <v>3084</v>
      </c>
      <c r="E383" s="291" t="s">
        <v>1083</v>
      </c>
      <c r="F383" s="270" t="s">
        <v>1084</v>
      </c>
      <c r="G383" s="292"/>
      <c r="H383" s="291" t="s">
        <v>137</v>
      </c>
      <c r="I383" s="291" t="s">
        <v>137</v>
      </c>
      <c r="J383" s="298"/>
      <c r="K383" s="299">
        <v>44517</v>
      </c>
      <c r="L383" s="299">
        <v>44518</v>
      </c>
      <c r="M383" s="299">
        <v>44547</v>
      </c>
      <c r="N383" s="291" t="s">
        <v>12</v>
      </c>
      <c r="O383" s="270" t="s">
        <v>3217</v>
      </c>
      <c r="T383" s="291"/>
      <c r="V383" s="291"/>
      <c r="W383" s="291"/>
      <c r="X383" s="292" t="e">
        <f>VLOOKUP(功能_33[[#This Row],[User]],SKL放款!A:G,7,FALSE)</f>
        <v>#N/A</v>
      </c>
      <c r="Y383" s="299">
        <v>44546</v>
      </c>
      <c r="Z383" s="299" t="s">
        <v>134</v>
      </c>
      <c r="AA383" s="282">
        <v>44550</v>
      </c>
      <c r="AB383" s="677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李珮君(張淑遠)</v>
      </c>
      <c r="AH383" s="299"/>
      <c r="AI383" s="299"/>
      <c r="AJ383" s="292"/>
      <c r="AK383" s="299">
        <v>44398</v>
      </c>
      <c r="AL383" s="291" t="s">
        <v>2994</v>
      </c>
      <c r="AN383" s="292" t="str">
        <f>VLOOKUP(功能_33[[#This Row],[功能代號]],需二審tmp!A:A,1,FALSE)</f>
        <v>L5500</v>
      </c>
      <c r="AQ383" s="575" t="str">
        <f t="shared" si="45"/>
        <v/>
      </c>
      <c r="AR383" s="577" t="str">
        <f t="shared" si="46"/>
        <v/>
      </c>
      <c r="AS383" s="579" t="str">
        <f t="shared" si="47"/>
        <v>5-3</v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Row],[功能代號]],#REF!,1,FALSE)</f>
        <v>#REF!</v>
      </c>
    </row>
    <row r="384" spans="1:50" ht="13.8" hidden="1">
      <c r="A384" s="605">
        <v>44547</v>
      </c>
      <c r="C384" s="292" t="s">
        <v>94</v>
      </c>
      <c r="D384" s="499" t="s">
        <v>2820</v>
      </c>
      <c r="E384" s="291" t="s">
        <v>1085</v>
      </c>
      <c r="F384" s="270" t="s">
        <v>1086</v>
      </c>
      <c r="G384" s="292"/>
      <c r="H384" s="291" t="s">
        <v>137</v>
      </c>
      <c r="I384" s="291" t="s">
        <v>137</v>
      </c>
      <c r="J384" s="298"/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3217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44533</v>
      </c>
      <c r="Z384" s="299" t="s">
        <v>197</v>
      </c>
      <c r="AA384" s="282">
        <v>44550</v>
      </c>
      <c r="AB384" s="677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/>
      <c r="AL384" s="291" t="s">
        <v>2994</v>
      </c>
      <c r="AN384" s="292" t="e">
        <f>VLOOKUP(功能_33[[#This Row],[功能代號]],需二審tmp!A:A,1,FALSE)</f>
        <v>#N/A</v>
      </c>
      <c r="AQ384" s="575" t="str">
        <f t="shared" si="45"/>
        <v/>
      </c>
      <c r="AR384" s="577" t="str">
        <f t="shared" si="46"/>
        <v/>
      </c>
      <c r="AS384" s="579" t="str">
        <f t="shared" si="47"/>
        <v>5-3</v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Row],[功能代號]],#REF!,1,FALSE)</f>
        <v>#REF!</v>
      </c>
    </row>
    <row r="385" spans="1:50" ht="13.8" hidden="1">
      <c r="A385" s="605">
        <v>44547</v>
      </c>
      <c r="C385" s="292" t="s">
        <v>94</v>
      </c>
      <c r="D385" s="499" t="s">
        <v>2820</v>
      </c>
      <c r="E385" s="291" t="s">
        <v>1087</v>
      </c>
      <c r="F385" s="270" t="s">
        <v>3222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>
        <v>44547</v>
      </c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134</v>
      </c>
      <c r="AA385" s="282">
        <v>44550</v>
      </c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2994</v>
      </c>
      <c r="AN385" s="292" t="e">
        <f>VLOOKUP(功能_33[[#This Row],[功能代號]],需二審tmp!A:A,1,FALSE)</f>
        <v>#N/A</v>
      </c>
      <c r="AQ385" s="575" t="str">
        <f t="shared" si="45"/>
        <v/>
      </c>
      <c r="AR385" s="577" t="str">
        <f t="shared" si="46"/>
        <v/>
      </c>
      <c r="AS385" s="579" t="str">
        <f t="shared" si="47"/>
        <v>5-3</v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Row],[功能代號]],#REF!,1,FALSE)</f>
        <v>#REF!</v>
      </c>
    </row>
    <row r="386" spans="1:50" ht="13.8" hidden="1">
      <c r="A386" s="605">
        <v>44547</v>
      </c>
      <c r="C386" s="292" t="s">
        <v>94</v>
      </c>
      <c r="D386" s="499" t="s">
        <v>2820</v>
      </c>
      <c r="E386" s="291" t="s">
        <v>1088</v>
      </c>
      <c r="F386" s="270" t="s">
        <v>1089</v>
      </c>
      <c r="G386" s="292"/>
      <c r="H386" s="291" t="s">
        <v>137</v>
      </c>
      <c r="I386" s="291" t="s">
        <v>137</v>
      </c>
      <c r="J386" s="298"/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134</v>
      </c>
      <c r="AA386" s="282">
        <v>44550</v>
      </c>
      <c r="AB386" s="299"/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2994</v>
      </c>
      <c r="AN386" s="292" t="e">
        <f>VLOOKUP(功能_33[[#This Row],[功能代號]],需二審tmp!A:A,1,FALSE)</f>
        <v>#N/A</v>
      </c>
      <c r="AQ386" s="575" t="str">
        <f t="shared" si="45"/>
        <v/>
      </c>
      <c r="AR386" s="577" t="str">
        <f t="shared" si="46"/>
        <v/>
      </c>
      <c r="AS386" s="579" t="str">
        <f t="shared" si="47"/>
        <v>5-3</v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Row],[功能代號]],#REF!,1,FALSE)</f>
        <v>#REF!</v>
      </c>
    </row>
    <row r="387" spans="1:50" ht="13.8" hidden="1">
      <c r="A387" s="605">
        <v>44547</v>
      </c>
      <c r="C387" s="292" t="s">
        <v>94</v>
      </c>
      <c r="D387" s="499" t="s">
        <v>2820</v>
      </c>
      <c r="E387" s="291" t="s">
        <v>1090</v>
      </c>
      <c r="F387" s="270" t="s">
        <v>1091</v>
      </c>
      <c r="G387" s="292"/>
      <c r="H387" s="291" t="s">
        <v>137</v>
      </c>
      <c r="I387" s="291" t="s">
        <v>137</v>
      </c>
      <c r="J387" s="298"/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134</v>
      </c>
      <c r="AA387" s="282">
        <v>44550</v>
      </c>
      <c r="AB387" s="299"/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2994</v>
      </c>
      <c r="AN387" s="292" t="e">
        <f>VLOOKUP(功能_33[[#This Row],[功能代號]],需二審tmp!A:A,1,FALSE)</f>
        <v>#N/A</v>
      </c>
      <c r="AQ387" s="575" t="str">
        <f t="shared" si="45"/>
        <v/>
      </c>
      <c r="AR387" s="577" t="str">
        <f t="shared" si="46"/>
        <v/>
      </c>
      <c r="AS387" s="579" t="str">
        <f t="shared" si="47"/>
        <v>5-3</v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Row],[功能代號]],#REF!,1,FALSE)</f>
        <v>#REF!</v>
      </c>
    </row>
    <row r="388" spans="1:50" ht="13.8" hidden="1">
      <c r="A388" s="605">
        <v>44547</v>
      </c>
      <c r="C388" s="292" t="s">
        <v>94</v>
      </c>
      <c r="D388" s="499" t="s">
        <v>2820</v>
      </c>
      <c r="E388" s="291" t="s">
        <v>1092</v>
      </c>
      <c r="F388" s="270" t="s">
        <v>1093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>
        <v>44547</v>
      </c>
      <c r="N388" s="291" t="s">
        <v>12</v>
      </c>
      <c r="O388" s="291" t="s">
        <v>3217</v>
      </c>
      <c r="T388" s="291"/>
      <c r="V388" s="291"/>
      <c r="W388" s="291"/>
      <c r="X388" s="292" t="e">
        <f>VLOOKUP(功能_33[[#This Row],[User]],SKL放款!A:G,7,FALSE)</f>
        <v>#N/A</v>
      </c>
      <c r="Y388" s="299">
        <v>44533</v>
      </c>
      <c r="Z388" s="299" t="s">
        <v>197</v>
      </c>
      <c r="AA388" s="282">
        <v>44550</v>
      </c>
      <c r="AB388" s="677"/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李珮君(張淑遠)</v>
      </c>
      <c r="AH388" s="299"/>
      <c r="AI388" s="299"/>
      <c r="AJ388" s="292"/>
      <c r="AK388" s="299"/>
      <c r="AL388" s="291" t="s">
        <v>2994</v>
      </c>
      <c r="AN388" s="292" t="e">
        <f>VLOOKUP(功能_33[[#This Row],[功能代號]],需二審tmp!A:A,1,FALSE)</f>
        <v>#N/A</v>
      </c>
      <c r="AQ388" s="575" t="str">
        <f t="shared" si="45"/>
        <v/>
      </c>
      <c r="AR388" s="577" t="str">
        <f t="shared" si="46"/>
        <v/>
      </c>
      <c r="AS388" s="579" t="str">
        <f t="shared" si="47"/>
        <v>5-3</v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Row],[功能代號]],#REF!,1,FALSE)</f>
        <v>#REF!</v>
      </c>
    </row>
    <row r="389" spans="1:50" ht="13.8" hidden="1">
      <c r="A389" s="605">
        <v>44547</v>
      </c>
      <c r="C389" s="292" t="s">
        <v>94</v>
      </c>
      <c r="D389" s="499" t="s">
        <v>2820</v>
      </c>
      <c r="E389" s="291" t="s">
        <v>1094</v>
      </c>
      <c r="F389" s="270" t="s">
        <v>1095</v>
      </c>
      <c r="G389" s="292"/>
      <c r="H389" s="291" t="s">
        <v>137</v>
      </c>
      <c r="I389" s="291" t="s">
        <v>137</v>
      </c>
      <c r="J389" s="298"/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3217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197</v>
      </c>
      <c r="AA389" s="282">
        <v>44550</v>
      </c>
      <c r="AB389" s="677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2994</v>
      </c>
      <c r="AN389" s="292" t="e">
        <f>VLOOKUP(功能_33[[#This Row],[功能代號]],需二審tmp!A:A,1,FALSE)</f>
        <v>#N/A</v>
      </c>
      <c r="AQ389" s="575" t="str">
        <f t="shared" si="45"/>
        <v/>
      </c>
      <c r="AR389" s="577" t="str">
        <f t="shared" si="46"/>
        <v/>
      </c>
      <c r="AS389" s="579" t="str">
        <f t="shared" si="47"/>
        <v>5-3</v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Row],[功能代號]],#REF!,1,FALSE)</f>
        <v>#REF!</v>
      </c>
    </row>
    <row r="390" spans="1:50" ht="13.8" hidden="1">
      <c r="A390" s="605">
        <v>44547</v>
      </c>
      <c r="C390" s="292" t="s">
        <v>94</v>
      </c>
      <c r="D390" s="499" t="s">
        <v>2820</v>
      </c>
      <c r="E390" s="291" t="s">
        <v>1096</v>
      </c>
      <c r="F390" s="270" t="s">
        <v>1097</v>
      </c>
      <c r="G390" s="292"/>
      <c r="H390" s="291" t="s">
        <v>137</v>
      </c>
      <c r="I390" s="291" t="s">
        <v>137</v>
      </c>
      <c r="J390" s="298"/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3217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197</v>
      </c>
      <c r="AA390" s="282">
        <v>44550</v>
      </c>
      <c r="AB390" s="677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2994</v>
      </c>
      <c r="AN390" s="292" t="e">
        <f>VLOOKUP(功能_33[[#This Row],[功能代號]],需二審tmp!A:A,1,FALSE)</f>
        <v>#N/A</v>
      </c>
      <c r="AQ390" s="575" t="str">
        <f t="shared" si="45"/>
        <v/>
      </c>
      <c r="AR390" s="577" t="str">
        <f t="shared" si="46"/>
        <v/>
      </c>
      <c r="AS390" s="579" t="str">
        <f t="shared" si="47"/>
        <v>5-3</v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Row],[功能代號]],#REF!,1,FALSE)</f>
        <v>#REF!</v>
      </c>
    </row>
    <row r="391" spans="1:50" ht="16.2" hidden="1">
      <c r="C391" s="292" t="s">
        <v>94</v>
      </c>
      <c r="D391" s="499" t="s">
        <v>2844</v>
      </c>
      <c r="E391" s="291" t="s">
        <v>1101</v>
      </c>
      <c r="F391" s="270" t="s">
        <v>1102</v>
      </c>
      <c r="G391" s="292"/>
      <c r="H391" s="291" t="s">
        <v>137</v>
      </c>
      <c r="I391" s="291" t="s">
        <v>138</v>
      </c>
      <c r="J391" s="298"/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3217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2751</v>
      </c>
      <c r="AA391" s="282">
        <v>44550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0" t="s">
        <v>3220</v>
      </c>
      <c r="AM391" s="661" t="s">
        <v>3221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si="45"/>
        <v/>
      </c>
      <c r="AR391" s="577" t="str">
        <f t="shared" si="46"/>
        <v/>
      </c>
      <c r="AS391" s="579" t="str">
        <f t="shared" si="47"/>
        <v>5-2</v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Row],[功能代號]],#REF!,1,FALSE)</f>
        <v>#REF!</v>
      </c>
    </row>
    <row r="392" spans="1:50" ht="16.2" hidden="1">
      <c r="C392" s="292" t="s">
        <v>94</v>
      </c>
      <c r="D392" s="499" t="s">
        <v>2844</v>
      </c>
      <c r="E392" s="291" t="s">
        <v>1103</v>
      </c>
      <c r="F392" s="270" t="s">
        <v>1104</v>
      </c>
      <c r="G392" s="292"/>
      <c r="H392" s="291" t="s">
        <v>137</v>
      </c>
      <c r="I392" s="291" t="s">
        <v>138</v>
      </c>
      <c r="J392" s="298"/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3217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2751</v>
      </c>
      <c r="AA392" s="282">
        <v>44550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58" t="s">
        <v>3220</v>
      </c>
      <c r="AM392" s="659" t="s">
        <v>3221</v>
      </c>
      <c r="AN392" s="292" t="e">
        <f>VLOOKUP(功能_33[[#This Row],[功能代號]],需二審tmp!A:A,1,FALSE)</f>
        <v>#N/A</v>
      </c>
      <c r="AO392" s="356">
        <v>44533</v>
      </c>
      <c r="AQ392" s="575" t="str">
        <f t="shared" si="45"/>
        <v/>
      </c>
      <c r="AR392" s="577" t="str">
        <f t="shared" si="46"/>
        <v/>
      </c>
      <c r="AS392" s="579" t="str">
        <f t="shared" si="47"/>
        <v>5-2</v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Row],[功能代號]],#REF!,1,FALSE)</f>
        <v>#REF!</v>
      </c>
    </row>
    <row r="393" spans="1:50" ht="13.8" hidden="1">
      <c r="C393" s="292" t="s">
        <v>95</v>
      </c>
      <c r="D393" s="499" t="s">
        <v>2831</v>
      </c>
      <c r="E393" s="291" t="s">
        <v>1105</v>
      </c>
      <c r="F393" s="270" t="s">
        <v>1106</v>
      </c>
      <c r="G393" s="292"/>
      <c r="H393" s="291" t="s">
        <v>137</v>
      </c>
      <c r="I393" s="291" t="s">
        <v>316</v>
      </c>
      <c r="J393" s="225" t="s">
        <v>419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134</v>
      </c>
      <c r="AA393" s="299" t="s">
        <v>2976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>
        <v>44491</v>
      </c>
      <c r="AL393" s="291" t="s">
        <v>191</v>
      </c>
      <c r="AN393" s="292" t="str">
        <f>VLOOKUP(功能_33[[#This Row],[功能代號]],需二審tmp!A:A,1,FALSE)</f>
        <v>L6042</v>
      </c>
      <c r="AQ393" s="575" t="str">
        <f t="shared" si="45"/>
        <v>6-4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585" t="e">
        <f>VLOOKUP(功能_33[[#This Row],[功能代號]],#REF!,1,FALSE)</f>
        <v>#REF!</v>
      </c>
    </row>
    <row r="394" spans="1:50" ht="13.8" hidden="1">
      <c r="C394" s="292" t="s">
        <v>95</v>
      </c>
      <c r="D394" s="499" t="s">
        <v>2831</v>
      </c>
      <c r="E394" s="291" t="s">
        <v>1107</v>
      </c>
      <c r="F394" s="270" t="s">
        <v>1108</v>
      </c>
      <c r="G394" s="292"/>
      <c r="H394" s="291" t="s">
        <v>137</v>
      </c>
      <c r="I394" s="291" t="s">
        <v>316</v>
      </c>
      <c r="J394" s="225" t="s">
        <v>419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134</v>
      </c>
      <c r="AA394" s="299" t="s">
        <v>2976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str">
        <f>VLOOKUP(功能_33[[#This Row],[功能代號]],需二審tmp!A:A,1,FALSE)</f>
        <v>L6402</v>
      </c>
      <c r="AQ394" s="575" t="str">
        <f t="shared" si="45"/>
        <v>6-4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585" t="e">
        <f>VLOOKUP(功能_33[[#This Row],[功能代號]],#REF!,1,FALSE)</f>
        <v>#REF!</v>
      </c>
    </row>
    <row r="395" spans="1:50" ht="13.8" hidden="1">
      <c r="C395" s="292" t="s">
        <v>95</v>
      </c>
      <c r="D395" s="499" t="s">
        <v>2831</v>
      </c>
      <c r="E395" s="291" t="s">
        <v>1113</v>
      </c>
      <c r="F395" s="270" t="s">
        <v>1114</v>
      </c>
      <c r="G395" s="292"/>
      <c r="H395" s="291" t="s">
        <v>137</v>
      </c>
      <c r="I395" s="291" t="s">
        <v>316</v>
      </c>
      <c r="J395" s="225" t="s">
        <v>419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2944</v>
      </c>
      <c r="AA395" s="299" t="s">
        <v>2976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191</v>
      </c>
      <c r="AN395" s="292" t="e">
        <f>VLOOKUP(功能_33[[#This Row],[功能代號]],需二審tmp!A:A,1,FALSE)</f>
        <v>#N/A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585" t="e">
        <f>VLOOKUP(功能_33[[#This Row],[功能代號]],#REF!,1,FALSE)</f>
        <v>#REF!</v>
      </c>
    </row>
    <row r="396" spans="1:50" ht="13.8" hidden="1">
      <c r="C396" s="292" t="s">
        <v>95</v>
      </c>
      <c r="D396" s="499" t="s">
        <v>2831</v>
      </c>
      <c r="E396" s="291" t="s">
        <v>1115</v>
      </c>
      <c r="F396" s="292" t="s">
        <v>1116</v>
      </c>
      <c r="G396" s="292"/>
      <c r="H396" s="291" t="s">
        <v>137</v>
      </c>
      <c r="I396" s="291" t="s">
        <v>316</v>
      </c>
      <c r="J396" s="225" t="s">
        <v>419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2944</v>
      </c>
      <c r="AA396" s="299" t="s">
        <v>2976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e">
        <f>VLOOKUP(功能_33[[#This Row],[功能代號]],需二審tmp!A:A,1,FALSE)</f>
        <v>#N/A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585" t="e">
        <f>VLOOKUP(功能_33[[#This Row],[功能代號]],#REF!,1,FALSE)</f>
        <v>#REF!</v>
      </c>
    </row>
    <row r="397" spans="1:50" ht="13.8">
      <c r="C397" s="292" t="s">
        <v>95</v>
      </c>
      <c r="D397" s="499" t="s">
        <v>2834</v>
      </c>
      <c r="E397" s="291" t="s">
        <v>1050</v>
      </c>
      <c r="F397" s="292" t="s">
        <v>1051</v>
      </c>
      <c r="G397" s="292"/>
      <c r="H397" s="291" t="s">
        <v>194</v>
      </c>
      <c r="I397" s="291" t="s">
        <v>316</v>
      </c>
      <c r="J397" s="225" t="s">
        <v>3292</v>
      </c>
      <c r="K397" s="299">
        <v>44397</v>
      </c>
      <c r="L397" s="299">
        <v>44397</v>
      </c>
      <c r="M397" s="299">
        <v>44402</v>
      </c>
      <c r="N397" s="291" t="s">
        <v>8</v>
      </c>
      <c r="O397" s="270" t="s">
        <v>3217</v>
      </c>
      <c r="T397" s="291"/>
      <c r="V397" s="291"/>
      <c r="W397" s="291"/>
      <c r="X397" s="292" t="e">
        <f>VLOOKUP(功能_33[[#This Row],[User]],SKL放款!A:G,7,FALSE)</f>
        <v>#N/A</v>
      </c>
      <c r="Y397" s="299">
        <v>44402</v>
      </c>
      <c r="Z397" s="299" t="s">
        <v>134</v>
      </c>
      <c r="AA397" s="282">
        <v>44550</v>
      </c>
      <c r="AB397" s="299">
        <v>44550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李珮君(張淑遠)</v>
      </c>
      <c r="AH397" s="299"/>
      <c r="AI397" s="299"/>
      <c r="AJ397" s="292"/>
      <c r="AK397" s="299">
        <v>44397</v>
      </c>
      <c r="AL397" s="291" t="s">
        <v>191</v>
      </c>
      <c r="AN397" s="292" t="str">
        <f>VLOOKUP(功能_33[[#This Row],[功能代號]],需二審tmp!A:A,1,FALSE)</f>
        <v>L6751</v>
      </c>
      <c r="AO397" s="356">
        <v>44526</v>
      </c>
      <c r="AQ397" s="575" t="str">
        <f t="shared" si="45"/>
        <v/>
      </c>
      <c r="AR397" s="577" t="str">
        <f t="shared" si="46"/>
        <v>6-7</v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585" t="e">
        <f>VLOOKUP(功能_33[[#This Row],[功能代號]],#REF!,1,FALSE)</f>
        <v>#REF!</v>
      </c>
    </row>
    <row r="398" spans="1:50" ht="13.8">
      <c r="C398" s="292" t="s">
        <v>95</v>
      </c>
      <c r="D398" s="499" t="s">
        <v>2834</v>
      </c>
      <c r="E398" s="291" t="s">
        <v>1017</v>
      </c>
      <c r="F398" s="292" t="s">
        <v>1018</v>
      </c>
      <c r="G398" s="292"/>
      <c r="H398" s="291" t="s">
        <v>194</v>
      </c>
      <c r="I398" s="291" t="s">
        <v>316</v>
      </c>
      <c r="J398" s="225" t="s">
        <v>3292</v>
      </c>
      <c r="K398" s="299">
        <v>44396</v>
      </c>
      <c r="L398" s="299">
        <v>44396</v>
      </c>
      <c r="M398" s="299">
        <v>44402</v>
      </c>
      <c r="N398" s="291" t="s">
        <v>12</v>
      </c>
      <c r="O398" s="270" t="s">
        <v>3217</v>
      </c>
      <c r="Q398" s="291">
        <v>1</v>
      </c>
      <c r="R398" s="291" t="s">
        <v>1019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134</v>
      </c>
      <c r="AA398" s="282">
        <v>44550</v>
      </c>
      <c r="AB398" s="299">
        <v>44550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44396</v>
      </c>
      <c r="AL398" s="303" t="s">
        <v>1015</v>
      </c>
      <c r="AM398" s="304" t="s">
        <v>1016</v>
      </c>
      <c r="AN398" s="292" t="str">
        <f>VLOOKUP(功能_33[[#This Row],[功能代號]],需二審tmp!A:A,1,FALSE)</f>
        <v>L6752</v>
      </c>
      <c r="AO398" s="356">
        <v>44526</v>
      </c>
      <c r="AQ398" s="575" t="str">
        <f t="shared" si="45"/>
        <v/>
      </c>
      <c r="AR398" s="577" t="str">
        <f t="shared" si="46"/>
        <v>6-7</v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585" t="e">
        <f>VLOOKUP(功能_33[[#This Row],[功能代號]],#REF!,1,FALSE)</f>
        <v>#REF!</v>
      </c>
    </row>
    <row r="399" spans="1:50" ht="13.8" hidden="1">
      <c r="C399" s="292" t="s">
        <v>95</v>
      </c>
      <c r="D399" s="499" t="s">
        <v>2831</v>
      </c>
      <c r="E399" s="291" t="s">
        <v>1124</v>
      </c>
      <c r="F399" s="292" t="s">
        <v>1125</v>
      </c>
      <c r="G399" s="292"/>
      <c r="H399" s="291" t="s">
        <v>137</v>
      </c>
      <c r="I399" s="291" t="s">
        <v>316</v>
      </c>
      <c r="J399" s="225" t="s">
        <v>419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134</v>
      </c>
      <c r="AA399" s="299" t="s">
        <v>2976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str">
        <f>VLOOKUP(功能_33[[#This Row],[功能代號]],需二審tmp!A:A,1,FALSE)</f>
        <v>L6041</v>
      </c>
      <c r="AQ399" s="575" t="str">
        <f t="shared" si="45"/>
        <v>6-4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585" t="e">
        <f>VLOOKUP(功能_33[[#This Row],[功能代號]],#REF!,1,FALSE)</f>
        <v>#REF!</v>
      </c>
    </row>
    <row r="400" spans="1:50" ht="13.8" hidden="1">
      <c r="C400" s="292" t="s">
        <v>95</v>
      </c>
      <c r="D400" s="499" t="s">
        <v>2831</v>
      </c>
      <c r="E400" s="291" t="s">
        <v>1126</v>
      </c>
      <c r="F400" s="292" t="s">
        <v>1127</v>
      </c>
      <c r="G400" s="292"/>
      <c r="H400" s="291" t="s">
        <v>137</v>
      </c>
      <c r="I400" s="291" t="s">
        <v>316</v>
      </c>
      <c r="J400" s="225" t="s">
        <v>419</v>
      </c>
      <c r="K400" s="299">
        <v>44529</v>
      </c>
      <c r="L400" s="299">
        <v>44520</v>
      </c>
      <c r="M400" s="299">
        <v>44533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2976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str">
        <f>VLOOKUP(功能_33[[#This Row],[功能代號]],需二審tmp!A:A,1,FALSE)</f>
        <v>L6401</v>
      </c>
      <c r="AQ400" s="575" t="str">
        <f t="shared" si="45"/>
        <v>6-4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585" t="e">
        <f>VLOOKUP(功能_33[[#This Row],[功能代號]],#REF!,1,FALSE)</f>
        <v>#REF!</v>
      </c>
    </row>
    <row r="401" spans="1:50" ht="13.8" hidden="1">
      <c r="C401" s="292" t="s">
        <v>95</v>
      </c>
      <c r="D401" s="499" t="s">
        <v>2828</v>
      </c>
      <c r="E401" s="291" t="s">
        <v>1128</v>
      </c>
      <c r="F401" s="292" t="s">
        <v>1129</v>
      </c>
      <c r="G401" s="292"/>
      <c r="H401" s="291" t="s">
        <v>137</v>
      </c>
      <c r="I401" s="291" t="s">
        <v>316</v>
      </c>
      <c r="J401" s="225" t="s">
        <v>3292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2944</v>
      </c>
      <c r="AA401" s="299">
        <v>44533</v>
      </c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45"/>
        <v/>
      </c>
      <c r="AR401" s="577" t="str">
        <f t="shared" si="46"/>
        <v>6-1</v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585" t="e">
        <f>VLOOKUP(功能_33[[#This Row],[功能代號]],#REF!,1,FALSE)</f>
        <v>#REF!</v>
      </c>
    </row>
    <row r="402" spans="1:50" ht="13.8" hidden="1">
      <c r="C402" s="292" t="s">
        <v>95</v>
      </c>
      <c r="D402" s="499" t="s">
        <v>2831</v>
      </c>
      <c r="E402" s="291" t="s">
        <v>1130</v>
      </c>
      <c r="F402" s="292" t="s">
        <v>1131</v>
      </c>
      <c r="G402" s="292"/>
      <c r="H402" s="291" t="s">
        <v>137</v>
      </c>
      <c r="I402" s="291" t="s">
        <v>316</v>
      </c>
      <c r="J402" s="225" t="s">
        <v>419</v>
      </c>
      <c r="K402" s="299">
        <v>44529</v>
      </c>
      <c r="L402" s="299">
        <v>44529</v>
      </c>
      <c r="M402" s="299">
        <v>44533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2944</v>
      </c>
      <c r="AA402" s="299" t="s">
        <v>2976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585" t="e">
        <f>VLOOKUP(功能_33[[#This Row],[功能代號]],#REF!,1,FALSE)</f>
        <v>#REF!</v>
      </c>
    </row>
    <row r="403" spans="1:50" ht="13.8" hidden="1">
      <c r="C403" s="292" t="s">
        <v>95</v>
      </c>
      <c r="D403" s="499" t="s">
        <v>2831</v>
      </c>
      <c r="E403" s="291" t="s">
        <v>1132</v>
      </c>
      <c r="F403" s="292" t="s">
        <v>1133</v>
      </c>
      <c r="G403" s="292"/>
      <c r="H403" s="291" t="s">
        <v>194</v>
      </c>
      <c r="I403" s="291" t="s">
        <v>316</v>
      </c>
      <c r="J403" s="225" t="s">
        <v>419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134</v>
      </c>
      <c r="AA403" s="299" t="s">
        <v>2976</v>
      </c>
      <c r="AB403" s="299">
        <v>44544</v>
      </c>
      <c r="AC403" s="299">
        <v>44544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5" t="str">
        <f t="shared" si="45"/>
        <v>6-4</v>
      </c>
      <c r="AR403" s="577" t="str">
        <f t="shared" si="46"/>
        <v/>
      </c>
      <c r="AS403" s="579" t="str">
        <f t="shared" si="47"/>
        <v/>
      </c>
      <c r="AT403" s="581" t="str">
        <f t="shared" si="48"/>
        <v/>
      </c>
      <c r="AU403" s="583" t="str">
        <f t="shared" si="49"/>
        <v/>
      </c>
      <c r="AV403" s="585" t="str">
        <f t="shared" si="50"/>
        <v/>
      </c>
      <c r="AW403" s="609" t="str">
        <f t="shared" si="51"/>
        <v/>
      </c>
      <c r="AX403" s="585" t="e">
        <f>VLOOKUP(功能_33[[#This Row],[功能代號]],#REF!,1,FALSE)</f>
        <v>#REF!</v>
      </c>
    </row>
    <row r="404" spans="1:50" ht="13.8" hidden="1">
      <c r="A404" s="637"/>
      <c r="B404" s="424"/>
      <c r="C404" s="292" t="s">
        <v>95</v>
      </c>
      <c r="D404" s="499" t="s">
        <v>2831</v>
      </c>
      <c r="E404" s="291" t="s">
        <v>3233</v>
      </c>
      <c r="F404" s="292" t="s">
        <v>3235</v>
      </c>
      <c r="G404" s="292" t="s">
        <v>3237</v>
      </c>
      <c r="H404" s="291" t="s">
        <v>194</v>
      </c>
      <c r="I404" s="291" t="s">
        <v>316</v>
      </c>
      <c r="J404" s="225" t="s">
        <v>419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173</v>
      </c>
      <c r="Q404" s="299">
        <v>44533</v>
      </c>
      <c r="R404" s="299" t="s">
        <v>134</v>
      </c>
      <c r="S404" s="299" t="s">
        <v>2976</v>
      </c>
      <c r="T404" s="299">
        <v>44544</v>
      </c>
      <c r="U404" s="299">
        <v>44544</v>
      </c>
      <c r="V404" s="291" t="s">
        <v>191</v>
      </c>
      <c r="X404" s="292" t="e">
        <v>#N/A</v>
      </c>
      <c r="Y404" s="299">
        <v>44544</v>
      </c>
      <c r="Z404" s="299" t="s">
        <v>2944</v>
      </c>
      <c r="AA404" s="299" t="s">
        <v>2976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191</v>
      </c>
      <c r="AM404" s="424"/>
      <c r="AN404" s="424" t="e">
        <f>VLOOKUP(功能_33[[#This Row],[功能代號]],需二審tmp!A:A,1,FALSE)</f>
        <v>#N/A</v>
      </c>
      <c r="AQ404" s="638" t="str">
        <f t="shared" si="45"/>
        <v>6-4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585" t="e">
        <f>VLOOKUP(功能_33[[#This Row],[功能代號]],#REF!,1,FALSE)</f>
        <v>#REF!</v>
      </c>
    </row>
    <row r="405" spans="1:50" ht="13.8" hidden="1">
      <c r="A405" s="637"/>
      <c r="B405" s="424"/>
      <c r="C405" s="292" t="s">
        <v>95</v>
      </c>
      <c r="D405" s="499" t="s">
        <v>2831</v>
      </c>
      <c r="E405" s="291" t="s">
        <v>3234</v>
      </c>
      <c r="F405" s="292" t="s">
        <v>3236</v>
      </c>
      <c r="G405" s="292" t="s">
        <v>3237</v>
      </c>
      <c r="H405" s="291" t="s">
        <v>194</v>
      </c>
      <c r="I405" s="291" t="s">
        <v>316</v>
      </c>
      <c r="J405" s="225" t="s">
        <v>3292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173</v>
      </c>
      <c r="Q405" s="299">
        <v>44533</v>
      </c>
      <c r="R405" s="299" t="s">
        <v>134</v>
      </c>
      <c r="S405" s="299" t="s">
        <v>2976</v>
      </c>
      <c r="T405" s="299">
        <v>44544</v>
      </c>
      <c r="U405" s="299">
        <v>44544</v>
      </c>
      <c r="V405" s="291" t="s">
        <v>191</v>
      </c>
      <c r="X405" s="292" t="e">
        <v>#N/A</v>
      </c>
      <c r="Y405" s="299">
        <v>44544</v>
      </c>
      <c r="Z405" s="299" t="s">
        <v>2944</v>
      </c>
      <c r="AA405" s="299" t="s">
        <v>2976</v>
      </c>
      <c r="AB405" s="299">
        <v>44544</v>
      </c>
      <c r="AC405" s="299">
        <v>44544</v>
      </c>
      <c r="AD405" s="283"/>
      <c r="AE405" s="283"/>
      <c r="AF405" s="283"/>
      <c r="AG405" s="283" t="str">
        <f>IFERROR(IF(VLOOKUP(功能_33[[#This Row],[功能代號]],E:Q,11,FALSE)=0,"",VLOOKUP(功能_33[[#This Row],[功能代號]],E:Q,11,FALSE)),"")</f>
        <v>陳政皓</v>
      </c>
      <c r="AH405" s="283"/>
      <c r="AI405" s="283"/>
      <c r="AJ405" s="424"/>
      <c r="AL405" s="291" t="s">
        <v>191</v>
      </c>
      <c r="AM405" s="424"/>
      <c r="AN405" s="424" t="e">
        <f>VLOOKUP(功能_33[[#This Row],[功能代號]],需二審tmp!A:A,1,FALSE)</f>
        <v>#N/A</v>
      </c>
      <c r="AQ405" s="638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585" t="e">
        <f>VLOOKUP(功能_33[[#This Row],[功能代號]],#REF!,1,FALSE)</f>
        <v>#REF!</v>
      </c>
    </row>
    <row r="406" spans="1:50" ht="13.8">
      <c r="C406" s="292" t="s">
        <v>95</v>
      </c>
      <c r="D406" s="499" t="s">
        <v>2834</v>
      </c>
      <c r="E406" s="291" t="s">
        <v>1044</v>
      </c>
      <c r="F406" s="292" t="s">
        <v>1045</v>
      </c>
      <c r="G406" s="292"/>
      <c r="H406" s="291" t="s">
        <v>194</v>
      </c>
      <c r="I406" s="291" t="s">
        <v>316</v>
      </c>
      <c r="J406" s="225" t="s">
        <v>3292</v>
      </c>
      <c r="K406" s="299">
        <v>44398</v>
      </c>
      <c r="L406" s="299">
        <v>44398</v>
      </c>
      <c r="M406" s="299">
        <v>44402</v>
      </c>
      <c r="N406" s="291" t="s">
        <v>12</v>
      </c>
      <c r="O406" s="291" t="s">
        <v>173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44402</v>
      </c>
      <c r="Z406" s="299" t="s">
        <v>134</v>
      </c>
      <c r="AA406" s="282">
        <v>44544</v>
      </c>
      <c r="AB406" s="282">
        <v>44544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>
        <v>44398</v>
      </c>
      <c r="AL406" s="291" t="s">
        <v>191</v>
      </c>
      <c r="AN406" s="292" t="str">
        <f>VLOOKUP(功能_33[[#This Row],[功能代號]],需二審tmp!A:A,1,FALSE)</f>
        <v>L6754</v>
      </c>
      <c r="AO406" s="356">
        <v>44526</v>
      </c>
      <c r="AQ406" s="575" t="str">
        <f t="shared" si="45"/>
        <v/>
      </c>
      <c r="AR406" s="577" t="str">
        <f t="shared" si="46"/>
        <v>6-7</v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585" t="e">
        <f>VLOOKUP(功能_33[[#This Row],[功能代號]],#REF!,1,FALSE)</f>
        <v>#REF!</v>
      </c>
    </row>
    <row r="407" spans="1:50" ht="13.8">
      <c r="C407" s="292" t="s">
        <v>95</v>
      </c>
      <c r="D407" s="292" t="s">
        <v>2834</v>
      </c>
      <c r="E407" s="291" t="s">
        <v>540</v>
      </c>
      <c r="F407" s="292" t="s">
        <v>541</v>
      </c>
      <c r="G407" s="292"/>
      <c r="H407" s="291" t="s">
        <v>194</v>
      </c>
      <c r="I407" s="291" t="s">
        <v>316</v>
      </c>
      <c r="J407" s="225" t="s">
        <v>3292</v>
      </c>
      <c r="K407" s="299">
        <v>44515</v>
      </c>
      <c r="L407" s="299">
        <v>44466</v>
      </c>
      <c r="M407" s="299">
        <f>IFERROR(IF(VLOOKUP(功能_33[[#This Row],[功能代號]],討論項目!A:H,8,FALSE)=0,"",VLOOKUP(功能_33[[#This Row],[功能代號]],討論項目!A:H,8,FALSE)),"")</f>
        <v>44475</v>
      </c>
      <c r="N407" s="291" t="s">
        <v>12</v>
      </c>
      <c r="O407" s="291" t="s">
        <v>13</v>
      </c>
      <c r="P407" s="270" t="s">
        <v>537</v>
      </c>
      <c r="T407" s="291"/>
      <c r="V407" s="291"/>
      <c r="W407" s="291"/>
      <c r="X407" s="292" t="str">
        <f>VLOOKUP(功能_33[[#This Row],[User]],SKL放款!A:G,7,FALSE)</f>
        <v>放款推展課</v>
      </c>
      <c r="Y407" s="299">
        <v>44533</v>
      </c>
      <c r="Z407" s="299">
        <v>44533</v>
      </c>
      <c r="AA407" s="299">
        <v>44533</v>
      </c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李珮君</v>
      </c>
      <c r="AH407" s="299"/>
      <c r="AI407" s="299"/>
      <c r="AJ407" s="292"/>
      <c r="AK407" s="299"/>
      <c r="AL407" s="303" t="s">
        <v>538</v>
      </c>
      <c r="AM407" s="304" t="s">
        <v>539</v>
      </c>
      <c r="AN407" s="292" t="str">
        <f>VLOOKUP(功能_33[[#This Row],[功能代號]],需二審tmp!A:A,1,FALSE)</f>
        <v>L6755</v>
      </c>
      <c r="AO407" s="356">
        <v>44526</v>
      </c>
      <c r="AQ407" s="575" t="str">
        <f t="shared" si="45"/>
        <v/>
      </c>
      <c r="AR407" s="577" t="str">
        <f t="shared" si="46"/>
        <v>6-7</v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Row],[功能代號]],#REF!,1,FALSE)</f>
        <v>#REF!</v>
      </c>
    </row>
    <row r="408" spans="1:50" ht="13.8" hidden="1">
      <c r="C408" s="292" t="s">
        <v>95</v>
      </c>
      <c r="D408" s="292" t="s">
        <v>2828</v>
      </c>
      <c r="E408" s="291" t="s">
        <v>1117</v>
      </c>
      <c r="F408" s="292" t="s">
        <v>1118</v>
      </c>
      <c r="G408" s="292"/>
      <c r="H408" s="291" t="s">
        <v>194</v>
      </c>
      <c r="I408" s="291" t="s">
        <v>316</v>
      </c>
      <c r="J408" s="225" t="s">
        <v>3292</v>
      </c>
      <c r="K408" s="299">
        <v>44529</v>
      </c>
      <c r="L408" s="299">
        <v>44533</v>
      </c>
      <c r="M408" s="299">
        <v>44533</v>
      </c>
      <c r="N408" s="291" t="s">
        <v>12</v>
      </c>
      <c r="O408" s="291" t="s">
        <v>173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44533</v>
      </c>
      <c r="Z408" s="299" t="s">
        <v>2944</v>
      </c>
      <c r="AA408" s="299">
        <v>44533</v>
      </c>
      <c r="AB408" s="299">
        <v>44533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/>
      <c r="AL408" s="291" t="s">
        <v>191</v>
      </c>
      <c r="AN408" s="292" t="e">
        <f>VLOOKUP(功能_33[[#This Row],[功能代號]],需二審tmp!A:A,1,FALSE)</f>
        <v>#N/A</v>
      </c>
      <c r="AQ408" s="575" t="str">
        <f t="shared" ref="AQ408:AQ456" si="52">IF(COUNTA(AC408)=1,LEFT(D408,3),"")</f>
        <v/>
      </c>
      <c r="AR408" s="577" t="str">
        <f t="shared" ref="AR408:AR456" si="53">IF(AND(COUNTA(L408)=1,COUNTA(M408)=1,COUNTA(Y408)=1,COUNTA(AB408)=1,COUNTA(AC408)=0),LEFT(D408,3),"")</f>
        <v>6-1</v>
      </c>
      <c r="AS408" s="579" t="str">
        <f t="shared" ref="AS408:AS456" si="54">IF(AND(COUNTA(L408)=1,COUNTA(M408)=1,COUNTA(Y408)=1,COUNTA(AB408)=0,COUNTA(AC408)=0),LEFT(D408,3),"")</f>
        <v/>
      </c>
      <c r="AT408" s="581" t="str">
        <f t="shared" ref="AT408:AT456" si="55">IF(AND(COUNTA(M408)=0,COUNTA(Y408)=1),LEFT(D408,3),"")</f>
        <v/>
      </c>
      <c r="AU408" s="583" t="str">
        <f t="shared" ref="AU408:AU456" si="56">IF(AND(COUNTA(M408)=1,COUNTA(Y408)=0),LEFT(D408,3),"")</f>
        <v/>
      </c>
      <c r="AV408" s="585" t="str">
        <f t="shared" ref="AV408:AV456" si="57">IF(AND(COUNTA(M408)=0,COUNTA(Y408)=0),LEFT(D408,3),"")</f>
        <v/>
      </c>
      <c r="AW408" s="609" t="str">
        <f t="shared" ref="AW408:AW455" si="58">IF(OR(COUNTA(M408)=0,COUNTA(Y408)=0),I408,"")</f>
        <v/>
      </c>
      <c r="AX408" s="585" t="e">
        <f>VLOOKUP(功能_33[[#This Row],[功能代號]],#REF!,1,FALSE)</f>
        <v>#REF!</v>
      </c>
    </row>
    <row r="409" spans="1:50" ht="13.8" hidden="1">
      <c r="C409" s="292" t="s">
        <v>97</v>
      </c>
      <c r="D409" s="292" t="s">
        <v>2845</v>
      </c>
      <c r="E409" s="291" t="s">
        <v>1134</v>
      </c>
      <c r="F409" s="292" t="s">
        <v>1135</v>
      </c>
      <c r="G409" s="292" t="s">
        <v>1136</v>
      </c>
      <c r="H409" s="291" t="s">
        <v>137</v>
      </c>
      <c r="I409" s="291" t="s">
        <v>138</v>
      </c>
      <c r="J409" s="298" t="s">
        <v>3230</v>
      </c>
      <c r="K409" s="299">
        <v>44515</v>
      </c>
      <c r="L409" s="299">
        <v>44517</v>
      </c>
      <c r="M409" s="299">
        <v>44533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134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3072</v>
      </c>
      <c r="AM409" s="292" t="s">
        <v>3218</v>
      </c>
      <c r="AN409" s="292" t="str">
        <f>VLOOKUP(功能_33[[#This Row],[功能代號]],需二審tmp!A:A,1,FALSE)</f>
        <v>L8030</v>
      </c>
      <c r="AO409" s="356">
        <v>44533</v>
      </c>
      <c r="AQ409" s="575" t="str">
        <f t="shared" si="52"/>
        <v>8-3</v>
      </c>
      <c r="AR409" s="577" t="str">
        <f t="shared" si="53"/>
        <v/>
      </c>
      <c r="AS409" s="579" t="str">
        <f t="shared" si="54"/>
        <v/>
      </c>
      <c r="AT409" s="581" t="str">
        <f t="shared" si="55"/>
        <v/>
      </c>
      <c r="AU409" s="583" t="str">
        <f t="shared" si="56"/>
        <v/>
      </c>
      <c r="AV409" s="585" t="str">
        <f t="shared" si="57"/>
        <v/>
      </c>
      <c r="AW409" s="609" t="str">
        <f t="shared" si="58"/>
        <v/>
      </c>
      <c r="AX409" s="585" t="e">
        <f>VLOOKUP(功能_33[[#This Row],[功能代號]],#REF!,1,FALSE)</f>
        <v>#REF!</v>
      </c>
    </row>
    <row r="410" spans="1:50" ht="13.8" hidden="1">
      <c r="C410" s="292" t="s">
        <v>97</v>
      </c>
      <c r="D410" s="292" t="s">
        <v>2845</v>
      </c>
      <c r="E410" s="291" t="s">
        <v>1137</v>
      </c>
      <c r="F410" s="292" t="s">
        <v>1138</v>
      </c>
      <c r="G410" s="292" t="s">
        <v>1136</v>
      </c>
      <c r="H410" s="291" t="s">
        <v>137</v>
      </c>
      <c r="I410" s="291" t="s">
        <v>138</v>
      </c>
      <c r="J410" s="298" t="s">
        <v>3230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2994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52"/>
        <v>8-3</v>
      </c>
      <c r="AR410" s="577" t="str">
        <f t="shared" si="53"/>
        <v/>
      </c>
      <c r="AS410" s="579" t="str">
        <f t="shared" si="54"/>
        <v/>
      </c>
      <c r="AT410" s="581" t="str">
        <f t="shared" si="55"/>
        <v/>
      </c>
      <c r="AU410" s="583" t="str">
        <f t="shared" si="56"/>
        <v/>
      </c>
      <c r="AV410" s="585" t="str">
        <f t="shared" si="57"/>
        <v/>
      </c>
      <c r="AW410" s="609" t="str">
        <f t="shared" si="58"/>
        <v/>
      </c>
      <c r="AX410" s="585" t="e">
        <f>VLOOKUP(功能_33[[#This Row],[功能代號]],#REF!,1,FALSE)</f>
        <v>#REF!</v>
      </c>
    </row>
    <row r="411" spans="1:50" ht="13.8" hidden="1">
      <c r="C411" s="292" t="s">
        <v>97</v>
      </c>
      <c r="D411" s="292" t="s">
        <v>2845</v>
      </c>
      <c r="E411" s="291" t="s">
        <v>1139</v>
      </c>
      <c r="F411" s="292" t="s">
        <v>1140</v>
      </c>
      <c r="G411" s="292" t="s">
        <v>1136</v>
      </c>
      <c r="H411" s="291" t="s">
        <v>137</v>
      </c>
      <c r="I411" s="291" t="s">
        <v>138</v>
      </c>
      <c r="J411" s="298" t="s">
        <v>3230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134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2994</v>
      </c>
      <c r="AN411" s="292" t="str">
        <f>VLOOKUP(功能_33[[#This Row],[功能代號]],需二審tmp!A:A,1,FALSE)</f>
        <v>L8032</v>
      </c>
      <c r="AO411" s="356">
        <v>44533</v>
      </c>
      <c r="AQ411" s="575" t="str">
        <f t="shared" si="52"/>
        <v>8-3</v>
      </c>
      <c r="AR411" s="577" t="str">
        <f t="shared" si="53"/>
        <v/>
      </c>
      <c r="AS411" s="579" t="str">
        <f t="shared" si="54"/>
        <v/>
      </c>
      <c r="AT411" s="581" t="str">
        <f t="shared" si="55"/>
        <v/>
      </c>
      <c r="AU411" s="583" t="str">
        <f t="shared" si="56"/>
        <v/>
      </c>
      <c r="AV411" s="585" t="str">
        <f t="shared" si="57"/>
        <v/>
      </c>
      <c r="AW411" s="609" t="str">
        <f t="shared" si="58"/>
        <v/>
      </c>
      <c r="AX411" s="585" t="e">
        <f>VLOOKUP(功能_33[[#This Row],[功能代號]],#REF!,1,FALSE)</f>
        <v>#REF!</v>
      </c>
    </row>
    <row r="412" spans="1:50" ht="13.8" hidden="1">
      <c r="C412" s="292" t="s">
        <v>97</v>
      </c>
      <c r="D412" s="292" t="s">
        <v>2845</v>
      </c>
      <c r="E412" s="291" t="s">
        <v>1141</v>
      </c>
      <c r="F412" s="292" t="s">
        <v>1142</v>
      </c>
      <c r="G412" s="292" t="s">
        <v>1136</v>
      </c>
      <c r="H412" s="291" t="s">
        <v>137</v>
      </c>
      <c r="I412" s="291" t="s">
        <v>138</v>
      </c>
      <c r="J412" s="298" t="s">
        <v>3230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2994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Row],[功能代號]],#REF!,1,FALSE)</f>
        <v>#REF!</v>
      </c>
    </row>
    <row r="413" spans="1:50" ht="13.8" hidden="1">
      <c r="C413" s="292" t="s">
        <v>97</v>
      </c>
      <c r="D413" s="292" t="s">
        <v>2845</v>
      </c>
      <c r="E413" s="291" t="s">
        <v>1143</v>
      </c>
      <c r="F413" s="292" t="s">
        <v>1144</v>
      </c>
      <c r="G413" s="292" t="s">
        <v>1136</v>
      </c>
      <c r="H413" s="291" t="s">
        <v>137</v>
      </c>
      <c r="I413" s="291" t="s">
        <v>138</v>
      </c>
      <c r="J413" s="298" t="s">
        <v>3230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197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2994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Row],[功能代號]],#REF!,1,FALSE)</f>
        <v>#REF!</v>
      </c>
    </row>
    <row r="414" spans="1:50" ht="13.8" hidden="1">
      <c r="C414" s="292" t="s">
        <v>97</v>
      </c>
      <c r="D414" s="292" t="s">
        <v>2845</v>
      </c>
      <c r="E414" s="291" t="s">
        <v>1145</v>
      </c>
      <c r="F414" s="292" t="s">
        <v>1146</v>
      </c>
      <c r="G414" s="292" t="s">
        <v>1136</v>
      </c>
      <c r="H414" s="291" t="s">
        <v>137</v>
      </c>
      <c r="I414" s="291" t="s">
        <v>138</v>
      </c>
      <c r="J414" s="298" t="s">
        <v>3230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2994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Row],[功能代號]],#REF!,1,FALSE)</f>
        <v>#REF!</v>
      </c>
    </row>
    <row r="415" spans="1:50" ht="13.8" hidden="1">
      <c r="C415" s="292" t="s">
        <v>97</v>
      </c>
      <c r="D415" s="292" t="s">
        <v>2845</v>
      </c>
      <c r="E415" s="291" t="s">
        <v>1147</v>
      </c>
      <c r="F415" s="292" t="s">
        <v>1148</v>
      </c>
      <c r="G415" s="292" t="s">
        <v>1136</v>
      </c>
      <c r="H415" s="291" t="s">
        <v>137</v>
      </c>
      <c r="I415" s="291" t="s">
        <v>138</v>
      </c>
      <c r="J415" s="298" t="s">
        <v>3230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2994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Row],[功能代號]],#REF!,1,FALSE)</f>
        <v>#REF!</v>
      </c>
    </row>
    <row r="416" spans="1:50" ht="13.8" hidden="1">
      <c r="C416" s="292" t="s">
        <v>97</v>
      </c>
      <c r="D416" s="292" t="s">
        <v>2845</v>
      </c>
      <c r="E416" s="291" t="s">
        <v>1149</v>
      </c>
      <c r="F416" s="292" t="s">
        <v>1150</v>
      </c>
      <c r="G416" s="292" t="s">
        <v>1136</v>
      </c>
      <c r="H416" s="291" t="s">
        <v>137</v>
      </c>
      <c r="I416" s="291" t="s">
        <v>138</v>
      </c>
      <c r="J416" s="298" t="s">
        <v>3230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2994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Row],[功能代號]],#REF!,1,FALSE)</f>
        <v>#REF!</v>
      </c>
    </row>
    <row r="417" spans="3:50" ht="13.8" hidden="1">
      <c r="C417" s="292" t="s">
        <v>97</v>
      </c>
      <c r="D417" s="292" t="s">
        <v>2845</v>
      </c>
      <c r="E417" s="291" t="s">
        <v>1151</v>
      </c>
      <c r="F417" s="292" t="s">
        <v>1152</v>
      </c>
      <c r="G417" s="292" t="s">
        <v>1136</v>
      </c>
      <c r="H417" s="291" t="s">
        <v>137</v>
      </c>
      <c r="I417" s="291" t="s">
        <v>138</v>
      </c>
      <c r="J417" s="298" t="s">
        <v>3230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134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2994</v>
      </c>
      <c r="AN417" s="292" t="str">
        <f>VLOOKUP(功能_33[[#This Row],[功能代號]],需二審tmp!A:A,1,FALSE)</f>
        <v>L8038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Row],[功能代號]],#REF!,1,FALSE)</f>
        <v>#REF!</v>
      </c>
    </row>
    <row r="418" spans="3:50" ht="13.8" hidden="1">
      <c r="C418" s="292" t="s">
        <v>97</v>
      </c>
      <c r="D418" s="292" t="s">
        <v>2845</v>
      </c>
      <c r="E418" s="291" t="s">
        <v>1153</v>
      </c>
      <c r="F418" s="292" t="s">
        <v>1154</v>
      </c>
      <c r="G418" s="292" t="s">
        <v>1136</v>
      </c>
      <c r="H418" s="291" t="s">
        <v>137</v>
      </c>
      <c r="I418" s="291" t="s">
        <v>138</v>
      </c>
      <c r="J418" s="298" t="s">
        <v>3230</v>
      </c>
      <c r="K418" s="299">
        <v>44515</v>
      </c>
      <c r="L418" s="299">
        <v>44517</v>
      </c>
      <c r="M418" s="299">
        <v>44533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134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2994</v>
      </c>
      <c r="AN418" s="292" t="str">
        <f>VLOOKUP(功能_33[[#This Row],[功能代號]],需二審tmp!A:A,1,FALSE)</f>
        <v>L8039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Row],[功能代號]],#REF!,1,FALSE)</f>
        <v>#REF!</v>
      </c>
    </row>
    <row r="419" spans="3:50" ht="13.8" hidden="1">
      <c r="C419" s="292" t="s">
        <v>97</v>
      </c>
      <c r="D419" s="292" t="s">
        <v>2845</v>
      </c>
      <c r="E419" s="291" t="s">
        <v>1155</v>
      </c>
      <c r="F419" s="292" t="s">
        <v>1156</v>
      </c>
      <c r="G419" s="292" t="s">
        <v>1136</v>
      </c>
      <c r="H419" s="291" t="s">
        <v>137</v>
      </c>
      <c r="I419" s="291" t="s">
        <v>138</v>
      </c>
      <c r="J419" s="298" t="s">
        <v>3230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2994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Row],[功能代號]],#REF!,1,FALSE)</f>
        <v>#REF!</v>
      </c>
    </row>
    <row r="420" spans="3:50" ht="13.8" hidden="1">
      <c r="C420" s="292" t="s">
        <v>97</v>
      </c>
      <c r="D420" s="292" t="s">
        <v>2845</v>
      </c>
      <c r="E420" s="291" t="s">
        <v>1157</v>
      </c>
      <c r="F420" s="292" t="s">
        <v>1158</v>
      </c>
      <c r="G420" s="292" t="s">
        <v>1136</v>
      </c>
      <c r="H420" s="291" t="s">
        <v>137</v>
      </c>
      <c r="I420" s="291" t="s">
        <v>138</v>
      </c>
      <c r="J420" s="298" t="s">
        <v>3230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2994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Row],[功能代號]],#REF!,1,FALSE)</f>
        <v>#REF!</v>
      </c>
    </row>
    <row r="421" spans="3:50" ht="13.8" hidden="1">
      <c r="C421" s="292" t="s">
        <v>97</v>
      </c>
      <c r="D421" s="292" t="s">
        <v>2845</v>
      </c>
      <c r="E421" s="291" t="s">
        <v>1159</v>
      </c>
      <c r="F421" s="292" t="s">
        <v>1160</v>
      </c>
      <c r="G421" s="292" t="s">
        <v>1136</v>
      </c>
      <c r="H421" s="291" t="s">
        <v>137</v>
      </c>
      <c r="I421" s="291" t="s">
        <v>138</v>
      </c>
      <c r="J421" s="298" t="s">
        <v>3230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2994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Row],[功能代號]],#REF!,1,FALSE)</f>
        <v>#REF!</v>
      </c>
    </row>
    <row r="422" spans="3:50" ht="13.8" hidden="1">
      <c r="C422" s="292" t="s">
        <v>97</v>
      </c>
      <c r="D422" s="292" t="s">
        <v>2845</v>
      </c>
      <c r="E422" s="291" t="s">
        <v>1161</v>
      </c>
      <c r="F422" s="292" t="s">
        <v>1162</v>
      </c>
      <c r="G422" s="292" t="s">
        <v>1136</v>
      </c>
      <c r="H422" s="291" t="s">
        <v>137</v>
      </c>
      <c r="I422" s="291" t="s">
        <v>138</v>
      </c>
      <c r="J422" s="298" t="s">
        <v>3230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2994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Row],[功能代號]],#REF!,1,FALSE)</f>
        <v>#REF!</v>
      </c>
    </row>
    <row r="423" spans="3:50" ht="13.8" hidden="1">
      <c r="C423" s="292" t="s">
        <v>97</v>
      </c>
      <c r="D423" s="292" t="s">
        <v>2845</v>
      </c>
      <c r="E423" s="291" t="s">
        <v>1163</v>
      </c>
      <c r="F423" s="292" t="s">
        <v>1164</v>
      </c>
      <c r="G423" s="292" t="s">
        <v>1136</v>
      </c>
      <c r="H423" s="291" t="s">
        <v>137</v>
      </c>
      <c r="I423" s="291" t="s">
        <v>138</v>
      </c>
      <c r="J423" s="298" t="s">
        <v>3230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2994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Row],[功能代號]],#REF!,1,FALSE)</f>
        <v>#REF!</v>
      </c>
    </row>
    <row r="424" spans="3:50" ht="13.8" hidden="1">
      <c r="C424" s="292" t="s">
        <v>97</v>
      </c>
      <c r="D424" s="292" t="s">
        <v>2845</v>
      </c>
      <c r="E424" s="291" t="s">
        <v>1165</v>
      </c>
      <c r="F424" s="292" t="s">
        <v>1166</v>
      </c>
      <c r="G424" s="292" t="s">
        <v>1136</v>
      </c>
      <c r="H424" s="291" t="s">
        <v>137</v>
      </c>
      <c r="I424" s="291" t="s">
        <v>138</v>
      </c>
      <c r="J424" s="298" t="s">
        <v>3230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2994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Row],[功能代號]],#REF!,1,FALSE)</f>
        <v>#REF!</v>
      </c>
    </row>
    <row r="425" spans="3:50" ht="13.8" hidden="1">
      <c r="C425" s="292" t="s">
        <v>97</v>
      </c>
      <c r="D425" s="292" t="s">
        <v>2845</v>
      </c>
      <c r="E425" s="291" t="s">
        <v>1167</v>
      </c>
      <c r="F425" s="292" t="s">
        <v>1168</v>
      </c>
      <c r="G425" s="292" t="s">
        <v>1136</v>
      </c>
      <c r="H425" s="291" t="s">
        <v>137</v>
      </c>
      <c r="I425" s="291" t="s">
        <v>138</v>
      </c>
      <c r="J425" s="298" t="s">
        <v>3230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2994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Row],[功能代號]],#REF!,1,FALSE)</f>
        <v>#REF!</v>
      </c>
    </row>
    <row r="426" spans="3:50" ht="13.8" hidden="1">
      <c r="C426" s="292" t="s">
        <v>97</v>
      </c>
      <c r="D426" s="292" t="s">
        <v>2845</v>
      </c>
      <c r="E426" s="291" t="s">
        <v>1169</v>
      </c>
      <c r="F426" s="292" t="s">
        <v>1170</v>
      </c>
      <c r="G426" s="292" t="s">
        <v>1136</v>
      </c>
      <c r="H426" s="291" t="s">
        <v>137</v>
      </c>
      <c r="I426" s="291" t="s">
        <v>138</v>
      </c>
      <c r="J426" s="298" t="s">
        <v>3230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2994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Row],[功能代號]],#REF!,1,FALSE)</f>
        <v>#REF!</v>
      </c>
    </row>
    <row r="427" spans="3:50" ht="13.8" hidden="1">
      <c r="C427" s="292" t="s">
        <v>97</v>
      </c>
      <c r="D427" s="292" t="s">
        <v>2845</v>
      </c>
      <c r="E427" s="291" t="s">
        <v>1171</v>
      </c>
      <c r="F427" s="292" t="s">
        <v>1172</v>
      </c>
      <c r="G427" s="292" t="s">
        <v>1136</v>
      </c>
      <c r="H427" s="291" t="s">
        <v>137</v>
      </c>
      <c r="I427" s="291" t="s">
        <v>138</v>
      </c>
      <c r="J427" s="298" t="s">
        <v>3230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2994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Row],[功能代號]],#REF!,1,FALSE)</f>
        <v>#REF!</v>
      </c>
    </row>
    <row r="428" spans="3:50" ht="13.8" hidden="1">
      <c r="C428" s="292" t="s">
        <v>97</v>
      </c>
      <c r="D428" s="292" t="s">
        <v>2845</v>
      </c>
      <c r="E428" s="291" t="s">
        <v>1173</v>
      </c>
      <c r="F428" s="292" t="s">
        <v>1174</v>
      </c>
      <c r="G428" s="292" t="s">
        <v>1136</v>
      </c>
      <c r="H428" s="291" t="s">
        <v>137</v>
      </c>
      <c r="I428" s="291" t="s">
        <v>138</v>
      </c>
      <c r="J428" s="298" t="s">
        <v>3230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2994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Row],[功能代號]],#REF!,1,FALSE)</f>
        <v>#REF!</v>
      </c>
    </row>
    <row r="429" spans="3:50" ht="13.8" hidden="1">
      <c r="C429" s="292" t="s">
        <v>97</v>
      </c>
      <c r="D429" s="292" t="s">
        <v>2845</v>
      </c>
      <c r="E429" s="291" t="s">
        <v>1175</v>
      </c>
      <c r="F429" s="292" t="s">
        <v>1176</v>
      </c>
      <c r="G429" s="292" t="s">
        <v>1136</v>
      </c>
      <c r="H429" s="291" t="s">
        <v>137</v>
      </c>
      <c r="I429" s="291" t="s">
        <v>138</v>
      </c>
      <c r="J429" s="298" t="s">
        <v>3230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2994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Row],[功能代號]],#REF!,1,FALSE)</f>
        <v>#REF!</v>
      </c>
    </row>
    <row r="430" spans="3:50" ht="13.8" hidden="1">
      <c r="C430" s="292" t="s">
        <v>97</v>
      </c>
      <c r="D430" s="292" t="s">
        <v>2845</v>
      </c>
      <c r="E430" s="291" t="s">
        <v>1177</v>
      </c>
      <c r="F430" s="292" t="s">
        <v>1178</v>
      </c>
      <c r="G430" s="292" t="s">
        <v>1136</v>
      </c>
      <c r="H430" s="291" t="s">
        <v>137</v>
      </c>
      <c r="I430" s="291" t="s">
        <v>138</v>
      </c>
      <c r="J430" s="298" t="s">
        <v>3230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2994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Row],[功能代號]],#REF!,1,FALSE)</f>
        <v>#REF!</v>
      </c>
    </row>
    <row r="431" spans="3:50" ht="13.8" hidden="1">
      <c r="C431" s="292" t="s">
        <v>97</v>
      </c>
      <c r="D431" s="292" t="s">
        <v>2845</v>
      </c>
      <c r="E431" s="291" t="s">
        <v>1179</v>
      </c>
      <c r="F431" s="292" t="s">
        <v>1180</v>
      </c>
      <c r="G431" s="292" t="s">
        <v>1136</v>
      </c>
      <c r="H431" s="291" t="s">
        <v>137</v>
      </c>
      <c r="I431" s="291" t="s">
        <v>138</v>
      </c>
      <c r="J431" s="298" t="s">
        <v>3230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2994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Row],[功能代號]],#REF!,1,FALSE)</f>
        <v>#REF!</v>
      </c>
    </row>
    <row r="432" spans="3:50" ht="13.8" hidden="1">
      <c r="C432" s="292" t="s">
        <v>97</v>
      </c>
      <c r="D432" s="292" t="s">
        <v>2845</v>
      </c>
      <c r="E432" s="291" t="s">
        <v>1181</v>
      </c>
      <c r="F432" s="292" t="s">
        <v>1182</v>
      </c>
      <c r="G432" s="292" t="s">
        <v>1136</v>
      </c>
      <c r="H432" s="291" t="s">
        <v>137</v>
      </c>
      <c r="I432" s="291" t="s">
        <v>138</v>
      </c>
      <c r="J432" s="298" t="s">
        <v>3230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2994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Row],[功能代號]],#REF!,1,FALSE)</f>
        <v>#REF!</v>
      </c>
    </row>
    <row r="433" spans="3:50" ht="13.8" hidden="1">
      <c r="C433" s="292" t="s">
        <v>97</v>
      </c>
      <c r="D433" s="292" t="s">
        <v>2845</v>
      </c>
      <c r="E433" s="291" t="s">
        <v>1183</v>
      </c>
      <c r="F433" s="292" t="s">
        <v>1184</v>
      </c>
      <c r="G433" s="292" t="s">
        <v>1136</v>
      </c>
      <c r="H433" s="291" t="s">
        <v>137</v>
      </c>
      <c r="I433" s="291" t="s">
        <v>138</v>
      </c>
      <c r="J433" s="298" t="s">
        <v>3230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2994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Row],[功能代號]],#REF!,1,FALSE)</f>
        <v>#REF!</v>
      </c>
    </row>
    <row r="434" spans="3:50" ht="13.8" hidden="1">
      <c r="C434" s="292" t="s">
        <v>97</v>
      </c>
      <c r="D434" s="292" t="s">
        <v>2845</v>
      </c>
      <c r="E434" s="291" t="s">
        <v>1185</v>
      </c>
      <c r="F434" s="292" t="s">
        <v>1186</v>
      </c>
      <c r="G434" s="292" t="s">
        <v>1136</v>
      </c>
      <c r="H434" s="291" t="s">
        <v>137</v>
      </c>
      <c r="I434" s="291" t="s">
        <v>138</v>
      </c>
      <c r="J434" s="298" t="s">
        <v>3230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2994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Row],[功能代號]],#REF!,1,FALSE)</f>
        <v>#REF!</v>
      </c>
    </row>
    <row r="435" spans="3:50" ht="13.8" hidden="1">
      <c r="C435" s="292" t="s">
        <v>97</v>
      </c>
      <c r="D435" s="292" t="s">
        <v>2845</v>
      </c>
      <c r="E435" s="291" t="s">
        <v>1187</v>
      </c>
      <c r="F435" s="292" t="s">
        <v>1188</v>
      </c>
      <c r="G435" s="292" t="s">
        <v>1136</v>
      </c>
      <c r="H435" s="291" t="s">
        <v>137</v>
      </c>
      <c r="I435" s="291" t="s">
        <v>138</v>
      </c>
      <c r="J435" s="298" t="s">
        <v>3230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2994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Row],[功能代號]],#REF!,1,FALSE)</f>
        <v>#REF!</v>
      </c>
    </row>
    <row r="436" spans="3:50" ht="13.8" hidden="1">
      <c r="C436" s="292" t="s">
        <v>97</v>
      </c>
      <c r="D436" s="292" t="s">
        <v>2845</v>
      </c>
      <c r="E436" s="291" t="s">
        <v>1189</v>
      </c>
      <c r="F436" s="292" t="s">
        <v>1190</v>
      </c>
      <c r="G436" s="292" t="s">
        <v>1136</v>
      </c>
      <c r="H436" s="291" t="s">
        <v>137</v>
      </c>
      <c r="I436" s="291" t="s">
        <v>138</v>
      </c>
      <c r="J436" s="298" t="s">
        <v>3230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2994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Row],[功能代號]],#REF!,1,FALSE)</f>
        <v>#REF!</v>
      </c>
    </row>
    <row r="437" spans="3:50" ht="13.8" hidden="1">
      <c r="C437" s="292" t="s">
        <v>97</v>
      </c>
      <c r="D437" s="292" t="s">
        <v>2845</v>
      </c>
      <c r="E437" s="291" t="s">
        <v>1191</v>
      </c>
      <c r="F437" s="292" t="s">
        <v>1192</v>
      </c>
      <c r="G437" s="292" t="s">
        <v>1136</v>
      </c>
      <c r="H437" s="291" t="s">
        <v>137</v>
      </c>
      <c r="I437" s="291" t="s">
        <v>138</v>
      </c>
      <c r="J437" s="298" t="s">
        <v>3230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2994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Row],[功能代號]],#REF!,1,FALSE)</f>
        <v>#REF!</v>
      </c>
    </row>
    <row r="438" spans="3:50" ht="13.8" hidden="1">
      <c r="C438" s="292" t="s">
        <v>97</v>
      </c>
      <c r="D438" s="292" t="s">
        <v>2845</v>
      </c>
      <c r="E438" s="291" t="s">
        <v>1193</v>
      </c>
      <c r="F438" s="292" t="s">
        <v>1194</v>
      </c>
      <c r="G438" s="292" t="s">
        <v>1136</v>
      </c>
      <c r="H438" s="291" t="s">
        <v>137</v>
      </c>
      <c r="I438" s="291" t="s">
        <v>138</v>
      </c>
      <c r="J438" s="298" t="s">
        <v>3230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2994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Row],[功能代號]],#REF!,1,FALSE)</f>
        <v>#REF!</v>
      </c>
    </row>
    <row r="439" spans="3:50" ht="13.8" hidden="1">
      <c r="C439" s="292" t="s">
        <v>97</v>
      </c>
      <c r="D439" s="292" t="s">
        <v>2845</v>
      </c>
      <c r="E439" s="291" t="s">
        <v>1195</v>
      </c>
      <c r="F439" s="292" t="s">
        <v>1196</v>
      </c>
      <c r="G439" s="292" t="s">
        <v>1136</v>
      </c>
      <c r="H439" s="291" t="s">
        <v>137</v>
      </c>
      <c r="I439" s="291" t="s">
        <v>138</v>
      </c>
      <c r="J439" s="298" t="s">
        <v>3230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2994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Row],[功能代號]],#REF!,1,FALSE)</f>
        <v>#REF!</v>
      </c>
    </row>
    <row r="440" spans="3:50" ht="13.8" hidden="1">
      <c r="C440" s="292" t="s">
        <v>97</v>
      </c>
      <c r="D440" s="292" t="s">
        <v>2845</v>
      </c>
      <c r="E440" s="291" t="s">
        <v>1197</v>
      </c>
      <c r="F440" s="292" t="s">
        <v>1198</v>
      </c>
      <c r="G440" s="292" t="s">
        <v>1136</v>
      </c>
      <c r="H440" s="291" t="s">
        <v>137</v>
      </c>
      <c r="I440" s="291" t="s">
        <v>138</v>
      </c>
      <c r="J440" s="298" t="s">
        <v>3230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2994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Row],[功能代號]],#REF!,1,FALSE)</f>
        <v>#REF!</v>
      </c>
    </row>
    <row r="441" spans="3:50" ht="13.8" hidden="1">
      <c r="C441" s="292" t="s">
        <v>97</v>
      </c>
      <c r="D441" s="292" t="s">
        <v>2845</v>
      </c>
      <c r="E441" s="291" t="s">
        <v>1199</v>
      </c>
      <c r="F441" s="292" t="s">
        <v>1200</v>
      </c>
      <c r="G441" s="292" t="s">
        <v>1136</v>
      </c>
      <c r="H441" s="291" t="s">
        <v>137</v>
      </c>
      <c r="I441" s="291" t="s">
        <v>138</v>
      </c>
      <c r="J441" s="298" t="s">
        <v>3230</v>
      </c>
      <c r="K441" s="299">
        <v>44519</v>
      </c>
      <c r="L441" s="299">
        <v>44517</v>
      </c>
      <c r="M441" s="299">
        <v>44533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134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2994</v>
      </c>
      <c r="AN441" s="292" t="str">
        <f>VLOOKUP(功能_33[[#This Row],[功能代號]],需二審tmp!A:A,1,FALSE)</f>
        <v>L8062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Row],[功能代號]],#REF!,1,FALSE)</f>
        <v>#REF!</v>
      </c>
    </row>
    <row r="442" spans="3:50" ht="13.8" hidden="1">
      <c r="C442" s="292" t="s">
        <v>97</v>
      </c>
      <c r="D442" s="292" t="s">
        <v>2845</v>
      </c>
      <c r="E442" s="291" t="s">
        <v>1201</v>
      </c>
      <c r="F442" s="292" t="s">
        <v>1202</v>
      </c>
      <c r="G442" s="292" t="s">
        <v>1136</v>
      </c>
      <c r="H442" s="291" t="s">
        <v>137</v>
      </c>
      <c r="I442" s="291" t="s">
        <v>138</v>
      </c>
      <c r="J442" s="298" t="s">
        <v>3230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2994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Row],[功能代號]],#REF!,1,FALSE)</f>
        <v>#REF!</v>
      </c>
    </row>
    <row r="443" spans="3:50" ht="13.8" hidden="1">
      <c r="C443" s="292" t="s">
        <v>97</v>
      </c>
      <c r="D443" s="292" t="s">
        <v>2845</v>
      </c>
      <c r="E443" s="291" t="s">
        <v>1203</v>
      </c>
      <c r="F443" s="292" t="s">
        <v>1204</v>
      </c>
      <c r="G443" s="292" t="s">
        <v>1136</v>
      </c>
      <c r="H443" s="291" t="s">
        <v>137</v>
      </c>
      <c r="I443" s="291" t="s">
        <v>138</v>
      </c>
      <c r="J443" s="298" t="s">
        <v>3230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197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2994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Row],[功能代號]],#REF!,1,FALSE)</f>
        <v>#REF!</v>
      </c>
    </row>
    <row r="444" spans="3:50" ht="13.8" hidden="1">
      <c r="C444" s="292" t="s">
        <v>97</v>
      </c>
      <c r="D444" s="292" t="s">
        <v>2845</v>
      </c>
      <c r="E444" s="291" t="s">
        <v>1205</v>
      </c>
      <c r="F444" s="292" t="s">
        <v>1206</v>
      </c>
      <c r="G444" s="292" t="s">
        <v>1136</v>
      </c>
      <c r="H444" s="291" t="s">
        <v>137</v>
      </c>
      <c r="I444" s="291" t="s">
        <v>138</v>
      </c>
      <c r="J444" s="298" t="s">
        <v>3230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197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2994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Row],[功能代號]],#REF!,1,FALSE)</f>
        <v>#REF!</v>
      </c>
    </row>
    <row r="445" spans="3:50" ht="13.8" hidden="1">
      <c r="C445" s="292" t="s">
        <v>97</v>
      </c>
      <c r="D445" s="292" t="s">
        <v>2845</v>
      </c>
      <c r="E445" s="291" t="s">
        <v>1207</v>
      </c>
      <c r="F445" s="292" t="s">
        <v>1208</v>
      </c>
      <c r="G445" s="292" t="s">
        <v>1136</v>
      </c>
      <c r="H445" s="291" t="s">
        <v>137</v>
      </c>
      <c r="I445" s="291" t="s">
        <v>138</v>
      </c>
      <c r="J445" s="298" t="s">
        <v>3230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197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2994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Row],[功能代號]],#REF!,1,FALSE)</f>
        <v>#REF!</v>
      </c>
    </row>
    <row r="446" spans="3:50" ht="13.8" hidden="1">
      <c r="C446" s="292" t="s">
        <v>97</v>
      </c>
      <c r="D446" s="292" t="s">
        <v>2845</v>
      </c>
      <c r="E446" s="291" t="s">
        <v>1209</v>
      </c>
      <c r="F446" s="292" t="s">
        <v>1210</v>
      </c>
      <c r="G446" s="292" t="s">
        <v>1136</v>
      </c>
      <c r="H446" s="291" t="s">
        <v>137</v>
      </c>
      <c r="I446" s="291" t="s">
        <v>138</v>
      </c>
      <c r="J446" s="298" t="s">
        <v>3230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197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2994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Row],[功能代號]],#REF!,1,FALSE)</f>
        <v>#REF!</v>
      </c>
    </row>
    <row r="447" spans="3:50" ht="13.8" hidden="1">
      <c r="C447" s="292" t="s">
        <v>97</v>
      </c>
      <c r="D447" s="292" t="s">
        <v>2845</v>
      </c>
      <c r="E447" s="291" t="s">
        <v>1211</v>
      </c>
      <c r="F447" s="292" t="s">
        <v>1212</v>
      </c>
      <c r="G447" s="292" t="s">
        <v>1136</v>
      </c>
      <c r="H447" s="291" t="s">
        <v>137</v>
      </c>
      <c r="I447" s="291" t="s">
        <v>138</v>
      </c>
      <c r="J447" s="298" t="s">
        <v>3230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2751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3072</v>
      </c>
      <c r="AM447" s="292" t="s">
        <v>3218</v>
      </c>
      <c r="AN447" s="292" t="e">
        <f>VLOOKUP(功能_33[[#This Row],[功能代號]],需二審tmp!A:A,1,FALSE)</f>
        <v>#N/A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Row],[功能代號]],#REF!,1,FALSE)</f>
        <v>#REF!</v>
      </c>
    </row>
    <row r="448" spans="3:50" ht="13.8" hidden="1">
      <c r="C448" s="292" t="s">
        <v>97</v>
      </c>
      <c r="D448" s="292" t="s">
        <v>2845</v>
      </c>
      <c r="E448" s="291" t="s">
        <v>1213</v>
      </c>
      <c r="F448" s="292" t="s">
        <v>1214</v>
      </c>
      <c r="G448" s="292" t="s">
        <v>1136</v>
      </c>
      <c r="H448" s="291" t="s">
        <v>137</v>
      </c>
      <c r="I448" s="291" t="s">
        <v>138</v>
      </c>
      <c r="J448" s="298" t="s">
        <v>3230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2751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3072</v>
      </c>
      <c r="AM448" s="292" t="s">
        <v>3218</v>
      </c>
      <c r="AN448" s="292" t="e">
        <f>VLOOKUP(功能_33[[#This Row],[功能代號]],需二審tmp!A:A,1,FALSE)</f>
        <v>#N/A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Row],[功能代號]],#REF!,1,FALSE)</f>
        <v>#REF!</v>
      </c>
    </row>
    <row r="449" spans="3:50" ht="13.8" hidden="1">
      <c r="C449" s="292" t="s">
        <v>97</v>
      </c>
      <c r="D449" s="292" t="s">
        <v>2845</v>
      </c>
      <c r="E449" s="291" t="s">
        <v>1215</v>
      </c>
      <c r="F449" s="292" t="s">
        <v>1216</v>
      </c>
      <c r="G449" s="292" t="s">
        <v>1136</v>
      </c>
      <c r="H449" s="291" t="s">
        <v>137</v>
      </c>
      <c r="I449" s="291" t="s">
        <v>138</v>
      </c>
      <c r="J449" s="298" t="s">
        <v>3230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2751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3072</v>
      </c>
      <c r="AM449" s="292" t="s">
        <v>3218</v>
      </c>
      <c r="AN449" s="292" t="e">
        <f>VLOOKUP(功能_33[[#This Row],[功能代號]],需二審tmp!A:A,1,FALSE)</f>
        <v>#N/A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Row],[功能代號]],#REF!,1,FALSE)</f>
        <v>#REF!</v>
      </c>
    </row>
    <row r="450" spans="3:50" ht="13.8" hidden="1">
      <c r="C450" s="292" t="s">
        <v>97</v>
      </c>
      <c r="D450" s="292" t="s">
        <v>2845</v>
      </c>
      <c r="E450" s="291" t="s">
        <v>1217</v>
      </c>
      <c r="F450" s="292" t="s">
        <v>1218</v>
      </c>
      <c r="G450" s="292" t="s">
        <v>1136</v>
      </c>
      <c r="H450" s="291" t="s">
        <v>137</v>
      </c>
      <c r="I450" s="291" t="s">
        <v>138</v>
      </c>
      <c r="J450" s="298" t="s">
        <v>3230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2751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3072</v>
      </c>
      <c r="AM450" s="292" t="s">
        <v>3218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Row],[功能代號]],#REF!,1,FALSE)</f>
        <v>#REF!</v>
      </c>
    </row>
    <row r="451" spans="3:50" ht="13.8" hidden="1">
      <c r="C451" s="292" t="s">
        <v>97</v>
      </c>
      <c r="D451" s="292" t="s">
        <v>2845</v>
      </c>
      <c r="E451" s="291" t="s">
        <v>1219</v>
      </c>
      <c r="F451" s="292" t="s">
        <v>1220</v>
      </c>
      <c r="G451" s="292" t="s">
        <v>1136</v>
      </c>
      <c r="H451" s="291" t="s">
        <v>137</v>
      </c>
      <c r="I451" s="291" t="s">
        <v>138</v>
      </c>
      <c r="J451" s="298" t="s">
        <v>3230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2751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3072</v>
      </c>
      <c r="AM451" s="292" t="s">
        <v>3218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Row],[功能代號]],#REF!,1,FALSE)</f>
        <v>#REF!</v>
      </c>
    </row>
    <row r="452" spans="3:50" ht="13.8" hidden="1">
      <c r="C452" s="292" t="s">
        <v>97</v>
      </c>
      <c r="D452" s="292" t="s">
        <v>2845</v>
      </c>
      <c r="E452" s="291" t="s">
        <v>1221</v>
      </c>
      <c r="F452" s="292" t="s">
        <v>1222</v>
      </c>
      <c r="G452" s="292" t="s">
        <v>1136</v>
      </c>
      <c r="H452" s="291" t="s">
        <v>137</v>
      </c>
      <c r="I452" s="291" t="s">
        <v>138</v>
      </c>
      <c r="J452" s="298" t="s">
        <v>3230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2751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3072</v>
      </c>
      <c r="AM452" s="292" t="s">
        <v>3218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Row],[功能代號]],#REF!,1,FALSE)</f>
        <v>#REF!</v>
      </c>
    </row>
    <row r="453" spans="3:50" ht="13.8" hidden="1">
      <c r="C453" s="292" t="s">
        <v>97</v>
      </c>
      <c r="D453" s="292" t="s">
        <v>2845</v>
      </c>
      <c r="E453" s="291" t="s">
        <v>1223</v>
      </c>
      <c r="F453" s="292" t="s">
        <v>1224</v>
      </c>
      <c r="G453" s="292" t="s">
        <v>1136</v>
      </c>
      <c r="H453" s="291" t="s">
        <v>137</v>
      </c>
      <c r="I453" s="291" t="s">
        <v>138</v>
      </c>
      <c r="J453" s="298" t="s">
        <v>3230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2751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3072</v>
      </c>
      <c r="AM453" s="292" t="s">
        <v>3218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Row],[功能代號]],#REF!,1,FALSE)</f>
        <v>#REF!</v>
      </c>
    </row>
    <row r="454" spans="3:50" ht="13.8" hidden="1">
      <c r="C454" s="292" t="s">
        <v>97</v>
      </c>
      <c r="D454" s="292" t="s">
        <v>2845</v>
      </c>
      <c r="E454" s="291" t="s">
        <v>1225</v>
      </c>
      <c r="F454" s="292" t="s">
        <v>1226</v>
      </c>
      <c r="G454" s="292" t="s">
        <v>1136</v>
      </c>
      <c r="H454" s="291" t="s">
        <v>137</v>
      </c>
      <c r="I454" s="291" t="s">
        <v>138</v>
      </c>
      <c r="J454" s="298" t="s">
        <v>3230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2751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3072</v>
      </c>
      <c r="AM454" s="292" t="s">
        <v>3218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Row],[功能代號]],#REF!,1,FALSE)</f>
        <v>#REF!</v>
      </c>
    </row>
    <row r="455" spans="3:50" ht="13.8" hidden="1">
      <c r="C455" s="292" t="s">
        <v>97</v>
      </c>
      <c r="D455" s="292" t="s">
        <v>2845</v>
      </c>
      <c r="E455" s="291" t="s">
        <v>1227</v>
      </c>
      <c r="F455" s="292" t="s">
        <v>1228</v>
      </c>
      <c r="G455" s="292" t="s">
        <v>1136</v>
      </c>
      <c r="H455" s="291" t="s">
        <v>137</v>
      </c>
      <c r="I455" s="291" t="s">
        <v>138</v>
      </c>
      <c r="J455" s="298" t="s">
        <v>3230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2751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3072</v>
      </c>
      <c r="AM455" s="292" t="s">
        <v>3218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Row],[功能代號]],#REF!,1,FALSE)</f>
        <v>#REF!</v>
      </c>
    </row>
    <row r="456" spans="3:50" ht="13.8" hidden="1">
      <c r="C456" s="292" t="s">
        <v>97</v>
      </c>
      <c r="D456" s="292" t="s">
        <v>2845</v>
      </c>
      <c r="E456" s="291" t="s">
        <v>1229</v>
      </c>
      <c r="F456" s="292" t="s">
        <v>1230</v>
      </c>
      <c r="G456" s="292" t="s">
        <v>1136</v>
      </c>
      <c r="H456" s="291" t="s">
        <v>137</v>
      </c>
      <c r="I456" s="291" t="s">
        <v>138</v>
      </c>
      <c r="J456" s="298" t="s">
        <v>3230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2751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3072</v>
      </c>
      <c r="AM456" s="292" t="s">
        <v>3218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ref="AW456:AW519" si="59">IF(OR(COUNTA(M456)=0,COUNTA(Y456)=0),I456,"")</f>
        <v/>
      </c>
      <c r="AX456" s="585" t="e">
        <f>VLOOKUP(功能_33[[#This Row],[功能代號]],#REF!,1,FALSE)</f>
        <v>#REF!</v>
      </c>
    </row>
    <row r="457" spans="3:50" ht="13.8" hidden="1">
      <c r="C457" s="292" t="s">
        <v>97</v>
      </c>
      <c r="D457" s="292" t="s">
        <v>2845</v>
      </c>
      <c r="E457" s="291" t="s">
        <v>1231</v>
      </c>
      <c r="F457" s="292" t="s">
        <v>1232</v>
      </c>
      <c r="G457" s="292" t="s">
        <v>1136</v>
      </c>
      <c r="H457" s="291" t="s">
        <v>137</v>
      </c>
      <c r="I457" s="291" t="s">
        <v>138</v>
      </c>
      <c r="J457" s="298" t="s">
        <v>3230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2751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3072</v>
      </c>
      <c r="AM457" s="292" t="s">
        <v>3218</v>
      </c>
      <c r="AN457" s="292" t="e">
        <f>VLOOKUP(功能_33[[#This Row],[功能代號]],需二審tmp!A:A,1,FALSE)</f>
        <v>#N/A</v>
      </c>
      <c r="AQ457" s="575" t="str">
        <f t="shared" ref="AQ457:AQ520" si="60">IF(COUNTA(AC457)=1,LEFT(D457,3),"")</f>
        <v>8-3</v>
      </c>
      <c r="AR457" s="577" t="str">
        <f t="shared" ref="AR457:AR520" si="61">IF(AND(COUNTA(L457)=1,COUNTA(M457)=1,COUNTA(Y457)=1,COUNTA(AB457)=1,COUNTA(AC457)=0),LEFT(D457,3),"")</f>
        <v/>
      </c>
      <c r="AS457" s="579" t="str">
        <f t="shared" ref="AS457:AS520" si="62">IF(AND(COUNTA(L457)=1,COUNTA(M457)=1,COUNTA(Y457)=1,COUNTA(AB457)=0,COUNTA(AC457)=0),LEFT(D457,3),"")</f>
        <v/>
      </c>
      <c r="AT457" s="581" t="str">
        <f t="shared" ref="AT457:AT520" si="63">IF(AND(COUNTA(M457)=0,COUNTA(Y457)=1),LEFT(D457,3),"")</f>
        <v/>
      </c>
      <c r="AU457" s="583" t="str">
        <f t="shared" ref="AU457:AU520" si="64">IF(AND(COUNTA(M457)=1,COUNTA(Y457)=0),LEFT(D457,3),"")</f>
        <v/>
      </c>
      <c r="AV457" s="585" t="str">
        <f t="shared" ref="AV457:AV520" si="65">IF(AND(COUNTA(M457)=0,COUNTA(Y457)=0),LEFT(D457,3),"")</f>
        <v/>
      </c>
      <c r="AW457" s="609" t="str">
        <f t="shared" si="59"/>
        <v/>
      </c>
      <c r="AX457" s="585" t="e">
        <f>VLOOKUP(功能_33[[#This Row],[功能代號]],#REF!,1,FALSE)</f>
        <v>#REF!</v>
      </c>
    </row>
    <row r="458" spans="3:50" ht="13.8" hidden="1">
      <c r="C458" s="292" t="s">
        <v>97</v>
      </c>
      <c r="D458" s="292" t="s">
        <v>2845</v>
      </c>
      <c r="E458" s="291" t="s">
        <v>1233</v>
      </c>
      <c r="F458" s="292" t="s">
        <v>1234</v>
      </c>
      <c r="G458" s="292" t="s">
        <v>1136</v>
      </c>
      <c r="H458" s="291" t="s">
        <v>137</v>
      </c>
      <c r="I458" s="291" t="s">
        <v>138</v>
      </c>
      <c r="J458" s="298" t="s">
        <v>3230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2751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3072</v>
      </c>
      <c r="AM458" s="292" t="s">
        <v>3218</v>
      </c>
      <c r="AN458" s="292" t="e">
        <f>VLOOKUP(功能_33[[#This Row],[功能代號]],需二審tmp!A:A,1,FALSE)</f>
        <v>#N/A</v>
      </c>
      <c r="AQ458" s="575" t="str">
        <f t="shared" si="60"/>
        <v>8-3</v>
      </c>
      <c r="AR458" s="577" t="str">
        <f t="shared" si="61"/>
        <v/>
      </c>
      <c r="AS458" s="579" t="str">
        <f t="shared" si="62"/>
        <v/>
      </c>
      <c r="AT458" s="581" t="str">
        <f t="shared" si="63"/>
        <v/>
      </c>
      <c r="AU458" s="583" t="str">
        <f t="shared" si="64"/>
        <v/>
      </c>
      <c r="AV458" s="585" t="str">
        <f t="shared" si="65"/>
        <v/>
      </c>
      <c r="AW458" s="609" t="str">
        <f t="shared" si="59"/>
        <v/>
      </c>
      <c r="AX458" s="585" t="e">
        <f>VLOOKUP(功能_33[[#This Row],[功能代號]],#REF!,1,FALSE)</f>
        <v>#REF!</v>
      </c>
    </row>
    <row r="459" spans="3:50" ht="13.8" hidden="1">
      <c r="C459" s="292" t="s">
        <v>97</v>
      </c>
      <c r="D459" s="292" t="s">
        <v>2845</v>
      </c>
      <c r="E459" s="291" t="s">
        <v>1235</v>
      </c>
      <c r="F459" s="292" t="s">
        <v>1236</v>
      </c>
      <c r="G459" s="292" t="s">
        <v>1136</v>
      </c>
      <c r="H459" s="291" t="s">
        <v>137</v>
      </c>
      <c r="I459" s="291" t="s">
        <v>138</v>
      </c>
      <c r="J459" s="298" t="s">
        <v>3230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2751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3072</v>
      </c>
      <c r="AM459" s="292" t="s">
        <v>3218</v>
      </c>
      <c r="AN459" s="292" t="e">
        <f>VLOOKUP(功能_33[[#This Row],[功能代號]],需二審tmp!A:A,1,FALSE)</f>
        <v>#N/A</v>
      </c>
      <c r="AQ459" s="575" t="str">
        <f t="shared" si="60"/>
        <v>8-3</v>
      </c>
      <c r="AR459" s="577" t="str">
        <f t="shared" si="61"/>
        <v/>
      </c>
      <c r="AS459" s="579" t="str">
        <f t="shared" si="62"/>
        <v/>
      </c>
      <c r="AT459" s="581" t="str">
        <f t="shared" si="63"/>
        <v/>
      </c>
      <c r="AU459" s="583" t="str">
        <f t="shared" si="64"/>
        <v/>
      </c>
      <c r="AV459" s="585" t="str">
        <f t="shared" si="65"/>
        <v/>
      </c>
      <c r="AW459" s="609" t="str">
        <f t="shared" si="59"/>
        <v/>
      </c>
      <c r="AX459" s="585" t="e">
        <f>VLOOKUP(功能_33[[#This Row],[功能代號]],#REF!,1,FALSE)</f>
        <v>#REF!</v>
      </c>
    </row>
    <row r="460" spans="3:50" ht="13.8" hidden="1">
      <c r="C460" s="292" t="s">
        <v>97</v>
      </c>
      <c r="D460" s="292" t="s">
        <v>2845</v>
      </c>
      <c r="E460" s="291" t="s">
        <v>1237</v>
      </c>
      <c r="F460" s="292" t="s">
        <v>1238</v>
      </c>
      <c r="G460" s="292" t="s">
        <v>1136</v>
      </c>
      <c r="H460" s="291" t="s">
        <v>137</v>
      </c>
      <c r="I460" s="291" t="s">
        <v>138</v>
      </c>
      <c r="J460" s="298" t="s">
        <v>3230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2751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3072</v>
      </c>
      <c r="AM460" s="292" t="s">
        <v>3218</v>
      </c>
      <c r="AN460" s="292" t="e">
        <f>VLOOKUP(功能_33[[#This Row],[功能代號]],需二審tmp!A:A,1,FALSE)</f>
        <v>#N/A</v>
      </c>
      <c r="AQ460" s="575" t="str">
        <f t="shared" si="60"/>
        <v>8-3</v>
      </c>
      <c r="AR460" s="577" t="str">
        <f t="shared" si="61"/>
        <v/>
      </c>
      <c r="AS460" s="579" t="str">
        <f t="shared" si="62"/>
        <v/>
      </c>
      <c r="AT460" s="581" t="str">
        <f t="shared" si="63"/>
        <v/>
      </c>
      <c r="AU460" s="583" t="str">
        <f t="shared" si="64"/>
        <v/>
      </c>
      <c r="AV460" s="585" t="str">
        <f t="shared" si="65"/>
        <v/>
      </c>
      <c r="AW460" s="609" t="str">
        <f t="shared" si="59"/>
        <v/>
      </c>
      <c r="AX460" s="585" t="e">
        <f>VLOOKUP(功能_33[[#This Row],[功能代號]],#REF!,1,FALSE)</f>
        <v>#REF!</v>
      </c>
    </row>
    <row r="461" spans="3:50" ht="13.8" hidden="1">
      <c r="C461" s="292" t="s">
        <v>97</v>
      </c>
      <c r="D461" s="292" t="s">
        <v>2845</v>
      </c>
      <c r="E461" s="291" t="s">
        <v>1239</v>
      </c>
      <c r="F461" s="292" t="s">
        <v>1240</v>
      </c>
      <c r="G461" s="292" t="s">
        <v>1136</v>
      </c>
      <c r="H461" s="291" t="s">
        <v>137</v>
      </c>
      <c r="I461" s="291" t="s">
        <v>138</v>
      </c>
      <c r="J461" s="298" t="s">
        <v>3230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2751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3072</v>
      </c>
      <c r="AM461" s="292" t="s">
        <v>3218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Row],[功能代號]],#REF!,1,FALSE)</f>
        <v>#REF!</v>
      </c>
    </row>
    <row r="462" spans="3:50" ht="13.8" hidden="1">
      <c r="C462" s="292" t="s">
        <v>97</v>
      </c>
      <c r="D462" s="292" t="s">
        <v>2845</v>
      </c>
      <c r="E462" s="291" t="s">
        <v>1241</v>
      </c>
      <c r="F462" s="292" t="s">
        <v>1242</v>
      </c>
      <c r="G462" s="292" t="s">
        <v>1136</v>
      </c>
      <c r="H462" s="291" t="s">
        <v>137</v>
      </c>
      <c r="I462" s="291" t="s">
        <v>138</v>
      </c>
      <c r="J462" s="298" t="s">
        <v>3230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2751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3072</v>
      </c>
      <c r="AM462" s="292" t="s">
        <v>3218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Row],[功能代號]],#REF!,1,FALSE)</f>
        <v>#REF!</v>
      </c>
    </row>
    <row r="463" spans="3:50" ht="13.8" hidden="1">
      <c r="C463" s="292" t="s">
        <v>97</v>
      </c>
      <c r="D463" s="292" t="s">
        <v>2845</v>
      </c>
      <c r="E463" s="291" t="s">
        <v>1243</v>
      </c>
      <c r="F463" s="292" t="s">
        <v>1244</v>
      </c>
      <c r="G463" s="292" t="s">
        <v>1136</v>
      </c>
      <c r="H463" s="291" t="s">
        <v>137</v>
      </c>
      <c r="I463" s="291" t="s">
        <v>138</v>
      </c>
      <c r="J463" s="298" t="s">
        <v>3230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2751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3072</v>
      </c>
      <c r="AM463" s="292" t="s">
        <v>3218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Row],[功能代號]],#REF!,1,FALSE)</f>
        <v>#REF!</v>
      </c>
    </row>
    <row r="464" spans="3:50" ht="13.8" hidden="1">
      <c r="C464" s="292" t="s">
        <v>97</v>
      </c>
      <c r="D464" s="292" t="s">
        <v>2845</v>
      </c>
      <c r="E464" s="291" t="s">
        <v>1245</v>
      </c>
      <c r="F464" s="292" t="s">
        <v>1246</v>
      </c>
      <c r="G464" s="292" t="s">
        <v>1136</v>
      </c>
      <c r="H464" s="291" t="s">
        <v>137</v>
      </c>
      <c r="I464" s="291" t="s">
        <v>138</v>
      </c>
      <c r="J464" s="298" t="s">
        <v>3230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2751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3072</v>
      </c>
      <c r="AM464" s="292" t="s">
        <v>3218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Row],[功能代號]],#REF!,1,FALSE)</f>
        <v>#REF!</v>
      </c>
    </row>
    <row r="465" spans="3:50" ht="13.8" hidden="1">
      <c r="C465" s="292" t="s">
        <v>97</v>
      </c>
      <c r="D465" s="292" t="s">
        <v>2845</v>
      </c>
      <c r="E465" s="291" t="s">
        <v>1247</v>
      </c>
      <c r="F465" s="292" t="s">
        <v>1248</v>
      </c>
      <c r="G465" s="292" t="s">
        <v>1136</v>
      </c>
      <c r="H465" s="291" t="s">
        <v>137</v>
      </c>
      <c r="I465" s="291" t="s">
        <v>138</v>
      </c>
      <c r="J465" s="298" t="s">
        <v>3230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2751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3072</v>
      </c>
      <c r="AM465" s="292" t="s">
        <v>3218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Row],[功能代號]],#REF!,1,FALSE)</f>
        <v>#REF!</v>
      </c>
    </row>
    <row r="466" spans="3:50" ht="13.8" hidden="1">
      <c r="C466" s="292" t="s">
        <v>97</v>
      </c>
      <c r="D466" s="292" t="s">
        <v>2845</v>
      </c>
      <c r="E466" s="291" t="s">
        <v>1249</v>
      </c>
      <c r="F466" s="292" t="s">
        <v>1250</v>
      </c>
      <c r="G466" s="292" t="s">
        <v>1136</v>
      </c>
      <c r="H466" s="291" t="s">
        <v>137</v>
      </c>
      <c r="I466" s="291" t="s">
        <v>138</v>
      </c>
      <c r="J466" s="298" t="s">
        <v>3230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2751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3072</v>
      </c>
      <c r="AM466" s="292" t="s">
        <v>3218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Row],[功能代號]],#REF!,1,FALSE)</f>
        <v>#REF!</v>
      </c>
    </row>
    <row r="467" spans="3:50" ht="13.8" hidden="1">
      <c r="C467" s="292" t="s">
        <v>97</v>
      </c>
      <c r="D467" s="292" t="s">
        <v>2845</v>
      </c>
      <c r="E467" s="291" t="s">
        <v>1251</v>
      </c>
      <c r="F467" s="292" t="s">
        <v>1252</v>
      </c>
      <c r="G467" s="292" t="s">
        <v>1136</v>
      </c>
      <c r="H467" s="291" t="s">
        <v>137</v>
      </c>
      <c r="I467" s="291" t="s">
        <v>138</v>
      </c>
      <c r="J467" s="298" t="s">
        <v>3230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2751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3072</v>
      </c>
      <c r="AM467" s="292" t="s">
        <v>3218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Row],[功能代號]],#REF!,1,FALSE)</f>
        <v>#REF!</v>
      </c>
    </row>
    <row r="468" spans="3:50" ht="13.8" hidden="1">
      <c r="C468" s="292" t="s">
        <v>97</v>
      </c>
      <c r="D468" s="292" t="s">
        <v>2845</v>
      </c>
      <c r="E468" s="291" t="s">
        <v>1253</v>
      </c>
      <c r="F468" s="292" t="s">
        <v>1254</v>
      </c>
      <c r="G468" s="292" t="s">
        <v>1136</v>
      </c>
      <c r="H468" s="291" t="s">
        <v>137</v>
      </c>
      <c r="I468" s="291" t="s">
        <v>138</v>
      </c>
      <c r="J468" s="298" t="s">
        <v>3230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2751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3072</v>
      </c>
      <c r="AM468" s="292" t="s">
        <v>3218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Row],[功能代號]],#REF!,1,FALSE)</f>
        <v>#REF!</v>
      </c>
    </row>
    <row r="469" spans="3:50" ht="13.8" hidden="1">
      <c r="C469" s="292" t="s">
        <v>97</v>
      </c>
      <c r="D469" s="292" t="s">
        <v>2845</v>
      </c>
      <c r="E469" s="291" t="s">
        <v>1255</v>
      </c>
      <c r="F469" s="292" t="s">
        <v>1256</v>
      </c>
      <c r="G469" s="292" t="s">
        <v>1136</v>
      </c>
      <c r="H469" s="291" t="s">
        <v>137</v>
      </c>
      <c r="I469" s="291" t="s">
        <v>138</v>
      </c>
      <c r="J469" s="298" t="s">
        <v>3230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2751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3072</v>
      </c>
      <c r="AM469" s="292" t="s">
        <v>3218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Row],[功能代號]],#REF!,1,FALSE)</f>
        <v>#REF!</v>
      </c>
    </row>
    <row r="470" spans="3:50" ht="13.8" hidden="1">
      <c r="C470" s="292" t="s">
        <v>97</v>
      </c>
      <c r="D470" s="292" t="s">
        <v>2845</v>
      </c>
      <c r="E470" s="291" t="s">
        <v>1257</v>
      </c>
      <c r="F470" s="292" t="s">
        <v>1258</v>
      </c>
      <c r="G470" s="292" t="s">
        <v>1136</v>
      </c>
      <c r="H470" s="291" t="s">
        <v>137</v>
      </c>
      <c r="I470" s="291" t="s">
        <v>138</v>
      </c>
      <c r="J470" s="298" t="s">
        <v>3230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2751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3072</v>
      </c>
      <c r="AM470" s="292" t="s">
        <v>3218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Row],[功能代號]],#REF!,1,FALSE)</f>
        <v>#REF!</v>
      </c>
    </row>
    <row r="471" spans="3:50" ht="13.8" hidden="1">
      <c r="C471" s="292" t="s">
        <v>97</v>
      </c>
      <c r="D471" s="292" t="s">
        <v>2845</v>
      </c>
      <c r="E471" s="291" t="s">
        <v>1259</v>
      </c>
      <c r="F471" s="292" t="s">
        <v>1260</v>
      </c>
      <c r="G471" s="292" t="s">
        <v>1136</v>
      </c>
      <c r="H471" s="291" t="s">
        <v>137</v>
      </c>
      <c r="I471" s="291" t="s">
        <v>138</v>
      </c>
      <c r="J471" s="298" t="s">
        <v>3230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2751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3072</v>
      </c>
      <c r="AM471" s="292" t="s">
        <v>3218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Row],[功能代號]],#REF!,1,FALSE)</f>
        <v>#REF!</v>
      </c>
    </row>
    <row r="472" spans="3:50" ht="13.8" hidden="1">
      <c r="C472" s="292" t="s">
        <v>97</v>
      </c>
      <c r="D472" s="292" t="s">
        <v>2845</v>
      </c>
      <c r="E472" s="291" t="s">
        <v>1261</v>
      </c>
      <c r="F472" s="292" t="s">
        <v>1262</v>
      </c>
      <c r="G472" s="292" t="s">
        <v>1136</v>
      </c>
      <c r="H472" s="291" t="s">
        <v>137</v>
      </c>
      <c r="I472" s="291" t="s">
        <v>138</v>
      </c>
      <c r="J472" s="298" t="s">
        <v>3230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2751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3072</v>
      </c>
      <c r="AM472" s="292" t="s">
        <v>3218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Row],[功能代號]],#REF!,1,FALSE)</f>
        <v>#REF!</v>
      </c>
    </row>
    <row r="473" spans="3:50" ht="13.8" hidden="1">
      <c r="C473" s="292" t="s">
        <v>97</v>
      </c>
      <c r="D473" s="292" t="s">
        <v>2845</v>
      </c>
      <c r="E473" s="291" t="s">
        <v>1263</v>
      </c>
      <c r="F473" s="292" t="s">
        <v>1264</v>
      </c>
      <c r="G473" s="292" t="s">
        <v>1136</v>
      </c>
      <c r="H473" s="291" t="s">
        <v>137</v>
      </c>
      <c r="I473" s="291" t="s">
        <v>138</v>
      </c>
      <c r="J473" s="298" t="s">
        <v>3230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2751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3072</v>
      </c>
      <c r="AM473" s="292" t="s">
        <v>3218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Row],[功能代號]],#REF!,1,FALSE)</f>
        <v>#REF!</v>
      </c>
    </row>
    <row r="474" spans="3:50" ht="13.8" hidden="1">
      <c r="C474" s="292" t="s">
        <v>97</v>
      </c>
      <c r="D474" s="292" t="s">
        <v>2845</v>
      </c>
      <c r="E474" s="291" t="s">
        <v>1265</v>
      </c>
      <c r="F474" s="292" t="s">
        <v>1266</v>
      </c>
      <c r="G474" s="292" t="s">
        <v>1136</v>
      </c>
      <c r="H474" s="291" t="s">
        <v>137</v>
      </c>
      <c r="I474" s="291" t="s">
        <v>138</v>
      </c>
      <c r="J474" s="298" t="s">
        <v>3230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2751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3072</v>
      </c>
      <c r="AM474" s="292" t="s">
        <v>3218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Row],[功能代號]],#REF!,1,FALSE)</f>
        <v>#REF!</v>
      </c>
    </row>
    <row r="475" spans="3:50" ht="13.8" hidden="1">
      <c r="C475" s="292" t="s">
        <v>97</v>
      </c>
      <c r="D475" s="292" t="s">
        <v>2845</v>
      </c>
      <c r="E475" s="291" t="s">
        <v>1267</v>
      </c>
      <c r="F475" s="292" t="s">
        <v>1268</v>
      </c>
      <c r="G475" s="292" t="s">
        <v>1136</v>
      </c>
      <c r="H475" s="291" t="s">
        <v>137</v>
      </c>
      <c r="I475" s="291" t="s">
        <v>138</v>
      </c>
      <c r="J475" s="298" t="s">
        <v>3230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2751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3072</v>
      </c>
      <c r="AM475" s="292" t="s">
        <v>3218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Row],[功能代號]],#REF!,1,FALSE)</f>
        <v>#REF!</v>
      </c>
    </row>
    <row r="476" spans="3:50" ht="13.8" hidden="1">
      <c r="C476" s="292" t="s">
        <v>97</v>
      </c>
      <c r="D476" s="292" t="s">
        <v>2845</v>
      </c>
      <c r="E476" s="291" t="s">
        <v>1269</v>
      </c>
      <c r="F476" s="292" t="s">
        <v>1270</v>
      </c>
      <c r="G476" s="292" t="s">
        <v>1136</v>
      </c>
      <c r="H476" s="291" t="s">
        <v>137</v>
      </c>
      <c r="I476" s="291" t="s">
        <v>138</v>
      </c>
      <c r="J476" s="298" t="s">
        <v>3230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2751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3072</v>
      </c>
      <c r="AM476" s="292" t="s">
        <v>3218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Row],[功能代號]],#REF!,1,FALSE)</f>
        <v>#REF!</v>
      </c>
    </row>
    <row r="477" spans="3:50" ht="13.8" hidden="1">
      <c r="C477" s="292" t="s">
        <v>97</v>
      </c>
      <c r="D477" s="292" t="s">
        <v>2845</v>
      </c>
      <c r="E477" s="291" t="s">
        <v>1271</v>
      </c>
      <c r="F477" s="292" t="s">
        <v>1272</v>
      </c>
      <c r="G477" s="292" t="s">
        <v>1136</v>
      </c>
      <c r="H477" s="291" t="s">
        <v>137</v>
      </c>
      <c r="I477" s="291" t="s">
        <v>138</v>
      </c>
      <c r="J477" s="298" t="s">
        <v>3230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2751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3072</v>
      </c>
      <c r="AM477" s="292" t="s">
        <v>3218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Row],[功能代號]],#REF!,1,FALSE)</f>
        <v>#REF!</v>
      </c>
    </row>
    <row r="478" spans="3:50" ht="13.8" hidden="1">
      <c r="C478" s="292" t="s">
        <v>97</v>
      </c>
      <c r="D478" s="292" t="s">
        <v>2845</v>
      </c>
      <c r="E478" s="291" t="s">
        <v>1273</v>
      </c>
      <c r="F478" s="292" t="s">
        <v>1274</v>
      </c>
      <c r="G478" s="292" t="s">
        <v>1136</v>
      </c>
      <c r="H478" s="291" t="s">
        <v>137</v>
      </c>
      <c r="I478" s="291" t="s">
        <v>138</v>
      </c>
      <c r="J478" s="298" t="s">
        <v>3230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2751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3072</v>
      </c>
      <c r="AM478" s="292" t="s">
        <v>3218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Row],[功能代號]],#REF!,1,FALSE)</f>
        <v>#REF!</v>
      </c>
    </row>
    <row r="479" spans="3:50" ht="13.8" hidden="1">
      <c r="C479" s="292" t="s">
        <v>97</v>
      </c>
      <c r="D479" s="292" t="s">
        <v>2845</v>
      </c>
      <c r="E479" s="291" t="s">
        <v>1275</v>
      </c>
      <c r="F479" s="292" t="s">
        <v>1276</v>
      </c>
      <c r="G479" s="292" t="s">
        <v>1136</v>
      </c>
      <c r="H479" s="291" t="s">
        <v>137</v>
      </c>
      <c r="I479" s="291" t="s">
        <v>138</v>
      </c>
      <c r="J479" s="298" t="s">
        <v>3230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2751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3072</v>
      </c>
      <c r="AM479" s="292" t="s">
        <v>3218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Row],[功能代號]],#REF!,1,FALSE)</f>
        <v>#REF!</v>
      </c>
    </row>
    <row r="480" spans="3:50" ht="13.8" hidden="1">
      <c r="C480" s="292" t="s">
        <v>97</v>
      </c>
      <c r="D480" s="292" t="s">
        <v>2845</v>
      </c>
      <c r="E480" s="291" t="s">
        <v>1277</v>
      </c>
      <c r="F480" s="292" t="s">
        <v>1278</v>
      </c>
      <c r="G480" s="292" t="s">
        <v>1136</v>
      </c>
      <c r="H480" s="291" t="s">
        <v>137</v>
      </c>
      <c r="I480" s="291" t="s">
        <v>138</v>
      </c>
      <c r="J480" s="298" t="s">
        <v>3230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2751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3072</v>
      </c>
      <c r="AM480" s="292" t="s">
        <v>3218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Row],[功能代號]],#REF!,1,FALSE)</f>
        <v>#REF!</v>
      </c>
    </row>
    <row r="481" spans="3:50" ht="13.8" hidden="1">
      <c r="C481" s="292" t="s">
        <v>97</v>
      </c>
      <c r="D481" s="292" t="s">
        <v>2845</v>
      </c>
      <c r="E481" s="291" t="s">
        <v>1279</v>
      </c>
      <c r="F481" s="292" t="s">
        <v>1280</v>
      </c>
      <c r="G481" s="292" t="s">
        <v>1136</v>
      </c>
      <c r="H481" s="291" t="s">
        <v>137</v>
      </c>
      <c r="I481" s="291" t="s">
        <v>138</v>
      </c>
      <c r="J481" s="298" t="s">
        <v>3230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2751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3072</v>
      </c>
      <c r="AM481" s="292" t="s">
        <v>3218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Row],[功能代號]],#REF!,1,FALSE)</f>
        <v>#REF!</v>
      </c>
    </row>
    <row r="482" spans="3:50" ht="13.8" hidden="1">
      <c r="C482" s="292" t="s">
        <v>97</v>
      </c>
      <c r="D482" s="292" t="s">
        <v>2845</v>
      </c>
      <c r="E482" s="291" t="s">
        <v>1281</v>
      </c>
      <c r="F482" s="292" t="s">
        <v>1282</v>
      </c>
      <c r="G482" s="292" t="s">
        <v>1136</v>
      </c>
      <c r="H482" s="291" t="s">
        <v>137</v>
      </c>
      <c r="I482" s="291" t="s">
        <v>138</v>
      </c>
      <c r="J482" s="298" t="s">
        <v>3230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2751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3072</v>
      </c>
      <c r="AM482" s="292" t="s">
        <v>3218</v>
      </c>
      <c r="AN482" s="292" t="str">
        <f>VLOOKUP(功能_33[[#This Row],[功能代號]],需二審tmp!A:A,1,FALSE)</f>
        <v>L8336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Row],[功能代號]],#REF!,1,FALSE)</f>
        <v>#REF!</v>
      </c>
    </row>
    <row r="483" spans="3:50" ht="13.8" hidden="1">
      <c r="C483" s="292" t="s">
        <v>97</v>
      </c>
      <c r="D483" s="292" t="s">
        <v>2845</v>
      </c>
      <c r="E483" s="291" t="s">
        <v>1283</v>
      </c>
      <c r="F483" s="292" t="s">
        <v>1284</v>
      </c>
      <c r="G483" s="292" t="s">
        <v>1136</v>
      </c>
      <c r="H483" s="291" t="s">
        <v>137</v>
      </c>
      <c r="I483" s="291" t="s">
        <v>138</v>
      </c>
      <c r="J483" s="298" t="s">
        <v>3230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2751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3072</v>
      </c>
      <c r="AM483" s="292" t="s">
        <v>3218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Row],[功能代號]],#REF!,1,FALSE)</f>
        <v>#REF!</v>
      </c>
    </row>
    <row r="484" spans="3:50" ht="13.8" hidden="1">
      <c r="C484" s="292" t="s">
        <v>97</v>
      </c>
      <c r="D484" s="292" t="s">
        <v>2845</v>
      </c>
      <c r="E484" s="291" t="s">
        <v>1285</v>
      </c>
      <c r="F484" s="292" t="s">
        <v>1286</v>
      </c>
      <c r="G484" s="292" t="s">
        <v>1136</v>
      </c>
      <c r="H484" s="291" t="s">
        <v>137</v>
      </c>
      <c r="I484" s="291" t="s">
        <v>138</v>
      </c>
      <c r="J484" s="298" t="s">
        <v>3230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3072</v>
      </c>
      <c r="AM484" s="292" t="s">
        <v>3219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Row],[功能代號]],#REF!,1,FALSE)</f>
        <v>#REF!</v>
      </c>
    </row>
    <row r="485" spans="3:50" ht="13.8" hidden="1">
      <c r="C485" s="292" t="s">
        <v>97</v>
      </c>
      <c r="D485" s="292" t="s">
        <v>2845</v>
      </c>
      <c r="E485" s="291" t="s">
        <v>1287</v>
      </c>
      <c r="F485" s="292" t="s">
        <v>1288</v>
      </c>
      <c r="G485" s="292" t="s">
        <v>1136</v>
      </c>
      <c r="H485" s="291" t="s">
        <v>137</v>
      </c>
      <c r="I485" s="291" t="s">
        <v>138</v>
      </c>
      <c r="J485" s="298" t="s">
        <v>3230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3072</v>
      </c>
      <c r="AM485" s="292" t="s">
        <v>3219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Row],[功能代號]],#REF!,1,FALSE)</f>
        <v>#REF!</v>
      </c>
    </row>
    <row r="486" spans="3:50" ht="13.8" hidden="1">
      <c r="C486" s="292" t="s">
        <v>97</v>
      </c>
      <c r="D486" s="292" t="s">
        <v>2845</v>
      </c>
      <c r="E486" s="291" t="s">
        <v>1289</v>
      </c>
      <c r="F486" s="292" t="s">
        <v>1290</v>
      </c>
      <c r="G486" s="292" t="s">
        <v>1136</v>
      </c>
      <c r="H486" s="291" t="s">
        <v>137</v>
      </c>
      <c r="I486" s="291" t="s">
        <v>138</v>
      </c>
      <c r="J486" s="298" t="s">
        <v>3230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3072</v>
      </c>
      <c r="AM486" s="292" t="s">
        <v>3219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Row],[功能代號]],#REF!,1,FALSE)</f>
        <v>#REF!</v>
      </c>
    </row>
    <row r="487" spans="3:50" ht="13.8" hidden="1">
      <c r="C487" s="292" t="s">
        <v>97</v>
      </c>
      <c r="D487" s="292" t="s">
        <v>2845</v>
      </c>
      <c r="E487" s="291" t="s">
        <v>1291</v>
      </c>
      <c r="F487" s="292" t="s">
        <v>1292</v>
      </c>
      <c r="G487" s="292" t="s">
        <v>1136</v>
      </c>
      <c r="H487" s="291" t="s">
        <v>137</v>
      </c>
      <c r="I487" s="291" t="s">
        <v>138</v>
      </c>
      <c r="J487" s="298" t="s">
        <v>3230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3072</v>
      </c>
      <c r="AM487" s="292" t="s">
        <v>3219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Row],[功能代號]],#REF!,1,FALSE)</f>
        <v>#REF!</v>
      </c>
    </row>
    <row r="488" spans="3:50" ht="13.8" hidden="1">
      <c r="C488" s="292" t="s">
        <v>97</v>
      </c>
      <c r="D488" s="292" t="s">
        <v>2845</v>
      </c>
      <c r="E488" s="291" t="s">
        <v>1293</v>
      </c>
      <c r="F488" s="292" t="s">
        <v>1294</v>
      </c>
      <c r="G488" s="292" t="s">
        <v>1136</v>
      </c>
      <c r="H488" s="291" t="s">
        <v>137</v>
      </c>
      <c r="I488" s="291" t="s">
        <v>138</v>
      </c>
      <c r="J488" s="298" t="s">
        <v>3230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3072</v>
      </c>
      <c r="AM488" s="292" t="s">
        <v>3219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Row],[功能代號]],#REF!,1,FALSE)</f>
        <v>#REF!</v>
      </c>
    </row>
    <row r="489" spans="3:50" ht="13.8" hidden="1">
      <c r="C489" s="292" t="s">
        <v>97</v>
      </c>
      <c r="D489" s="292" t="s">
        <v>2845</v>
      </c>
      <c r="E489" s="291" t="s">
        <v>1295</v>
      </c>
      <c r="F489" s="292" t="s">
        <v>1296</v>
      </c>
      <c r="G489" s="292" t="s">
        <v>1136</v>
      </c>
      <c r="H489" s="291" t="s">
        <v>137</v>
      </c>
      <c r="I489" s="291" t="s">
        <v>138</v>
      </c>
      <c r="J489" s="298" t="s">
        <v>3230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3072</v>
      </c>
      <c r="AM489" s="292" t="s">
        <v>3219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Row],[功能代號]],#REF!,1,FALSE)</f>
        <v>#REF!</v>
      </c>
    </row>
    <row r="490" spans="3:50" ht="13.8" hidden="1">
      <c r="C490" s="292" t="s">
        <v>97</v>
      </c>
      <c r="D490" s="292" t="s">
        <v>2845</v>
      </c>
      <c r="E490" s="291" t="s">
        <v>1297</v>
      </c>
      <c r="F490" s="292" t="s">
        <v>1298</v>
      </c>
      <c r="G490" s="292" t="s">
        <v>1136</v>
      </c>
      <c r="H490" s="291" t="s">
        <v>137</v>
      </c>
      <c r="I490" s="291" t="s">
        <v>138</v>
      </c>
      <c r="J490" s="298" t="s">
        <v>3230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3072</v>
      </c>
      <c r="AM490" s="292" t="s">
        <v>3219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Row],[功能代號]],#REF!,1,FALSE)</f>
        <v>#REF!</v>
      </c>
    </row>
    <row r="491" spans="3:50" ht="13.8" hidden="1">
      <c r="C491" s="292" t="s">
        <v>97</v>
      </c>
      <c r="D491" s="292" t="s">
        <v>2845</v>
      </c>
      <c r="E491" s="291" t="s">
        <v>1299</v>
      </c>
      <c r="F491" s="292" t="s">
        <v>1300</v>
      </c>
      <c r="G491" s="292" t="s">
        <v>1136</v>
      </c>
      <c r="H491" s="291" t="s">
        <v>137</v>
      </c>
      <c r="I491" s="291" t="s">
        <v>138</v>
      </c>
      <c r="J491" s="298" t="s">
        <v>3230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3072</v>
      </c>
      <c r="AM491" s="292" t="s">
        <v>3219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Row],[功能代號]],#REF!,1,FALSE)</f>
        <v>#REF!</v>
      </c>
    </row>
    <row r="492" spans="3:50" ht="13.8" hidden="1">
      <c r="C492" s="292" t="s">
        <v>97</v>
      </c>
      <c r="D492" s="292" t="s">
        <v>2845</v>
      </c>
      <c r="E492" s="291" t="s">
        <v>1301</v>
      </c>
      <c r="F492" s="292" t="s">
        <v>1302</v>
      </c>
      <c r="G492" s="292" t="s">
        <v>1136</v>
      </c>
      <c r="H492" s="291" t="s">
        <v>137</v>
      </c>
      <c r="I492" s="291" t="s">
        <v>138</v>
      </c>
      <c r="J492" s="298" t="s">
        <v>3230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3072</v>
      </c>
      <c r="AM492" s="292" t="s">
        <v>3219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Row],[功能代號]],#REF!,1,FALSE)</f>
        <v>#REF!</v>
      </c>
    </row>
    <row r="493" spans="3:50" ht="13.8" hidden="1">
      <c r="C493" s="292" t="s">
        <v>97</v>
      </c>
      <c r="D493" s="292" t="s">
        <v>2845</v>
      </c>
      <c r="E493" s="291" t="s">
        <v>1303</v>
      </c>
      <c r="F493" s="292" t="s">
        <v>1304</v>
      </c>
      <c r="G493" s="292" t="s">
        <v>1136</v>
      </c>
      <c r="H493" s="291" t="s">
        <v>137</v>
      </c>
      <c r="I493" s="291" t="s">
        <v>138</v>
      </c>
      <c r="J493" s="298" t="s">
        <v>3230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3072</v>
      </c>
      <c r="AM493" s="292" t="s">
        <v>3219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Row],[功能代號]],#REF!,1,FALSE)</f>
        <v>#REF!</v>
      </c>
    </row>
    <row r="494" spans="3:50" ht="13.8" hidden="1">
      <c r="C494" s="292" t="s">
        <v>97</v>
      </c>
      <c r="D494" s="292" t="s">
        <v>2845</v>
      </c>
      <c r="E494" s="291" t="s">
        <v>1305</v>
      </c>
      <c r="F494" s="292" t="s">
        <v>1306</v>
      </c>
      <c r="G494" s="292" t="s">
        <v>1136</v>
      </c>
      <c r="H494" s="291" t="s">
        <v>137</v>
      </c>
      <c r="I494" s="291" t="s">
        <v>138</v>
      </c>
      <c r="J494" s="298" t="s">
        <v>3230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3072</v>
      </c>
      <c r="AM494" s="292" t="s">
        <v>3219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Row],[功能代號]],#REF!,1,FALSE)</f>
        <v>#REF!</v>
      </c>
    </row>
    <row r="495" spans="3:50" ht="13.8" hidden="1">
      <c r="C495" s="292" t="s">
        <v>97</v>
      </c>
      <c r="D495" s="292" t="s">
        <v>2845</v>
      </c>
      <c r="E495" s="291" t="s">
        <v>1307</v>
      </c>
      <c r="F495" s="292" t="s">
        <v>1308</v>
      </c>
      <c r="G495" s="292" t="s">
        <v>1136</v>
      </c>
      <c r="H495" s="291" t="s">
        <v>137</v>
      </c>
      <c r="I495" s="291" t="s">
        <v>138</v>
      </c>
      <c r="J495" s="298" t="s">
        <v>3230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3072</v>
      </c>
      <c r="AM495" s="292" t="s">
        <v>3219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Row],[功能代號]],#REF!,1,FALSE)</f>
        <v>#REF!</v>
      </c>
    </row>
    <row r="496" spans="3:50" ht="13.8" hidden="1">
      <c r="C496" s="292" t="s">
        <v>97</v>
      </c>
      <c r="D496" s="292" t="s">
        <v>2845</v>
      </c>
      <c r="E496" s="291" t="s">
        <v>1309</v>
      </c>
      <c r="F496" s="292" t="s">
        <v>1310</v>
      </c>
      <c r="G496" s="292" t="s">
        <v>1136</v>
      </c>
      <c r="H496" s="291" t="s">
        <v>137</v>
      </c>
      <c r="I496" s="291" t="s">
        <v>138</v>
      </c>
      <c r="J496" s="298" t="s">
        <v>3230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3072</v>
      </c>
      <c r="AM496" s="292" t="s">
        <v>3219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Row],[功能代號]],#REF!,1,FALSE)</f>
        <v>#REF!</v>
      </c>
    </row>
    <row r="497" spans="3:50" ht="13.8" hidden="1">
      <c r="C497" s="292" t="s">
        <v>97</v>
      </c>
      <c r="D497" s="292" t="s">
        <v>2845</v>
      </c>
      <c r="E497" s="291" t="s">
        <v>1311</v>
      </c>
      <c r="F497" s="292" t="s">
        <v>1312</v>
      </c>
      <c r="G497" s="292" t="s">
        <v>1136</v>
      </c>
      <c r="H497" s="291" t="s">
        <v>137</v>
      </c>
      <c r="I497" s="291" t="s">
        <v>138</v>
      </c>
      <c r="J497" s="298" t="s">
        <v>3230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3072</v>
      </c>
      <c r="AM497" s="292" t="s">
        <v>3219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Row],[功能代號]],#REF!,1,FALSE)</f>
        <v>#REF!</v>
      </c>
    </row>
    <row r="498" spans="3:50" ht="13.8" hidden="1">
      <c r="C498" s="292" t="s">
        <v>97</v>
      </c>
      <c r="D498" s="292" t="s">
        <v>2845</v>
      </c>
      <c r="E498" s="291" t="s">
        <v>1313</v>
      </c>
      <c r="F498" s="292" t="s">
        <v>1314</v>
      </c>
      <c r="G498" s="292" t="s">
        <v>1136</v>
      </c>
      <c r="H498" s="291" t="s">
        <v>137</v>
      </c>
      <c r="I498" s="291" t="s">
        <v>138</v>
      </c>
      <c r="J498" s="298" t="s">
        <v>3230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3072</v>
      </c>
      <c r="AM498" s="292" t="s">
        <v>3219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Row],[功能代號]],#REF!,1,FALSE)</f>
        <v>#REF!</v>
      </c>
    </row>
    <row r="499" spans="3:50" ht="13.8" hidden="1">
      <c r="C499" s="292" t="s">
        <v>97</v>
      </c>
      <c r="D499" s="292" t="s">
        <v>2845</v>
      </c>
      <c r="E499" s="291" t="s">
        <v>1315</v>
      </c>
      <c r="F499" s="292" t="s">
        <v>1316</v>
      </c>
      <c r="G499" s="292" t="s">
        <v>1136</v>
      </c>
      <c r="H499" s="291" t="s">
        <v>137</v>
      </c>
      <c r="I499" s="291" t="s">
        <v>138</v>
      </c>
      <c r="J499" s="298" t="s">
        <v>3230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3072</v>
      </c>
      <c r="AM499" s="292" t="s">
        <v>3219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Row],[功能代號]],#REF!,1,FALSE)</f>
        <v>#REF!</v>
      </c>
    </row>
    <row r="500" spans="3:50" ht="13.8" hidden="1">
      <c r="C500" s="292" t="s">
        <v>97</v>
      </c>
      <c r="D500" s="292" t="s">
        <v>2845</v>
      </c>
      <c r="E500" s="291" t="s">
        <v>1317</v>
      </c>
      <c r="F500" s="292" t="s">
        <v>1318</v>
      </c>
      <c r="G500" s="292" t="s">
        <v>1136</v>
      </c>
      <c r="H500" s="291" t="s">
        <v>137</v>
      </c>
      <c r="I500" s="291" t="s">
        <v>138</v>
      </c>
      <c r="J500" s="298" t="s">
        <v>3230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3072</v>
      </c>
      <c r="AM500" s="292" t="s">
        <v>3219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Row],[功能代號]],#REF!,1,FALSE)</f>
        <v>#REF!</v>
      </c>
    </row>
    <row r="501" spans="3:50" ht="13.8" hidden="1">
      <c r="C501" s="292" t="s">
        <v>97</v>
      </c>
      <c r="D501" s="292" t="s">
        <v>2845</v>
      </c>
      <c r="E501" s="291" t="s">
        <v>1319</v>
      </c>
      <c r="F501" s="292" t="s">
        <v>1320</v>
      </c>
      <c r="G501" s="292" t="s">
        <v>1136</v>
      </c>
      <c r="H501" s="291" t="s">
        <v>137</v>
      </c>
      <c r="I501" s="291" t="s">
        <v>138</v>
      </c>
      <c r="J501" s="298" t="s">
        <v>3230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3072</v>
      </c>
      <c r="AM501" s="292" t="s">
        <v>3219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Row],[功能代號]],#REF!,1,FALSE)</f>
        <v>#REF!</v>
      </c>
    </row>
    <row r="502" spans="3:50" ht="13.8" hidden="1">
      <c r="C502" s="292" t="s">
        <v>97</v>
      </c>
      <c r="D502" s="292" t="s">
        <v>2845</v>
      </c>
      <c r="E502" s="291" t="s">
        <v>1321</v>
      </c>
      <c r="F502" s="292" t="s">
        <v>1322</v>
      </c>
      <c r="G502" s="292" t="s">
        <v>1136</v>
      </c>
      <c r="H502" s="291" t="s">
        <v>137</v>
      </c>
      <c r="I502" s="291" t="s">
        <v>138</v>
      </c>
      <c r="J502" s="298" t="s">
        <v>3230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3072</v>
      </c>
      <c r="AM502" s="292" t="s">
        <v>3219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Row],[功能代號]],#REF!,1,FALSE)</f>
        <v>#REF!</v>
      </c>
    </row>
    <row r="503" spans="3:50" ht="13.8" hidden="1">
      <c r="C503" s="292" t="s">
        <v>97</v>
      </c>
      <c r="D503" s="292" t="s">
        <v>2845</v>
      </c>
      <c r="E503" s="291" t="s">
        <v>1323</v>
      </c>
      <c r="F503" s="292" t="s">
        <v>1324</v>
      </c>
      <c r="G503" s="292" t="s">
        <v>1136</v>
      </c>
      <c r="H503" s="291" t="s">
        <v>137</v>
      </c>
      <c r="I503" s="291" t="s">
        <v>138</v>
      </c>
      <c r="J503" s="298" t="s">
        <v>3230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3072</v>
      </c>
      <c r="AM503" s="292" t="s">
        <v>3219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Row],[功能代號]],#REF!,1,FALSE)</f>
        <v>#REF!</v>
      </c>
    </row>
    <row r="504" spans="3:50" ht="13.8" hidden="1">
      <c r="C504" s="292" t="s">
        <v>97</v>
      </c>
      <c r="D504" s="292" t="s">
        <v>2845</v>
      </c>
      <c r="E504" s="291" t="s">
        <v>1325</v>
      </c>
      <c r="F504" s="292" t="s">
        <v>1326</v>
      </c>
      <c r="G504" s="292" t="s">
        <v>1136</v>
      </c>
      <c r="H504" s="291" t="s">
        <v>137</v>
      </c>
      <c r="I504" s="291" t="s">
        <v>138</v>
      </c>
      <c r="J504" s="298" t="s">
        <v>3230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3072</v>
      </c>
      <c r="AM504" s="292" t="s">
        <v>3219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Row],[功能代號]],#REF!,1,FALSE)</f>
        <v>#REF!</v>
      </c>
    </row>
    <row r="505" spans="3:50" ht="13.8" hidden="1">
      <c r="C505" s="292" t="s">
        <v>97</v>
      </c>
      <c r="D505" s="292" t="s">
        <v>2845</v>
      </c>
      <c r="E505" s="291" t="s">
        <v>1327</v>
      </c>
      <c r="F505" s="292" t="s">
        <v>1328</v>
      </c>
      <c r="G505" s="292" t="s">
        <v>1136</v>
      </c>
      <c r="H505" s="291" t="s">
        <v>137</v>
      </c>
      <c r="I505" s="291" t="s">
        <v>138</v>
      </c>
      <c r="J505" s="298" t="s">
        <v>3230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3072</v>
      </c>
      <c r="AM505" s="292" t="s">
        <v>3219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Row],[功能代號]],#REF!,1,FALSE)</f>
        <v>#REF!</v>
      </c>
    </row>
    <row r="506" spans="3:50" ht="13.8" hidden="1">
      <c r="C506" s="292" t="s">
        <v>97</v>
      </c>
      <c r="D506" s="292" t="s">
        <v>2845</v>
      </c>
      <c r="E506" s="291" t="s">
        <v>1329</v>
      </c>
      <c r="F506" s="292" t="s">
        <v>1330</v>
      </c>
      <c r="G506" s="292" t="s">
        <v>1136</v>
      </c>
      <c r="H506" s="291" t="s">
        <v>137</v>
      </c>
      <c r="I506" s="291" t="s">
        <v>138</v>
      </c>
      <c r="J506" s="298" t="s">
        <v>3230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3072</v>
      </c>
      <c r="AM506" s="292" t="s">
        <v>3219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Row],[功能代號]],#REF!,1,FALSE)</f>
        <v>#REF!</v>
      </c>
    </row>
    <row r="507" spans="3:50" ht="13.8" hidden="1">
      <c r="C507" s="292" t="s">
        <v>97</v>
      </c>
      <c r="D507" s="292" t="s">
        <v>2845</v>
      </c>
      <c r="E507" s="291" t="s">
        <v>1331</v>
      </c>
      <c r="F507" s="292" t="s">
        <v>1332</v>
      </c>
      <c r="G507" s="292" t="s">
        <v>1136</v>
      </c>
      <c r="H507" s="291" t="s">
        <v>137</v>
      </c>
      <c r="I507" s="291" t="s">
        <v>138</v>
      </c>
      <c r="J507" s="298" t="s">
        <v>3230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3072</v>
      </c>
      <c r="AM507" s="292" t="s">
        <v>3219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Row],[功能代號]],#REF!,1,FALSE)</f>
        <v>#REF!</v>
      </c>
    </row>
    <row r="508" spans="3:50" ht="13.8" hidden="1">
      <c r="C508" s="292" t="s">
        <v>97</v>
      </c>
      <c r="D508" s="292" t="s">
        <v>2845</v>
      </c>
      <c r="E508" s="291" t="s">
        <v>1333</v>
      </c>
      <c r="F508" s="292" t="s">
        <v>1334</v>
      </c>
      <c r="G508" s="292" t="s">
        <v>1136</v>
      </c>
      <c r="H508" s="291" t="s">
        <v>137</v>
      </c>
      <c r="I508" s="291" t="s">
        <v>138</v>
      </c>
      <c r="J508" s="298" t="s">
        <v>3230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3072</v>
      </c>
      <c r="AM508" s="292" t="s">
        <v>3219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Row],[功能代號]],#REF!,1,FALSE)</f>
        <v>#REF!</v>
      </c>
    </row>
    <row r="509" spans="3:50" ht="13.8" hidden="1">
      <c r="C509" s="292" t="s">
        <v>97</v>
      </c>
      <c r="D509" s="292" t="s">
        <v>2845</v>
      </c>
      <c r="E509" s="291" t="s">
        <v>1335</v>
      </c>
      <c r="F509" s="292" t="s">
        <v>1336</v>
      </c>
      <c r="G509" s="292" t="s">
        <v>1136</v>
      </c>
      <c r="H509" s="291" t="s">
        <v>137</v>
      </c>
      <c r="I509" s="291" t="s">
        <v>138</v>
      </c>
      <c r="J509" s="298" t="s">
        <v>3230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3072</v>
      </c>
      <c r="AM509" s="292" t="s">
        <v>3219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Row],[功能代號]],#REF!,1,FALSE)</f>
        <v>#REF!</v>
      </c>
    </row>
    <row r="510" spans="3:50" ht="13.8" hidden="1">
      <c r="C510" s="292" t="s">
        <v>97</v>
      </c>
      <c r="D510" s="292" t="s">
        <v>2845</v>
      </c>
      <c r="E510" s="291" t="s">
        <v>1337</v>
      </c>
      <c r="F510" s="292" t="s">
        <v>1338</v>
      </c>
      <c r="G510" s="292" t="s">
        <v>1136</v>
      </c>
      <c r="H510" s="291" t="s">
        <v>137</v>
      </c>
      <c r="I510" s="291" t="s">
        <v>138</v>
      </c>
      <c r="J510" s="298" t="s">
        <v>3230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3072</v>
      </c>
      <c r="AM510" s="292" t="s">
        <v>3219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Row],[功能代號]],#REF!,1,FALSE)</f>
        <v>#REF!</v>
      </c>
    </row>
    <row r="511" spans="3:50" ht="13.8" hidden="1">
      <c r="C511" s="292" t="s">
        <v>97</v>
      </c>
      <c r="D511" s="292" t="s">
        <v>2845</v>
      </c>
      <c r="E511" s="291" t="s">
        <v>1339</v>
      </c>
      <c r="F511" s="292" t="s">
        <v>1340</v>
      </c>
      <c r="G511" s="292" t="s">
        <v>1136</v>
      </c>
      <c r="H511" s="291" t="s">
        <v>137</v>
      </c>
      <c r="I511" s="291" t="s">
        <v>138</v>
      </c>
      <c r="J511" s="298" t="s">
        <v>3230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3072</v>
      </c>
      <c r="AM511" s="292" t="s">
        <v>3219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Row],[功能代號]],#REF!,1,FALSE)</f>
        <v>#REF!</v>
      </c>
    </row>
    <row r="512" spans="3:50" ht="13.8" hidden="1">
      <c r="C512" s="292" t="s">
        <v>97</v>
      </c>
      <c r="D512" s="292" t="s">
        <v>2845</v>
      </c>
      <c r="E512" s="291" t="s">
        <v>1341</v>
      </c>
      <c r="F512" s="292" t="s">
        <v>1342</v>
      </c>
      <c r="G512" s="292" t="s">
        <v>1136</v>
      </c>
      <c r="H512" s="291" t="s">
        <v>137</v>
      </c>
      <c r="I512" s="291" t="s">
        <v>138</v>
      </c>
      <c r="J512" s="298" t="s">
        <v>3230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3072</v>
      </c>
      <c r="AM512" s="292" t="s">
        <v>3219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Row],[功能代號]],#REF!,1,FALSE)</f>
        <v>#REF!</v>
      </c>
    </row>
    <row r="513" spans="3:50" ht="13.8" hidden="1">
      <c r="C513" s="292" t="s">
        <v>97</v>
      </c>
      <c r="D513" s="292" t="s">
        <v>2845</v>
      </c>
      <c r="E513" s="291" t="s">
        <v>1343</v>
      </c>
      <c r="F513" s="292" t="s">
        <v>1344</v>
      </c>
      <c r="G513" s="292" t="s">
        <v>1136</v>
      </c>
      <c r="H513" s="291" t="s">
        <v>137</v>
      </c>
      <c r="I513" s="291" t="s">
        <v>138</v>
      </c>
      <c r="J513" s="298" t="s">
        <v>3230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3072</v>
      </c>
      <c r="AM513" s="292" t="s">
        <v>3219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Row],[功能代號]],#REF!,1,FALSE)</f>
        <v>#REF!</v>
      </c>
    </row>
    <row r="514" spans="3:50" ht="13.8" hidden="1">
      <c r="C514" s="292" t="s">
        <v>97</v>
      </c>
      <c r="D514" s="292" t="s">
        <v>2845</v>
      </c>
      <c r="E514" s="291" t="s">
        <v>1345</v>
      </c>
      <c r="F514" s="292" t="s">
        <v>1346</v>
      </c>
      <c r="G514" s="292" t="s">
        <v>1136</v>
      </c>
      <c r="H514" s="291" t="s">
        <v>137</v>
      </c>
      <c r="I514" s="291" t="s">
        <v>138</v>
      </c>
      <c r="J514" s="298" t="s">
        <v>3230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3072</v>
      </c>
      <c r="AM514" s="292" t="s">
        <v>3219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Row],[功能代號]],#REF!,1,FALSE)</f>
        <v>#REF!</v>
      </c>
    </row>
    <row r="515" spans="3:50" ht="13.8" hidden="1">
      <c r="C515" s="292" t="s">
        <v>97</v>
      </c>
      <c r="D515" s="292" t="s">
        <v>2845</v>
      </c>
      <c r="E515" s="291" t="s">
        <v>1347</v>
      </c>
      <c r="F515" s="292" t="s">
        <v>1348</v>
      </c>
      <c r="G515" s="292" t="s">
        <v>1136</v>
      </c>
      <c r="H515" s="291" t="s">
        <v>137</v>
      </c>
      <c r="I515" s="291" t="s">
        <v>138</v>
      </c>
      <c r="J515" s="298" t="s">
        <v>3230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3072</v>
      </c>
      <c r="AM515" s="292" t="s">
        <v>3219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Row],[功能代號]],#REF!,1,FALSE)</f>
        <v>#REF!</v>
      </c>
    </row>
    <row r="516" spans="3:50" ht="13.8" hidden="1">
      <c r="C516" s="292" t="s">
        <v>97</v>
      </c>
      <c r="D516" s="292" t="s">
        <v>2845</v>
      </c>
      <c r="E516" s="291" t="s">
        <v>1349</v>
      </c>
      <c r="F516" s="292" t="s">
        <v>1350</v>
      </c>
      <c r="G516" s="292" t="s">
        <v>1136</v>
      </c>
      <c r="H516" s="291" t="s">
        <v>137</v>
      </c>
      <c r="I516" s="291" t="s">
        <v>138</v>
      </c>
      <c r="J516" s="298" t="s">
        <v>3230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3072</v>
      </c>
      <c r="AM516" s="292" t="s">
        <v>3219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Row],[功能代號]],#REF!,1,FALSE)</f>
        <v>#REF!</v>
      </c>
    </row>
    <row r="517" spans="3:50" ht="13.8" hidden="1">
      <c r="C517" s="292" t="s">
        <v>97</v>
      </c>
      <c r="D517" s="292" t="s">
        <v>2845</v>
      </c>
      <c r="E517" s="291" t="s">
        <v>1351</v>
      </c>
      <c r="F517" s="292" t="s">
        <v>1352</v>
      </c>
      <c r="G517" s="292" t="s">
        <v>1136</v>
      </c>
      <c r="H517" s="291" t="s">
        <v>137</v>
      </c>
      <c r="I517" s="291" t="s">
        <v>138</v>
      </c>
      <c r="J517" s="298" t="s">
        <v>3230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197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3072</v>
      </c>
      <c r="AM517" s="292" t="s">
        <v>3219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Row],[功能代號]],#REF!,1,FALSE)</f>
        <v>#REF!</v>
      </c>
    </row>
    <row r="518" spans="3:50" ht="13.8" hidden="1">
      <c r="C518" s="292" t="s">
        <v>97</v>
      </c>
      <c r="D518" s="292" t="s">
        <v>2845</v>
      </c>
      <c r="E518" s="291" t="s">
        <v>1353</v>
      </c>
      <c r="F518" s="292" t="s">
        <v>1354</v>
      </c>
      <c r="G518" s="292" t="s">
        <v>1136</v>
      </c>
      <c r="H518" s="291" t="s">
        <v>137</v>
      </c>
      <c r="I518" s="291" t="s">
        <v>138</v>
      </c>
      <c r="J518" s="298" t="s">
        <v>3230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197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3072</v>
      </c>
      <c r="AM518" s="292" t="s">
        <v>3219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Row],[功能代號]],#REF!,1,FALSE)</f>
        <v>#REF!</v>
      </c>
    </row>
    <row r="519" spans="3:50" ht="13.8" hidden="1">
      <c r="C519" s="292" t="s">
        <v>97</v>
      </c>
      <c r="D519" s="292" t="s">
        <v>2845</v>
      </c>
      <c r="E519" s="291" t="s">
        <v>1355</v>
      </c>
      <c r="F519" s="292" t="s">
        <v>1356</v>
      </c>
      <c r="G519" s="292" t="s">
        <v>1136</v>
      </c>
      <c r="H519" s="291" t="s">
        <v>137</v>
      </c>
      <c r="I519" s="291" t="s">
        <v>138</v>
      </c>
      <c r="J519" s="298" t="s">
        <v>3230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197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3072</v>
      </c>
      <c r="AM519" s="292" t="s">
        <v>3219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Row],[功能代號]],#REF!,1,FALSE)</f>
        <v>#REF!</v>
      </c>
    </row>
    <row r="520" spans="3:50" ht="13.8" hidden="1">
      <c r="C520" s="292" t="s">
        <v>97</v>
      </c>
      <c r="D520" s="292" t="s">
        <v>2845</v>
      </c>
      <c r="E520" s="291" t="s">
        <v>1357</v>
      </c>
      <c r="F520" s="292" t="s">
        <v>1358</v>
      </c>
      <c r="G520" s="292" t="s">
        <v>1136</v>
      </c>
      <c r="H520" s="291" t="s">
        <v>137</v>
      </c>
      <c r="I520" s="291" t="s">
        <v>138</v>
      </c>
      <c r="J520" s="298" t="s">
        <v>3230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197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3072</v>
      </c>
      <c r="AM520" s="292" t="s">
        <v>3219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ref="AW520:AW543" si="66">IF(OR(COUNTA(M520)=0,COUNTA(Y520)=0),I520,"")</f>
        <v/>
      </c>
      <c r="AX520" s="585" t="e">
        <f>VLOOKUP(功能_33[[#This Row],[功能代號]],#REF!,1,FALSE)</f>
        <v>#REF!</v>
      </c>
    </row>
    <row r="521" spans="3:50" ht="13.8" hidden="1">
      <c r="C521" s="292" t="s">
        <v>97</v>
      </c>
      <c r="D521" s="292" t="s">
        <v>2846</v>
      </c>
      <c r="E521" s="291" t="s">
        <v>1359</v>
      </c>
      <c r="F521" s="292" t="s">
        <v>1360</v>
      </c>
      <c r="G521" s="292" t="s">
        <v>1361</v>
      </c>
      <c r="H521" s="291" t="s">
        <v>137</v>
      </c>
      <c r="I521" s="291" t="s">
        <v>138</v>
      </c>
      <c r="J521" s="298" t="s">
        <v>3193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Row],[功能代號]],[4]外部輸出入介面!$C:$F,4,FALSE)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134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3072</v>
      </c>
      <c r="AM521" s="292" t="s">
        <v>3187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ref="AQ521:AQ543" si="67">IF(COUNTA(AC521)=1,LEFT(D521,3),"")</f>
        <v>8-5</v>
      </c>
      <c r="AR521" s="577" t="str">
        <f t="shared" ref="AR521:AR543" si="68">IF(AND(COUNTA(L521)=1,COUNTA(M521)=1,COUNTA(Y521)=1,COUNTA(AB521)=1,COUNTA(AC521)=0),LEFT(D521,3),"")</f>
        <v/>
      </c>
      <c r="AS521" s="579" t="str">
        <f t="shared" ref="AS521:AS543" si="69">IF(AND(COUNTA(L521)=1,COUNTA(M521)=1,COUNTA(Y521)=1,COUNTA(AB521)=0,COUNTA(AC521)=0),LEFT(D521,3),"")</f>
        <v/>
      </c>
      <c r="AT521" s="581" t="str">
        <f t="shared" ref="AT521:AT543" si="70">IF(AND(COUNTA(M521)=0,COUNTA(Y521)=1),LEFT(D521,3),"")</f>
        <v/>
      </c>
      <c r="AU521" s="583" t="str">
        <f t="shared" ref="AU521:AU543" si="71">IF(AND(COUNTA(M521)=1,COUNTA(Y521)=0),LEFT(D521,3),"")</f>
        <v/>
      </c>
      <c r="AV521" s="585" t="str">
        <f t="shared" ref="AV521:AV543" si="72">IF(AND(COUNTA(M521)=0,COUNTA(Y521)=0),LEFT(D521,3),"")</f>
        <v/>
      </c>
      <c r="AW521" s="609" t="str">
        <f t="shared" si="66"/>
        <v/>
      </c>
      <c r="AX521" s="585" t="e">
        <f>VLOOKUP(功能_33[[#This Row],[功能代號]],#REF!,1,FALSE)</f>
        <v>#REF!</v>
      </c>
    </row>
    <row r="522" spans="3:50" ht="13.8" hidden="1">
      <c r="C522" s="292" t="s">
        <v>97</v>
      </c>
      <c r="D522" s="292" t="s">
        <v>2846</v>
      </c>
      <c r="E522" s="291" t="s">
        <v>1362</v>
      </c>
      <c r="F522" s="292" t="s">
        <v>1363</v>
      </c>
      <c r="G522" s="292" t="s">
        <v>1361</v>
      </c>
      <c r="H522" s="291" t="s">
        <v>137</v>
      </c>
      <c r="I522" s="291" t="s">
        <v>138</v>
      </c>
      <c r="J522" s="298" t="s">
        <v>3193</v>
      </c>
      <c r="K522" s="299">
        <v>44524</v>
      </c>
      <c r="L522" s="299">
        <v>44525</v>
      </c>
      <c r="M522" s="299">
        <v>44533</v>
      </c>
      <c r="N522" s="291" t="str">
        <f>VLOOKUP(功能_33[[#This Row],[功能代號]],[4]外部輸出入介面!$C:$F,4,FALSE)</f>
        <v>林清河</v>
      </c>
      <c r="O522" s="291" t="s">
        <v>21</v>
      </c>
      <c r="P522" s="291"/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134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程慧娟</v>
      </c>
      <c r="AH522" s="299"/>
      <c r="AI522" s="299"/>
      <c r="AJ522" s="292"/>
      <c r="AL522" s="291" t="s">
        <v>3072</v>
      </c>
      <c r="AM522" s="292" t="s">
        <v>3187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67"/>
        <v>8-5</v>
      </c>
      <c r="AR522" s="577" t="str">
        <f t="shared" si="68"/>
        <v/>
      </c>
      <c r="AS522" s="579" t="str">
        <f t="shared" si="69"/>
        <v/>
      </c>
      <c r="AT522" s="581" t="str">
        <f t="shared" si="70"/>
        <v/>
      </c>
      <c r="AU522" s="583" t="str">
        <f t="shared" si="71"/>
        <v/>
      </c>
      <c r="AV522" s="585" t="str">
        <f t="shared" si="72"/>
        <v/>
      </c>
      <c r="AW522" s="609" t="str">
        <f t="shared" si="66"/>
        <v/>
      </c>
      <c r="AX522" s="585" t="e">
        <f>VLOOKUP(功能_33[[#This Row],[功能代號]],#REF!,1,FALSE)</f>
        <v>#REF!</v>
      </c>
    </row>
    <row r="523" spans="3:50" ht="13.8" hidden="1">
      <c r="C523" s="292" t="s">
        <v>97</v>
      </c>
      <c r="D523" s="292" t="s">
        <v>2846</v>
      </c>
      <c r="E523" s="291" t="s">
        <v>1364</v>
      </c>
      <c r="F523" s="292" t="s">
        <v>1365</v>
      </c>
      <c r="G523" s="292" t="s">
        <v>1361</v>
      </c>
      <c r="H523" s="291" t="s">
        <v>137</v>
      </c>
      <c r="I523" s="291" t="s">
        <v>138</v>
      </c>
      <c r="J523" s="298" t="s">
        <v>3193</v>
      </c>
      <c r="K523" s="299">
        <v>44524</v>
      </c>
      <c r="L523" s="299">
        <v>44525</v>
      </c>
      <c r="M523" s="299">
        <v>44533</v>
      </c>
      <c r="N523" s="291" t="s">
        <v>7</v>
      </c>
      <c r="O523" s="291" t="s">
        <v>25</v>
      </c>
      <c r="P523" s="291" t="s">
        <v>21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134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3072</v>
      </c>
      <c r="AM523" s="292" t="s">
        <v>3188</v>
      </c>
      <c r="AN523" s="292" t="e">
        <f>VLOOKUP(功能_33[[#This Row],[功能代號]],需二審tmp!A:A,1,FALSE)</f>
        <v>#N/A</v>
      </c>
      <c r="AO523" s="356">
        <v>44526</v>
      </c>
      <c r="AQ523" s="575" t="str">
        <f t="shared" si="67"/>
        <v>8-5</v>
      </c>
      <c r="AR523" s="577" t="str">
        <f t="shared" si="68"/>
        <v/>
      </c>
      <c r="AS523" s="579" t="str">
        <f t="shared" si="69"/>
        <v/>
      </c>
      <c r="AT523" s="581" t="str">
        <f t="shared" si="70"/>
        <v/>
      </c>
      <c r="AU523" s="583" t="str">
        <f t="shared" si="71"/>
        <v/>
      </c>
      <c r="AV523" s="585" t="str">
        <f t="shared" si="72"/>
        <v/>
      </c>
      <c r="AW523" s="609" t="str">
        <f t="shared" si="66"/>
        <v/>
      </c>
      <c r="AX523" s="585" t="e">
        <f>VLOOKUP(功能_33[[#This Row],[功能代號]],#REF!,1,FALSE)</f>
        <v>#REF!</v>
      </c>
    </row>
    <row r="524" spans="3:50" ht="31.2" hidden="1">
      <c r="C524" s="292" t="s">
        <v>97</v>
      </c>
      <c r="D524" s="292" t="s">
        <v>2838</v>
      </c>
      <c r="E524" s="291" t="s">
        <v>1366</v>
      </c>
      <c r="F524" s="292" t="s">
        <v>1367</v>
      </c>
      <c r="G524" s="292" t="s">
        <v>1368</v>
      </c>
      <c r="H524" s="291" t="s">
        <v>482</v>
      </c>
      <c r="I524" s="291" t="s">
        <v>482</v>
      </c>
      <c r="J524" s="298" t="s">
        <v>3193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Row],[功能代號]],[4]外部輸出入介面!$C:$F,4,FALSE)</f>
        <v>林清河</v>
      </c>
      <c r="O524" s="291" t="s">
        <v>569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134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3198</v>
      </c>
      <c r="AM524" s="635" t="s">
        <v>3194</v>
      </c>
      <c r="AN524" s="292" t="str">
        <f>VLOOKUP(功能_33[[#This Row],[功能代號]],需二審tmp!A:A,1,FALSE)</f>
        <v>L8401</v>
      </c>
      <c r="AO524" s="356">
        <v>44526</v>
      </c>
      <c r="AQ524" s="575" t="str">
        <f t="shared" si="67"/>
        <v>8-4</v>
      </c>
      <c r="AR524" s="577" t="str">
        <f t="shared" si="68"/>
        <v/>
      </c>
      <c r="AS524" s="579" t="str">
        <f t="shared" si="69"/>
        <v/>
      </c>
      <c r="AT524" s="581" t="str">
        <f t="shared" si="70"/>
        <v/>
      </c>
      <c r="AU524" s="583" t="str">
        <f t="shared" si="71"/>
        <v/>
      </c>
      <c r="AV524" s="585" t="str">
        <f t="shared" si="72"/>
        <v/>
      </c>
      <c r="AW524" s="609" t="str">
        <f t="shared" si="66"/>
        <v/>
      </c>
      <c r="AX524" s="585" t="e">
        <f>VLOOKUP(功能_33[[#This Row],[功能代號]],#REF!,1,FALSE)</f>
        <v>#REF!</v>
      </c>
    </row>
    <row r="525" spans="3:50" ht="102.45" hidden="1" customHeight="1">
      <c r="C525" s="292" t="s">
        <v>97</v>
      </c>
      <c r="D525" s="292" t="s">
        <v>2838</v>
      </c>
      <c r="E525" s="291" t="s">
        <v>1369</v>
      </c>
      <c r="F525" s="292" t="s">
        <v>1370</v>
      </c>
      <c r="G525" s="219" t="s">
        <v>2753</v>
      </c>
      <c r="H525" s="291" t="s">
        <v>482</v>
      </c>
      <c r="I525" s="291" t="s">
        <v>482</v>
      </c>
      <c r="J525" s="298" t="s">
        <v>3193</v>
      </c>
      <c r="K525" s="299">
        <v>44524</v>
      </c>
      <c r="L525" s="299">
        <v>44525</v>
      </c>
      <c r="M525" s="299">
        <v>44529</v>
      </c>
      <c r="N525" s="291" t="str">
        <f>VLOOKUP(功能_33[[#This Row],[功能代號]],[4]外部輸出入介面!$C:$F,4,FALSE)</f>
        <v>林清河</v>
      </c>
      <c r="O525" s="291" t="s">
        <v>569</v>
      </c>
      <c r="T525" s="291"/>
      <c r="V525" s="291"/>
      <c r="W525" s="291"/>
      <c r="X525" s="292" t="str">
        <f>VLOOKUP(功能_33[[#This Row],[User]],SKL放款!A:G,7,FALSE)</f>
        <v>放款審查課</v>
      </c>
      <c r="Y525" s="299">
        <v>44529</v>
      </c>
      <c r="Z525" s="299" t="s">
        <v>134</v>
      </c>
      <c r="AA525" s="282">
        <v>44544</v>
      </c>
      <c r="AB525" s="299">
        <v>44544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鄧雪美</v>
      </c>
      <c r="AH525" s="299"/>
      <c r="AI525" s="299"/>
      <c r="AJ525" s="292"/>
      <c r="AL525" s="308" t="s">
        <v>3197</v>
      </c>
      <c r="AM525" s="635" t="s">
        <v>3195</v>
      </c>
      <c r="AN525" s="292" t="str">
        <f>VLOOKUP(功能_33[[#This Row],[功能代號]],需二審tmp!A:A,1,FALSE)</f>
        <v>L8402</v>
      </c>
      <c r="AO525" s="356">
        <v>44526</v>
      </c>
      <c r="AQ525" s="575" t="str">
        <f t="shared" si="67"/>
        <v>8-4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Row],[功能代號]],#REF!,1,FALSE)</f>
        <v>#REF!</v>
      </c>
    </row>
    <row r="526" spans="3:50" ht="27.6" hidden="1">
      <c r="C526" s="292" t="s">
        <v>96</v>
      </c>
      <c r="D526" s="280" t="s">
        <v>2839</v>
      </c>
      <c r="E526" s="291" t="s">
        <v>1371</v>
      </c>
      <c r="F526" s="292" t="s">
        <v>1372</v>
      </c>
      <c r="G526" s="292" t="s">
        <v>1373</v>
      </c>
      <c r="H526" s="291" t="s">
        <v>482</v>
      </c>
      <c r="I526" s="291" t="s">
        <v>482</v>
      </c>
      <c r="J526" s="298" t="s">
        <v>3282</v>
      </c>
      <c r="K526" s="299">
        <v>44530</v>
      </c>
      <c r="L526" s="299">
        <v>44530</v>
      </c>
      <c r="M526" s="299">
        <v>44536</v>
      </c>
      <c r="N526" s="291" t="str">
        <f>VLOOKUP(功能_33[[#This Row],[功能代號]],[4]外部輸出入介面!$C:$F,4,FALSE)</f>
        <v>林清河</v>
      </c>
      <c r="O526" s="291" t="str">
        <f>VLOOKUP(功能_33[[#This Row],[功能代號]],[4]外部輸出入介面!$C:$F,3,FALSE)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/>
      <c r="AA526" s="299">
        <v>44546</v>
      </c>
      <c r="AB526" s="299">
        <v>44546</v>
      </c>
      <c r="AC526" s="299">
        <v>44546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2754</v>
      </c>
      <c r="AM526" s="292" t="s">
        <v>2755</v>
      </c>
      <c r="AN526" s="292" t="e">
        <f>VLOOKUP(功能_33[[#This Row],[功能代號]],需二審tmp!A:A,1,FALSE)</f>
        <v>#N/A</v>
      </c>
      <c r="AQ526" s="575" t="str">
        <f t="shared" si="67"/>
        <v>7-2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Row],[功能代號]],#REF!,1,FALSE)</f>
        <v>#REF!</v>
      </c>
    </row>
    <row r="527" spans="3:50" ht="27.6" hidden="1">
      <c r="C527" s="292" t="s">
        <v>96</v>
      </c>
      <c r="D527" s="280" t="s">
        <v>2839</v>
      </c>
      <c r="E527" s="291" t="s">
        <v>1374</v>
      </c>
      <c r="F527" s="292" t="s">
        <v>1375</v>
      </c>
      <c r="G527" s="292" t="s">
        <v>1373</v>
      </c>
      <c r="H527" s="291" t="s">
        <v>482</v>
      </c>
      <c r="I527" s="291" t="s">
        <v>482</v>
      </c>
      <c r="J527" s="298" t="s">
        <v>3282</v>
      </c>
      <c r="K527" s="299">
        <v>44530</v>
      </c>
      <c r="L527" s="299">
        <v>44530</v>
      </c>
      <c r="M527" s="299">
        <v>44536</v>
      </c>
      <c r="N527" s="291" t="str">
        <f>VLOOKUP(功能_33[[#This Row],[功能代號]],[4]外部輸出入介面!$C:$F,4,FALSE)</f>
        <v>林清河</v>
      </c>
      <c r="O527" s="291" t="str">
        <f>VLOOKUP(功能_33[[#This Row],[功能代號]],[4]外部輸出入介面!$C:$F,3,FALSE)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2751</v>
      </c>
      <c r="AA527" s="299">
        <v>44546</v>
      </c>
      <c r="AB527" s="299">
        <v>44546</v>
      </c>
      <c r="AC527" s="299">
        <v>44546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2754</v>
      </c>
      <c r="AM527" s="292" t="s">
        <v>2755</v>
      </c>
      <c r="AN527" s="292" t="str">
        <f>VLOOKUP(功能_33[[#This Row],[功能代號]],需二審tmp!A:A,1,FALSE)</f>
        <v>L7202</v>
      </c>
      <c r="AQ527" s="575" t="str">
        <f t="shared" si="67"/>
        <v>7-2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Row],[功能代號]],#REF!,1,FALSE)</f>
        <v>#REF!</v>
      </c>
    </row>
    <row r="528" spans="3:50" ht="27.6" hidden="1">
      <c r="C528" s="292" t="s">
        <v>96</v>
      </c>
      <c r="D528" s="280" t="s">
        <v>2839</v>
      </c>
      <c r="E528" s="291" t="s">
        <v>1376</v>
      </c>
      <c r="F528" s="292" t="s">
        <v>1377</v>
      </c>
      <c r="G528" s="292" t="s">
        <v>1373</v>
      </c>
      <c r="H528" s="291" t="s">
        <v>482</v>
      </c>
      <c r="I528" s="291" t="s">
        <v>482</v>
      </c>
      <c r="J528" s="298" t="s">
        <v>3282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Row],[功能代號]],[4]外部輸出入介面!$C:$F,4,FALSE)</f>
        <v>林清河</v>
      </c>
      <c r="O528" s="291" t="str">
        <f>VLOOKUP(功能_33[[#This Row],[功能代號]],[4]外部輸出入介面!$C:$F,3,FALSE)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2756</v>
      </c>
      <c r="AM528" s="292" t="s">
        <v>2757</v>
      </c>
      <c r="AN528" s="292" t="e">
        <f>VLOOKUP(功能_33[[#This Row],[功能代號]],需二審tmp!A:A,1,FALSE)</f>
        <v>#N/A</v>
      </c>
      <c r="AQ528" s="575" t="str">
        <f t="shared" si="67"/>
        <v>7-2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Row],[功能代號]],#REF!,1,FALSE)</f>
        <v>#REF!</v>
      </c>
    </row>
    <row r="529" spans="1:50" ht="27.6" hidden="1">
      <c r="C529" s="292" t="s">
        <v>96</v>
      </c>
      <c r="D529" s="280" t="s">
        <v>2839</v>
      </c>
      <c r="E529" s="291" t="s">
        <v>1378</v>
      </c>
      <c r="F529" s="292" t="s">
        <v>1379</v>
      </c>
      <c r="G529" s="292" t="s">
        <v>1373</v>
      </c>
      <c r="H529" s="291" t="s">
        <v>482</v>
      </c>
      <c r="I529" s="291" t="s">
        <v>482</v>
      </c>
      <c r="J529" s="298" t="s">
        <v>3282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Row],[功能代號]],[4]外部輸出入介面!$C:$F,4,FALSE)</f>
        <v>林清河</v>
      </c>
      <c r="O529" s="291" t="str">
        <f>VLOOKUP(功能_33[[#This Row],[功能代號]],[4]外部輸出入介面!$C:$F,3,FALSE)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2751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2756</v>
      </c>
      <c r="AM529" s="292" t="s">
        <v>2757</v>
      </c>
      <c r="AN529" s="292" t="str">
        <f>VLOOKUP(功能_33[[#This Row],[功能代號]],需二審tmp!A:A,1,FALSE)</f>
        <v>L7210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Row],[功能代號]],#REF!,1,FALSE)</f>
        <v>#REF!</v>
      </c>
    </row>
    <row r="530" spans="1:50" ht="27.6" hidden="1">
      <c r="C530" s="292" t="s">
        <v>96</v>
      </c>
      <c r="D530" s="280" t="s">
        <v>3185</v>
      </c>
      <c r="E530" s="291" t="s">
        <v>1380</v>
      </c>
      <c r="F530" s="292" t="s">
        <v>1381</v>
      </c>
      <c r="G530" s="292" t="s">
        <v>1373</v>
      </c>
      <c r="H530" s="291" t="s">
        <v>482</v>
      </c>
      <c r="I530" s="291" t="s">
        <v>482</v>
      </c>
      <c r="J530" s="298" t="s">
        <v>3282</v>
      </c>
      <c r="K530" s="299">
        <v>44530</v>
      </c>
      <c r="L530" s="299">
        <v>44530</v>
      </c>
      <c r="M530" s="299">
        <f>IFERROR(IF(VLOOKUP(功能_33[[#This Row],[功能代號]],討論項目!A:H,8,FALSE)=0,"",VLOOKUP(功能_33[[#This Row],[功能代號]],討論項目!A:H,8,FALSE)),"")</f>
        <v>44533</v>
      </c>
      <c r="N530" s="291" t="str">
        <f>VLOOKUP(功能_33[[#This Row],[功能代號]],[4]外部輸出入介面!$C:$F,4,FALSE)</f>
        <v>林清河</v>
      </c>
      <c r="O530" s="291" t="str">
        <f>VLOOKUP(功能_33[[#This Row],[功能代號]],[4]外部輸出入介面!$C:$F,3,FALSE)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44533</v>
      </c>
      <c r="Z530" s="299" t="s">
        <v>2751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2758</v>
      </c>
      <c r="AM530" s="292" t="s">
        <v>2759</v>
      </c>
      <c r="AN530" s="292" t="str">
        <f>VLOOKUP(功能_33[[#This Row],[功能代號]],需二審tmp!A:A,1,FALSE)</f>
        <v>L7904</v>
      </c>
      <c r="AO530" s="356">
        <v>44533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Row],[功能代號]],#REF!,1,FALSE)</f>
        <v>#REF!</v>
      </c>
    </row>
    <row r="531" spans="1:50" ht="27.6" hidden="1">
      <c r="C531" s="292" t="s">
        <v>96</v>
      </c>
      <c r="D531" s="280" t="s">
        <v>2839</v>
      </c>
      <c r="E531" s="291" t="s">
        <v>1382</v>
      </c>
      <c r="F531" s="292" t="s">
        <v>1383</v>
      </c>
      <c r="G531" s="292" t="s">
        <v>1373</v>
      </c>
      <c r="H531" s="291" t="s">
        <v>482</v>
      </c>
      <c r="I531" s="291" t="s">
        <v>482</v>
      </c>
      <c r="J531" s="298" t="s">
        <v>3282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Row],[功能代號]],[4]外部輸出入介面!$C:$F,4,FALSE)</f>
        <v>林清河</v>
      </c>
      <c r="O531" s="291" t="str">
        <f>VLOOKUP(功能_33[[#This Row],[功能代號]],[4]外部輸出入介面!$C:$F,3,FALSE)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2751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2758</v>
      </c>
      <c r="AM531" s="292" t="s">
        <v>2759</v>
      </c>
      <c r="AN531" s="292" t="str">
        <f>VLOOKUP(功能_33[[#This Row],[功能代號]],需二審tmp!A:A,1,FALSE)</f>
        <v>L7204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Row],[功能代號]],#REF!,1,FALSE)</f>
        <v>#REF!</v>
      </c>
    </row>
    <row r="532" spans="1:50" ht="27.6" hidden="1">
      <c r="C532" s="292" t="s">
        <v>96</v>
      </c>
      <c r="D532" s="280" t="s">
        <v>2839</v>
      </c>
      <c r="E532" s="291" t="s">
        <v>1384</v>
      </c>
      <c r="F532" s="292" t="s">
        <v>1385</v>
      </c>
      <c r="G532" s="292" t="s">
        <v>1373</v>
      </c>
      <c r="H532" s="291" t="s">
        <v>482</v>
      </c>
      <c r="I532" s="291" t="s">
        <v>482</v>
      </c>
      <c r="J532" s="298" t="s">
        <v>3282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Row],[功能代號]],[4]外部輸出入介面!$C:$F,4,FALSE)</f>
        <v>林清河</v>
      </c>
      <c r="O532" s="291" t="str">
        <f>VLOOKUP(功能_33[[#This Row],[功能代號]],[4]外部輸出入介面!$C:$F,3,FALSE)</f>
        <v>蔡珮瑜</v>
      </c>
      <c r="P532" s="270" t="s">
        <v>3070</v>
      </c>
      <c r="T532" s="291"/>
      <c r="V532" s="291"/>
      <c r="W532" s="291"/>
      <c r="X532" s="292" t="str">
        <f>VLOOKUP(功能_33[[#This Row],[User]],SKL放款!A:G,7,FALSE)</f>
        <v>放款服務課</v>
      </c>
      <c r="Y532" s="299">
        <v>44533</v>
      </c>
      <c r="Z532" s="299" t="s">
        <v>2751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蔡珮瑜</v>
      </c>
      <c r="AH532" s="299"/>
      <c r="AI532" s="299"/>
      <c r="AJ532" s="292"/>
      <c r="AL532" s="308" t="s">
        <v>2760</v>
      </c>
      <c r="AM532" s="292" t="s">
        <v>2761</v>
      </c>
      <c r="AN532" s="292" t="str">
        <f>VLOOKUP(功能_33[[#This Row],[功能代號]],需二審tmp!A:A,1,FALSE)</f>
        <v>L7203</v>
      </c>
      <c r="AO532" s="356">
        <v>44533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Row],[功能代號]],#REF!,1,FALSE)</f>
        <v>#REF!</v>
      </c>
    </row>
    <row r="533" spans="1:50" ht="82.8" hidden="1">
      <c r="C533" s="292" t="s">
        <v>96</v>
      </c>
      <c r="D533" s="280" t="s">
        <v>2839</v>
      </c>
      <c r="E533" s="291" t="s">
        <v>1386</v>
      </c>
      <c r="F533" s="292" t="s">
        <v>1387</v>
      </c>
      <c r="G533" s="292" t="s">
        <v>1373</v>
      </c>
      <c r="H533" s="291" t="s">
        <v>482</v>
      </c>
      <c r="I533" s="291" t="s">
        <v>482</v>
      </c>
      <c r="J533" s="298" t="s">
        <v>3282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Row],[功能代號]],[4]外部輸出入介面!$C:$F,4,FALSE)</f>
        <v>林清河</v>
      </c>
      <c r="O533" s="291" t="str">
        <f>VLOOKUP(功能_33[[#This Row],[功能代號]],[4]外部輸出入介面!$C:$F,3,FALSE)</f>
        <v>張舜雯</v>
      </c>
      <c r="P533" s="270" t="s">
        <v>3070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2751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2762</v>
      </c>
      <c r="AM533" s="219" t="s">
        <v>2763</v>
      </c>
      <c r="AN533" s="292" t="str">
        <f>VLOOKUP(功能_33[[#This Row],[功能代號]],需二審tmp!A:A,1,FALSE)</f>
        <v>L7901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Row],[功能代號]],#REF!,1,FALSE)</f>
        <v>#REF!</v>
      </c>
    </row>
    <row r="534" spans="1:50" ht="96.6" hidden="1">
      <c r="A534" s="605">
        <v>44561</v>
      </c>
      <c r="C534" s="292" t="s">
        <v>96</v>
      </c>
      <c r="D534" s="280" t="s">
        <v>2839</v>
      </c>
      <c r="E534" s="291" t="s">
        <v>1388</v>
      </c>
      <c r="F534" s="292" t="s">
        <v>1389</v>
      </c>
      <c r="G534" s="292" t="s">
        <v>1373</v>
      </c>
      <c r="H534" s="291" t="s">
        <v>482</v>
      </c>
      <c r="I534" s="291" t="s">
        <v>482</v>
      </c>
      <c r="J534" s="298" t="s">
        <v>3282</v>
      </c>
      <c r="K534" s="220">
        <v>44530</v>
      </c>
      <c r="L534" s="220">
        <v>44530</v>
      </c>
      <c r="M534" s="228">
        <v>44546</v>
      </c>
      <c r="N534" s="291" t="str">
        <f>VLOOKUP(功能_33[[#This Row],[功能代號]],[4]外部輸出入介面!$C:$F,4,FALSE)</f>
        <v>林清河</v>
      </c>
      <c r="O534" s="291" t="str">
        <f>VLOOKUP(功能_33[[#This Row],[功能代號]],[4]外部輸出入介面!$C:$F,3,FALSE)</f>
        <v>蔡珮瑜</v>
      </c>
      <c r="P534" s="270" t="s">
        <v>3186</v>
      </c>
      <c r="T534" s="291"/>
      <c r="V534" s="291"/>
      <c r="W534" s="291"/>
      <c r="X534" s="292" t="str">
        <f>VLOOKUP(功能_33[[#This Row],[User]],SKL放款!A:G,7,FALSE)</f>
        <v>放款服務課</v>
      </c>
      <c r="Y534" s="228">
        <v>44546</v>
      </c>
      <c r="Z534" s="299" t="s">
        <v>2751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2764</v>
      </c>
      <c r="AM534" s="219" t="s">
        <v>2765</v>
      </c>
      <c r="AN534" s="292" t="str">
        <f>VLOOKUP(功能_33[[#This Row],[功能代號]],需二審tmp!A:A,1,FALSE)</f>
        <v>L7902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Row],[功能代號]],#REF!,1,FALSE)</f>
        <v>#REF!</v>
      </c>
    </row>
    <row r="535" spans="1:50" ht="13.8" hidden="1">
      <c r="C535" s="292" t="s">
        <v>96</v>
      </c>
      <c r="D535" s="280" t="s">
        <v>2863</v>
      </c>
      <c r="E535" s="291" t="s">
        <v>1390</v>
      </c>
      <c r="F535" s="281" t="s">
        <v>1391</v>
      </c>
      <c r="G535" s="292" t="s">
        <v>1392</v>
      </c>
      <c r="H535" s="291" t="s">
        <v>137</v>
      </c>
      <c r="I535" s="291" t="s">
        <v>205</v>
      </c>
      <c r="J535" s="298" t="s">
        <v>3178</v>
      </c>
      <c r="K535" s="299">
        <v>44524</v>
      </c>
      <c r="L535" s="299">
        <v>44526</v>
      </c>
      <c r="M535" s="299">
        <v>44536</v>
      </c>
      <c r="N535" s="291" t="s">
        <v>10</v>
      </c>
      <c r="O535" s="291" t="s">
        <v>28</v>
      </c>
      <c r="T535" s="291"/>
      <c r="V535" s="291"/>
      <c r="W535" s="291"/>
      <c r="X535" s="292" t="str">
        <f>VLOOKUP(功能_33[[#This Row],[User]],SKL放款!A:G,7,FALSE)</f>
        <v>放款審查課</v>
      </c>
      <c r="Y535" s="299">
        <v>44533</v>
      </c>
      <c r="Z535" s="299" t="s">
        <v>2944</v>
      </c>
      <c r="AA535" s="299">
        <v>44524</v>
      </c>
      <c r="AB535" s="299">
        <v>44526</v>
      </c>
      <c r="AC535" s="299">
        <v>44544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施美娟</v>
      </c>
      <c r="AH535" s="299"/>
      <c r="AI535" s="299"/>
      <c r="AJ535" s="292"/>
      <c r="AL535" s="291" t="s">
        <v>191</v>
      </c>
      <c r="AN535" s="292" t="e">
        <f>VLOOKUP(功能_33[[#This Row],[功能代號]],需二審tmp!A:A,1,FALSE)</f>
        <v>#N/A</v>
      </c>
      <c r="AO535" s="356">
        <v>44533</v>
      </c>
      <c r="AQ535" s="575" t="str">
        <f t="shared" si="67"/>
        <v>7-1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Row],[功能代號]],#REF!,1,FALSE)</f>
        <v>#REF!</v>
      </c>
    </row>
    <row r="536" spans="1:50" ht="13.8" hidden="1">
      <c r="A536" s="605">
        <v>44547</v>
      </c>
      <c r="C536" s="292" t="s">
        <v>2866</v>
      </c>
      <c r="D536" s="292" t="s">
        <v>2954</v>
      </c>
      <c r="E536" s="291" t="s">
        <v>1393</v>
      </c>
      <c r="F536" s="281" t="s">
        <v>1394</v>
      </c>
      <c r="G536" s="281" t="s">
        <v>1395</v>
      </c>
      <c r="H536" s="291" t="s">
        <v>137</v>
      </c>
      <c r="I536" s="291" t="s">
        <v>137</v>
      </c>
      <c r="J536" s="298" t="s">
        <v>3229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3228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2944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2994</v>
      </c>
      <c r="AN536" s="292" t="e">
        <f>VLOOKUP(功能_33[[#This Row],[功能代號]],需二審tmp!A:A,1,FALSE)</f>
        <v>#N/A</v>
      </c>
      <c r="AQ536" s="575" t="str">
        <f t="shared" si="67"/>
        <v>LC.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Row],[功能代號]],#REF!,1,FALSE)</f>
        <v>#REF!</v>
      </c>
    </row>
    <row r="537" spans="1:50" ht="13.8" hidden="1">
      <c r="A537" s="605">
        <v>44547</v>
      </c>
      <c r="C537" s="292" t="s">
        <v>2866</v>
      </c>
      <c r="D537" s="292" t="s">
        <v>2954</v>
      </c>
      <c r="E537" s="291" t="s">
        <v>1396</v>
      </c>
      <c r="F537" s="281" t="s">
        <v>1397</v>
      </c>
      <c r="G537" s="281" t="s">
        <v>1398</v>
      </c>
      <c r="H537" s="291" t="s">
        <v>137</v>
      </c>
      <c r="I537" s="291" t="s">
        <v>137</v>
      </c>
      <c r="J537" s="298" t="s">
        <v>3229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3228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2944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2994</v>
      </c>
      <c r="AN537" s="292" t="e">
        <f>VLOOKUP(功能_33[[#This Row],[功能代號]],需二審tmp!A:A,1,FALSE)</f>
        <v>#N/A</v>
      </c>
      <c r="AQ537" s="575" t="str">
        <f t="shared" si="67"/>
        <v>LC.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Row],[功能代號]],#REF!,1,FALSE)</f>
        <v>#REF!</v>
      </c>
    </row>
    <row r="538" spans="1:50" ht="13.8" hidden="1">
      <c r="A538" s="605">
        <v>44547</v>
      </c>
      <c r="C538" s="292" t="s">
        <v>2866</v>
      </c>
      <c r="D538" s="292" t="s">
        <v>2954</v>
      </c>
      <c r="E538" s="291" t="s">
        <v>1399</v>
      </c>
      <c r="F538" s="281" t="s">
        <v>1400</v>
      </c>
      <c r="G538" s="281" t="s">
        <v>1401</v>
      </c>
      <c r="H538" s="291" t="s">
        <v>137</v>
      </c>
      <c r="I538" s="291" t="s">
        <v>137</v>
      </c>
      <c r="J538" s="298" t="s">
        <v>3229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3228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2751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2994</v>
      </c>
      <c r="AN538" s="292" t="str">
        <f>VLOOKUP(功能_33[[#This Row],[功能代號]],需二審tmp!A:A,1,FALSE)</f>
        <v>LC003</v>
      </c>
      <c r="AQ538" s="575" t="str">
        <f t="shared" si="67"/>
        <v>LC.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Row],[功能代號]],#REF!,1,FALSE)</f>
        <v>#REF!</v>
      </c>
    </row>
    <row r="539" spans="1:50" ht="13.8" hidden="1">
      <c r="A539" s="605">
        <v>44547</v>
      </c>
      <c r="C539" s="292" t="s">
        <v>2866</v>
      </c>
      <c r="D539" s="292" t="s">
        <v>2954</v>
      </c>
      <c r="E539" s="291" t="s">
        <v>1402</v>
      </c>
      <c r="F539" s="281" t="s">
        <v>1403</v>
      </c>
      <c r="G539" s="281" t="s">
        <v>1398</v>
      </c>
      <c r="H539" s="291" t="s">
        <v>137</v>
      </c>
      <c r="I539" s="291" t="s">
        <v>137</v>
      </c>
      <c r="J539" s="298" t="s">
        <v>3229</v>
      </c>
      <c r="K539" s="222">
        <v>44533</v>
      </c>
      <c r="L539" s="299">
        <v>44533</v>
      </c>
      <c r="M539" s="299">
        <v>44545</v>
      </c>
      <c r="N539" s="291" t="s">
        <v>7</v>
      </c>
      <c r="O539" s="291" t="s">
        <v>3228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2944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2994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585" t="e">
        <f>VLOOKUP(功能_33[[#This Row],[功能代號]],#REF!,1,FALSE)</f>
        <v>#REF!</v>
      </c>
    </row>
    <row r="540" spans="1:50" ht="13.8" hidden="1">
      <c r="A540" s="605">
        <v>44547</v>
      </c>
      <c r="C540" s="292" t="s">
        <v>2866</v>
      </c>
      <c r="D540" s="292" t="s">
        <v>2954</v>
      </c>
      <c r="E540" s="291" t="s">
        <v>1404</v>
      </c>
      <c r="F540" s="281" t="s">
        <v>1405</v>
      </c>
      <c r="G540" s="281" t="s">
        <v>1398</v>
      </c>
      <c r="H540" s="291" t="s">
        <v>137</v>
      </c>
      <c r="I540" s="291" t="s">
        <v>137</v>
      </c>
      <c r="J540" s="298" t="s">
        <v>3229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3228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2944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2994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585" t="e">
        <f>VLOOKUP(功能_33[[#This Row],[功能代號]],#REF!,1,FALSE)</f>
        <v>#REF!</v>
      </c>
    </row>
    <row r="541" spans="1:50" ht="13.8" hidden="1">
      <c r="A541" s="605">
        <v>44547</v>
      </c>
      <c r="C541" s="292" t="s">
        <v>2866</v>
      </c>
      <c r="D541" s="292" t="s">
        <v>2954</v>
      </c>
      <c r="E541" s="291" t="s">
        <v>1406</v>
      </c>
      <c r="F541" s="281" t="s">
        <v>1407</v>
      </c>
      <c r="G541" s="281" t="s">
        <v>1395</v>
      </c>
      <c r="H541" s="291" t="s">
        <v>137</v>
      </c>
      <c r="I541" s="291" t="s">
        <v>137</v>
      </c>
      <c r="J541" s="298" t="s">
        <v>3229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3228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2751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2994</v>
      </c>
      <c r="AN541" s="292" t="str">
        <f>VLOOKUP(功能_33[[#This Row],[功能代號]],需二審tmp!A:A,1,FALSE)</f>
        <v>LC009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585" t="e">
        <f>VLOOKUP(功能_33[[#This Row],[功能代號]],#REF!,1,FALSE)</f>
        <v>#REF!</v>
      </c>
    </row>
    <row r="542" spans="1:50" ht="13.8" hidden="1">
      <c r="A542" s="605">
        <v>44547</v>
      </c>
      <c r="C542" s="292" t="s">
        <v>2866</v>
      </c>
      <c r="D542" s="292" t="s">
        <v>2954</v>
      </c>
      <c r="E542" s="291" t="s">
        <v>1408</v>
      </c>
      <c r="F542" s="281" t="s">
        <v>1409</v>
      </c>
      <c r="G542" s="281" t="s">
        <v>1395</v>
      </c>
      <c r="H542" s="291" t="s">
        <v>137</v>
      </c>
      <c r="I542" s="291" t="s">
        <v>137</v>
      </c>
      <c r="J542" s="298" t="s">
        <v>3229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3228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2944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2994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Row],[功能代號]],#REF!,1,FALSE)</f>
        <v>#REF!</v>
      </c>
    </row>
    <row r="543" spans="1:50" ht="13.8" hidden="1">
      <c r="A543" s="605">
        <v>44547</v>
      </c>
      <c r="C543" s="292" t="s">
        <v>2866</v>
      </c>
      <c r="D543" s="292" t="s">
        <v>2954</v>
      </c>
      <c r="E543" s="291" t="s">
        <v>1410</v>
      </c>
      <c r="F543" s="281" t="s">
        <v>1411</v>
      </c>
      <c r="G543" s="281" t="s">
        <v>1395</v>
      </c>
      <c r="H543" s="291" t="s">
        <v>137</v>
      </c>
      <c r="I543" s="291" t="s">
        <v>137</v>
      </c>
      <c r="J543" s="298" t="s">
        <v>3229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3228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2751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2994</v>
      </c>
      <c r="AN543" s="292" t="str">
        <f>VLOOKUP(功能_33[[#This Row],[功能代號]],需二審tmp!A:A,1,FALSE)</f>
        <v>LC011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585" t="e">
        <f>VLOOKUP(功能_33[[#This Row],[功能代號]],#REF!,1,FALSE)</f>
        <v>#REF!</v>
      </c>
    </row>
    <row r="544" spans="1:50" ht="13.8" hidden="1">
      <c r="A544" s="637"/>
      <c r="B544" s="424"/>
      <c r="C544" s="292" t="s">
        <v>2866</v>
      </c>
      <c r="D544" s="292" t="s">
        <v>2954</v>
      </c>
      <c r="E544" s="291" t="s">
        <v>3202</v>
      </c>
      <c r="F544" s="281" t="s">
        <v>3203</v>
      </c>
      <c r="G544" s="281" t="s">
        <v>3211</v>
      </c>
      <c r="H544" s="291" t="s">
        <v>137</v>
      </c>
      <c r="I544" s="291" t="s">
        <v>137</v>
      </c>
      <c r="J544" s="298" t="s">
        <v>3229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3228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2809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2994</v>
      </c>
      <c r="AM544" s="424"/>
      <c r="AN544" s="424" t="e">
        <f>VLOOKUP(功能_33[[#This Row],[功能代號]],需二審tmp!A:A,1,FALSE)</f>
        <v>#N/A</v>
      </c>
      <c r="AQ544" s="638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  <c r="AX544" s="585" t="e">
        <f>VLOOKUP(功能_33[[#This Row],[功能代號]],#REF!,1,FALSE)</f>
        <v>#REF!</v>
      </c>
    </row>
    <row r="545" spans="1:50" ht="13.8" hidden="1">
      <c r="A545" s="637"/>
      <c r="B545" s="424"/>
      <c r="C545" s="292" t="s">
        <v>2866</v>
      </c>
      <c r="D545" s="292" t="s">
        <v>2954</v>
      </c>
      <c r="E545" s="291" t="s">
        <v>3204</v>
      </c>
      <c r="F545" s="281" t="s">
        <v>3205</v>
      </c>
      <c r="G545" s="281" t="s">
        <v>3211</v>
      </c>
      <c r="H545" s="291" t="s">
        <v>137</v>
      </c>
      <c r="I545" s="291" t="s">
        <v>137</v>
      </c>
      <c r="J545" s="298" t="s">
        <v>3229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3228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2809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2994</v>
      </c>
      <c r="AM545" s="424"/>
      <c r="AN545" s="424" t="e">
        <f>VLOOKUP(功能_33[[#This Row],[功能代號]],需二審tmp!A:A,1,FALSE)</f>
        <v>#N/A</v>
      </c>
      <c r="AQ545" s="638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  <c r="AX545" s="585" t="e">
        <f>VLOOKUP(功能_33[[#This Row],[功能代號]],#REF!,1,FALSE)</f>
        <v>#REF!</v>
      </c>
    </row>
    <row r="546" spans="1:50" ht="13.8" hidden="1">
      <c r="A546" s="637"/>
      <c r="B546" s="424"/>
      <c r="C546" s="292" t="s">
        <v>2866</v>
      </c>
      <c r="D546" s="292" t="s">
        <v>2954</v>
      </c>
      <c r="E546" s="291" t="s">
        <v>3206</v>
      </c>
      <c r="F546" s="281" t="s">
        <v>3207</v>
      </c>
      <c r="G546" s="281" t="s">
        <v>3211</v>
      </c>
      <c r="H546" s="291" t="s">
        <v>137</v>
      </c>
      <c r="I546" s="291" t="s">
        <v>137</v>
      </c>
      <c r="J546" s="298" t="s">
        <v>3229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3228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2809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2994</v>
      </c>
      <c r="AM546" s="424"/>
      <c r="AN546" s="424" t="e">
        <f>VLOOKUP(功能_33[[#This Row],[功能代號]],需二審tmp!A:A,1,FALSE)</f>
        <v>#N/A</v>
      </c>
      <c r="AQ546" s="638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  <c r="AX546" s="585" t="e">
        <f>VLOOKUP(功能_33[[#This Row],[功能代號]],#REF!,1,FALSE)</f>
        <v>#REF!</v>
      </c>
    </row>
    <row r="547" spans="1:50" ht="13.8" hidden="1">
      <c r="A547" s="637"/>
      <c r="B547" s="424"/>
      <c r="C547" s="292" t="s">
        <v>2866</v>
      </c>
      <c r="D547" s="292" t="s">
        <v>2954</v>
      </c>
      <c r="E547" s="291" t="s">
        <v>3208</v>
      </c>
      <c r="F547" s="281" t="s">
        <v>3209</v>
      </c>
      <c r="G547" s="281" t="s">
        <v>3211</v>
      </c>
      <c r="H547" s="291" t="s">
        <v>137</v>
      </c>
      <c r="I547" s="291" t="s">
        <v>137</v>
      </c>
      <c r="J547" s="298" t="s">
        <v>3229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3228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2809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2994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Row],[功能代號]],#REF!,1,FALSE)</f>
        <v>#REF!</v>
      </c>
    </row>
    <row r="548" spans="1:50" s="505" customFormat="1">
      <c r="A548" s="606"/>
      <c r="C548" s="506"/>
      <c r="D548" s="507"/>
      <c r="F548" s="508"/>
      <c r="G548" s="508"/>
      <c r="I548" s="508"/>
      <c r="J548" s="509"/>
      <c r="K548" s="506"/>
      <c r="L548" s="510"/>
      <c r="M548" s="506"/>
      <c r="P548" s="511"/>
      <c r="Q548" s="506"/>
      <c r="R548" s="506"/>
      <c r="S548" s="506"/>
      <c r="T548" s="510"/>
      <c r="U548" s="506"/>
      <c r="Y548" s="506"/>
      <c r="Z548" s="506"/>
      <c r="AE548" s="512"/>
      <c r="AF548" s="513"/>
      <c r="AH548" s="508"/>
      <c r="AI548" s="508"/>
      <c r="AJ548" s="508"/>
      <c r="AK548" s="514"/>
      <c r="AL548" s="506"/>
      <c r="AO548" s="504"/>
      <c r="AP548" s="504"/>
    </row>
    <row r="549" spans="1:50" ht="13.8">
      <c r="A549" s="299"/>
      <c r="D549" s="292"/>
      <c r="F549" s="292"/>
      <c r="G549" s="292"/>
      <c r="I549" s="292"/>
      <c r="J549" s="298"/>
      <c r="L549" s="291"/>
      <c r="T549" s="291"/>
      <c r="AH549" s="292"/>
      <c r="AI549" s="292"/>
      <c r="AJ549" s="292"/>
      <c r="AQ549" s="639">
        <f t="shared" ref="AQ549:AV549" si="73">COUNTIF(AQ2:AQ547,"&gt;&lt;")</f>
        <v>451</v>
      </c>
      <c r="AR549" s="499">
        <f t="shared" si="73"/>
        <v>66</v>
      </c>
      <c r="AS549" s="499">
        <f t="shared" si="73"/>
        <v>19</v>
      </c>
      <c r="AT549" s="499">
        <f t="shared" si="73"/>
        <v>1</v>
      </c>
      <c r="AU549" s="499">
        <f t="shared" si="73"/>
        <v>0</v>
      </c>
      <c r="AV549" s="499">
        <f t="shared" si="73"/>
        <v>9</v>
      </c>
      <c r="AW549" s="292">
        <f>SUM(AQ549:AV549)</f>
        <v>546</v>
      </c>
    </row>
    <row r="550" spans="1:50">
      <c r="AV550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3087</v>
      </c>
      <c r="D1" s="459" t="s">
        <v>3086</v>
      </c>
      <c r="E1" s="459" t="s">
        <v>2751</v>
      </c>
      <c r="F1" s="459" t="s">
        <v>3085</v>
      </c>
    </row>
    <row r="2" spans="3:6">
      <c r="C2" s="457" t="s">
        <v>3083</v>
      </c>
      <c r="D2" s="468" t="s">
        <v>1463</v>
      </c>
      <c r="E2" s="457">
        <v>8</v>
      </c>
      <c r="F2" s="457">
        <v>10</v>
      </c>
    </row>
    <row r="3" spans="3:6">
      <c r="D3" s="468" t="s">
        <v>2820</v>
      </c>
      <c r="E3" s="457">
        <v>1</v>
      </c>
      <c r="F3" s="457">
        <v>5</v>
      </c>
    </row>
    <row r="4" spans="3:6">
      <c r="D4" s="468" t="s">
        <v>2891</v>
      </c>
      <c r="E4" s="457">
        <v>6</v>
      </c>
      <c r="F4" s="457">
        <v>7</v>
      </c>
    </row>
    <row r="5" spans="3:6">
      <c r="C5" s="459" t="s">
        <v>2900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A23" sqref="A23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1414</v>
      </c>
      <c r="R1" s="166" t="s">
        <v>1415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1416</v>
      </c>
      <c r="F2" s="1" t="s">
        <v>1417</v>
      </c>
      <c r="G2" s="44" t="s">
        <v>1418</v>
      </c>
      <c r="H2" s="136" t="s">
        <v>1419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1420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1416</v>
      </c>
      <c r="F3" s="1" t="s">
        <v>1421</v>
      </c>
      <c r="G3" s="44" t="s">
        <v>1418</v>
      </c>
      <c r="H3" s="136" t="s">
        <v>1422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1423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1424</v>
      </c>
      <c r="G4" s="136" t="s">
        <v>1425</v>
      </c>
      <c r="H4" s="136" t="s">
        <v>1426</v>
      </c>
      <c r="I4" s="1" t="s">
        <v>194</v>
      </c>
      <c r="J4" s="1" t="s">
        <v>316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1427</v>
      </c>
      <c r="D5" s="136" t="s">
        <v>92</v>
      </c>
      <c r="E5" s="136"/>
      <c r="F5" s="1" t="s">
        <v>1428</v>
      </c>
      <c r="G5" s="44" t="s">
        <v>1429</v>
      </c>
      <c r="H5" s="136" t="s">
        <v>1430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1431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262</v>
      </c>
      <c r="F6" s="291" t="s">
        <v>1432</v>
      </c>
      <c r="G6" s="292" t="s">
        <v>1433</v>
      </c>
      <c r="H6" s="136" t="s">
        <v>1434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228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262</v>
      </c>
      <c r="F7" s="291" t="s">
        <v>1435</v>
      </c>
      <c r="G7" s="292" t="s">
        <v>1436</v>
      </c>
      <c r="H7" s="136" t="s">
        <v>1434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228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262</v>
      </c>
      <c r="F8" s="291" t="s">
        <v>1437</v>
      </c>
      <c r="G8" s="292" t="s">
        <v>1438</v>
      </c>
      <c r="H8" s="292" t="s">
        <v>1439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228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262</v>
      </c>
      <c r="F9" s="291" t="s">
        <v>1440</v>
      </c>
      <c r="G9" s="292" t="s">
        <v>1441</v>
      </c>
      <c r="H9" s="292" t="s">
        <v>1442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228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262</v>
      </c>
      <c r="F10" s="291" t="s">
        <v>1443</v>
      </c>
      <c r="G10" s="292" t="s">
        <v>1444</v>
      </c>
      <c r="H10" s="292" t="s">
        <v>1439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228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262</v>
      </c>
      <c r="F11" s="291" t="s">
        <v>1445</v>
      </c>
      <c r="G11" s="292" t="s">
        <v>1446</v>
      </c>
      <c r="H11" s="292" t="s">
        <v>1439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228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1447</v>
      </c>
      <c r="G12" s="292" t="s">
        <v>1448</v>
      </c>
      <c r="H12" s="292" t="s">
        <v>1449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VLOOKUP([6]!功能[[#This Row],[功能項目
/代號]],[7]URS確認!$D:$J,6,FALSE)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1450</v>
      </c>
      <c r="G13" s="292" t="s">
        <v>1451</v>
      </c>
      <c r="H13" s="292" t="s">
        <v>1449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1452</v>
      </c>
      <c r="G14" s="292" t="s">
        <v>1453</v>
      </c>
      <c r="H14" s="364" t="s">
        <v>1454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1455</v>
      </c>
      <c r="G15" s="292" t="s">
        <v>1456</v>
      </c>
      <c r="H15" s="166" t="s">
        <v>1457</v>
      </c>
      <c r="I15" s="291" t="s">
        <v>194</v>
      </c>
      <c r="J15" s="291" t="s">
        <v>316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1458</v>
      </c>
      <c r="G16" s="292" t="s">
        <v>1459</v>
      </c>
      <c r="H16" s="292" t="s">
        <v>1460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537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1461</v>
      </c>
      <c r="G17" s="292" t="s">
        <v>1462</v>
      </c>
      <c r="H17" s="292" t="s">
        <v>1460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537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1463</v>
      </c>
      <c r="D18" s="292" t="s">
        <v>94</v>
      </c>
      <c r="E18" s="292"/>
      <c r="F18" s="291" t="s">
        <v>1464</v>
      </c>
      <c r="G18" s="292" t="s">
        <v>1465</v>
      </c>
      <c r="H18" s="292" t="s">
        <v>1466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537</v>
      </c>
      <c r="Q18" s="270"/>
      <c r="R18" s="291"/>
      <c r="S18" s="291"/>
      <c r="T18" s="291"/>
      <c r="U18" s="291"/>
      <c r="V18" s="291"/>
      <c r="W18" s="291"/>
      <c r="X18" s="291"/>
      <c r="Y18" s="292" t="s">
        <v>1467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537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2820</v>
      </c>
      <c r="D19" s="292" t="s">
        <v>94</v>
      </c>
      <c r="E19" s="292"/>
      <c r="F19" s="266" t="s">
        <v>1098</v>
      </c>
      <c r="G19" s="270" t="s">
        <v>1099</v>
      </c>
      <c r="H19" s="292" t="s">
        <v>1100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2821</v>
      </c>
      <c r="O19" s="291" t="s">
        <v>12</v>
      </c>
      <c r="P19" s="291" t="s">
        <v>537</v>
      </c>
      <c r="Q19" s="270"/>
      <c r="R19" s="292" t="s">
        <v>1467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537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1468</v>
      </c>
      <c r="G20" s="292" t="s">
        <v>1469</v>
      </c>
      <c r="H20" s="292" t="s">
        <v>1470</v>
      </c>
      <c r="I20" s="291" t="s">
        <v>194</v>
      </c>
      <c r="J20" s="291" t="s">
        <v>316</v>
      </c>
      <c r="K20" s="298" t="s">
        <v>419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537</v>
      </c>
      <c r="Q20" s="270"/>
      <c r="R20" s="291">
        <v>1</v>
      </c>
      <c r="S20" s="291" t="s">
        <v>1014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1471</v>
      </c>
      <c r="AN20" s="304" t="s">
        <v>1472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1473</v>
      </c>
      <c r="G21" s="292" t="s">
        <v>1474</v>
      </c>
      <c r="H21" s="292" t="s">
        <v>1470</v>
      </c>
      <c r="I21" s="291" t="s">
        <v>194</v>
      </c>
      <c r="J21" s="291" t="s">
        <v>316</v>
      </c>
      <c r="K21" s="298" t="s">
        <v>419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537</v>
      </c>
      <c r="Q21" s="270"/>
      <c r="R21" s="291">
        <v>1</v>
      </c>
      <c r="S21" s="291" t="s">
        <v>1019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1471</v>
      </c>
      <c r="AN21" s="304" t="s">
        <v>1472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1475</v>
      </c>
      <c r="G22" s="292" t="s">
        <v>1476</v>
      </c>
      <c r="H22" s="292" t="s">
        <v>1477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2866</v>
      </c>
      <c r="E23" s="292" t="s">
        <v>2954</v>
      </c>
      <c r="F23" s="291" t="s">
        <v>1412</v>
      </c>
      <c r="G23" s="281" t="s">
        <v>1413</v>
      </c>
      <c r="H23" s="281" t="s">
        <v>3210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2944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Q632"/>
  <sheetViews>
    <sheetView zoomScaleNormal="100" workbookViewId="0">
      <pane ySplit="3" topLeftCell="A4" activePane="bottomLeft" state="frozen"/>
      <selection pane="bottomLeft" activeCell="D623" sqref="D623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80" t="s">
        <v>1478</v>
      </c>
      <c r="B1" s="680" t="s">
        <v>1479</v>
      </c>
      <c r="C1" s="683" t="s">
        <v>1480</v>
      </c>
      <c r="D1" s="683" t="s">
        <v>1481</v>
      </c>
      <c r="E1" s="680" t="s">
        <v>1482</v>
      </c>
      <c r="F1" s="685" t="s">
        <v>1483</v>
      </c>
      <c r="G1" s="685" t="s">
        <v>1484</v>
      </c>
      <c r="H1" s="274" t="s">
        <v>110</v>
      </c>
      <c r="I1" s="680" t="s">
        <v>1485</v>
      </c>
      <c r="J1" s="680" t="s">
        <v>1486</v>
      </c>
      <c r="K1" s="686"/>
      <c r="L1" s="686"/>
      <c r="M1" s="686"/>
      <c r="N1" s="687"/>
      <c r="O1" s="274"/>
      <c r="P1" s="680" t="s">
        <v>1487</v>
      </c>
    </row>
    <row r="2" spans="1:16">
      <c r="A2" s="681"/>
      <c r="B2" s="681"/>
      <c r="C2" s="681"/>
      <c r="D2" s="681"/>
      <c r="E2" s="681"/>
      <c r="F2" s="681"/>
      <c r="G2" s="681"/>
      <c r="H2" s="276" t="s">
        <v>1484</v>
      </c>
      <c r="I2" s="681"/>
      <c r="J2" s="684" t="s">
        <v>1488</v>
      </c>
      <c r="K2" s="684" t="s">
        <v>1489</v>
      </c>
      <c r="L2" s="688" t="s">
        <v>1490</v>
      </c>
      <c r="M2" s="689"/>
      <c r="N2" s="689"/>
      <c r="O2" s="690"/>
      <c r="P2" s="681"/>
    </row>
    <row r="3" spans="1:16">
      <c r="A3" s="682"/>
      <c r="B3" s="682"/>
      <c r="C3" s="682"/>
      <c r="D3" s="682"/>
      <c r="E3" s="682"/>
      <c r="F3" s="682"/>
      <c r="G3" s="682"/>
      <c r="H3" s="275"/>
      <c r="I3" s="682"/>
      <c r="J3" s="682"/>
      <c r="K3" s="682"/>
      <c r="L3" s="314" t="s">
        <v>1491</v>
      </c>
      <c r="M3" s="161" t="s">
        <v>1492</v>
      </c>
      <c r="N3" s="161" t="s">
        <v>1493</v>
      </c>
      <c r="O3" s="162" t="s">
        <v>1494</v>
      </c>
      <c r="P3" s="682"/>
    </row>
    <row r="4" spans="1:16" ht="33" hidden="1" customHeight="1">
      <c r="A4" s="315" t="s">
        <v>1012</v>
      </c>
      <c r="B4" s="69" t="str">
        <f>VLOOKUP(A4,URS確認!$E:$F,2,FALSE)</f>
        <v>放款業績工作月查詢</v>
      </c>
      <c r="C4" s="315">
        <v>1</v>
      </c>
      <c r="D4" s="74" t="s">
        <v>1495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1496</v>
      </c>
      <c r="P4" s="70"/>
    </row>
    <row r="5" spans="1:16" hidden="1">
      <c r="A5" s="315" t="s">
        <v>1012</v>
      </c>
      <c r="B5" s="69" t="str">
        <f>VLOOKUP(A5,URS確認!$E:$F,2,FALSE)</f>
        <v>放款業績工作月查詢</v>
      </c>
      <c r="C5" s="315">
        <v>2</v>
      </c>
      <c r="D5" s="74" t="s">
        <v>1497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1496</v>
      </c>
      <c r="P5" s="70"/>
    </row>
    <row r="6" spans="1:16" hidden="1">
      <c r="A6" s="315" t="s">
        <v>1012</v>
      </c>
      <c r="B6" s="69" t="str">
        <f>VLOOKUP(A6,URS確認!$E:$F,2,FALSE)</f>
        <v>放款業績工作月查詢</v>
      </c>
      <c r="C6" s="315">
        <v>3</v>
      </c>
      <c r="D6" s="74" t="s">
        <v>1498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1496</v>
      </c>
      <c r="P6" s="70"/>
    </row>
    <row r="7" spans="1:16" hidden="1">
      <c r="A7" s="315" t="s">
        <v>1017</v>
      </c>
      <c r="B7" s="69" t="str">
        <f>VLOOKUP(A7,URS確認!$E:$F,2,FALSE)</f>
        <v>放款業績工作月維護</v>
      </c>
      <c r="C7" s="315">
        <v>1</v>
      </c>
      <c r="D7" s="74" t="s">
        <v>1499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1496</v>
      </c>
      <c r="P7" s="70"/>
    </row>
    <row r="8" spans="1:16" hidden="1">
      <c r="A8" s="315" t="s">
        <v>1020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1500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1496</v>
      </c>
      <c r="P8" s="70"/>
    </row>
    <row r="9" spans="1:16" hidden="1">
      <c r="A9" s="315" t="s">
        <v>1020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1501</v>
      </c>
      <c r="E9" s="70">
        <v>44396</v>
      </c>
      <c r="F9" s="108" t="s">
        <v>1502</v>
      </c>
      <c r="G9" s="70"/>
      <c r="H9" s="70"/>
      <c r="I9" s="70" t="s">
        <v>137</v>
      </c>
      <c r="M9" s="315" t="s">
        <v>1503</v>
      </c>
      <c r="P9" s="70" t="s">
        <v>1504</v>
      </c>
    </row>
    <row r="10" spans="1:16" hidden="1">
      <c r="A10" s="315" t="s">
        <v>1022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1505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1496</v>
      </c>
      <c r="P10" s="70"/>
    </row>
    <row r="11" spans="1:16" hidden="1">
      <c r="A11" s="315" t="s">
        <v>1024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1506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1496</v>
      </c>
      <c r="P11" s="70"/>
    </row>
    <row r="12" spans="1:16" ht="33" hidden="1" customHeight="1">
      <c r="A12" s="315" t="s">
        <v>1024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1507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1496</v>
      </c>
      <c r="P12" s="70"/>
    </row>
    <row r="13" spans="1:16" hidden="1">
      <c r="A13" s="315" t="s">
        <v>1024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1508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1496</v>
      </c>
      <c r="P13" s="70"/>
    </row>
    <row r="14" spans="1:16" hidden="1">
      <c r="A14" s="315" t="s">
        <v>1024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1509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1496</v>
      </c>
      <c r="P14" s="70"/>
    </row>
    <row r="15" spans="1:16" hidden="1">
      <c r="A15" s="315" t="s">
        <v>1032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1510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1496</v>
      </c>
      <c r="P15" s="70"/>
    </row>
    <row r="16" spans="1:16" ht="82.5" hidden="1" customHeight="1">
      <c r="A16" s="315" t="s">
        <v>1032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1511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1512</v>
      </c>
      <c r="P16" s="70" t="s">
        <v>1504</v>
      </c>
    </row>
    <row r="17" spans="1:16" ht="33" hidden="1" customHeight="1">
      <c r="A17" s="315" t="s">
        <v>1032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1513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1496</v>
      </c>
      <c r="P17" s="70"/>
    </row>
    <row r="18" spans="1:16" hidden="1">
      <c r="A18" s="315" t="s">
        <v>1032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1514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1496</v>
      </c>
      <c r="P18" s="70"/>
    </row>
    <row r="19" spans="1:16" hidden="1">
      <c r="A19" s="315" t="s">
        <v>1026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1496</v>
      </c>
      <c r="P19" s="71"/>
    </row>
    <row r="20" spans="1:16" hidden="1">
      <c r="A20" s="410" t="s">
        <v>1026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>
      <c r="A21" s="315" t="s">
        <v>1028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1515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1496</v>
      </c>
      <c r="P21" s="71"/>
    </row>
    <row r="22" spans="1:16" ht="115.5" hidden="1" customHeight="1">
      <c r="A22" s="315" t="s">
        <v>1034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1516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1496</v>
      </c>
      <c r="P22" s="71"/>
    </row>
    <row r="23" spans="1:16" ht="66" hidden="1" customHeight="1">
      <c r="A23" s="315" t="s">
        <v>1034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1517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1496</v>
      </c>
      <c r="P23" s="71"/>
    </row>
    <row r="24" spans="1:16" hidden="1">
      <c r="A24" s="315" t="s">
        <v>1034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1518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1519</v>
      </c>
      <c r="P24" s="71"/>
    </row>
    <row r="25" spans="1:16" hidden="1">
      <c r="A25" s="315" t="s">
        <v>1038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1520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1519</v>
      </c>
      <c r="P25" s="71"/>
    </row>
    <row r="26" spans="1:16" ht="66" hidden="1" customHeight="1">
      <c r="A26" s="315" t="s">
        <v>1050</v>
      </c>
      <c r="B26" s="69" t="str">
        <f>VLOOKUP(A26,URS確認!$E:$F,2,FALSE)</f>
        <v>介紹人加碼獎勵津貼標準設定</v>
      </c>
      <c r="C26" s="315">
        <v>1</v>
      </c>
      <c r="D26" s="74" t="s">
        <v>3293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1496</v>
      </c>
      <c r="P26" s="71"/>
    </row>
    <row r="27" spans="1:16" ht="33" hidden="1" customHeight="1">
      <c r="A27" s="315" t="s">
        <v>1050</v>
      </c>
      <c r="B27" s="69" t="str">
        <f>VLOOKUP(A27,URS確認!$E:$F,2,FALSE)</f>
        <v>介紹人加碼獎勵津貼標準設定</v>
      </c>
      <c r="C27" s="315">
        <v>2</v>
      </c>
      <c r="D27" s="74" t="s">
        <v>3294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1496</v>
      </c>
      <c r="P27" s="71" t="s">
        <v>1522</v>
      </c>
    </row>
    <row r="28" spans="1:16" hidden="1">
      <c r="A28" s="315" t="s">
        <v>1050</v>
      </c>
      <c r="B28" s="69" t="str">
        <f>VLOOKUP(A28,URS確認!$E:$F,2,FALSE)</f>
        <v>介紹人加碼獎勵津貼標準設定</v>
      </c>
      <c r="C28" s="315">
        <v>3</v>
      </c>
      <c r="D28" s="74" t="s">
        <v>1523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1496</v>
      </c>
      <c r="P28" s="71"/>
    </row>
    <row r="29" spans="1:16" hidden="1">
      <c r="A29" s="315" t="s">
        <v>1054</v>
      </c>
      <c r="B29" s="69" t="str">
        <f>VLOOKUP(A29,URS確認!$E:$F,2,FALSE)</f>
        <v>協辦獎勵津貼標準設定</v>
      </c>
      <c r="C29" s="315">
        <v>1</v>
      </c>
      <c r="D29" s="74" t="s">
        <v>1523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1496</v>
      </c>
      <c r="P29" s="71"/>
    </row>
    <row r="30" spans="1:16" ht="34.049999999999997" hidden="1" customHeight="1">
      <c r="A30" s="315" t="s">
        <v>1054</v>
      </c>
      <c r="B30" s="69" t="str">
        <f>VLOOKUP(A30,URS確認!$E:$F,2,FALSE)</f>
        <v>協辦獎勵津貼標準設定</v>
      </c>
      <c r="C30" s="315">
        <v>2</v>
      </c>
      <c r="D30" s="74" t="s">
        <v>1524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1496</v>
      </c>
      <c r="P30" s="71"/>
    </row>
    <row r="31" spans="1:16" hidden="1">
      <c r="A31" s="315" t="s">
        <v>1054</v>
      </c>
      <c r="B31" s="69" t="str">
        <f>VLOOKUP(A31,URS確認!$E:$F,2,FALSE)</f>
        <v>協辦獎勵津貼標準設定</v>
      </c>
      <c r="C31" s="315">
        <v>3</v>
      </c>
      <c r="D31" s="74" t="s">
        <v>1525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1496</v>
      </c>
      <c r="P31" s="71"/>
    </row>
    <row r="32" spans="1:16" hidden="1">
      <c r="A32" s="315" t="s">
        <v>1056</v>
      </c>
      <c r="B32" s="69" t="str">
        <f>VLOOKUP(A32,URS確認!$E:$F,2,FALSE)</f>
        <v>系統變數及系統值設定</v>
      </c>
      <c r="C32" s="315">
        <v>1</v>
      </c>
      <c r="D32" s="74" t="s">
        <v>1526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1496</v>
      </c>
      <c r="P32" s="71"/>
    </row>
    <row r="33" spans="1:16" ht="49.5" hidden="1" customHeight="1">
      <c r="A33" s="315" t="s">
        <v>1056</v>
      </c>
      <c r="B33" s="69" t="str">
        <f>VLOOKUP(A33,URS確認!$E:$F,2,FALSE)</f>
        <v>系統變數及系統值設定</v>
      </c>
      <c r="C33" s="315">
        <v>2</v>
      </c>
      <c r="D33" s="74" t="s">
        <v>1527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1496</v>
      </c>
      <c r="P33" s="71"/>
    </row>
    <row r="34" spans="1:16" ht="49.5" hidden="1" customHeight="1">
      <c r="A34" s="315" t="s">
        <v>1056</v>
      </c>
      <c r="B34" s="69" t="str">
        <f>VLOOKUP(A34,URS確認!$E:$F,2,FALSE)</f>
        <v>系統變數及系統值設定</v>
      </c>
      <c r="C34" s="315">
        <v>3</v>
      </c>
      <c r="D34" s="74" t="s">
        <v>1528</v>
      </c>
      <c r="E34" s="71">
        <v>44397</v>
      </c>
      <c r="F34" s="71">
        <v>44592</v>
      </c>
      <c r="H34" s="71"/>
      <c r="I34" s="70" t="s">
        <v>137</v>
      </c>
      <c r="M34" s="315" t="s">
        <v>1512</v>
      </c>
      <c r="P34" s="71" t="s">
        <v>1504</v>
      </c>
    </row>
    <row r="35" spans="1:16" s="163" customFormat="1" ht="33" hidden="1" customHeight="1">
      <c r="A35" s="72" t="s">
        <v>1042</v>
      </c>
      <c r="B35" s="69" t="str">
        <f>VLOOKUP(A35,URS確認!$E:$F,2,FALSE)</f>
        <v>業績件數及金額核算標準設定查詢</v>
      </c>
      <c r="C35" s="72">
        <v>1</v>
      </c>
      <c r="D35" s="75" t="s">
        <v>1529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1496</v>
      </c>
      <c r="O35" s="72"/>
      <c r="P35" s="73" t="s">
        <v>1504</v>
      </c>
    </row>
    <row r="36" spans="1:16" hidden="1">
      <c r="A36" s="315" t="s">
        <v>1044</v>
      </c>
      <c r="B36" s="69" t="str">
        <f>VLOOKUP(A36,URS確認!$E:$F,2,FALSE)</f>
        <v>業績件數及金額核算標準設定</v>
      </c>
      <c r="C36" s="315">
        <v>1</v>
      </c>
      <c r="D36" s="74" t="s">
        <v>1530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1496</v>
      </c>
      <c r="P36" s="71"/>
    </row>
    <row r="37" spans="1:16" ht="33" hidden="1" customHeight="1">
      <c r="A37" s="315" t="s">
        <v>1044</v>
      </c>
      <c r="B37" s="69" t="str">
        <f>VLOOKUP(A37,URS確認!$E:$F,2,FALSE)</f>
        <v>業績件數及金額核算標準設定</v>
      </c>
      <c r="C37" s="315">
        <v>2</v>
      </c>
      <c r="D37" s="74" t="s">
        <v>1531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1512</v>
      </c>
      <c r="P37" s="71" t="s">
        <v>1532</v>
      </c>
    </row>
    <row r="38" spans="1:16" s="163" customFormat="1" ht="33" hidden="1" customHeight="1">
      <c r="A38" s="72" t="s">
        <v>1044</v>
      </c>
      <c r="B38" s="69" t="str">
        <f>VLOOKUP(A38,URS確認!$E:$F,2,FALSE)</f>
        <v>業績件數及金額核算標準設定</v>
      </c>
      <c r="C38" s="72">
        <v>3</v>
      </c>
      <c r="D38" s="75" t="s">
        <v>1533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>
      <c r="A39" s="72" t="s">
        <v>1044</v>
      </c>
      <c r="B39" s="69" t="str">
        <f>VLOOKUP(A39,URS確認!$E:$F,2,FALSE)</f>
        <v>業績件數及金額核算標準設定</v>
      </c>
      <c r="C39" s="72">
        <v>4</v>
      </c>
      <c r="D39" s="75" t="s">
        <v>1534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1512</v>
      </c>
      <c r="N39" s="72"/>
      <c r="O39" s="72"/>
      <c r="P39" s="76"/>
    </row>
    <row r="40" spans="1:16" ht="33" hidden="1" customHeight="1">
      <c r="A40" s="315" t="s">
        <v>1046</v>
      </c>
      <c r="B40" s="69" t="str">
        <f>VLOOKUP(A40,URS確認!$E:$F,2,FALSE)</f>
        <v>業績件數及金額核算標準設定(整月)</v>
      </c>
      <c r="C40" s="315">
        <v>1</v>
      </c>
      <c r="D40" s="74" t="s">
        <v>1535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1512</v>
      </c>
      <c r="P40" s="71" t="s">
        <v>1504</v>
      </c>
    </row>
    <row r="41" spans="1:16" hidden="1">
      <c r="A41" s="315" t="s">
        <v>1083</v>
      </c>
      <c r="B41" s="69" t="str">
        <f>VLOOKUP(A41,URS確認!$E:$F,2,FALSE)</f>
        <v>工作日業績結算</v>
      </c>
      <c r="C41" s="315">
        <v>1</v>
      </c>
      <c r="D41" s="74" t="s">
        <v>1536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1496</v>
      </c>
      <c r="P41" s="71"/>
    </row>
    <row r="42" spans="1:16" ht="30.6" hidden="1" customHeight="1">
      <c r="A42" s="315" t="s">
        <v>1083</v>
      </c>
      <c r="B42" s="69" t="str">
        <f>VLOOKUP(A42,URS確認!$E:$F,2,FALSE)</f>
        <v>工作日業績結算</v>
      </c>
      <c r="C42" s="315">
        <v>2</v>
      </c>
      <c r="D42" s="74" t="s">
        <v>1537</v>
      </c>
      <c r="E42" s="71">
        <v>44398</v>
      </c>
      <c r="F42" s="71" t="s">
        <v>1538</v>
      </c>
      <c r="H42" s="71"/>
      <c r="I42" s="70" t="str">
        <f>VLOOKUP(A42,URS確認!E:I,5,FALSE)</f>
        <v>張金龍</v>
      </c>
      <c r="P42" s="71"/>
    </row>
    <row r="43" spans="1:16" hidden="1">
      <c r="A43" s="315" t="s">
        <v>328</v>
      </c>
      <c r="B43" s="69" t="str">
        <f>VLOOKUP(A43,URS確認!$E:$F,2,FALSE)</f>
        <v xml:space="preserve">撥款                     </v>
      </c>
      <c r="C43" s="315">
        <v>1</v>
      </c>
      <c r="D43" s="74" t="s">
        <v>1539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1496</v>
      </c>
      <c r="P43" s="71"/>
    </row>
    <row r="44" spans="1:16" hidden="1">
      <c r="A44" s="315" t="s">
        <v>1447</v>
      </c>
      <c r="B44" s="69" t="e">
        <f>VLOOKUP(A44,URS確認!$E:$F,2,FALSE)</f>
        <v>#N/A</v>
      </c>
      <c r="C44" s="315">
        <v>1</v>
      </c>
      <c r="D44" s="74" t="s">
        <v>1540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1496</v>
      </c>
      <c r="P44" s="71"/>
    </row>
    <row r="45" spans="1:16" ht="34.049999999999997" hidden="1" customHeight="1">
      <c r="A45" s="72" t="s">
        <v>1447</v>
      </c>
      <c r="B45" s="69" t="e">
        <f>VLOOKUP(A45,URS確認!$E:$F,2,FALSE)</f>
        <v>#N/A</v>
      </c>
      <c r="C45" s="72">
        <v>2</v>
      </c>
      <c r="D45" s="75" t="s">
        <v>1541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1512</v>
      </c>
      <c r="P45" s="71"/>
    </row>
    <row r="46" spans="1:16" hidden="1">
      <c r="A46" s="315" t="s">
        <v>1450</v>
      </c>
      <c r="B46" s="69" t="e">
        <f>VLOOKUP(A46,URS確認!$E:$F,2,FALSE)</f>
        <v>#N/A</v>
      </c>
      <c r="C46" s="315">
        <v>1</v>
      </c>
      <c r="D46" s="74" t="s">
        <v>1542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1496</v>
      </c>
      <c r="P46" s="71"/>
    </row>
    <row r="47" spans="1:16" ht="34.049999999999997" hidden="1" customHeight="1">
      <c r="A47" s="72" t="s">
        <v>1450</v>
      </c>
      <c r="B47" s="69" t="e">
        <f>VLOOKUP(A47,URS確認!$E:$F,2,FALSE)</f>
        <v>#N/A</v>
      </c>
      <c r="C47" s="72">
        <v>2</v>
      </c>
      <c r="D47" s="75" t="s">
        <v>1543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1512</v>
      </c>
      <c r="P47" s="71"/>
    </row>
    <row r="48" spans="1:16" hidden="1">
      <c r="A48" s="315" t="s">
        <v>1544</v>
      </c>
      <c r="B48" s="69" t="s">
        <v>1545</v>
      </c>
      <c r="C48" s="315">
        <v>1</v>
      </c>
      <c r="D48" s="74" t="s">
        <v>1546</v>
      </c>
      <c r="E48" s="71">
        <v>44398</v>
      </c>
      <c r="F48" s="71">
        <v>44399</v>
      </c>
      <c r="G48" s="71">
        <v>44399</v>
      </c>
      <c r="H48" s="71"/>
      <c r="I48" s="70" t="s">
        <v>1547</v>
      </c>
      <c r="J48" s="315" t="s">
        <v>1496</v>
      </c>
      <c r="P48" s="71"/>
    </row>
    <row r="49" spans="1:16" hidden="1">
      <c r="A49" s="315" t="s">
        <v>1548</v>
      </c>
      <c r="B49" s="69" t="s">
        <v>1549</v>
      </c>
      <c r="C49" s="315">
        <v>1</v>
      </c>
      <c r="D49" s="74" t="s">
        <v>1546</v>
      </c>
      <c r="E49" s="71">
        <v>44398</v>
      </c>
      <c r="F49" s="71">
        <v>44399</v>
      </c>
      <c r="G49" s="71">
        <v>44399</v>
      </c>
      <c r="H49" s="71"/>
      <c r="I49" s="70" t="s">
        <v>1547</v>
      </c>
      <c r="J49" s="315" t="s">
        <v>1496</v>
      </c>
      <c r="P49" s="71"/>
    </row>
    <row r="50" spans="1:16" hidden="1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1496</v>
      </c>
      <c r="P50" s="71"/>
    </row>
    <row r="51" spans="1:16" ht="66" hidden="1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1496</v>
      </c>
      <c r="P51" s="71"/>
    </row>
    <row r="52" spans="1:16" ht="82.5" hidden="1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1496</v>
      </c>
      <c r="P52" s="71"/>
    </row>
    <row r="53" spans="1:16" ht="82.5" hidden="1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1496</v>
      </c>
      <c r="P53" s="71"/>
    </row>
    <row r="54" spans="1:16" ht="66" hidden="1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1496</v>
      </c>
      <c r="P54" s="71"/>
    </row>
    <row r="55" spans="1:16" ht="66" hidden="1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1555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1496</v>
      </c>
      <c r="P55" s="71"/>
    </row>
    <row r="56" spans="1:16" ht="49.5" hidden="1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1556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1496</v>
      </c>
      <c r="P56" s="71"/>
    </row>
    <row r="57" spans="1:16" hidden="1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1557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1496</v>
      </c>
      <c r="P57" s="71"/>
    </row>
    <row r="58" spans="1:16" hidden="1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1558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1496</v>
      </c>
      <c r="P58" s="71"/>
    </row>
    <row r="59" spans="1:16" hidden="1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1559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1496</v>
      </c>
      <c r="P59" s="71"/>
    </row>
    <row r="60" spans="1:16" ht="33" hidden="1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1496</v>
      </c>
      <c r="P60" s="71"/>
    </row>
    <row r="61" spans="1:16" ht="33" hidden="1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1512</v>
      </c>
      <c r="P61" s="71" t="s">
        <v>1504</v>
      </c>
    </row>
    <row r="62" spans="1:16" ht="33" hidden="1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1496</v>
      </c>
      <c r="P62" s="71"/>
    </row>
    <row r="63" spans="1:16" ht="33" hidden="1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1512</v>
      </c>
      <c r="P63" s="71"/>
    </row>
    <row r="64" spans="1:16" ht="66" hidden="1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1564</v>
      </c>
      <c r="M64" s="315" t="s">
        <v>1519</v>
      </c>
      <c r="P64" s="71"/>
    </row>
    <row r="65" spans="1:16" ht="82.5" hidden="1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1565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1496</v>
      </c>
      <c r="P65" s="71"/>
    </row>
    <row r="66" spans="1:16" ht="33" hidden="1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1566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1496</v>
      </c>
      <c r="P66" s="71"/>
    </row>
    <row r="67" spans="1:16" hidden="1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1567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1496</v>
      </c>
      <c r="P67" s="71" t="s">
        <v>1568</v>
      </c>
    </row>
    <row r="68" spans="1:16" ht="66" hidden="1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1496</v>
      </c>
      <c r="P68" s="71" t="s">
        <v>1568</v>
      </c>
    </row>
    <row r="69" spans="1:16" hidden="1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1569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1496</v>
      </c>
      <c r="P69" s="71" t="s">
        <v>1568</v>
      </c>
    </row>
    <row r="70" spans="1:16" hidden="1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1564</v>
      </c>
      <c r="M70" s="315" t="s">
        <v>1512</v>
      </c>
      <c r="P70" s="71" t="s">
        <v>1568</v>
      </c>
    </row>
    <row r="71" spans="1:16" ht="66" hidden="1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1555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1564</v>
      </c>
      <c r="N71" s="315" t="s">
        <v>1496</v>
      </c>
      <c r="P71" s="71" t="s">
        <v>1568</v>
      </c>
    </row>
    <row r="72" spans="1:16" hidden="1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1557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1496</v>
      </c>
      <c r="P72" s="71"/>
    </row>
    <row r="73" spans="1:16" ht="33" hidden="1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1496</v>
      </c>
      <c r="P73" s="71"/>
    </row>
    <row r="74" spans="1:16" ht="33" hidden="1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1496</v>
      </c>
      <c r="P74" s="71"/>
    </row>
    <row r="75" spans="1:16" hidden="1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1496</v>
      </c>
      <c r="P75" s="71"/>
    </row>
    <row r="76" spans="1:16" ht="49.5" hidden="1" customHeight="1">
      <c r="A76" s="315" t="s">
        <v>286</v>
      </c>
      <c r="B76" s="69" t="str">
        <f>VLOOKUP(A76,URS確認!$E:$F,2,FALSE)</f>
        <v xml:space="preserve">額度與擔保品關聯查詢 </v>
      </c>
      <c r="C76" s="315">
        <v>1</v>
      </c>
      <c r="D76" s="74" t="s">
        <v>1574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1547</v>
      </c>
      <c r="J76" s="315" t="s">
        <v>1496</v>
      </c>
      <c r="P76" s="71"/>
    </row>
    <row r="77" spans="1:16" hidden="1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1575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1496</v>
      </c>
      <c r="P77" s="71"/>
    </row>
    <row r="78" spans="1:16" hidden="1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1576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1496</v>
      </c>
      <c r="P78" s="71"/>
    </row>
    <row r="79" spans="1:16" hidden="1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1577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1519</v>
      </c>
      <c r="P79" s="71"/>
    </row>
    <row r="80" spans="1:16" hidden="1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1578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1496</v>
      </c>
      <c r="P80" s="71"/>
    </row>
    <row r="81" spans="1:16" ht="33" hidden="1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1579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1496</v>
      </c>
      <c r="P81" s="71"/>
    </row>
    <row r="82" spans="1:16" ht="99" hidden="1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1496</v>
      </c>
      <c r="P82" s="71"/>
    </row>
    <row r="83" spans="1:16" ht="132" hidden="1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1496</v>
      </c>
      <c r="P83" s="71"/>
    </row>
    <row r="84" spans="1:16" hidden="1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1496</v>
      </c>
      <c r="P84" s="71"/>
    </row>
    <row r="85" spans="1:16" hidden="1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1496</v>
      </c>
      <c r="P85" s="71"/>
    </row>
    <row r="86" spans="1:16" ht="66" hidden="1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1512</v>
      </c>
      <c r="P86" s="71"/>
    </row>
    <row r="87" spans="1:16" hidden="1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1496</v>
      </c>
      <c r="L87" s="315" t="s">
        <v>1496</v>
      </c>
      <c r="P87" s="71"/>
    </row>
    <row r="88" spans="1:16" hidden="1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1496</v>
      </c>
      <c r="L88" s="315" t="s">
        <v>1496</v>
      </c>
      <c r="P88" s="71"/>
    </row>
    <row r="89" spans="1:16" hidden="1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1585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1496</v>
      </c>
      <c r="L89" s="315" t="s">
        <v>1496</v>
      </c>
      <c r="P89" s="71"/>
    </row>
    <row r="90" spans="1:16" hidden="1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1586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1496</v>
      </c>
      <c r="L90" s="315" t="s">
        <v>1496</v>
      </c>
      <c r="P90" s="71"/>
    </row>
    <row r="91" spans="1:16" hidden="1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1587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1496</v>
      </c>
      <c r="L91" s="315" t="s">
        <v>1496</v>
      </c>
      <c r="P91" s="71"/>
    </row>
    <row r="92" spans="1:16" hidden="1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1588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1496</v>
      </c>
      <c r="L92" s="315" t="s">
        <v>1496</v>
      </c>
      <c r="P92" s="71"/>
    </row>
    <row r="93" spans="1:16" ht="66" hidden="1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1496</v>
      </c>
      <c r="P93" s="71"/>
    </row>
    <row r="94" spans="1:16" ht="82.5" hidden="1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1589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1496</v>
      </c>
      <c r="P94" s="71"/>
    </row>
    <row r="95" spans="1:16" ht="33" hidden="1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1503</v>
      </c>
      <c r="P95" s="71"/>
    </row>
    <row r="96" spans="1:16" hidden="1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1512</v>
      </c>
      <c r="P96" s="71"/>
    </row>
    <row r="97" spans="1:16" ht="33" hidden="1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1512</v>
      </c>
      <c r="P97" s="71"/>
    </row>
    <row r="98" spans="1:16" hidden="1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1496</v>
      </c>
      <c r="P98" s="71"/>
    </row>
    <row r="99" spans="1:16" ht="66" hidden="1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1496</v>
      </c>
      <c r="P99" s="71"/>
    </row>
    <row r="100" spans="1:16" hidden="1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1496</v>
      </c>
      <c r="P100" s="71"/>
    </row>
    <row r="101" spans="1:16" hidden="1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1595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1512</v>
      </c>
      <c r="P101" s="71"/>
    </row>
    <row r="102" spans="1:16" ht="66" hidden="1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1555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1496</v>
      </c>
      <c r="P102" s="71"/>
    </row>
    <row r="103" spans="1:16" hidden="1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1557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1496</v>
      </c>
      <c r="P103" s="71"/>
    </row>
    <row r="104" spans="1:16" ht="33" hidden="1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1596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1496</v>
      </c>
      <c r="P104" s="71"/>
    </row>
    <row r="105" spans="1:16" ht="33" hidden="1" customHeight="1">
      <c r="A105" s="315" t="s">
        <v>1421</v>
      </c>
      <c r="B105" s="69" t="e">
        <f>VLOOKUP(A105,URS確認!$E:$F,2,FALSE)</f>
        <v>#N/A</v>
      </c>
      <c r="C105" s="315">
        <v>1</v>
      </c>
      <c r="D105" s="74" t="s">
        <v>1597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1496</v>
      </c>
      <c r="P105" s="71"/>
    </row>
    <row r="106" spans="1:16" ht="33" hidden="1" customHeight="1">
      <c r="A106" s="315" t="s">
        <v>1421</v>
      </c>
      <c r="B106" s="69" t="e">
        <f>VLOOKUP(A106,URS確認!$E:$F,2,FALSE)</f>
        <v>#N/A</v>
      </c>
      <c r="C106" s="315">
        <v>2</v>
      </c>
      <c r="D106" s="74" t="s">
        <v>1598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1496</v>
      </c>
      <c r="P106" s="71"/>
    </row>
    <row r="107" spans="1:16" ht="33" hidden="1" customHeight="1">
      <c r="A107" s="315" t="s">
        <v>1421</v>
      </c>
      <c r="B107" s="69" t="e">
        <f>VLOOKUP(A107,URS確認!$E:$F,2,FALSE)</f>
        <v>#N/A</v>
      </c>
      <c r="C107" s="315">
        <v>3</v>
      </c>
      <c r="D107" s="74" t="s">
        <v>1599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1496</v>
      </c>
      <c r="P107" s="71"/>
    </row>
    <row r="108" spans="1:16" hidden="1">
      <c r="A108" s="315" t="s">
        <v>1600</v>
      </c>
      <c r="B108" s="69" t="s">
        <v>1601</v>
      </c>
      <c r="C108" s="315">
        <v>1</v>
      </c>
      <c r="D108" s="74" t="s">
        <v>1602</v>
      </c>
      <c r="E108" s="71">
        <v>44403</v>
      </c>
      <c r="F108" s="71">
        <v>44439</v>
      </c>
      <c r="G108" s="71">
        <v>44440</v>
      </c>
      <c r="I108" s="70" t="s">
        <v>1547</v>
      </c>
      <c r="L108" s="315" t="s">
        <v>1496</v>
      </c>
      <c r="P108" s="71"/>
    </row>
    <row r="109" spans="1:16" hidden="1">
      <c r="A109" s="315" t="s">
        <v>1600</v>
      </c>
      <c r="B109" s="69" t="s">
        <v>1601</v>
      </c>
      <c r="C109" s="315">
        <v>2</v>
      </c>
      <c r="D109" s="74" t="s">
        <v>1603</v>
      </c>
      <c r="E109" s="71">
        <v>44403</v>
      </c>
      <c r="F109" s="71">
        <v>44439</v>
      </c>
      <c r="G109" s="71">
        <v>44440</v>
      </c>
      <c r="I109" s="70" t="s">
        <v>1547</v>
      </c>
      <c r="L109" s="315" t="s">
        <v>1496</v>
      </c>
      <c r="P109" s="71"/>
    </row>
    <row r="110" spans="1:16" hidden="1">
      <c r="A110" s="315" t="s">
        <v>1600</v>
      </c>
      <c r="B110" s="69" t="s">
        <v>1601</v>
      </c>
      <c r="C110" s="315">
        <v>3</v>
      </c>
      <c r="D110" s="74" t="s">
        <v>1604</v>
      </c>
      <c r="E110" s="71">
        <v>44403</v>
      </c>
      <c r="F110" s="71">
        <v>44439</v>
      </c>
      <c r="G110" s="71">
        <v>44440</v>
      </c>
      <c r="I110" s="70" t="s">
        <v>1547</v>
      </c>
      <c r="L110" s="315" t="s">
        <v>1496</v>
      </c>
      <c r="P110" s="71"/>
    </row>
    <row r="111" spans="1:16" hidden="1">
      <c r="A111" s="315" t="s">
        <v>1600</v>
      </c>
      <c r="B111" s="69" t="s">
        <v>1601</v>
      </c>
      <c r="C111" s="315">
        <v>4</v>
      </c>
      <c r="D111" s="74" t="s">
        <v>1605</v>
      </c>
      <c r="E111" s="71">
        <v>44403</v>
      </c>
      <c r="F111" s="71">
        <v>44439</v>
      </c>
      <c r="G111" s="71">
        <v>44440</v>
      </c>
      <c r="I111" s="70" t="s">
        <v>1547</v>
      </c>
      <c r="L111" s="315" t="s">
        <v>1496</v>
      </c>
      <c r="P111" s="71"/>
    </row>
    <row r="112" spans="1:16" ht="33" hidden="1" customHeight="1">
      <c r="A112" s="315" t="s">
        <v>1600</v>
      </c>
      <c r="B112" s="69" t="s">
        <v>1601</v>
      </c>
      <c r="C112" s="315">
        <v>5</v>
      </c>
      <c r="D112" s="74" t="s">
        <v>1606</v>
      </c>
      <c r="E112" s="71">
        <v>44403</v>
      </c>
      <c r="F112" s="113" t="s">
        <v>1538</v>
      </c>
      <c r="G112" s="71">
        <v>44440</v>
      </c>
      <c r="I112" s="70" t="s">
        <v>1547</v>
      </c>
      <c r="P112" s="71"/>
    </row>
    <row r="113" spans="1:17" hidden="1">
      <c r="A113" s="315" t="s">
        <v>848</v>
      </c>
      <c r="B113" s="69" t="str">
        <f>VLOOKUP(A113,URS確認!$E:$F,2,FALSE)</f>
        <v>指標利率種類維護</v>
      </c>
      <c r="C113" s="315">
        <v>1</v>
      </c>
      <c r="D113" s="74" t="s">
        <v>1607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1512</v>
      </c>
      <c r="P113" s="71" t="s">
        <v>1608</v>
      </c>
    </row>
    <row r="114" spans="1:17" hidden="1">
      <c r="A114" s="315" t="s">
        <v>850</v>
      </c>
      <c r="B114" s="69" t="str">
        <f>VLOOKUP(A114,URS確認!$E:$F,2,FALSE)</f>
        <v>指標利率登錄/維護</v>
      </c>
      <c r="C114" s="315">
        <v>1</v>
      </c>
      <c r="D114" s="74" t="s">
        <v>1609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1496</v>
      </c>
      <c r="P114" s="71"/>
    </row>
    <row r="115" spans="1:17" hidden="1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1496</v>
      </c>
      <c r="P115" s="71"/>
    </row>
    <row r="116" spans="1:17" hidden="1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1496</v>
      </c>
      <c r="P116" s="71"/>
    </row>
    <row r="117" spans="1:17" hidden="1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1512</v>
      </c>
      <c r="P117" s="71" t="s">
        <v>1504</v>
      </c>
    </row>
    <row r="118" spans="1:17" hidden="1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1512</v>
      </c>
      <c r="P118" s="71" t="s">
        <v>1504</v>
      </c>
    </row>
    <row r="119" spans="1:17" hidden="1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1512</v>
      </c>
      <c r="P119" s="71" t="s">
        <v>1615</v>
      </c>
      <c r="Q119" s="69" t="s">
        <v>1616</v>
      </c>
    </row>
    <row r="120" spans="1:17" hidden="1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1496</v>
      </c>
      <c r="P120" s="71"/>
    </row>
    <row r="121" spans="1:17" ht="33" hidden="1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1496</v>
      </c>
      <c r="P121" s="71"/>
    </row>
    <row r="122" spans="1:17" hidden="1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1512</v>
      </c>
      <c r="P122" s="71"/>
    </row>
    <row r="123" spans="1:17" hidden="1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1619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1496</v>
      </c>
      <c r="P123" s="71"/>
    </row>
    <row r="124" spans="1:17" ht="33" hidden="1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1512</v>
      </c>
      <c r="P124" s="71" t="s">
        <v>1504</v>
      </c>
      <c r="Q124" s="69" t="s">
        <v>1621</v>
      </c>
    </row>
    <row r="125" spans="1:17" ht="33" hidden="1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1512</v>
      </c>
      <c r="P125" s="71" t="s">
        <v>1504</v>
      </c>
      <c r="Q125" s="69" t="s">
        <v>1621</v>
      </c>
    </row>
    <row r="126" spans="1:17" hidden="1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1512</v>
      </c>
      <c r="P126" s="71" t="s">
        <v>1504</v>
      </c>
    </row>
    <row r="127" spans="1:17" hidden="1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1624</v>
      </c>
      <c r="E127" s="71">
        <v>44403</v>
      </c>
      <c r="F127" s="71" t="s">
        <v>1538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1625</v>
      </c>
      <c r="E128" s="71">
        <v>44403</v>
      </c>
      <c r="F128" s="71" t="s">
        <v>1538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1626</v>
      </c>
      <c r="E129" s="71">
        <v>44403</v>
      </c>
      <c r="F129" s="71" t="s">
        <v>1538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1608</v>
      </c>
    </row>
    <row r="130" spans="1:16" ht="33" hidden="1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1496</v>
      </c>
      <c r="P130" s="71"/>
    </row>
    <row r="131" spans="1:16" hidden="1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1496</v>
      </c>
      <c r="P131" s="71"/>
    </row>
    <row r="132" spans="1:16" hidden="1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1496</v>
      </c>
      <c r="P132" s="71"/>
    </row>
    <row r="133" spans="1:16" hidden="1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1496</v>
      </c>
      <c r="P133" s="71"/>
    </row>
    <row r="134" spans="1:16" ht="33" hidden="1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1496</v>
      </c>
      <c r="P134" s="70"/>
    </row>
    <row r="135" spans="1:16" hidden="1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1512</v>
      </c>
      <c r="P135" s="71" t="s">
        <v>1504</v>
      </c>
    </row>
    <row r="136" spans="1:16" ht="34.049999999999997" hidden="1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1496</v>
      </c>
      <c r="P136" s="71" t="s">
        <v>1615</v>
      </c>
    </row>
    <row r="137" spans="1:16" hidden="1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1496</v>
      </c>
      <c r="P137" s="70"/>
    </row>
    <row r="138" spans="1:16" hidden="1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1635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1496</v>
      </c>
      <c r="P138" s="70"/>
    </row>
    <row r="139" spans="1:16" hidden="1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1636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1512</v>
      </c>
      <c r="P139" s="71"/>
    </row>
    <row r="140" spans="1:16" hidden="1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1637</v>
      </c>
      <c r="E140" s="71">
        <v>44403</v>
      </c>
      <c r="F140" s="71" t="s">
        <v>1538</v>
      </c>
      <c r="G140" s="315"/>
      <c r="I140" s="70" t="str">
        <f>VLOOKUP(A140,URS確認!E:I,5,FALSE)</f>
        <v>余家興</v>
      </c>
      <c r="P140" s="71"/>
    </row>
    <row r="141" spans="1:16" ht="34.049999999999997" hidden="1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1638</v>
      </c>
      <c r="E141" s="71">
        <v>44403</v>
      </c>
      <c r="F141" s="71" t="s">
        <v>1538</v>
      </c>
      <c r="G141" s="315"/>
      <c r="I141" s="70" t="str">
        <f>VLOOKUP(A141,URS確認!E:I,5,FALSE)</f>
        <v>余家興</v>
      </c>
      <c r="P141" s="71"/>
    </row>
    <row r="142" spans="1:16" hidden="1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1496</v>
      </c>
      <c r="P142" s="71"/>
    </row>
    <row r="143" spans="1:16" ht="66" hidden="1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1512</v>
      </c>
      <c r="P143" s="71" t="s">
        <v>1608</v>
      </c>
    </row>
    <row r="144" spans="1:16" hidden="1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1496</v>
      </c>
      <c r="P144" s="70"/>
    </row>
    <row r="145" spans="1:16" hidden="1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1496</v>
      </c>
      <c r="P145" s="71"/>
    </row>
    <row r="146" spans="1:16" hidden="1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1496</v>
      </c>
      <c r="P146" s="70"/>
    </row>
    <row r="147" spans="1:16" hidden="1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1496</v>
      </c>
      <c r="P147" s="71"/>
    </row>
    <row r="148" spans="1:16" hidden="1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1496</v>
      </c>
      <c r="P148" s="70"/>
    </row>
    <row r="149" spans="1:16" ht="33" hidden="1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1512</v>
      </c>
      <c r="P149" s="70" t="s">
        <v>1532</v>
      </c>
    </row>
    <row r="150" spans="1:16" hidden="1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1496</v>
      </c>
      <c r="P150" s="70"/>
    </row>
    <row r="151" spans="1:16" ht="99" hidden="1" customHeight="1">
      <c r="A151" s="315" t="s">
        <v>328</v>
      </c>
      <c r="B151" s="69" t="str">
        <f>VLOOKUP(A151,URS確認!$E:$F,2,FALSE)</f>
        <v xml:space="preserve">撥款                     </v>
      </c>
      <c r="C151" s="315">
        <v>1</v>
      </c>
      <c r="D151" s="74" t="s">
        <v>1648</v>
      </c>
      <c r="E151" s="71">
        <v>44404</v>
      </c>
      <c r="F151" s="73" t="s">
        <v>1649</v>
      </c>
      <c r="G151" s="73" t="s">
        <v>1649</v>
      </c>
      <c r="H151" s="73" t="s">
        <v>1649</v>
      </c>
      <c r="I151" s="70" t="s">
        <v>194</v>
      </c>
      <c r="N151" s="315" t="s">
        <v>1496</v>
      </c>
      <c r="P151" s="71" t="s">
        <v>1532</v>
      </c>
    </row>
    <row r="152" spans="1:16" hidden="1">
      <c r="A152" s="315" t="s">
        <v>1410</v>
      </c>
      <c r="B152" s="69" t="s">
        <v>1411</v>
      </c>
      <c r="C152" s="315">
        <v>1</v>
      </c>
      <c r="D152" s="74" t="s">
        <v>1650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1496</v>
      </c>
      <c r="P152" s="71"/>
    </row>
    <row r="153" spans="1:16" ht="34.049999999999997" hidden="1" customHeight="1">
      <c r="A153" s="315" t="s">
        <v>238</v>
      </c>
      <c r="B153" s="69" t="str">
        <f>VLOOKUP(A153,URS確認!$E:$F,2,FALSE)</f>
        <v>未齊件代碼維護</v>
      </c>
      <c r="C153" s="315">
        <v>1</v>
      </c>
      <c r="D153" s="74" t="s">
        <v>1651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1496</v>
      </c>
      <c r="P153" s="71"/>
    </row>
    <row r="154" spans="1:16" hidden="1">
      <c r="A154" s="315" t="s">
        <v>238</v>
      </c>
      <c r="B154" s="69" t="str">
        <f>VLOOKUP(A154,URS確認!$E:$F,2,FALSE)</f>
        <v>未齊件代碼維護</v>
      </c>
      <c r="C154" s="315">
        <v>2</v>
      </c>
      <c r="D154" s="74" t="s">
        <v>1652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1496</v>
      </c>
      <c r="P154" s="71"/>
    </row>
    <row r="155" spans="1:16" ht="66" hidden="1" customHeight="1">
      <c r="A155" s="315" t="s">
        <v>238</v>
      </c>
      <c r="B155" s="69" t="str">
        <f>VLOOKUP(A155,URS確認!$E:$F,2,FALSE)</f>
        <v>未齊件代碼維護</v>
      </c>
      <c r="C155" s="315">
        <v>3</v>
      </c>
      <c r="D155" s="74" t="s">
        <v>1653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1512</v>
      </c>
      <c r="P155" s="71"/>
    </row>
    <row r="156" spans="1:16" ht="49.5" hidden="1" customHeight="1">
      <c r="A156" s="315" t="s">
        <v>240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1496</v>
      </c>
      <c r="P156" s="71"/>
    </row>
    <row r="157" spans="1:16" ht="82.5" hidden="1" customHeight="1">
      <c r="A157" s="315" t="s">
        <v>240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1496</v>
      </c>
      <c r="P157" s="71"/>
    </row>
    <row r="158" spans="1:16" hidden="1">
      <c r="A158" s="315" t="s">
        <v>243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1496</v>
      </c>
      <c r="P158" s="71"/>
    </row>
    <row r="159" spans="1:16" hidden="1">
      <c r="A159" s="315" t="s">
        <v>243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1496</v>
      </c>
      <c r="P159" s="71"/>
    </row>
    <row r="160" spans="1:16" hidden="1">
      <c r="A160" s="315" t="s">
        <v>243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1496</v>
      </c>
      <c r="P160" s="71"/>
    </row>
    <row r="161" spans="1:16" ht="49.5" hidden="1" customHeight="1">
      <c r="A161" s="315" t="s">
        <v>243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1512</v>
      </c>
      <c r="P161" s="71" t="s">
        <v>1608</v>
      </c>
    </row>
    <row r="162" spans="1:16" hidden="1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1496</v>
      </c>
      <c r="P162" s="71"/>
    </row>
    <row r="163" spans="1:16" hidden="1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1496</v>
      </c>
      <c r="P163" s="71"/>
    </row>
    <row r="164" spans="1:16" hidden="1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1496</v>
      </c>
      <c r="P164" s="71" t="s">
        <v>1504</v>
      </c>
    </row>
    <row r="165" spans="1:16" hidden="1">
      <c r="A165" s="315" t="s">
        <v>230</v>
      </c>
      <c r="B165" s="69" t="str">
        <f>VLOOKUP(A165,URS確認!$E:$F,2,FALSE)</f>
        <v>保證人資料登錄</v>
      </c>
      <c r="C165" s="315">
        <v>1</v>
      </c>
      <c r="D165" s="74" t="s">
        <v>1663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1496</v>
      </c>
      <c r="P165" s="71"/>
    </row>
    <row r="166" spans="1:16" hidden="1">
      <c r="A166" s="315" t="s">
        <v>230</v>
      </c>
      <c r="B166" s="69" t="str">
        <f>VLOOKUP(A166,URS確認!$E:$F,2,FALSE)</f>
        <v>保證人資料登錄</v>
      </c>
      <c r="C166" s="315">
        <v>2</v>
      </c>
      <c r="D166" s="74" t="s">
        <v>1664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1496</v>
      </c>
      <c r="P166" s="71"/>
    </row>
    <row r="167" spans="1:16" ht="33" hidden="1" customHeight="1">
      <c r="A167" s="315" t="s">
        <v>230</v>
      </c>
      <c r="B167" s="69" t="str">
        <f>VLOOKUP(A167,URS確認!$E:$F,2,FALSE)</f>
        <v>保證人資料登錄</v>
      </c>
      <c r="C167" s="315">
        <v>3</v>
      </c>
      <c r="D167" s="74" t="s">
        <v>1665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1496</v>
      </c>
      <c r="P167" s="71"/>
    </row>
    <row r="168" spans="1:16" ht="49.5" hidden="1" customHeight="1">
      <c r="A168" s="315" t="s">
        <v>230</v>
      </c>
      <c r="B168" s="69" t="str">
        <f>VLOOKUP(A168,URS確認!$E:$F,2,FALSE)</f>
        <v>保證人資料登錄</v>
      </c>
      <c r="C168" s="315">
        <v>4</v>
      </c>
      <c r="D168" s="74" t="s">
        <v>1666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1512</v>
      </c>
      <c r="P168" s="71" t="s">
        <v>1615</v>
      </c>
    </row>
    <row r="169" spans="1:16" ht="66" hidden="1" customHeight="1">
      <c r="A169" s="315" t="s">
        <v>230</v>
      </c>
      <c r="B169" s="69" t="str">
        <f>VLOOKUP(A169,URS確認!$E:$F,2,FALSE)</f>
        <v>保證人資料登錄</v>
      </c>
      <c r="C169" s="315">
        <v>5</v>
      </c>
      <c r="D169" s="74" t="s">
        <v>1667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1512</v>
      </c>
      <c r="P169" s="71" t="s">
        <v>1608</v>
      </c>
    </row>
    <row r="170" spans="1:16" ht="33" hidden="1" customHeight="1">
      <c r="A170" s="315" t="s">
        <v>230</v>
      </c>
      <c r="B170" s="69" t="str">
        <f>VLOOKUP(A170,URS確認!$E:$F,2,FALSE)</f>
        <v>保證人資料登錄</v>
      </c>
      <c r="C170" s="315">
        <v>6</v>
      </c>
      <c r="D170" s="74" t="s">
        <v>1668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1512</v>
      </c>
      <c r="P170" s="71" t="s">
        <v>1608</v>
      </c>
    </row>
    <row r="171" spans="1:16" hidden="1">
      <c r="A171" s="315" t="s">
        <v>232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1496</v>
      </c>
      <c r="P171" s="71"/>
    </row>
    <row r="172" spans="1:16" hidden="1">
      <c r="A172" s="315" t="s">
        <v>232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1496</v>
      </c>
      <c r="P172" s="71"/>
    </row>
    <row r="173" spans="1:16" ht="115.5" hidden="1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1512</v>
      </c>
      <c r="P173" s="315" t="s">
        <v>1504</v>
      </c>
    </row>
    <row r="174" spans="1:16" ht="99" hidden="1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1672</v>
      </c>
      <c r="E174" s="71">
        <v>44431</v>
      </c>
      <c r="F174" s="315"/>
      <c r="G174" s="315"/>
      <c r="I174" s="126" t="s">
        <v>1673</v>
      </c>
      <c r="O174" s="315" t="s">
        <v>1496</v>
      </c>
    </row>
    <row r="175" spans="1:16" ht="49.5" hidden="1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1674</v>
      </c>
      <c r="E175" s="71">
        <v>44431</v>
      </c>
      <c r="F175" s="315"/>
      <c r="G175" s="315"/>
      <c r="I175" s="126" t="s">
        <v>1673</v>
      </c>
      <c r="O175" s="315" t="s">
        <v>1496</v>
      </c>
    </row>
    <row r="176" spans="1:16" ht="33" hidden="1" customHeight="1">
      <c r="A176" s="315" t="s">
        <v>260</v>
      </c>
      <c r="B176" s="69" t="str">
        <f>VLOOKUP(A176,URS確認!$E:$F,2,FALSE)</f>
        <v>交易關係人維護</v>
      </c>
      <c r="C176" s="315">
        <v>1</v>
      </c>
      <c r="D176" s="74" t="s">
        <v>1675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1512</v>
      </c>
    </row>
    <row r="177" spans="1:13" ht="49.5" hidden="1" customHeight="1">
      <c r="B177" s="74" t="s">
        <v>1676</v>
      </c>
      <c r="C177" s="315">
        <v>1</v>
      </c>
      <c r="D177" s="74" t="s">
        <v>1677</v>
      </c>
      <c r="E177" s="71">
        <v>44432</v>
      </c>
      <c r="F177" s="71">
        <v>44620</v>
      </c>
      <c r="G177" s="315"/>
      <c r="I177" s="315" t="s">
        <v>137</v>
      </c>
      <c r="M177" s="315" t="s">
        <v>1512</v>
      </c>
    </row>
    <row r="178" spans="1:13" ht="49.5" hidden="1" customHeight="1">
      <c r="B178" s="74" t="s">
        <v>1676</v>
      </c>
      <c r="C178" s="315">
        <v>2</v>
      </c>
      <c r="D178" s="74" t="s">
        <v>1678</v>
      </c>
      <c r="E178" s="71">
        <v>44432</v>
      </c>
      <c r="F178" s="71">
        <v>44620</v>
      </c>
      <c r="G178" s="315"/>
      <c r="I178" s="315" t="s">
        <v>137</v>
      </c>
      <c r="M178" s="315" t="s">
        <v>1512</v>
      </c>
    </row>
    <row r="179" spans="1:13" ht="49.5" hidden="1" customHeight="1">
      <c r="B179" s="74" t="s">
        <v>1676</v>
      </c>
      <c r="C179" s="315">
        <v>3</v>
      </c>
      <c r="D179" s="74" t="s">
        <v>1679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1496</v>
      </c>
    </row>
    <row r="180" spans="1:13" ht="49.5" hidden="1" customHeight="1">
      <c r="B180" s="74" t="s">
        <v>1676</v>
      </c>
      <c r="C180" s="315">
        <v>4</v>
      </c>
      <c r="D180" s="74" t="s">
        <v>1680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1496</v>
      </c>
    </row>
    <row r="181" spans="1:13" ht="49.5" hidden="1" customHeight="1">
      <c r="B181" s="74" t="s">
        <v>1676</v>
      </c>
      <c r="C181" s="315">
        <v>5</v>
      </c>
      <c r="D181" s="74" t="s">
        <v>1681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1496</v>
      </c>
    </row>
    <row r="182" spans="1:13" hidden="1">
      <c r="A182" s="315" t="s">
        <v>263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1496</v>
      </c>
    </row>
    <row r="183" spans="1:13" ht="73.95" hidden="1" customHeight="1">
      <c r="A183" s="315" t="s">
        <v>265</v>
      </c>
      <c r="B183" s="69" t="str">
        <f>VLOOKUP(A183,URS確認!$E:$F,2,FALSE)</f>
        <v>不動產擔保品資料登錄</v>
      </c>
      <c r="C183" s="315">
        <v>1</v>
      </c>
      <c r="D183" s="74" t="s">
        <v>1683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1512</v>
      </c>
    </row>
    <row r="184" spans="1:13" hidden="1">
      <c r="A184" s="315" t="s">
        <v>265</v>
      </c>
      <c r="B184" s="69" t="str">
        <f>VLOOKUP(A184,URS確認!$E:$F,2,FALSE)</f>
        <v>不動產擔保品資料登錄</v>
      </c>
      <c r="C184" s="315">
        <v>3</v>
      </c>
      <c r="D184" s="74" t="s">
        <v>1684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1496</v>
      </c>
    </row>
    <row r="185" spans="1:13" ht="33" hidden="1" customHeight="1">
      <c r="A185" s="315" t="s">
        <v>265</v>
      </c>
      <c r="B185" s="69" t="str">
        <f>VLOOKUP(A185,URS確認!$E:$F,2,FALSE)</f>
        <v>不動產擔保品資料登錄</v>
      </c>
      <c r="C185" s="315">
        <v>4</v>
      </c>
      <c r="D185" s="74" t="s">
        <v>1685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1496</v>
      </c>
    </row>
    <row r="186" spans="1:13" hidden="1">
      <c r="A186" s="315" t="s">
        <v>273</v>
      </c>
      <c r="B186" s="69" t="str">
        <f>VLOOKUP(A186,URS確認!$E:$F,2,FALSE)</f>
        <v>不動產建物擔保品資料登錄</v>
      </c>
      <c r="C186" s="315">
        <v>1</v>
      </c>
      <c r="D186" s="74" t="s">
        <v>1686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1496</v>
      </c>
    </row>
    <row r="187" spans="1:13" hidden="1">
      <c r="A187" s="315" t="s">
        <v>273</v>
      </c>
      <c r="B187" s="69" t="str">
        <f>VLOOKUP(A187,URS確認!$E:$F,2,FALSE)</f>
        <v>不動產建物擔保品資料登錄</v>
      </c>
      <c r="C187" s="315">
        <v>2</v>
      </c>
      <c r="D187" s="74" t="s">
        <v>1687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1496</v>
      </c>
    </row>
    <row r="188" spans="1:13" ht="33" hidden="1" customHeight="1">
      <c r="A188" s="315" t="s">
        <v>270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1496</v>
      </c>
    </row>
    <row r="189" spans="1:13" hidden="1">
      <c r="A189" s="315" t="s">
        <v>1432</v>
      </c>
      <c r="B189" s="69" t="e">
        <f>VLOOKUP(A189,URS確認!$E:$F,2,FALSE)</f>
        <v>#N/A</v>
      </c>
      <c r="C189" s="315">
        <v>1</v>
      </c>
      <c r="D189" s="74" t="s">
        <v>1689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1496</v>
      </c>
    </row>
    <row r="190" spans="1:13" hidden="1">
      <c r="A190" s="315" t="s">
        <v>1435</v>
      </c>
      <c r="B190" s="69" t="e">
        <f>VLOOKUP(A190,URS確認!$E:$F,2,FALSE)</f>
        <v>#N/A</v>
      </c>
      <c r="C190" s="315">
        <v>1</v>
      </c>
      <c r="D190" s="74" t="s">
        <v>1690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1496</v>
      </c>
    </row>
    <row r="191" spans="1:13" ht="33" hidden="1" customHeight="1">
      <c r="A191" s="315" t="s">
        <v>260</v>
      </c>
      <c r="B191" s="69" t="str">
        <f>VLOOKUP(A191,URS確認!$E:$F,2,FALSE)</f>
        <v>交易關係人維護</v>
      </c>
      <c r="C191" s="315">
        <v>1</v>
      </c>
      <c r="D191" s="74" t="s">
        <v>1691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1512</v>
      </c>
    </row>
    <row r="192" spans="1:13" ht="15.6" hidden="1" customHeight="1">
      <c r="A192" s="315" t="s">
        <v>290</v>
      </c>
      <c r="B192" s="69" t="str">
        <f>VLOOKUP(A192,URS確認!$E:$F,2,FALSE)</f>
        <v>動產擔保品資料登錄</v>
      </c>
      <c r="C192" s="315">
        <v>1</v>
      </c>
      <c r="D192" s="74" t="s">
        <v>1692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1496</v>
      </c>
    </row>
    <row r="193" spans="1:13" hidden="1">
      <c r="A193" s="315" t="s">
        <v>290</v>
      </c>
      <c r="B193" s="69" t="str">
        <f>VLOOKUP(A193,URS確認!$E:$F,2,FALSE)</f>
        <v>動產擔保品資料登錄</v>
      </c>
      <c r="C193" s="315">
        <v>2</v>
      </c>
      <c r="D193" s="74" t="s">
        <v>1693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1496</v>
      </c>
    </row>
    <row r="194" spans="1:13" ht="33" hidden="1" customHeight="1">
      <c r="A194" s="315" t="s">
        <v>290</v>
      </c>
      <c r="B194" s="69" t="str">
        <f>VLOOKUP(A194,URS確認!$E:$F,2,FALSE)</f>
        <v>動產擔保品資料登錄</v>
      </c>
      <c r="C194" s="315">
        <v>3</v>
      </c>
      <c r="D194" s="74" t="s">
        <v>1694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1496</v>
      </c>
    </row>
    <row r="195" spans="1:13" ht="66" hidden="1" customHeight="1">
      <c r="A195" s="315" t="s">
        <v>1440</v>
      </c>
      <c r="B195" s="69" t="e">
        <f>VLOOKUP(A195,URS確認!$E:$F,2,FALSE)</f>
        <v>#N/A</v>
      </c>
      <c r="C195" s="315">
        <v>1</v>
      </c>
      <c r="D195" s="74" t="s">
        <v>1695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1564</v>
      </c>
      <c r="M195" s="315" t="s">
        <v>1512</v>
      </c>
    </row>
    <row r="196" spans="1:13" ht="66" hidden="1" customHeight="1">
      <c r="A196" s="315" t="s">
        <v>1443</v>
      </c>
      <c r="B196" s="69" t="e">
        <f>VLOOKUP(A196,URS確認!$E:$F,2,FALSE)</f>
        <v>#N/A</v>
      </c>
      <c r="C196" s="315">
        <v>1</v>
      </c>
      <c r="D196" s="74" t="s">
        <v>1696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1512</v>
      </c>
    </row>
    <row r="197" spans="1:13" ht="66" hidden="1" customHeight="1">
      <c r="A197" s="315" t="s">
        <v>1445</v>
      </c>
      <c r="B197" s="69" t="e">
        <f>VLOOKUP(A197,URS確認!$E:$F,2,FALSE)</f>
        <v>#N/A</v>
      </c>
      <c r="C197" s="315">
        <v>1</v>
      </c>
      <c r="D197" s="74" t="s">
        <v>1696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1512</v>
      </c>
    </row>
    <row r="198" spans="1:13" ht="66" hidden="1" customHeight="1">
      <c r="A198" s="315" t="s">
        <v>1437</v>
      </c>
      <c r="B198" s="69" t="e">
        <f>VLOOKUP(A198,URS確認!$E:$F,2,FALSE)</f>
        <v>#N/A</v>
      </c>
      <c r="C198" s="315">
        <v>1</v>
      </c>
      <c r="D198" s="74" t="s">
        <v>1697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1512</v>
      </c>
    </row>
    <row r="199" spans="1:13" hidden="1">
      <c r="A199" s="315" t="s">
        <v>263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1496</v>
      </c>
    </row>
    <row r="200" spans="1:13" hidden="1">
      <c r="A200" s="315" t="s">
        <v>263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1496</v>
      </c>
    </row>
    <row r="201" spans="1:13" hidden="1">
      <c r="A201" s="315" t="s">
        <v>263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1496</v>
      </c>
    </row>
    <row r="202" spans="1:13" hidden="1">
      <c r="A202" s="315" t="s">
        <v>263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1496</v>
      </c>
    </row>
    <row r="203" spans="1:13" ht="79.2" hidden="1" customHeight="1">
      <c r="A203" s="315" t="s">
        <v>263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1496</v>
      </c>
    </row>
    <row r="204" spans="1:13" ht="37.200000000000003" hidden="1" customHeight="1">
      <c r="B204" s="74" t="s">
        <v>1703</v>
      </c>
      <c r="C204" s="315">
        <v>1</v>
      </c>
      <c r="D204" s="74" t="s">
        <v>1704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1496</v>
      </c>
    </row>
    <row r="205" spans="1:13" hidden="1">
      <c r="A205" s="315" t="s">
        <v>273</v>
      </c>
      <c r="B205" s="69" t="str">
        <f>VLOOKUP(A205,URS確認!$E:$F,2,FALSE)</f>
        <v>不動產建物擔保品資料登錄</v>
      </c>
      <c r="C205" s="315">
        <v>1</v>
      </c>
      <c r="D205" s="74" t="s">
        <v>1705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1512</v>
      </c>
    </row>
    <row r="206" spans="1:13" hidden="1">
      <c r="A206" s="315" t="s">
        <v>294</v>
      </c>
      <c r="B206" s="69" t="str">
        <f>VLOOKUP(A206,URS確認!$E:$F,2,FALSE)</f>
        <v>股票擔保品資料登錄</v>
      </c>
      <c r="C206" s="315">
        <v>1</v>
      </c>
      <c r="D206" s="74" t="s">
        <v>1706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1496</v>
      </c>
    </row>
    <row r="207" spans="1:13" hidden="1">
      <c r="A207" s="315" t="s">
        <v>294</v>
      </c>
      <c r="B207" s="69" t="str">
        <f>VLOOKUP(A207,URS確認!$E:$F,2,FALSE)</f>
        <v>股票擔保品資料登錄</v>
      </c>
      <c r="C207" s="315">
        <v>2</v>
      </c>
      <c r="D207" s="74" t="s">
        <v>1707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1496</v>
      </c>
    </row>
    <row r="208" spans="1:13" ht="49.5" hidden="1" customHeight="1">
      <c r="A208" s="315" t="s">
        <v>294</v>
      </c>
      <c r="B208" s="69" t="str">
        <f>VLOOKUP(A208,URS確認!$E:$F,2,FALSE)</f>
        <v>股票擔保品資料登錄</v>
      </c>
      <c r="C208" s="315">
        <v>3</v>
      </c>
      <c r="D208" s="74" t="s">
        <v>1708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1496</v>
      </c>
    </row>
    <row r="209" spans="1:13" ht="66" hidden="1" customHeight="1">
      <c r="A209" s="315" t="s">
        <v>294</v>
      </c>
      <c r="B209" s="69" t="str">
        <f>VLOOKUP(A209,URS確認!$E:$F,2,FALSE)</f>
        <v>股票擔保品資料登錄</v>
      </c>
      <c r="C209" s="315">
        <v>4</v>
      </c>
      <c r="D209" s="74" t="s">
        <v>1709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1512</v>
      </c>
    </row>
    <row r="210" spans="1:13" ht="33" hidden="1" customHeight="1">
      <c r="A210" s="315" t="s">
        <v>294</v>
      </c>
      <c r="B210" s="69" t="str">
        <f>VLOOKUP(A210,URS確認!$E:$F,2,FALSE)</f>
        <v>股票擔保品資料登錄</v>
      </c>
      <c r="C210" s="315">
        <v>5</v>
      </c>
      <c r="D210" s="74" t="s">
        <v>1710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1496</v>
      </c>
    </row>
    <row r="211" spans="1:13" ht="33" hidden="1" customHeight="1">
      <c r="A211" s="315" t="s">
        <v>297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1496</v>
      </c>
    </row>
    <row r="212" spans="1:13" hidden="1">
      <c r="A212" s="315" t="s">
        <v>299</v>
      </c>
      <c r="B212" s="69" t="str">
        <f>VLOOKUP(A212,URS確認!$E:$F,2,FALSE)</f>
        <v>其他擔保品資料登錄</v>
      </c>
      <c r="C212" s="315">
        <v>1</v>
      </c>
      <c r="D212" s="74" t="s">
        <v>1712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1496</v>
      </c>
    </row>
    <row r="213" spans="1:13" ht="33" hidden="1" customHeight="1">
      <c r="A213" s="315" t="s">
        <v>303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1512</v>
      </c>
    </row>
    <row r="214" spans="1:13" ht="33" hidden="1" customHeight="1">
      <c r="A214" s="315" t="s">
        <v>303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1512</v>
      </c>
    </row>
    <row r="215" spans="1:13" ht="33" hidden="1" customHeight="1">
      <c r="A215" s="315" t="s">
        <v>303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316</v>
      </c>
      <c r="M215" s="315" t="s">
        <v>1512</v>
      </c>
    </row>
    <row r="216" spans="1:13" hidden="1">
      <c r="A216" s="315" t="s">
        <v>303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1512</v>
      </c>
    </row>
    <row r="217" spans="1:13" hidden="1">
      <c r="A217" s="315" t="s">
        <v>307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1496</v>
      </c>
    </row>
    <row r="218" spans="1:13" ht="82.5" hidden="1" customHeight="1">
      <c r="A218" s="315" t="s">
        <v>307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1496</v>
      </c>
    </row>
    <row r="219" spans="1:13" hidden="1">
      <c r="A219" s="315" t="s">
        <v>314</v>
      </c>
      <c r="B219" s="69" t="str">
        <f>VLOOKUP(A219,URS確認!$E:$F,2,FALSE)</f>
        <v>首次撥款審核資料表</v>
      </c>
      <c r="C219" s="315">
        <v>1</v>
      </c>
      <c r="D219" s="74" t="s">
        <v>1719</v>
      </c>
      <c r="E219" s="71">
        <v>44435</v>
      </c>
      <c r="F219" s="71">
        <v>44440</v>
      </c>
      <c r="G219" s="71">
        <v>44440</v>
      </c>
      <c r="I219" s="315" t="s">
        <v>1547</v>
      </c>
      <c r="L219" s="315" t="s">
        <v>1496</v>
      </c>
    </row>
    <row r="220" spans="1:13" hidden="1">
      <c r="A220" s="315" t="s">
        <v>314</v>
      </c>
      <c r="B220" s="69" t="str">
        <f>VLOOKUP(A220,URS確認!$E:$F,2,FALSE)</f>
        <v>首次撥款審核資料表</v>
      </c>
      <c r="C220" s="315">
        <v>2</v>
      </c>
      <c r="D220" s="74" t="s">
        <v>1720</v>
      </c>
      <c r="E220" s="71">
        <v>44435</v>
      </c>
      <c r="F220" s="71">
        <v>44440</v>
      </c>
      <c r="G220" s="71">
        <v>44440</v>
      </c>
      <c r="I220" s="315" t="s">
        <v>1547</v>
      </c>
      <c r="L220" s="315" t="s">
        <v>1496</v>
      </c>
    </row>
    <row r="221" spans="1:13" hidden="1">
      <c r="A221" s="315" t="s">
        <v>314</v>
      </c>
      <c r="B221" s="69" t="str">
        <f>VLOOKUP(A221,URS確認!$E:$F,2,FALSE)</f>
        <v>首次撥款審核資料表</v>
      </c>
      <c r="C221" s="315">
        <v>3</v>
      </c>
      <c r="D221" s="74" t="s">
        <v>1721</v>
      </c>
      <c r="E221" s="71">
        <v>44435</v>
      </c>
      <c r="F221" s="71">
        <v>44440</v>
      </c>
      <c r="G221" s="71">
        <v>44440</v>
      </c>
      <c r="I221" s="315" t="s">
        <v>1547</v>
      </c>
      <c r="L221" s="315" t="s">
        <v>1496</v>
      </c>
    </row>
    <row r="222" spans="1:13" hidden="1">
      <c r="A222" s="315" t="s">
        <v>314</v>
      </c>
      <c r="B222" s="69" t="str">
        <f>VLOOKUP(A222,URS確認!$E:$F,2,FALSE)</f>
        <v>首次撥款審核資料表</v>
      </c>
      <c r="C222" s="315">
        <v>4</v>
      </c>
      <c r="D222" s="74" t="s">
        <v>1722</v>
      </c>
      <c r="E222" s="71">
        <v>44435</v>
      </c>
      <c r="F222" s="71">
        <v>44440</v>
      </c>
      <c r="G222" s="71">
        <v>44440</v>
      </c>
      <c r="I222" s="315" t="s">
        <v>1547</v>
      </c>
      <c r="L222" s="315" t="s">
        <v>1496</v>
      </c>
    </row>
    <row r="223" spans="1:13" hidden="1">
      <c r="A223" s="315" t="s">
        <v>314</v>
      </c>
      <c r="B223" s="69" t="str">
        <f>VLOOKUP(A223,URS確認!$E:$F,2,FALSE)</f>
        <v>首次撥款審核資料表</v>
      </c>
      <c r="C223" s="315">
        <v>5</v>
      </c>
      <c r="D223" s="74" t="s">
        <v>1723</v>
      </c>
      <c r="E223" s="71">
        <v>44435</v>
      </c>
      <c r="F223" s="71">
        <v>44440</v>
      </c>
      <c r="G223" s="71">
        <v>44440</v>
      </c>
      <c r="I223" s="315" t="s">
        <v>1547</v>
      </c>
      <c r="L223" s="315" t="s">
        <v>1496</v>
      </c>
    </row>
    <row r="224" spans="1:13" hidden="1">
      <c r="A224" s="315" t="s">
        <v>314</v>
      </c>
      <c r="B224" s="69" t="str">
        <f>VLOOKUP(A224,URS確認!$E:$F,2,FALSE)</f>
        <v>首次撥款審核資料表</v>
      </c>
      <c r="C224" s="315">
        <v>6</v>
      </c>
      <c r="D224" s="74" t="s">
        <v>1724</v>
      </c>
      <c r="E224" s="71">
        <v>44435</v>
      </c>
      <c r="F224" s="71">
        <v>44440</v>
      </c>
      <c r="G224" s="71">
        <v>44440</v>
      </c>
      <c r="I224" s="315" t="s">
        <v>1547</v>
      </c>
      <c r="L224" s="315" t="s">
        <v>1496</v>
      </c>
    </row>
    <row r="225" spans="1:12" hidden="1">
      <c r="A225" s="315" t="s">
        <v>314</v>
      </c>
      <c r="B225" s="69" t="str">
        <f>VLOOKUP(A225,URS確認!$E:$F,2,FALSE)</f>
        <v>首次撥款審核資料表</v>
      </c>
      <c r="C225" s="315">
        <v>7</v>
      </c>
      <c r="D225" s="74" t="s">
        <v>1725</v>
      </c>
      <c r="E225" s="71">
        <v>44435</v>
      </c>
      <c r="F225" s="71">
        <v>44440</v>
      </c>
      <c r="G225" s="71">
        <v>44440</v>
      </c>
      <c r="I225" s="315" t="s">
        <v>1547</v>
      </c>
      <c r="L225" s="315" t="s">
        <v>1496</v>
      </c>
    </row>
    <row r="226" spans="1:12" hidden="1">
      <c r="A226" s="315" t="s">
        <v>314</v>
      </c>
      <c r="B226" s="69" t="str">
        <f>VLOOKUP(A226,URS確認!$E:$F,2,FALSE)</f>
        <v>首次撥款審核資料表</v>
      </c>
      <c r="C226" s="315">
        <v>8</v>
      </c>
      <c r="D226" s="74" t="s">
        <v>1726</v>
      </c>
      <c r="E226" s="71">
        <v>44435</v>
      </c>
      <c r="F226" s="71">
        <v>44440</v>
      </c>
      <c r="G226" s="71">
        <v>44440</v>
      </c>
      <c r="I226" s="315" t="s">
        <v>1547</v>
      </c>
      <c r="L226" s="315" t="s">
        <v>1496</v>
      </c>
    </row>
    <row r="227" spans="1:12" hidden="1">
      <c r="A227" s="315" t="s">
        <v>314</v>
      </c>
      <c r="B227" s="69" t="str">
        <f>VLOOKUP(A227,URS確認!$E:$F,2,FALSE)</f>
        <v>首次撥款審核資料表</v>
      </c>
      <c r="C227" s="315">
        <v>9</v>
      </c>
      <c r="D227" s="74" t="s">
        <v>1727</v>
      </c>
      <c r="E227" s="71">
        <v>44435</v>
      </c>
      <c r="F227" s="71">
        <v>44440</v>
      </c>
      <c r="G227" s="71">
        <v>44440</v>
      </c>
      <c r="I227" s="315" t="s">
        <v>1547</v>
      </c>
      <c r="L227" s="315" t="s">
        <v>1496</v>
      </c>
    </row>
    <row r="228" spans="1:12" hidden="1">
      <c r="A228" s="315" t="s">
        <v>314</v>
      </c>
      <c r="B228" s="69" t="str">
        <f>VLOOKUP(A228,URS確認!$E:$F,2,FALSE)</f>
        <v>首次撥款審核資料表</v>
      </c>
      <c r="C228" s="315">
        <v>10</v>
      </c>
      <c r="D228" s="74" t="s">
        <v>3196</v>
      </c>
      <c r="E228" s="71">
        <v>44435</v>
      </c>
      <c r="F228" s="71">
        <v>44440</v>
      </c>
      <c r="G228" s="71">
        <v>44440</v>
      </c>
      <c r="I228" s="315" t="s">
        <v>1547</v>
      </c>
      <c r="L228" s="315" t="s">
        <v>1496</v>
      </c>
    </row>
    <row r="229" spans="1:12" hidden="1">
      <c r="A229" s="315" t="s">
        <v>314</v>
      </c>
      <c r="B229" s="69" t="str">
        <f>VLOOKUP(A229,URS確認!$E:$F,2,FALSE)</f>
        <v>首次撥款審核資料表</v>
      </c>
      <c r="C229" s="315">
        <v>11</v>
      </c>
      <c r="D229" s="74" t="s">
        <v>1728</v>
      </c>
      <c r="E229" s="71">
        <v>44435</v>
      </c>
      <c r="F229" s="71">
        <v>44440</v>
      </c>
      <c r="G229" s="71">
        <v>44440</v>
      </c>
      <c r="I229" s="315" t="s">
        <v>1547</v>
      </c>
      <c r="L229" s="315" t="s">
        <v>1496</v>
      </c>
    </row>
    <row r="230" spans="1:12" hidden="1">
      <c r="A230" s="315" t="s">
        <v>314</v>
      </c>
      <c r="B230" s="69" t="str">
        <f>VLOOKUP(A230,URS確認!$E:$F,2,FALSE)</f>
        <v>首次撥款審核資料表</v>
      </c>
      <c r="C230" s="315">
        <v>12</v>
      </c>
      <c r="D230" s="74" t="s">
        <v>1729</v>
      </c>
      <c r="E230" s="71">
        <v>44435</v>
      </c>
      <c r="F230" s="71">
        <v>44440</v>
      </c>
      <c r="G230" s="71">
        <v>44440</v>
      </c>
      <c r="I230" s="315" t="s">
        <v>1547</v>
      </c>
      <c r="L230" s="315" t="s">
        <v>1496</v>
      </c>
    </row>
    <row r="231" spans="1:12" hidden="1">
      <c r="A231" s="315" t="s">
        <v>314</v>
      </c>
      <c r="B231" s="69" t="str">
        <f>VLOOKUP(A231,URS確認!$E:$F,2,FALSE)</f>
        <v>首次撥款審核資料表</v>
      </c>
      <c r="C231" s="315">
        <v>13</v>
      </c>
      <c r="D231" s="74" t="s">
        <v>1730</v>
      </c>
      <c r="E231" s="71">
        <v>44435</v>
      </c>
      <c r="F231" s="71">
        <v>44440</v>
      </c>
      <c r="G231" s="71">
        <v>44440</v>
      </c>
      <c r="I231" s="315" t="s">
        <v>1547</v>
      </c>
      <c r="L231" s="315" t="s">
        <v>1496</v>
      </c>
    </row>
    <row r="232" spans="1:12" hidden="1">
      <c r="A232" s="315" t="s">
        <v>314</v>
      </c>
      <c r="B232" s="69" t="str">
        <f>VLOOKUP(A232,URS確認!$E:$F,2,FALSE)</f>
        <v>首次撥款審核資料表</v>
      </c>
      <c r="C232" s="315">
        <v>14</v>
      </c>
      <c r="D232" s="74" t="s">
        <v>1731</v>
      </c>
      <c r="E232" s="71">
        <v>44435</v>
      </c>
      <c r="F232" s="71">
        <v>44440</v>
      </c>
      <c r="G232" s="71">
        <v>44440</v>
      </c>
      <c r="I232" s="315" t="s">
        <v>1547</v>
      </c>
      <c r="L232" s="315" t="s">
        <v>1496</v>
      </c>
    </row>
    <row r="233" spans="1:12" hidden="1">
      <c r="A233" s="315" t="s">
        <v>314</v>
      </c>
      <c r="B233" s="69" t="str">
        <f>VLOOKUP(A233,URS確認!$E:$F,2,FALSE)</f>
        <v>首次撥款審核資料表</v>
      </c>
      <c r="C233" s="315">
        <v>15</v>
      </c>
      <c r="D233" s="74" t="s">
        <v>1732</v>
      </c>
      <c r="E233" s="71">
        <v>44435</v>
      </c>
      <c r="F233" s="71">
        <v>44440</v>
      </c>
      <c r="G233" s="71">
        <v>44440</v>
      </c>
      <c r="I233" s="315" t="s">
        <v>1547</v>
      </c>
      <c r="L233" s="315" t="s">
        <v>1496</v>
      </c>
    </row>
    <row r="234" spans="1:12" ht="33" hidden="1" customHeight="1">
      <c r="A234" s="315" t="s">
        <v>314</v>
      </c>
      <c r="B234" s="69" t="str">
        <f>VLOOKUP(A234,URS確認!$E:$F,2,FALSE)</f>
        <v>首次撥款審核資料表</v>
      </c>
      <c r="C234" s="315">
        <v>16</v>
      </c>
      <c r="D234" s="74" t="s">
        <v>1733</v>
      </c>
      <c r="E234" s="71">
        <v>44435</v>
      </c>
      <c r="F234" s="71">
        <v>44440</v>
      </c>
      <c r="G234" s="71">
        <v>44440</v>
      </c>
      <c r="I234" s="315" t="s">
        <v>1547</v>
      </c>
      <c r="L234" s="315" t="s">
        <v>1496</v>
      </c>
    </row>
    <row r="235" spans="1:12" hidden="1">
      <c r="A235" s="315" t="s">
        <v>314</v>
      </c>
      <c r="B235" s="69" t="str">
        <f>VLOOKUP(A235,URS確認!$E:$F,2,FALSE)</f>
        <v>首次撥款審核資料表</v>
      </c>
      <c r="C235" s="315">
        <v>17</v>
      </c>
      <c r="D235" s="74" t="s">
        <v>1734</v>
      </c>
      <c r="E235" s="71">
        <v>44435</v>
      </c>
      <c r="F235" s="71">
        <v>44440</v>
      </c>
      <c r="G235" s="71">
        <v>44440</v>
      </c>
      <c r="I235" s="315" t="s">
        <v>1547</v>
      </c>
      <c r="L235" s="315" t="s">
        <v>1496</v>
      </c>
    </row>
    <row r="236" spans="1:12" hidden="1">
      <c r="A236" s="315" t="s">
        <v>314</v>
      </c>
      <c r="B236" s="69" t="str">
        <f>VLOOKUP(A236,URS確認!$E:$F,2,FALSE)</f>
        <v>首次撥款審核資料表</v>
      </c>
      <c r="C236" s="315">
        <v>18</v>
      </c>
      <c r="D236" s="74" t="s">
        <v>1735</v>
      </c>
      <c r="E236" s="71">
        <v>44435</v>
      </c>
      <c r="F236" s="71">
        <v>44440</v>
      </c>
      <c r="G236" s="71">
        <v>44440</v>
      </c>
      <c r="I236" s="315" t="s">
        <v>1547</v>
      </c>
      <c r="L236" s="315" t="s">
        <v>1496</v>
      </c>
    </row>
    <row r="237" spans="1:12" hidden="1">
      <c r="A237" s="315" t="s">
        <v>314</v>
      </c>
      <c r="B237" s="69" t="str">
        <f>VLOOKUP(A237,URS確認!$E:$F,2,FALSE)</f>
        <v>首次撥款審核資料表</v>
      </c>
      <c r="C237" s="315">
        <v>19</v>
      </c>
      <c r="D237" s="74" t="s">
        <v>1736</v>
      </c>
      <c r="E237" s="71">
        <v>44435</v>
      </c>
      <c r="F237" s="71">
        <v>44440</v>
      </c>
      <c r="G237" s="71">
        <v>44440</v>
      </c>
      <c r="I237" s="315" t="s">
        <v>1547</v>
      </c>
      <c r="L237" s="315" t="s">
        <v>1496</v>
      </c>
    </row>
    <row r="238" spans="1:12" hidden="1">
      <c r="A238" s="315" t="s">
        <v>314</v>
      </c>
      <c r="B238" s="69" t="str">
        <f>VLOOKUP(A238,URS確認!$E:$F,2,FALSE)</f>
        <v>首次撥款審核資料表</v>
      </c>
      <c r="C238" s="315">
        <v>20</v>
      </c>
      <c r="D238" s="74" t="s">
        <v>1737</v>
      </c>
      <c r="E238" s="71">
        <v>44435</v>
      </c>
      <c r="F238" s="71">
        <v>44440</v>
      </c>
      <c r="G238" s="71">
        <v>44440</v>
      </c>
      <c r="I238" s="315" t="s">
        <v>1547</v>
      </c>
      <c r="J238" s="315" t="s">
        <v>1496</v>
      </c>
      <c r="L238" s="315" t="s">
        <v>1496</v>
      </c>
    </row>
    <row r="239" spans="1:12" ht="33" hidden="1" customHeight="1">
      <c r="A239" s="315" t="s">
        <v>328</v>
      </c>
      <c r="B239" s="69" t="str">
        <f>VLOOKUP(A239,URS確認!$E:$F,2,FALSE)</f>
        <v xml:space="preserve">撥款                     </v>
      </c>
      <c r="C239" s="315">
        <v>1</v>
      </c>
      <c r="D239" s="74" t="s">
        <v>1738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1496</v>
      </c>
    </row>
    <row r="240" spans="1:12" hidden="1">
      <c r="A240" s="315" t="s">
        <v>328</v>
      </c>
      <c r="B240" s="69" t="str">
        <f>VLOOKUP(A240,URS確認!$E:$F,2,FALSE)</f>
        <v xml:space="preserve">撥款                     </v>
      </c>
      <c r="C240" s="315">
        <v>2</v>
      </c>
      <c r="D240" s="74" t="s">
        <v>1739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1496</v>
      </c>
    </row>
    <row r="241" spans="1:13" hidden="1">
      <c r="A241" s="315" t="s">
        <v>328</v>
      </c>
      <c r="B241" s="69" t="str">
        <f>VLOOKUP(A241,URS確認!$E:$F,2,FALSE)</f>
        <v xml:space="preserve">撥款                     </v>
      </c>
      <c r="C241" s="315">
        <v>3</v>
      </c>
      <c r="D241" s="74" t="s">
        <v>1740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1496</v>
      </c>
    </row>
    <row r="242" spans="1:13" hidden="1">
      <c r="A242" s="315" t="s">
        <v>328</v>
      </c>
      <c r="B242" s="69" t="str">
        <f>VLOOKUP(A242,URS確認!$E:$F,2,FALSE)</f>
        <v xml:space="preserve">撥款                     </v>
      </c>
      <c r="C242" s="315">
        <v>4</v>
      </c>
      <c r="D242" s="74" t="s">
        <v>1741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1496</v>
      </c>
    </row>
    <row r="243" spans="1:13" hidden="1">
      <c r="A243" s="315" t="s">
        <v>332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1496</v>
      </c>
    </row>
    <row r="244" spans="1:13" hidden="1">
      <c r="A244" s="315" t="s">
        <v>332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1496</v>
      </c>
    </row>
    <row r="245" spans="1:13" hidden="1">
      <c r="A245" s="315" t="s">
        <v>335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1496</v>
      </c>
    </row>
    <row r="246" spans="1:13" hidden="1">
      <c r="A246" s="315" t="s">
        <v>335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1496</v>
      </c>
    </row>
    <row r="247" spans="1:13" hidden="1">
      <c r="A247" s="315" t="s">
        <v>371</v>
      </c>
      <c r="B247" s="69" t="str">
        <f>VLOOKUP(A247,URS確認!$E:$F,2,FALSE)</f>
        <v>撥款退款作業</v>
      </c>
      <c r="C247" s="315">
        <v>1</v>
      </c>
      <c r="D247" s="74" t="s">
        <v>1746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1512</v>
      </c>
    </row>
    <row r="248" spans="1:13" hidden="1">
      <c r="A248" s="315" t="s">
        <v>921</v>
      </c>
      <c r="B248" s="69" t="str">
        <f>VLOOKUP(A248,URS確認!$E:$F,2,FALSE)</f>
        <v>AML姓名檢核查詢</v>
      </c>
      <c r="C248" s="315">
        <v>1</v>
      </c>
      <c r="D248" s="74" t="s">
        <v>1747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1496</v>
      </c>
    </row>
    <row r="249" spans="1:13" ht="33" hidden="1" customHeight="1">
      <c r="A249" s="315" t="s">
        <v>322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1496</v>
      </c>
    </row>
    <row r="250" spans="1:13" hidden="1">
      <c r="A250" s="315" t="s">
        <v>322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1496</v>
      </c>
    </row>
    <row r="251" spans="1:13" hidden="1">
      <c r="A251" s="315" t="s">
        <v>326</v>
      </c>
      <c r="B251" s="69" t="str">
        <f>VLOOKUP(A251,URS確認!$E:$F,2,FALSE)</f>
        <v>預約撥款到期作業</v>
      </c>
      <c r="C251" s="315">
        <v>1</v>
      </c>
      <c r="D251" s="74" t="s">
        <v>1749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1496</v>
      </c>
    </row>
    <row r="252" spans="1:13" hidden="1">
      <c r="A252" s="315" t="s">
        <v>356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1496</v>
      </c>
    </row>
    <row r="253" spans="1:13" hidden="1">
      <c r="A253" s="315" t="s">
        <v>359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1496</v>
      </c>
    </row>
    <row r="254" spans="1:13" hidden="1">
      <c r="A254" s="315" t="s">
        <v>364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1496</v>
      </c>
    </row>
    <row r="255" spans="1:13" hidden="1">
      <c r="A255" s="315" t="s">
        <v>339</v>
      </c>
      <c r="B255" s="69" t="s">
        <v>1753</v>
      </c>
      <c r="C255" s="315">
        <v>1</v>
      </c>
      <c r="D255" s="74" t="s">
        <v>1754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1496</v>
      </c>
    </row>
    <row r="256" spans="1:13" hidden="1">
      <c r="A256" s="315" t="s">
        <v>342</v>
      </c>
      <c r="B256" s="69" t="s">
        <v>1755</v>
      </c>
      <c r="C256" s="315">
        <v>1</v>
      </c>
      <c r="D256" s="74" t="s">
        <v>1756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1496</v>
      </c>
    </row>
    <row r="257" spans="1:12" hidden="1">
      <c r="A257" s="315" t="s">
        <v>342</v>
      </c>
      <c r="B257" s="69" t="s">
        <v>1755</v>
      </c>
      <c r="C257" s="315">
        <v>2</v>
      </c>
      <c r="D257" s="74" t="s">
        <v>1757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1496</v>
      </c>
    </row>
    <row r="258" spans="1:12" hidden="1">
      <c r="A258" s="315" t="s">
        <v>342</v>
      </c>
      <c r="B258" s="69" t="s">
        <v>1755</v>
      </c>
      <c r="C258" s="315">
        <v>3</v>
      </c>
      <c r="D258" s="74" t="s">
        <v>1758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1496</v>
      </c>
    </row>
    <row r="259" spans="1:12" ht="49.5" hidden="1" customHeight="1">
      <c r="A259" s="315" t="s">
        <v>342</v>
      </c>
      <c r="B259" s="69" t="s">
        <v>1755</v>
      </c>
      <c r="C259" s="315">
        <v>4</v>
      </c>
      <c r="D259" s="74" t="s">
        <v>1759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1496</v>
      </c>
    </row>
    <row r="260" spans="1:12" hidden="1">
      <c r="A260" s="315" t="s">
        <v>381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1760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1496</v>
      </c>
    </row>
    <row r="261" spans="1:12" ht="33" hidden="1" customHeight="1">
      <c r="A261" s="315" t="s">
        <v>381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1761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1496</v>
      </c>
    </row>
    <row r="262" spans="1:12" hidden="1">
      <c r="A262" s="315" t="s">
        <v>383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1762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1496</v>
      </c>
    </row>
    <row r="263" spans="1:12" ht="33" hidden="1" customHeight="1">
      <c r="A263" s="315" t="s">
        <v>383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1763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1496</v>
      </c>
    </row>
    <row r="264" spans="1:12" hidden="1">
      <c r="A264" s="315" t="s">
        <v>389</v>
      </c>
      <c r="B264" s="69" t="str">
        <f>VLOOKUP(A264,URS確認!$E:$F,2,FALSE)</f>
        <v>帳號授權檔查詢</v>
      </c>
      <c r="C264" s="315">
        <v>1</v>
      </c>
      <c r="D264" s="74" t="s">
        <v>1764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1496</v>
      </c>
    </row>
    <row r="265" spans="1:12" hidden="1">
      <c r="A265" s="315" t="s">
        <v>391</v>
      </c>
      <c r="B265" s="69" t="str">
        <f>VLOOKUP(A265,URS確認!$E:$F,2,FALSE)</f>
        <v>ACH授權資料歷史紀錄查詢</v>
      </c>
      <c r="C265" s="315">
        <v>1</v>
      </c>
      <c r="D265" s="74" t="s">
        <v>1765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1496</v>
      </c>
    </row>
    <row r="266" spans="1:12" hidden="1">
      <c r="A266" s="315" t="s">
        <v>391</v>
      </c>
      <c r="B266" s="69" t="str">
        <f>VLOOKUP(A266,URS確認!$E:$F,2,FALSE)</f>
        <v>ACH授權資料歷史紀錄查詢</v>
      </c>
      <c r="C266" s="315">
        <v>2</v>
      </c>
      <c r="D266" s="74" t="s">
        <v>1766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1496</v>
      </c>
    </row>
    <row r="267" spans="1:12" hidden="1">
      <c r="A267" s="315" t="s">
        <v>391</v>
      </c>
      <c r="B267" s="69" t="str">
        <f>VLOOKUP(A267,URS確認!$E:$F,2,FALSE)</f>
        <v>ACH授權資料歷史紀錄查詢</v>
      </c>
      <c r="C267" s="315">
        <v>3</v>
      </c>
      <c r="D267" s="74" t="s">
        <v>1767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1496</v>
      </c>
    </row>
    <row r="268" spans="1:12" hidden="1">
      <c r="B268" s="69" t="s">
        <v>1768</v>
      </c>
      <c r="C268" s="315">
        <v>1</v>
      </c>
      <c r="D268" s="69" t="s">
        <v>1769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1496</v>
      </c>
    </row>
    <row r="269" spans="1:12" ht="33" hidden="1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1496</v>
      </c>
    </row>
    <row r="270" spans="1:12" hidden="1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1496</v>
      </c>
    </row>
    <row r="271" spans="1:12" hidden="1">
      <c r="A271" s="315" t="s">
        <v>393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1772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1496</v>
      </c>
    </row>
    <row r="272" spans="1:12" hidden="1">
      <c r="A272" s="315" t="s">
        <v>395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1773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1496</v>
      </c>
    </row>
    <row r="273" spans="1:13" ht="33" hidden="1" customHeight="1">
      <c r="A273" s="315" t="s">
        <v>389</v>
      </c>
      <c r="B273" s="69" t="str">
        <f>VLOOKUP(A273,URS確認!$E:$F,2,FALSE)</f>
        <v>帳號授權檔查詢</v>
      </c>
      <c r="C273" s="315">
        <v>1</v>
      </c>
      <c r="D273" s="74" t="s">
        <v>1774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1496</v>
      </c>
    </row>
    <row r="274" spans="1:13" hidden="1">
      <c r="A274" s="315" t="s">
        <v>404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1496</v>
      </c>
    </row>
    <row r="275" spans="1:13" hidden="1">
      <c r="A275" s="315" t="s">
        <v>404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1496</v>
      </c>
    </row>
    <row r="276" spans="1:13" ht="33" hidden="1" customHeight="1">
      <c r="A276" s="315" t="s">
        <v>417</v>
      </c>
      <c r="B276" s="69" t="str">
        <f>VLOOKUP(A276,URS確認!$E:$F,2,FALSE)</f>
        <v>業務關帳作業</v>
      </c>
      <c r="C276" s="315">
        <v>1</v>
      </c>
      <c r="D276" s="155" t="s">
        <v>1777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1496</v>
      </c>
    </row>
    <row r="277" spans="1:13" hidden="1">
      <c r="A277" s="315" t="s">
        <v>417</v>
      </c>
      <c r="B277" s="69" t="str">
        <f>VLOOKUP(A277,URS確認!$E:$F,2,FALSE)</f>
        <v>業務關帳作業</v>
      </c>
      <c r="C277" s="315">
        <v>2</v>
      </c>
      <c r="D277" s="154" t="s">
        <v>1778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1496</v>
      </c>
    </row>
    <row r="278" spans="1:13" hidden="1">
      <c r="A278" s="315" t="s">
        <v>424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1496</v>
      </c>
    </row>
    <row r="279" spans="1:13" ht="33" hidden="1" customHeight="1">
      <c r="A279" s="315" t="s">
        <v>424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1512</v>
      </c>
    </row>
    <row r="280" spans="1:13" hidden="1">
      <c r="A280" s="315" t="s">
        <v>1428</v>
      </c>
      <c r="B280" s="69" t="e">
        <f>VLOOKUP(A280,URS確認!$E:$F,2,FALSE)</f>
        <v>#N/A</v>
      </c>
      <c r="C280" s="315">
        <v>1</v>
      </c>
      <c r="D280" s="74" t="s">
        <v>1781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1496</v>
      </c>
    </row>
    <row r="281" spans="1:13" ht="33" hidden="1" customHeight="1">
      <c r="A281" s="315" t="s">
        <v>427</v>
      </c>
      <c r="B281" s="69" t="str">
        <f>VLOOKUP(A281,URS確認!$E:$F,2,FALSE)</f>
        <v>支票明細資料查詢-全部</v>
      </c>
      <c r="C281" s="315">
        <v>1</v>
      </c>
      <c r="D281" s="74" t="s">
        <v>1780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1512</v>
      </c>
    </row>
    <row r="282" spans="1:13" hidden="1">
      <c r="A282" s="315" t="s">
        <v>429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1512</v>
      </c>
    </row>
    <row r="283" spans="1:13" ht="33" hidden="1" customHeight="1">
      <c r="A283" s="315" t="s">
        <v>715</v>
      </c>
      <c r="B283" s="69" t="str">
        <f>VLOOKUP(A283,URS確認!$E:$F,2,FALSE)</f>
        <v>暫收款銷帳</v>
      </c>
      <c r="C283" s="315">
        <v>1</v>
      </c>
      <c r="D283" s="74" t="s">
        <v>1783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1512</v>
      </c>
    </row>
    <row r="284" spans="1:13" ht="82.5" hidden="1" customHeight="1">
      <c r="A284" s="315" t="s">
        <v>431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1496</v>
      </c>
    </row>
    <row r="285" spans="1:13" hidden="1">
      <c r="A285" s="315" t="s">
        <v>435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1496</v>
      </c>
    </row>
    <row r="286" spans="1:13" hidden="1">
      <c r="A286" s="315" t="s">
        <v>435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1496</v>
      </c>
    </row>
    <row r="287" spans="1:13" hidden="1">
      <c r="A287" s="315" t="s">
        <v>435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1496</v>
      </c>
    </row>
    <row r="288" spans="1:13" hidden="1">
      <c r="A288" s="315" t="s">
        <v>435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1496</v>
      </c>
    </row>
    <row r="289" spans="1:13" hidden="1">
      <c r="A289" s="315" t="s">
        <v>438</v>
      </c>
      <c r="B289" s="69" t="str">
        <f>VLOOKUP(A289,URS確認!$E:$F,2,FALSE)</f>
        <v>貸後契變手續費明細資料查詢</v>
      </c>
      <c r="C289" s="315">
        <v>1</v>
      </c>
      <c r="D289" s="74" t="s">
        <v>1789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1496</v>
      </c>
    </row>
    <row r="290" spans="1:13" hidden="1">
      <c r="A290" s="315" t="s">
        <v>801</v>
      </c>
      <c r="B290" s="69" t="str">
        <f>VLOOKUP(A290,URS確認!$E:$F,2,FALSE)</f>
        <v>銷帳歷史明細查詢</v>
      </c>
      <c r="C290" s="315">
        <v>1</v>
      </c>
      <c r="D290" s="74" t="s">
        <v>1790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1496</v>
      </c>
    </row>
    <row r="291" spans="1:13" ht="33" hidden="1" customHeight="1">
      <c r="A291" s="315" t="s">
        <v>446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1791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1496</v>
      </c>
    </row>
    <row r="292" spans="1:13" hidden="1">
      <c r="A292" s="315" t="s">
        <v>446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1792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1496</v>
      </c>
    </row>
    <row r="293" spans="1:13" ht="33" hidden="1" customHeight="1">
      <c r="A293" s="315" t="s">
        <v>450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1793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1496</v>
      </c>
    </row>
    <row r="294" spans="1:13" ht="66" hidden="1" customHeight="1">
      <c r="A294" s="315" t="s">
        <v>450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1794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1496</v>
      </c>
    </row>
    <row r="295" spans="1:13" hidden="1">
      <c r="A295" s="315" t="s">
        <v>450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1795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1496</v>
      </c>
    </row>
    <row r="296" spans="1:13" ht="49.5" hidden="1" customHeight="1">
      <c r="A296" s="315" t="s">
        <v>448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1796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1512</v>
      </c>
    </row>
    <row r="297" spans="1:13" ht="49.5" hidden="1" customHeight="1">
      <c r="A297" s="315" t="s">
        <v>454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1797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1512</v>
      </c>
    </row>
    <row r="298" spans="1:13" hidden="1">
      <c r="A298" s="315" t="s">
        <v>454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1798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1496</v>
      </c>
    </row>
    <row r="299" spans="1:13" hidden="1">
      <c r="B299" s="69" t="s">
        <v>1799</v>
      </c>
      <c r="C299" s="315">
        <v>1</v>
      </c>
      <c r="D299" s="74" t="s">
        <v>1800</v>
      </c>
      <c r="E299" s="71">
        <v>44455</v>
      </c>
      <c r="F299" s="71" t="s">
        <v>1801</v>
      </c>
      <c r="H299" s="71"/>
      <c r="I299" s="315" t="s">
        <v>194</v>
      </c>
      <c r="M299" s="315" t="s">
        <v>1512</v>
      </c>
    </row>
    <row r="300" spans="1:13" ht="33" hidden="1" customHeight="1">
      <c r="B300" s="69" t="s">
        <v>1802</v>
      </c>
      <c r="C300" s="315">
        <v>1</v>
      </c>
      <c r="D300" s="74" t="s">
        <v>1803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1512</v>
      </c>
    </row>
    <row r="301" spans="1:13" ht="33" hidden="1" customHeight="1">
      <c r="A301" s="315" t="s">
        <v>468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1804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1496</v>
      </c>
    </row>
    <row r="302" spans="1:13" ht="66" hidden="1" customHeight="1">
      <c r="A302" s="315" t="s">
        <v>468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1805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1496</v>
      </c>
    </row>
    <row r="303" spans="1:13" hidden="1">
      <c r="A303" s="315" t="s">
        <v>468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1806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1512</v>
      </c>
    </row>
    <row r="304" spans="1:13" hidden="1">
      <c r="A304" s="315" t="s">
        <v>474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1806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1512</v>
      </c>
    </row>
    <row r="305" spans="1:16" ht="33" hidden="1" customHeight="1">
      <c r="A305" s="315" t="s">
        <v>474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1807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1512</v>
      </c>
    </row>
    <row r="306" spans="1:16" ht="33" hidden="1" customHeight="1">
      <c r="A306" s="315" t="s">
        <v>476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1804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1496</v>
      </c>
    </row>
    <row r="307" spans="1:16" s="157" customFormat="1" ht="66" hidden="1" customHeight="1">
      <c r="A307" s="156" t="s">
        <v>476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1808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1512</v>
      </c>
      <c r="N307" s="156"/>
      <c r="O307" s="156"/>
      <c r="P307" s="156"/>
    </row>
    <row r="308" spans="1:16" ht="33" hidden="1" customHeight="1">
      <c r="A308" s="315" t="s">
        <v>476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1809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1496</v>
      </c>
    </row>
    <row r="309" spans="1:16" hidden="1">
      <c r="A309" s="315" t="s">
        <v>478</v>
      </c>
      <c r="B309" s="69" t="str">
        <f>VLOOKUP(A309,URS確認!$E:$F,2,FALSE)</f>
        <v>銀扣扣款前通知</v>
      </c>
      <c r="C309" s="315">
        <v>1</v>
      </c>
      <c r="D309" s="74" t="s">
        <v>1810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1496</v>
      </c>
    </row>
    <row r="310" spans="1:16" ht="33" hidden="1" customHeight="1">
      <c r="A310" s="315" t="s">
        <v>471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1811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1496</v>
      </c>
    </row>
    <row r="311" spans="1:16" hidden="1">
      <c r="A311" s="315" t="s">
        <v>471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1812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1496</v>
      </c>
    </row>
    <row r="312" spans="1:16" hidden="1">
      <c r="A312" s="315" t="s">
        <v>471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1813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1496</v>
      </c>
    </row>
    <row r="313" spans="1:16" ht="33" hidden="1" customHeight="1">
      <c r="A313" s="315" t="s">
        <v>471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1814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1519</v>
      </c>
    </row>
    <row r="314" spans="1:16" ht="99" hidden="1" customHeight="1">
      <c r="A314" s="315" t="s">
        <v>471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1815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1496</v>
      </c>
    </row>
    <row r="315" spans="1:16" hidden="1">
      <c r="B315" s="69" t="s">
        <v>1816</v>
      </c>
      <c r="C315" s="315">
        <v>1</v>
      </c>
      <c r="D315" s="74" t="s">
        <v>1817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1519</v>
      </c>
    </row>
    <row r="316" spans="1:16" ht="33" hidden="1" customHeight="1">
      <c r="B316" s="69" t="s">
        <v>1816</v>
      </c>
      <c r="C316" s="315">
        <v>2</v>
      </c>
      <c r="D316" s="74" t="s">
        <v>1818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1519</v>
      </c>
    </row>
    <row r="317" spans="1:16" hidden="1">
      <c r="A317" s="315" t="s">
        <v>1819</v>
      </c>
      <c r="B317" s="69" t="s">
        <v>1802</v>
      </c>
      <c r="C317" s="315">
        <v>1</v>
      </c>
      <c r="D317" s="74" t="s">
        <v>1820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1496</v>
      </c>
    </row>
    <row r="318" spans="1:16" hidden="1">
      <c r="A318" s="315" t="s">
        <v>1819</v>
      </c>
      <c r="B318" s="69" t="s">
        <v>1802</v>
      </c>
      <c r="C318" s="315">
        <v>2</v>
      </c>
      <c r="D318" s="74" t="s">
        <v>1821</v>
      </c>
      <c r="E318" s="71">
        <v>44456</v>
      </c>
      <c r="F318" s="71">
        <v>44512</v>
      </c>
      <c r="G318" s="315"/>
      <c r="I318" s="315" t="s">
        <v>194</v>
      </c>
      <c r="M318" s="315" t="s">
        <v>1519</v>
      </c>
    </row>
    <row r="319" spans="1:16" hidden="1">
      <c r="A319" s="315" t="s">
        <v>488</v>
      </c>
      <c r="B319" s="69" t="str">
        <f>VLOOKUP(A319,URS確認!$E:$F,2,FALSE)</f>
        <v>債權維護</v>
      </c>
      <c r="C319" s="315">
        <v>1</v>
      </c>
      <c r="D319" s="74" t="s">
        <v>1822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1496</v>
      </c>
    </row>
    <row r="320" spans="1:16" ht="34.049999999999997" hidden="1" customHeight="1">
      <c r="A320" s="315" t="s">
        <v>488</v>
      </c>
      <c r="B320" s="69" t="str">
        <f>VLOOKUP(A320,URS確認!$E:$F,2,FALSE)</f>
        <v>債權維護</v>
      </c>
      <c r="C320" s="315">
        <v>2</v>
      </c>
      <c r="D320" s="74" t="s">
        <v>1823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1496</v>
      </c>
    </row>
    <row r="321" spans="1:13" hidden="1">
      <c r="A321" s="315" t="s">
        <v>488</v>
      </c>
      <c r="B321" s="69" t="str">
        <f>VLOOKUP(A321,URS確認!$E:$F,2,FALSE)</f>
        <v>債權維護</v>
      </c>
      <c r="C321" s="315">
        <v>3</v>
      </c>
      <c r="D321" s="74" t="s">
        <v>1824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1496</v>
      </c>
    </row>
    <row r="322" spans="1:13" hidden="1">
      <c r="A322" s="315" t="s">
        <v>488</v>
      </c>
      <c r="B322" s="69" t="str">
        <f>VLOOKUP(A322,URS確認!$E:$F,2,FALSE)</f>
        <v>債權維護</v>
      </c>
      <c r="C322" s="315">
        <v>4</v>
      </c>
      <c r="D322" s="74" t="s">
        <v>1825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1496</v>
      </c>
    </row>
    <row r="323" spans="1:13" hidden="1">
      <c r="A323" s="315" t="s">
        <v>488</v>
      </c>
      <c r="B323" s="69" t="str">
        <f>VLOOKUP(A323,URS確認!$E:$F,2,FALSE)</f>
        <v>債權維護</v>
      </c>
      <c r="C323" s="315">
        <v>5</v>
      </c>
      <c r="D323" s="74" t="s">
        <v>1826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1496</v>
      </c>
    </row>
    <row r="324" spans="1:13" hidden="1">
      <c r="A324" s="315" t="s">
        <v>488</v>
      </c>
      <c r="B324" s="69" t="str">
        <f>VLOOKUP(A324,URS確認!$E:$F,2,FALSE)</f>
        <v>債權維護</v>
      </c>
      <c r="C324" s="315">
        <v>6</v>
      </c>
      <c r="D324" s="74" t="s">
        <v>1827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1496</v>
      </c>
    </row>
    <row r="325" spans="1:13" hidden="1">
      <c r="A325" s="315" t="s">
        <v>492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1828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1496</v>
      </c>
    </row>
    <row r="326" spans="1:13" ht="33" hidden="1" customHeight="1">
      <c r="A326" s="315" t="s">
        <v>492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1829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1512</v>
      </c>
    </row>
    <row r="327" spans="1:13" hidden="1">
      <c r="A327" s="315" t="s">
        <v>492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1830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1496</v>
      </c>
    </row>
    <row r="328" spans="1:13" hidden="1">
      <c r="A328" s="315" t="s">
        <v>486</v>
      </c>
      <c r="B328" s="69" t="str">
        <f>VLOOKUP(A328,URS確認!$E:$F,2,FALSE)</f>
        <v>債權案件明細查詢</v>
      </c>
      <c r="C328" s="315">
        <v>1</v>
      </c>
      <c r="D328" s="74" t="s">
        <v>1831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1496</v>
      </c>
    </row>
    <row r="329" spans="1:13" hidden="1">
      <c r="A329" s="315" t="s">
        <v>498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1832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1496</v>
      </c>
    </row>
    <row r="330" spans="1:13" ht="33" hidden="1" customHeight="1">
      <c r="A330" s="315" t="s">
        <v>502</v>
      </c>
      <c r="B330" s="69" t="str">
        <f>VLOOKUP(A330,URS確認!$E:$F,2,FALSE)</f>
        <v>債務協商作業-整批處理</v>
      </c>
      <c r="C330" s="315">
        <v>1</v>
      </c>
      <c r="D330" s="74" t="s">
        <v>1833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1512</v>
      </c>
    </row>
    <row r="331" spans="1:13" hidden="1">
      <c r="A331" s="315" t="s">
        <v>531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1834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1496</v>
      </c>
    </row>
    <row r="332" spans="1:13" hidden="1">
      <c r="A332" s="315" t="s">
        <v>533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1834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1496</v>
      </c>
    </row>
    <row r="333" spans="1:13" ht="33" hidden="1" customHeight="1">
      <c r="A333" s="315" t="s">
        <v>486</v>
      </c>
      <c r="B333" s="69" t="str">
        <f>VLOOKUP(A333,URS確認!$E:$F,2,FALSE)</f>
        <v>債權案件明細查詢</v>
      </c>
      <c r="C333" s="315">
        <v>1</v>
      </c>
      <c r="D333" s="74" t="s">
        <v>1835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1512</v>
      </c>
    </row>
    <row r="334" spans="1:13" hidden="1">
      <c r="A334" s="315" t="s">
        <v>509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1836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1496</v>
      </c>
    </row>
    <row r="335" spans="1:13" ht="66" hidden="1" customHeight="1">
      <c r="A335" s="315" t="s">
        <v>509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1837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1512</v>
      </c>
    </row>
    <row r="336" spans="1:13" hidden="1">
      <c r="A336" s="315" t="s">
        <v>540</v>
      </c>
      <c r="B336" s="69" t="str">
        <f>VLOOKUP(A336,URS確認!$E:$F,2,FALSE)</f>
        <v>單位及主管代號維護</v>
      </c>
      <c r="C336" s="315">
        <v>1</v>
      </c>
      <c r="D336" s="74" t="s">
        <v>1838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1496</v>
      </c>
    </row>
    <row r="337" spans="1:12" hidden="1">
      <c r="A337" s="315" t="s">
        <v>540</v>
      </c>
      <c r="B337" s="69" t="str">
        <f>VLOOKUP(A337,URS確認!$E:$F,2,FALSE)</f>
        <v>單位及主管代號維護</v>
      </c>
      <c r="C337" s="315">
        <v>2</v>
      </c>
      <c r="D337" s="74" t="s">
        <v>1839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1496</v>
      </c>
    </row>
    <row r="338" spans="1:12" hidden="1">
      <c r="A338" s="315" t="s">
        <v>535</v>
      </c>
      <c r="B338" s="69" t="str">
        <f>VLOOKUP(A338,URS確認!$E:$F,2,FALSE)</f>
        <v>單位及主管代號查詢</v>
      </c>
      <c r="C338" s="315">
        <v>1</v>
      </c>
      <c r="D338" s="74" t="s">
        <v>1838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1496</v>
      </c>
    </row>
    <row r="339" spans="1:12" hidden="1">
      <c r="A339" s="315" t="s">
        <v>535</v>
      </c>
      <c r="B339" s="69" t="str">
        <f>VLOOKUP(A339,URS確認!$E:$F,2,FALSE)</f>
        <v>單位及主管代號查詢</v>
      </c>
      <c r="C339" s="315">
        <v>2</v>
      </c>
      <c r="D339" s="74" t="s">
        <v>1840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1496</v>
      </c>
    </row>
    <row r="340" spans="1:12" hidden="1">
      <c r="A340" s="315" t="s">
        <v>535</v>
      </c>
      <c r="B340" s="69" t="str">
        <f>VLOOKUP(A340,URS確認!$E:$F,2,FALSE)</f>
        <v>單位及主管代號查詢</v>
      </c>
      <c r="C340" s="315">
        <v>3</v>
      </c>
      <c r="D340" s="74" t="s">
        <v>1841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1496</v>
      </c>
    </row>
    <row r="341" spans="1:12" ht="49.5" hidden="1" customHeight="1">
      <c r="A341" s="315" t="s">
        <v>542</v>
      </c>
      <c r="B341" s="69" t="str">
        <f>VLOOKUP(A341,URS確認!$E:$F,2,FALSE)</f>
        <v>單位代號查詢</v>
      </c>
      <c r="C341" s="315">
        <v>1</v>
      </c>
      <c r="D341" s="74" t="s">
        <v>1842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1496</v>
      </c>
    </row>
    <row r="342" spans="1:12" hidden="1">
      <c r="A342" s="315" t="s">
        <v>548</v>
      </c>
      <c r="B342" s="69" t="str">
        <f>VLOOKUP(A342,URS確認!$E:$F,2,FALSE)</f>
        <v>各類代碼檔查詢</v>
      </c>
      <c r="C342" s="315">
        <v>1</v>
      </c>
      <c r="D342" s="74" t="s">
        <v>1843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1496</v>
      </c>
    </row>
    <row r="343" spans="1:12" hidden="1">
      <c r="A343" s="315" t="s">
        <v>548</v>
      </c>
      <c r="B343" s="69" t="str">
        <f>VLOOKUP(A343,URS確認!$E:$F,2,FALSE)</f>
        <v>各類代碼檔查詢</v>
      </c>
      <c r="C343" s="315">
        <v>2</v>
      </c>
      <c r="D343" s="74" t="s">
        <v>1840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1496</v>
      </c>
    </row>
    <row r="344" spans="1:12" hidden="1">
      <c r="A344" s="315" t="s">
        <v>550</v>
      </c>
      <c r="B344" s="69" t="str">
        <f>VLOOKUP(A344,URS確認!$E:$F,2,FALSE)</f>
        <v>各類代碼檔維護</v>
      </c>
      <c r="C344" s="315">
        <v>1</v>
      </c>
      <c r="D344" s="74" t="s">
        <v>1844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1496</v>
      </c>
    </row>
    <row r="345" spans="1:12" hidden="1">
      <c r="A345" s="315" t="s">
        <v>544</v>
      </c>
      <c r="B345" s="69" t="str">
        <f>VLOOKUP(A345,URS確認!$E:$F,2,FALSE)</f>
        <v>特殊/例假日查詢</v>
      </c>
      <c r="C345" s="315">
        <v>1</v>
      </c>
      <c r="D345" s="74" t="s">
        <v>1845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1496</v>
      </c>
    </row>
    <row r="346" spans="1:12" hidden="1">
      <c r="A346" s="315" t="s">
        <v>590</v>
      </c>
      <c r="B346" s="69" t="str">
        <f>VLOOKUP(A346,URS確認!$E:$F,2,FALSE)</f>
        <v>地區別資料查詢</v>
      </c>
      <c r="C346" s="315">
        <v>1</v>
      </c>
      <c r="D346" s="74" t="s">
        <v>1846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1496</v>
      </c>
    </row>
    <row r="347" spans="1:12" hidden="1">
      <c r="A347" s="315" t="s">
        <v>592</v>
      </c>
      <c r="B347" s="69" t="str">
        <f>VLOOKUP(A347,URS確認!$E:$F,2,FALSE)</f>
        <v>地區別資料維護</v>
      </c>
      <c r="C347" s="315">
        <v>1</v>
      </c>
      <c r="D347" s="74" t="s">
        <v>1847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1496</v>
      </c>
    </row>
    <row r="348" spans="1:12" hidden="1">
      <c r="A348" s="315" t="s">
        <v>580</v>
      </c>
      <c r="B348" s="69" t="str">
        <f>VLOOKUP(A348,URS確認!$E:$F,2,FALSE)</f>
        <v>聯徵報送-地區別資料查詢</v>
      </c>
      <c r="C348" s="315">
        <v>1</v>
      </c>
      <c r="D348" s="74" t="s">
        <v>1848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1496</v>
      </c>
    </row>
    <row r="349" spans="1:12" hidden="1">
      <c r="A349" s="315" t="s">
        <v>580</v>
      </c>
      <c r="B349" s="69" t="str">
        <f>VLOOKUP(A349,URS確認!$E:$F,2,FALSE)</f>
        <v>聯徵報送-地區別資料查詢</v>
      </c>
      <c r="C349" s="315">
        <v>2</v>
      </c>
      <c r="D349" s="74" t="s">
        <v>1849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1496</v>
      </c>
    </row>
    <row r="350" spans="1:12" hidden="1">
      <c r="A350" s="315" t="s">
        <v>584</v>
      </c>
      <c r="B350" s="69" t="str">
        <f>VLOOKUP(A350,URS確認!$E:$F,2,FALSE)</f>
        <v>聯徵報送-地區別資料維護</v>
      </c>
      <c r="C350" s="315">
        <v>1</v>
      </c>
      <c r="D350" s="74" t="s">
        <v>1850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1496</v>
      </c>
    </row>
    <row r="351" spans="1:12" hidden="1">
      <c r="A351" s="315" t="s">
        <v>584</v>
      </c>
      <c r="B351" s="69" t="str">
        <f>VLOOKUP(A351,URS確認!$E:$F,2,FALSE)</f>
        <v>聯徵報送-地區別資料維護</v>
      </c>
      <c r="C351" s="315">
        <v>2</v>
      </c>
      <c r="D351" s="74" t="s">
        <v>1851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1496</v>
      </c>
    </row>
    <row r="352" spans="1:12" hidden="1">
      <c r="A352" s="315" t="s">
        <v>584</v>
      </c>
      <c r="B352" s="69" t="str">
        <f>VLOOKUP(A352,URS確認!$E:$F,2,FALSE)</f>
        <v>聯徵報送-地區別資料維護</v>
      </c>
      <c r="C352" s="315">
        <v>3</v>
      </c>
      <c r="D352" s="74" t="s">
        <v>1852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1496</v>
      </c>
    </row>
    <row r="353" spans="1:13" hidden="1">
      <c r="A353" s="315" t="s">
        <v>584</v>
      </c>
      <c r="B353" s="69" t="str">
        <f>VLOOKUP(A353,URS確認!$E:$F,2,FALSE)</f>
        <v>聯徵報送-地區別資料維護</v>
      </c>
      <c r="C353" s="315">
        <v>4</v>
      </c>
      <c r="D353" s="74" t="s">
        <v>1853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1496</v>
      </c>
    </row>
    <row r="354" spans="1:13" hidden="1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1854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1496</v>
      </c>
    </row>
    <row r="355" spans="1:13" ht="33" hidden="1" customHeight="1">
      <c r="A355" s="315" t="s">
        <v>1126</v>
      </c>
      <c r="B355" s="69" t="str">
        <f>VLOOKUP(A355,URS確認!$E:$F,2,FALSE)</f>
        <v>使用者資料維護</v>
      </c>
      <c r="C355" s="315">
        <v>1</v>
      </c>
      <c r="D355" s="74" t="s">
        <v>1855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1496</v>
      </c>
    </row>
    <row r="356" spans="1:13" hidden="1">
      <c r="A356" s="315" t="s">
        <v>614</v>
      </c>
      <c r="B356" s="69" t="str">
        <f>VLOOKUP(A356,URS確認!$E:$F,2,FALSE)</f>
        <v>保險/鑑定公司資料維護</v>
      </c>
      <c r="C356" s="315">
        <v>1</v>
      </c>
      <c r="D356" s="74" t="s">
        <v>1856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1496</v>
      </c>
    </row>
    <row r="357" spans="1:13" hidden="1">
      <c r="A357" s="315" t="s">
        <v>622</v>
      </c>
      <c r="B357" s="69" t="str">
        <f>VLOOKUP(A357,URS確認!$E:$F,2,FALSE)</f>
        <v>會計變動數值設定查詢</v>
      </c>
      <c r="C357" s="315">
        <v>1</v>
      </c>
      <c r="D357" s="74" t="s">
        <v>1857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1496</v>
      </c>
    </row>
    <row r="358" spans="1:13" hidden="1">
      <c r="A358" s="315" t="s">
        <v>624</v>
      </c>
      <c r="B358" s="69" t="str">
        <f>VLOOKUP(A358,URS確認!$E:$F,2,FALSE)</f>
        <v>會計變動數值設定</v>
      </c>
      <c r="C358" s="315">
        <v>1</v>
      </c>
      <c r="D358" s="74" t="s">
        <v>1858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1496</v>
      </c>
    </row>
    <row r="359" spans="1:13" ht="66" hidden="1" customHeight="1">
      <c r="A359" s="315" t="s">
        <v>631</v>
      </c>
      <c r="B359" s="69" t="str">
        <f>VLOOKUP(A359,URS確認!$E:$F,2,FALSE)</f>
        <v>產出員工扣薪明細檔</v>
      </c>
      <c r="C359" s="315">
        <v>1</v>
      </c>
      <c r="D359" s="74" t="s">
        <v>1859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1512</v>
      </c>
    </row>
    <row r="360" spans="1:13" hidden="1">
      <c r="A360" s="315" t="s">
        <v>631</v>
      </c>
      <c r="B360" s="69" t="str">
        <f>VLOOKUP(A360,URS確認!$E:$F,2,FALSE)</f>
        <v>產出員工扣薪明細檔</v>
      </c>
      <c r="C360" s="315">
        <v>2</v>
      </c>
      <c r="D360" s="74" t="s">
        <v>1860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1496</v>
      </c>
    </row>
    <row r="361" spans="1:13" ht="49.5" hidden="1" customHeight="1">
      <c r="A361" s="315" t="s">
        <v>631</v>
      </c>
      <c r="B361" s="69" t="str">
        <f>VLOOKUP(A361,URS確認!$E:$F,2,FALSE)</f>
        <v>產出員工扣薪明細檔</v>
      </c>
      <c r="C361" s="315">
        <v>3</v>
      </c>
      <c r="D361" s="74" t="s">
        <v>1861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1496</v>
      </c>
    </row>
    <row r="362" spans="1:13" hidden="1">
      <c r="A362" s="315" t="s">
        <v>631</v>
      </c>
      <c r="B362" s="69" t="str">
        <f>VLOOKUP(A362,URS確認!$E:$F,2,FALSE)</f>
        <v>產出員工扣薪明細檔</v>
      </c>
      <c r="C362" s="315">
        <v>4</v>
      </c>
      <c r="D362" s="74" t="s">
        <v>1862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1496</v>
      </c>
    </row>
    <row r="363" spans="1:13" ht="33" hidden="1" customHeight="1">
      <c r="A363" s="315" t="s">
        <v>639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1863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1496</v>
      </c>
    </row>
    <row r="364" spans="1:13" ht="115.5" hidden="1" customHeight="1">
      <c r="A364" s="315" t="s">
        <v>639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1864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1496</v>
      </c>
    </row>
    <row r="365" spans="1:13" ht="49.5" hidden="1" customHeight="1">
      <c r="A365" s="315" t="s">
        <v>637</v>
      </c>
      <c r="B365" s="69" t="str">
        <f>VLOOKUP(A365,URS確認!$E:$F,2,FALSE)</f>
        <v>產出員工扣薪媒體檔</v>
      </c>
      <c r="C365" s="315">
        <v>1</v>
      </c>
      <c r="D365" s="74" t="s">
        <v>1861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1496</v>
      </c>
    </row>
    <row r="366" spans="1:13" hidden="1">
      <c r="A366" s="315" t="s">
        <v>642</v>
      </c>
      <c r="B366" s="69" t="str">
        <f>VLOOKUP(A366,URS確認!$E:$F,2,FALSE)</f>
        <v>產生員工扣薪報表</v>
      </c>
      <c r="C366" s="315">
        <v>1</v>
      </c>
      <c r="D366" s="74" t="s">
        <v>1862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1496</v>
      </c>
    </row>
    <row r="367" spans="1:13" ht="49.5" hidden="1" customHeight="1">
      <c r="A367" s="315" t="s">
        <v>642</v>
      </c>
      <c r="B367" s="69" t="str">
        <f>VLOOKUP(A367,URS確認!$E:$F,2,FALSE)</f>
        <v>產生員工扣薪報表</v>
      </c>
      <c r="C367" s="315">
        <v>2</v>
      </c>
      <c r="D367" s="74" t="s">
        <v>1865</v>
      </c>
      <c r="E367" s="71">
        <v>44468</v>
      </c>
      <c r="F367" s="71">
        <v>44545</v>
      </c>
      <c r="I367" s="315" t="s">
        <v>194</v>
      </c>
      <c r="M367" s="315" t="s">
        <v>1512</v>
      </c>
    </row>
    <row r="368" spans="1:13" hidden="1">
      <c r="A368" s="315" t="s">
        <v>794</v>
      </c>
      <c r="B368" s="69" t="str">
        <f>VLOOKUP(A368,URS確認!$E:$F,2,FALSE)</f>
        <v>日結明細查詢</v>
      </c>
      <c r="C368" s="315">
        <v>1</v>
      </c>
      <c r="D368" s="74" t="s">
        <v>1866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1496</v>
      </c>
    </row>
    <row r="369" spans="1:13" ht="33" hidden="1" customHeight="1">
      <c r="B369" s="69" t="s">
        <v>1867</v>
      </c>
      <c r="C369" s="315">
        <v>1</v>
      </c>
      <c r="D369" s="74" t="s">
        <v>1868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1496</v>
      </c>
    </row>
    <row r="370" spans="1:13" ht="49.5" hidden="1" customHeight="1">
      <c r="B370" s="69" t="s">
        <v>1867</v>
      </c>
      <c r="C370" s="315">
        <v>2</v>
      </c>
      <c r="D370" s="74" t="s">
        <v>1869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1496</v>
      </c>
    </row>
    <row r="371" spans="1:13" hidden="1">
      <c r="A371" s="315" t="s">
        <v>639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1870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hidden="1">
      <c r="A372" s="315" t="s">
        <v>377</v>
      </c>
      <c r="B372" s="69" t="str">
        <f>VLOOKUP(A372,URS確認!$E:$F,2,FALSE)</f>
        <v xml:space="preserve">應處理清單      </v>
      </c>
      <c r="C372" s="315">
        <v>1</v>
      </c>
      <c r="D372" s="74" t="s">
        <v>1871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1496</v>
      </c>
    </row>
    <row r="373" spans="1:13" hidden="1">
      <c r="A373" s="315" t="s">
        <v>377</v>
      </c>
      <c r="B373" s="69" t="str">
        <f>VLOOKUP(A373,URS確認!$E:$F,2,FALSE)</f>
        <v xml:space="preserve">應處理清單      </v>
      </c>
      <c r="C373" s="315">
        <v>2</v>
      </c>
      <c r="D373" s="74" t="s">
        <v>1872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1496</v>
      </c>
    </row>
    <row r="374" spans="1:13" hidden="1">
      <c r="A374" s="315" t="s">
        <v>734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1873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1496</v>
      </c>
    </row>
    <row r="375" spans="1:13" ht="33" hidden="1" customHeight="1">
      <c r="A375" s="315" t="s">
        <v>710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1874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1512</v>
      </c>
    </row>
    <row r="376" spans="1:13" hidden="1">
      <c r="A376" s="315" t="s">
        <v>710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1875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1512</v>
      </c>
    </row>
    <row r="377" spans="1:13" ht="33" hidden="1" customHeight="1">
      <c r="A377" s="315" t="s">
        <v>710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1876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1512</v>
      </c>
    </row>
    <row r="378" spans="1:13" ht="264" hidden="1" customHeight="1">
      <c r="A378" s="315" t="s">
        <v>710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1877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1512</v>
      </c>
    </row>
    <row r="379" spans="1:13" ht="66" hidden="1" customHeight="1">
      <c r="A379" s="315" t="s">
        <v>649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1878</v>
      </c>
      <c r="E379" s="71">
        <v>44481</v>
      </c>
      <c r="F379" s="71">
        <v>44512</v>
      </c>
      <c r="G379" s="315"/>
      <c r="I379" s="315" t="s">
        <v>194</v>
      </c>
      <c r="M379" s="315" t="s">
        <v>1512</v>
      </c>
    </row>
    <row r="380" spans="1:13" hidden="1">
      <c r="A380" s="315" t="s">
        <v>649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1879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1496</v>
      </c>
    </row>
    <row r="381" spans="1:13" hidden="1">
      <c r="A381" s="315" t="s">
        <v>649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1880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1496</v>
      </c>
    </row>
    <row r="382" spans="1:13" ht="33" hidden="1" customHeight="1">
      <c r="A382" s="315" t="s">
        <v>677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1881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1496</v>
      </c>
    </row>
    <row r="383" spans="1:13" hidden="1">
      <c r="A383" s="315" t="s">
        <v>681</v>
      </c>
      <c r="B383" s="69" t="str">
        <f>VLOOKUP(A383,URS確認!$E:$F,2,FALSE)</f>
        <v>匯款轉帳-明細維護</v>
      </c>
      <c r="C383" s="315">
        <v>1</v>
      </c>
      <c r="D383" s="217" t="s">
        <v>1882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1496</v>
      </c>
    </row>
    <row r="384" spans="1:13" hidden="1">
      <c r="A384" s="315" t="s">
        <v>681</v>
      </c>
      <c r="B384" s="69" t="str">
        <f>VLOOKUP(A384,URS確認!$E:$F,2,FALSE)</f>
        <v>匯款轉帳-明細維護</v>
      </c>
      <c r="C384" s="315">
        <v>2</v>
      </c>
      <c r="D384" s="217" t="s">
        <v>1883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1496</v>
      </c>
    </row>
    <row r="385" spans="1:13" hidden="1">
      <c r="A385" s="315" t="s">
        <v>656</v>
      </c>
      <c r="B385" s="69" t="str">
        <f>VLOOKUP(A385,URS確認!$E:$F,2,FALSE)</f>
        <v>整批入帳明細查詢</v>
      </c>
      <c r="C385" s="315">
        <v>1</v>
      </c>
      <c r="D385" s="262" t="s">
        <v>1884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1496</v>
      </c>
    </row>
    <row r="386" spans="1:13" hidden="1">
      <c r="A386" s="315" t="s">
        <v>656</v>
      </c>
      <c r="B386" s="69" t="str">
        <f>VLOOKUP(A386,URS確認!$E:$F,2,FALSE)</f>
        <v>整批入帳明細查詢</v>
      </c>
      <c r="C386" s="315">
        <v>2</v>
      </c>
      <c r="D386" s="217" t="s">
        <v>1885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1496</v>
      </c>
    </row>
    <row r="387" spans="1:13" hidden="1">
      <c r="A387" s="315" t="s">
        <v>685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1886</v>
      </c>
      <c r="E387" s="71">
        <v>44481</v>
      </c>
      <c r="F387" s="71">
        <v>44554</v>
      </c>
      <c r="G387" s="315"/>
      <c r="I387" s="315" t="s">
        <v>1887</v>
      </c>
      <c r="L387" s="315" t="s">
        <v>1496</v>
      </c>
    </row>
    <row r="388" spans="1:13" hidden="1">
      <c r="A388" s="315" t="s">
        <v>685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1888</v>
      </c>
      <c r="E388" s="71">
        <v>44481</v>
      </c>
      <c r="F388" s="71">
        <v>44554</v>
      </c>
      <c r="G388" s="315"/>
      <c r="I388" s="315" t="s">
        <v>1887</v>
      </c>
      <c r="M388" s="315" t="s">
        <v>1512</v>
      </c>
    </row>
    <row r="389" spans="1:13" hidden="1">
      <c r="A389" s="315" t="s">
        <v>687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1886</v>
      </c>
      <c r="E389" s="71">
        <v>44481</v>
      </c>
      <c r="F389" s="71">
        <v>44554</v>
      </c>
      <c r="G389" s="315"/>
      <c r="I389" s="315" t="s">
        <v>1887</v>
      </c>
      <c r="L389" s="315" t="s">
        <v>1496</v>
      </c>
    </row>
    <row r="390" spans="1:13" hidden="1">
      <c r="A390" s="315" t="s">
        <v>687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1888</v>
      </c>
      <c r="E390" s="71">
        <v>44481</v>
      </c>
      <c r="F390" s="71">
        <v>44554</v>
      </c>
      <c r="G390" s="315"/>
      <c r="I390" s="315" t="s">
        <v>1887</v>
      </c>
      <c r="M390" s="315" t="s">
        <v>1512</v>
      </c>
    </row>
    <row r="391" spans="1:13" ht="49.5" hidden="1" customHeight="1">
      <c r="B391" s="69" t="s">
        <v>1889</v>
      </c>
      <c r="C391" s="315">
        <v>1</v>
      </c>
      <c r="D391" s="217" t="s">
        <v>1890</v>
      </c>
      <c r="E391" s="71">
        <v>44481</v>
      </c>
      <c r="F391" s="71">
        <v>44512</v>
      </c>
      <c r="G391" s="315"/>
      <c r="I391" s="315" t="s">
        <v>194</v>
      </c>
      <c r="L391" s="315" t="s">
        <v>1891</v>
      </c>
    </row>
    <row r="392" spans="1:13" ht="66" hidden="1" customHeight="1">
      <c r="B392" s="69" t="s">
        <v>1889</v>
      </c>
      <c r="C392" s="315">
        <v>2</v>
      </c>
      <c r="D392" s="217" t="s">
        <v>1892</v>
      </c>
      <c r="E392" s="71">
        <v>44481</v>
      </c>
      <c r="F392" s="71">
        <v>44554</v>
      </c>
      <c r="G392" s="315"/>
      <c r="I392" s="315" t="s">
        <v>194</v>
      </c>
      <c r="L392" s="315" t="s">
        <v>1496</v>
      </c>
    </row>
    <row r="393" spans="1:13" ht="33" hidden="1" customHeight="1">
      <c r="B393" s="69" t="s">
        <v>1889</v>
      </c>
      <c r="C393" s="315">
        <v>3</v>
      </c>
      <c r="D393" s="217" t="s">
        <v>1893</v>
      </c>
      <c r="E393" s="71">
        <v>44481</v>
      </c>
      <c r="F393" s="71">
        <v>44554</v>
      </c>
      <c r="G393" s="315"/>
      <c r="I393" s="315" t="s">
        <v>194</v>
      </c>
      <c r="L393" s="315" t="s">
        <v>1496</v>
      </c>
    </row>
    <row r="394" spans="1:13" ht="33" hidden="1" customHeight="1">
      <c r="B394" s="69" t="s">
        <v>1894</v>
      </c>
      <c r="C394" s="315">
        <v>1</v>
      </c>
      <c r="D394" s="217" t="s">
        <v>1895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1496</v>
      </c>
    </row>
    <row r="395" spans="1:13" hidden="1">
      <c r="A395" s="315" t="s">
        <v>710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1896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1496</v>
      </c>
    </row>
    <row r="396" spans="1:13" ht="33" hidden="1" customHeight="1">
      <c r="A396" s="315" t="s">
        <v>710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1897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1496</v>
      </c>
    </row>
    <row r="397" spans="1:13" hidden="1">
      <c r="A397" s="315" t="s">
        <v>710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1898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1512</v>
      </c>
    </row>
    <row r="398" spans="1:13" hidden="1">
      <c r="A398" s="315" t="s">
        <v>710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1899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1512</v>
      </c>
    </row>
    <row r="399" spans="1:13" hidden="1">
      <c r="A399" s="315" t="s">
        <v>710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1900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1512</v>
      </c>
    </row>
    <row r="400" spans="1:13" ht="33" hidden="1" customHeight="1">
      <c r="A400" s="315" t="s">
        <v>710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1901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1496</v>
      </c>
    </row>
    <row r="401" spans="1:13" hidden="1">
      <c r="A401" s="315" t="s">
        <v>710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1902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1496</v>
      </c>
    </row>
    <row r="402" spans="1:13" hidden="1">
      <c r="A402" s="315" t="s">
        <v>959</v>
      </c>
      <c r="B402" s="69" t="str">
        <f>VLOOKUP(A402,URS確認!$E:$F,2,FALSE)</f>
        <v>疑似洗錢交易訪談記錄維護</v>
      </c>
      <c r="C402" s="315">
        <v>1</v>
      </c>
      <c r="D402" s="217" t="s">
        <v>1903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1496</v>
      </c>
    </row>
    <row r="403" spans="1:13" ht="49.5" hidden="1" customHeight="1">
      <c r="A403" s="315" t="s">
        <v>959</v>
      </c>
      <c r="B403" s="69" t="str">
        <f>VLOOKUP(A403,URS確認!$E:$F,2,FALSE)</f>
        <v>疑似洗錢交易訪談記錄維護</v>
      </c>
      <c r="C403" s="315">
        <v>2</v>
      </c>
      <c r="D403" s="217" t="s">
        <v>1904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1496</v>
      </c>
    </row>
    <row r="404" spans="1:13" ht="49.5" hidden="1" customHeight="1">
      <c r="A404" s="315" t="s">
        <v>959</v>
      </c>
      <c r="B404" s="69" t="str">
        <f>VLOOKUP(A404,URS確認!$E:$F,2,FALSE)</f>
        <v>疑似洗錢交易訪談記錄維護</v>
      </c>
      <c r="C404" s="315">
        <v>3</v>
      </c>
      <c r="D404" s="217" t="s">
        <v>1905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1496</v>
      </c>
    </row>
    <row r="405" spans="1:13" hidden="1">
      <c r="A405" s="315" t="s">
        <v>705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1906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1496</v>
      </c>
    </row>
    <row r="406" spans="1:13" ht="49.5" hidden="1" customHeight="1">
      <c r="A406" s="315" t="s">
        <v>705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1907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1512</v>
      </c>
    </row>
    <row r="407" spans="1:13" hidden="1">
      <c r="A407" s="315" t="s">
        <v>715</v>
      </c>
      <c r="B407" s="69" t="str">
        <f>VLOOKUP(A407,URS確認!$E:$F,2,FALSE)</f>
        <v>暫收款銷帳</v>
      </c>
      <c r="C407" s="315">
        <v>1</v>
      </c>
      <c r="D407" s="217" t="s">
        <v>1908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1496</v>
      </c>
    </row>
    <row r="408" spans="1:13" ht="34.049999999999997" hidden="1" customHeight="1">
      <c r="B408" s="69" t="s">
        <v>1909</v>
      </c>
      <c r="C408" s="315">
        <v>1</v>
      </c>
      <c r="D408" s="217" t="s">
        <v>1910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1564</v>
      </c>
    </row>
    <row r="409" spans="1:13" hidden="1">
      <c r="B409" s="69" t="s">
        <v>1909</v>
      </c>
      <c r="C409" s="315">
        <v>2</v>
      </c>
      <c r="D409" s="217" t="s">
        <v>1911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1564</v>
      </c>
    </row>
    <row r="410" spans="1:13" hidden="1">
      <c r="B410" s="69" t="s">
        <v>1909</v>
      </c>
      <c r="C410" s="315">
        <v>3</v>
      </c>
      <c r="D410" s="217" t="s">
        <v>1912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1564</v>
      </c>
    </row>
    <row r="411" spans="1:13" ht="33" hidden="1" customHeight="1">
      <c r="B411" s="69" t="s">
        <v>1909</v>
      </c>
      <c r="C411" s="315">
        <v>4</v>
      </c>
      <c r="D411" s="217" t="s">
        <v>1913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hidden="1">
      <c r="B412" s="69" t="s">
        <v>1909</v>
      </c>
      <c r="C412" s="315">
        <v>5</v>
      </c>
      <c r="D412" s="217" t="s">
        <v>1914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hidden="1">
      <c r="A413" s="315" t="s">
        <v>1139</v>
      </c>
      <c r="B413" s="69" t="str">
        <f>VLOOKUP(A413,URS確認!$E:$F,2,FALSE)</f>
        <v>消債條列JCIC報送資料歷程查詢(041)</v>
      </c>
      <c r="C413" s="315">
        <v>1</v>
      </c>
      <c r="D413" s="217" t="s">
        <v>1915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hidden="1" customHeight="1">
      <c r="A414" s="315" t="s">
        <v>1151</v>
      </c>
      <c r="B414" s="69" t="str">
        <f>VLOOKUP(A414,URS確認!$E:$F,2,FALSE)</f>
        <v>消債條列JCIC報送資料歷程查詢(047)</v>
      </c>
      <c r="C414" s="315">
        <v>1</v>
      </c>
      <c r="D414" s="217" t="s">
        <v>1916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hidden="1">
      <c r="A415" s="315" t="s">
        <v>1153</v>
      </c>
      <c r="B415" s="69" t="str">
        <f>VLOOKUP(A415,URS確認!$E:$F,2,FALSE)</f>
        <v>消債條列JCIC報送資料歷程查詢(048)</v>
      </c>
      <c r="C415" s="315">
        <v>1</v>
      </c>
      <c r="D415" s="217" t="s">
        <v>1917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hidden="1">
      <c r="A416" s="315" t="s">
        <v>1199</v>
      </c>
      <c r="B416" s="69" t="str">
        <f>VLOOKUP(A416,URS確認!$E:$F,2,FALSE)</f>
        <v>消債條列JCIC報送資料歷程查詢(570)</v>
      </c>
      <c r="C416" s="315">
        <v>1</v>
      </c>
      <c r="D416" s="217" t="s">
        <v>1918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hidden="1">
      <c r="A417" s="315" t="s">
        <v>639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1919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>
      <c r="A418" s="315" t="s">
        <v>666</v>
      </c>
      <c r="B418" s="69" t="str">
        <f>VLOOKUP(A418,URS確認!$E:$F,2,FALSE)</f>
        <v>產生銀扣失敗通知</v>
      </c>
      <c r="C418" s="315">
        <v>1</v>
      </c>
      <c r="D418" s="217" t="s">
        <v>1920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hidden="1">
      <c r="A419" s="315" t="s">
        <v>660</v>
      </c>
      <c r="B419" s="69" t="str">
        <f>VLOOKUP(A419,URS確認!$E:$F,2,FALSE)</f>
        <v>整批勾選處理</v>
      </c>
      <c r="C419" s="315">
        <v>1</v>
      </c>
      <c r="D419" s="217" t="s">
        <v>1921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hidden="1" customHeight="1">
      <c r="A420" s="315" t="s">
        <v>649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1922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hidden="1">
      <c r="A421" s="315" t="s">
        <v>649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1923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hidden="1">
      <c r="A422" s="315" t="s">
        <v>658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1924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hidden="1" customHeight="1">
      <c r="A423" s="315" t="s">
        <v>471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1925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hidden="1">
      <c r="B424" s="69" t="s">
        <v>1889</v>
      </c>
      <c r="C424" s="315">
        <v>1</v>
      </c>
      <c r="D424" s="217" t="s">
        <v>1926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hidden="1">
      <c r="B425" s="69" t="s">
        <v>1889</v>
      </c>
      <c r="C425" s="315">
        <v>2</v>
      </c>
      <c r="D425" s="217" t="s">
        <v>1927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hidden="1" customHeight="1">
      <c r="A426" s="315" t="s">
        <v>723</v>
      </c>
      <c r="B426" s="69" t="s">
        <v>1928</v>
      </c>
      <c r="C426" s="315">
        <v>1</v>
      </c>
      <c r="D426" s="74" t="s">
        <v>1929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1496</v>
      </c>
    </row>
    <row r="427" spans="1:13" hidden="1">
      <c r="A427" s="315" t="s">
        <v>1930</v>
      </c>
      <c r="B427" s="69" t="s">
        <v>1931</v>
      </c>
      <c r="C427" s="315">
        <v>1</v>
      </c>
      <c r="D427" s="74" t="s">
        <v>1932</v>
      </c>
      <c r="E427" s="71">
        <v>44487</v>
      </c>
      <c r="F427" s="71">
        <v>44545</v>
      </c>
      <c r="G427" s="315"/>
      <c r="I427" s="315" t="s">
        <v>1547</v>
      </c>
    </row>
    <row r="428" spans="1:13" hidden="1">
      <c r="A428" s="315" t="s">
        <v>803</v>
      </c>
      <c r="B428" s="69" t="str">
        <f>VLOOKUP(A428,URS確認!$E:$F,2,FALSE)</f>
        <v>核心傳票相關單獨作業</v>
      </c>
      <c r="C428" s="315">
        <v>1</v>
      </c>
      <c r="D428" s="74" t="s">
        <v>1933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1496</v>
      </c>
    </row>
    <row r="429" spans="1:13" ht="33" hidden="1" customHeight="1">
      <c r="B429" s="69" t="s">
        <v>1934</v>
      </c>
      <c r="C429" s="315">
        <v>1</v>
      </c>
      <c r="D429" s="74" t="s">
        <v>1935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1512</v>
      </c>
    </row>
    <row r="430" spans="1:13" hidden="1">
      <c r="B430" s="69" t="s">
        <v>1936</v>
      </c>
      <c r="C430" s="315">
        <v>1</v>
      </c>
      <c r="D430" s="74" t="s">
        <v>1937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1512</v>
      </c>
    </row>
    <row r="431" spans="1:13" hidden="1">
      <c r="A431" s="315" t="s">
        <v>465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1938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1496</v>
      </c>
    </row>
    <row r="432" spans="1:13" ht="33" hidden="1" customHeight="1">
      <c r="A432" s="315" t="s">
        <v>465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1939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1496</v>
      </c>
    </row>
    <row r="433" spans="1:13" ht="66" hidden="1" customHeight="1">
      <c r="A433" s="315" t="s">
        <v>759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1940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1496</v>
      </c>
    </row>
    <row r="434" spans="1:13" ht="33" hidden="1" customHeight="1">
      <c r="A434" s="315" t="s">
        <v>763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1941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1496</v>
      </c>
    </row>
    <row r="435" spans="1:13" ht="33" hidden="1" customHeight="1">
      <c r="A435" s="315" t="s">
        <v>763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1942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1496</v>
      </c>
    </row>
    <row r="436" spans="1:13" ht="33" hidden="1" customHeight="1">
      <c r="B436" s="69" t="s">
        <v>1943</v>
      </c>
      <c r="C436" s="315">
        <v>1</v>
      </c>
      <c r="D436" s="74" t="s">
        <v>1944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1496</v>
      </c>
    </row>
    <row r="437" spans="1:13" ht="33" hidden="1" customHeight="1">
      <c r="B437" s="69" t="s">
        <v>1943</v>
      </c>
      <c r="C437" s="315">
        <v>2</v>
      </c>
      <c r="D437" s="74" t="s">
        <v>1945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1496</v>
      </c>
    </row>
    <row r="438" spans="1:13" ht="49.5" hidden="1" customHeight="1">
      <c r="B438" s="69" t="s">
        <v>1943</v>
      </c>
      <c r="C438" s="315">
        <v>3</v>
      </c>
      <c r="D438" s="74" t="s">
        <v>1946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1496</v>
      </c>
    </row>
    <row r="439" spans="1:13" hidden="1">
      <c r="A439" s="315" t="s">
        <v>1475</v>
      </c>
      <c r="B439" s="69" t="e">
        <f>VLOOKUP(A439,URS確認!$E:$F,2,FALSE)</f>
        <v>#N/A</v>
      </c>
      <c r="C439" s="315">
        <v>1</v>
      </c>
      <c r="D439" s="74" t="s">
        <v>1947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1496</v>
      </c>
    </row>
    <row r="440" spans="1:13" hidden="1">
      <c r="A440" s="315" t="s">
        <v>715</v>
      </c>
      <c r="B440" s="69" t="str">
        <f>VLOOKUP(A440,URS確認!$E:$F,2,FALSE)</f>
        <v>暫收款銷帳</v>
      </c>
      <c r="C440" s="315">
        <v>1</v>
      </c>
      <c r="D440" s="74" t="s">
        <v>1948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1496</v>
      </c>
    </row>
    <row r="441" spans="1:13" ht="61.5" hidden="1" customHeight="1">
      <c r="A441" s="315" t="s">
        <v>715</v>
      </c>
      <c r="B441" s="69" t="str">
        <f>VLOOKUP(A441,URS確認!$E:$F,2,FALSE)</f>
        <v>暫收款銷帳</v>
      </c>
      <c r="C441" s="315">
        <v>2</v>
      </c>
      <c r="D441" s="74" t="s">
        <v>1949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1496</v>
      </c>
    </row>
    <row r="442" spans="1:13" hidden="1">
      <c r="A442" s="315" t="s">
        <v>377</v>
      </c>
      <c r="B442" s="69" t="str">
        <f>VLOOKUP(A442,URS確認!$E:$F,2,FALSE)</f>
        <v xml:space="preserve">應處理清單      </v>
      </c>
      <c r="C442" s="315">
        <v>1</v>
      </c>
      <c r="D442" s="74" t="s">
        <v>1950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1512</v>
      </c>
    </row>
    <row r="443" spans="1:13" ht="33" customHeight="1">
      <c r="B443" s="69" t="s">
        <v>1951</v>
      </c>
      <c r="C443" s="315">
        <v>1</v>
      </c>
      <c r="D443" s="74" t="s">
        <v>1952</v>
      </c>
      <c r="E443" s="71">
        <v>44489</v>
      </c>
      <c r="F443" s="71">
        <v>44545</v>
      </c>
      <c r="G443" s="315"/>
      <c r="M443" s="315" t="s">
        <v>1512</v>
      </c>
    </row>
    <row r="444" spans="1:13" hidden="1">
      <c r="A444" s="315" t="s">
        <v>844</v>
      </c>
      <c r="B444" s="69" t="str">
        <f>VLOOKUP(A444,URS確認!$E:$F,2,FALSE)</f>
        <v>指標利率種類查詢</v>
      </c>
      <c r="C444" s="315">
        <v>1</v>
      </c>
      <c r="D444" s="74" t="s">
        <v>1953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1496</v>
      </c>
    </row>
    <row r="445" spans="1:13" ht="66" hidden="1" customHeight="1">
      <c r="A445" s="315" t="s">
        <v>846</v>
      </c>
      <c r="B445" s="69" t="str">
        <f>VLOOKUP(A445,URS確認!$E:$F,2,FALSE)</f>
        <v>指標利率資料查詢</v>
      </c>
      <c r="C445" s="315">
        <v>1</v>
      </c>
      <c r="D445" s="74" t="s">
        <v>1954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1496</v>
      </c>
    </row>
    <row r="446" spans="1:13" ht="99" hidden="1" customHeight="1">
      <c r="A446" s="315" t="s">
        <v>846</v>
      </c>
      <c r="B446" s="69" t="str">
        <f>VLOOKUP(A446,URS確認!$E:$F,2,FALSE)</f>
        <v>指標利率資料查詢</v>
      </c>
      <c r="C446" s="315">
        <v>2</v>
      </c>
      <c r="D446" s="74" t="s">
        <v>1955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1496</v>
      </c>
    </row>
    <row r="447" spans="1:13" hidden="1">
      <c r="A447" s="315" t="s">
        <v>850</v>
      </c>
      <c r="B447" s="69" t="str">
        <f>VLOOKUP(A447,URS確認!$E:$F,2,FALSE)</f>
        <v>指標利率登錄/維護</v>
      </c>
      <c r="C447" s="315">
        <v>1</v>
      </c>
      <c r="D447" s="74" t="s">
        <v>1956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1496</v>
      </c>
    </row>
    <row r="448" spans="1:13" ht="66" hidden="1" customHeight="1">
      <c r="A448" s="315" t="s">
        <v>850</v>
      </c>
      <c r="B448" s="69" t="str">
        <f>VLOOKUP(A448,URS確認!$E:$F,2,FALSE)</f>
        <v>指標利率登錄/維護</v>
      </c>
      <c r="C448" s="315">
        <v>2</v>
      </c>
      <c r="D448" s="74" t="s">
        <v>1957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1496</v>
      </c>
    </row>
    <row r="449" spans="1:13" ht="66" hidden="1" customHeight="1">
      <c r="A449" s="315" t="s">
        <v>850</v>
      </c>
      <c r="B449" s="69" t="str">
        <f>VLOOKUP(A449,URS確認!$E:$F,2,FALSE)</f>
        <v>指標利率登錄/維護</v>
      </c>
      <c r="C449" s="315">
        <v>3</v>
      </c>
      <c r="D449" s="74" t="s">
        <v>1958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1496</v>
      </c>
    </row>
    <row r="450" spans="1:13" ht="33" hidden="1" customHeight="1">
      <c r="A450" s="315" t="s">
        <v>829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1959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1496</v>
      </c>
    </row>
    <row r="451" spans="1:13" ht="82.5" hidden="1" customHeight="1">
      <c r="A451" s="315" t="s">
        <v>829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1960</v>
      </c>
      <c r="E451" s="71">
        <v>44490</v>
      </c>
      <c r="F451" s="126" t="s">
        <v>1961</v>
      </c>
      <c r="G451" s="126" t="s">
        <v>1961</v>
      </c>
      <c r="I451" s="315" t="s">
        <v>194</v>
      </c>
      <c r="L451" s="315" t="s">
        <v>1496</v>
      </c>
    </row>
    <row r="452" spans="1:13" ht="33" hidden="1" customHeight="1">
      <c r="A452" s="315" t="s">
        <v>829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1962</v>
      </c>
      <c r="E452" s="71">
        <v>44490</v>
      </c>
      <c r="F452" s="71">
        <v>44530</v>
      </c>
      <c r="G452" s="71">
        <v>44530</v>
      </c>
      <c r="I452" s="315" t="s">
        <v>1887</v>
      </c>
      <c r="M452" s="315" t="s">
        <v>1512</v>
      </c>
    </row>
    <row r="453" spans="1:13" hidden="1">
      <c r="A453" s="315" t="s">
        <v>831</v>
      </c>
      <c r="B453" s="69" t="str">
        <f>VLOOKUP(A453,URS確認!$E:$F,2,FALSE)</f>
        <v>利率調整清單</v>
      </c>
      <c r="C453" s="315">
        <v>1</v>
      </c>
      <c r="D453" s="74" t="s">
        <v>1963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1496</v>
      </c>
    </row>
    <row r="454" spans="1:13" ht="33" hidden="1" customHeight="1">
      <c r="A454" s="315" t="s">
        <v>831</v>
      </c>
      <c r="B454" s="69" t="str">
        <f>VLOOKUP(A454,URS確認!$E:$F,2,FALSE)</f>
        <v>利率調整清單</v>
      </c>
      <c r="C454" s="315">
        <v>2</v>
      </c>
      <c r="D454" s="74" t="s">
        <v>1964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1496</v>
      </c>
    </row>
    <row r="455" spans="1:13" hidden="1">
      <c r="A455" s="315" t="s">
        <v>831</v>
      </c>
      <c r="B455" s="69" t="str">
        <f>VLOOKUP(A455,URS確認!$E:$F,2,FALSE)</f>
        <v>利率調整清單</v>
      </c>
      <c r="C455" s="315">
        <v>3</v>
      </c>
      <c r="D455" s="74" t="s">
        <v>1965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1496</v>
      </c>
    </row>
    <row r="456" spans="1:13" ht="33" hidden="1" customHeight="1">
      <c r="A456" s="315" t="s">
        <v>831</v>
      </c>
      <c r="B456" s="69" t="str">
        <f>VLOOKUP(A456,URS確認!$E:$F,2,FALSE)</f>
        <v>利率調整清單</v>
      </c>
      <c r="C456" s="315">
        <v>4</v>
      </c>
      <c r="D456" s="74" t="s">
        <v>1966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1496</v>
      </c>
    </row>
    <row r="457" spans="1:13" hidden="1">
      <c r="A457" s="315" t="s">
        <v>838</v>
      </c>
      <c r="B457" s="69" t="str">
        <f>VLOOKUP(A457,URS確認!$E:$F,2,FALSE)</f>
        <v>個別利率調整作業</v>
      </c>
      <c r="C457" s="315">
        <v>1</v>
      </c>
      <c r="D457" s="74" t="s">
        <v>1967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1496</v>
      </c>
    </row>
    <row r="458" spans="1:13" hidden="1">
      <c r="A458" s="315" t="s">
        <v>838</v>
      </c>
      <c r="B458" s="69" t="str">
        <f>VLOOKUP(A458,URS確認!$E:$F,2,FALSE)</f>
        <v>個別利率調整作業</v>
      </c>
      <c r="C458" s="315">
        <v>2</v>
      </c>
      <c r="D458" s="74" t="s">
        <v>1968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1496</v>
      </c>
    </row>
    <row r="459" spans="1:13" hidden="1">
      <c r="A459" s="315" t="s">
        <v>833</v>
      </c>
      <c r="B459" s="69" t="str">
        <f>VLOOKUP(A459,URS確認!$E:$F,2,FALSE)</f>
        <v>利率調整確認作業</v>
      </c>
      <c r="C459" s="315">
        <v>1</v>
      </c>
      <c r="D459" s="74" t="s">
        <v>1969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1496</v>
      </c>
    </row>
    <row r="460" spans="1:13" ht="367.5" hidden="1" customHeight="1">
      <c r="A460" s="315" t="s">
        <v>842</v>
      </c>
      <c r="B460" s="69" t="s">
        <v>1970</v>
      </c>
      <c r="D460" s="234" t="s">
        <v>1971</v>
      </c>
      <c r="E460" s="71"/>
      <c r="F460" s="71">
        <v>44505</v>
      </c>
      <c r="G460" s="71">
        <v>44505</v>
      </c>
      <c r="I460" s="315" t="s">
        <v>194</v>
      </c>
      <c r="L460" s="315" t="s">
        <v>1496</v>
      </c>
    </row>
    <row r="461" spans="1:13" hidden="1">
      <c r="A461" s="315" t="s">
        <v>877</v>
      </c>
      <c r="B461" s="69" t="str">
        <f>VLOOKUP(A461,URS確認!$E:$F,2,FALSE)</f>
        <v>個人房貸調整作業</v>
      </c>
      <c r="C461" s="315">
        <v>1</v>
      </c>
      <c r="D461" s="74" t="s">
        <v>1972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1496</v>
      </c>
    </row>
    <row r="462" spans="1:13" ht="66" hidden="1" customHeight="1">
      <c r="A462" s="315" t="s">
        <v>877</v>
      </c>
      <c r="B462" s="69" t="str">
        <f>VLOOKUP(A462,URS確認!$E:$F,2,FALSE)</f>
        <v>個人房貸調整作業</v>
      </c>
      <c r="C462" s="315">
        <v>2</v>
      </c>
      <c r="D462" s="74" t="s">
        <v>1973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1496</v>
      </c>
    </row>
    <row r="463" spans="1:13" hidden="1">
      <c r="A463" s="315" t="s">
        <v>671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1974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1496</v>
      </c>
    </row>
    <row r="464" spans="1:13" hidden="1">
      <c r="A464" s="315" t="s">
        <v>671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1975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1496</v>
      </c>
    </row>
    <row r="465" spans="1:13" hidden="1">
      <c r="A465" s="315" t="s">
        <v>674</v>
      </c>
      <c r="B465" s="69" t="str">
        <f>VLOOKUP(A465,URS確認!$E:$F,2,FALSE)</f>
        <v>計息明細查詢</v>
      </c>
      <c r="C465" s="315">
        <v>1</v>
      </c>
      <c r="D465" s="74" t="s">
        <v>1974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1496</v>
      </c>
    </row>
    <row r="466" spans="1:13" hidden="1">
      <c r="A466" s="315" t="s">
        <v>674</v>
      </c>
      <c r="B466" s="69" t="str">
        <f>VLOOKUP(A466,URS確認!$E:$F,2,FALSE)</f>
        <v>計息明細查詢</v>
      </c>
      <c r="C466" s="315">
        <v>2</v>
      </c>
      <c r="D466" s="74" t="s">
        <v>1976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1496</v>
      </c>
    </row>
    <row r="467" spans="1:13" hidden="1">
      <c r="A467" s="315" t="s">
        <v>356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1977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1496</v>
      </c>
    </row>
    <row r="468" spans="1:13" ht="34.049999999999997" hidden="1" customHeight="1">
      <c r="A468" s="315" t="s">
        <v>811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1978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1496</v>
      </c>
    </row>
    <row r="469" spans="1:13" hidden="1">
      <c r="A469" s="315" t="s">
        <v>868</v>
      </c>
      <c r="B469" s="69" t="str">
        <f>VLOOKUP(A469,URS確認!$E:$F,2,FALSE)</f>
        <v>ID所有人案件關係查詢</v>
      </c>
      <c r="C469" s="315">
        <v>1</v>
      </c>
      <c r="D469" s="74" t="s">
        <v>1979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1512</v>
      </c>
    </row>
    <row r="470" spans="1:13" hidden="1">
      <c r="A470" s="315" t="s">
        <v>882</v>
      </c>
      <c r="B470" s="69" t="str">
        <f>VLOOKUP(A470,URS確認!$E:$F,2,FALSE)</f>
        <v>結清客戶申請個人資料控管維護</v>
      </c>
      <c r="C470" s="315">
        <v>1</v>
      </c>
      <c r="D470" s="74" t="s">
        <v>1980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1496</v>
      </c>
    </row>
    <row r="471" spans="1:13" hidden="1">
      <c r="A471" s="315" t="s">
        <v>882</v>
      </c>
      <c r="B471" s="69" t="str">
        <f>VLOOKUP(A471,URS確認!$E:$F,2,FALSE)</f>
        <v>結清客戶申請個人資料控管維護</v>
      </c>
      <c r="C471" s="315">
        <v>2</v>
      </c>
      <c r="D471" s="74" t="s">
        <v>1981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1496</v>
      </c>
    </row>
    <row r="472" spans="1:13" hidden="1">
      <c r="A472" s="315" t="s">
        <v>882</v>
      </c>
      <c r="B472" s="69" t="str">
        <f>VLOOKUP(A472,URS確認!$E:$F,2,FALSE)</f>
        <v>結清客戶申請個人資料控管維護</v>
      </c>
      <c r="C472" s="315">
        <v>3</v>
      </c>
      <c r="D472" s="74" t="s">
        <v>1982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1496</v>
      </c>
    </row>
    <row r="473" spans="1:13" hidden="1">
      <c r="A473" s="315" t="s">
        <v>882</v>
      </c>
      <c r="B473" s="69" t="str">
        <f>VLOOKUP(A473,URS確認!$E:$F,2,FALSE)</f>
        <v>結清客戶申請個人資料控管維護</v>
      </c>
      <c r="C473" s="315">
        <v>4</v>
      </c>
      <c r="D473" s="74" t="s">
        <v>1983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1496</v>
      </c>
    </row>
    <row r="474" spans="1:13" hidden="1">
      <c r="A474" s="315" t="s">
        <v>882</v>
      </c>
      <c r="B474" s="69" t="str">
        <f>VLOOKUP(A474,URS確認!$E:$F,2,FALSE)</f>
        <v>結清客戶申請個人資料控管維護</v>
      </c>
      <c r="C474" s="315">
        <v>5</v>
      </c>
      <c r="D474" s="74" t="s">
        <v>1984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1512</v>
      </c>
    </row>
    <row r="475" spans="1:13" hidden="1">
      <c r="A475" s="315" t="s">
        <v>885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1985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1496</v>
      </c>
    </row>
    <row r="476" spans="1:13" ht="33" hidden="1" customHeight="1">
      <c r="A476" s="315" t="s">
        <v>885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1986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1496</v>
      </c>
    </row>
    <row r="477" spans="1:13" hidden="1">
      <c r="A477" s="315" t="s">
        <v>885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1987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1496</v>
      </c>
    </row>
    <row r="478" spans="1:13" hidden="1">
      <c r="A478" s="315" t="s">
        <v>270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1988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1496</v>
      </c>
    </row>
    <row r="479" spans="1:13" hidden="1">
      <c r="A479" s="315" t="s">
        <v>286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1989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1496</v>
      </c>
    </row>
    <row r="480" spans="1:13" hidden="1">
      <c r="A480" s="315" t="s">
        <v>887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1990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1496</v>
      </c>
    </row>
    <row r="481" spans="1:13" ht="49.5" hidden="1" customHeight="1">
      <c r="A481" s="315" t="s">
        <v>887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1991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1512</v>
      </c>
    </row>
    <row r="482" spans="1:13" hidden="1">
      <c r="A482" s="315" t="s">
        <v>417</v>
      </c>
      <c r="B482" s="69" t="str">
        <f>VLOOKUP(A482,URS確認!$E:$F,2,FALSE)</f>
        <v>業務關帳作業</v>
      </c>
      <c r="C482" s="315">
        <v>1</v>
      </c>
      <c r="D482" s="74" t="s">
        <v>1992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1512</v>
      </c>
    </row>
    <row r="483" spans="1:13" hidden="1">
      <c r="A483" s="315" t="s">
        <v>417</v>
      </c>
      <c r="B483" s="69" t="str">
        <f>VLOOKUP(A483,URS確認!$E:$F,2,FALSE)</f>
        <v>業務關帳作業</v>
      </c>
      <c r="C483" s="315">
        <v>2</v>
      </c>
      <c r="D483" s="74" t="s">
        <v>1993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1512</v>
      </c>
    </row>
    <row r="484" spans="1:13" ht="34.049999999999997" hidden="1" customHeight="1">
      <c r="A484" s="315" t="s">
        <v>889</v>
      </c>
      <c r="B484" s="69" t="str">
        <f>VLOOKUP(A484,URS確認!$E:$F,2,FALSE)</f>
        <v xml:space="preserve">案件處理清單         </v>
      </c>
      <c r="C484" s="315">
        <v>1</v>
      </c>
      <c r="D484" s="74" t="s">
        <v>1994</v>
      </c>
      <c r="E484" s="71">
        <v>44496</v>
      </c>
      <c r="F484" s="71">
        <v>44511</v>
      </c>
      <c r="G484" s="71" t="s">
        <v>1649</v>
      </c>
      <c r="I484" s="315" t="str">
        <f>VLOOKUP(A484,URS確認!E:I,5,FALSE)</f>
        <v>蘇曉玲</v>
      </c>
      <c r="M484" s="315" t="s">
        <v>1512</v>
      </c>
    </row>
    <row r="485" spans="1:13" hidden="1">
      <c r="A485" s="315" t="s">
        <v>893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1995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1496</v>
      </c>
    </row>
    <row r="486" spans="1:13" hidden="1">
      <c r="A486" s="315" t="s">
        <v>893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1996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1496</v>
      </c>
    </row>
    <row r="487" spans="1:13" hidden="1">
      <c r="A487" s="315" t="s">
        <v>897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1995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1496</v>
      </c>
    </row>
    <row r="488" spans="1:13" hidden="1">
      <c r="A488" s="315" t="s">
        <v>897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1996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1496</v>
      </c>
    </row>
    <row r="489" spans="1:13" hidden="1">
      <c r="A489" s="315" t="s">
        <v>897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1997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1496</v>
      </c>
    </row>
    <row r="490" spans="1:13" hidden="1">
      <c r="A490" s="315" t="s">
        <v>901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1995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1496</v>
      </c>
    </row>
    <row r="491" spans="1:13" hidden="1">
      <c r="A491" s="315" t="s">
        <v>901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1996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1496</v>
      </c>
    </row>
    <row r="492" spans="1:13" hidden="1">
      <c r="A492" s="315" t="s">
        <v>905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1995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1496</v>
      </c>
    </row>
    <row r="493" spans="1:13" hidden="1">
      <c r="A493" s="315" t="s">
        <v>905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1996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1496</v>
      </c>
    </row>
    <row r="494" spans="1:13" hidden="1">
      <c r="A494" s="315" t="s">
        <v>905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1998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1496</v>
      </c>
    </row>
    <row r="495" spans="1:13" hidden="1">
      <c r="A495" s="315" t="s">
        <v>909</v>
      </c>
      <c r="B495" s="69" t="str">
        <f>VLOOKUP(A495,URS確認!$E:$F,2,FALSE)</f>
        <v xml:space="preserve">提醒事項查詢         </v>
      </c>
      <c r="C495" s="315">
        <v>1</v>
      </c>
      <c r="D495" s="68" t="s">
        <v>1995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1496</v>
      </c>
    </row>
    <row r="496" spans="1:13" hidden="1">
      <c r="A496" s="315" t="s">
        <v>909</v>
      </c>
      <c r="B496" s="69" t="str">
        <f>VLOOKUP(A496,URS確認!$E:$F,2,FALSE)</f>
        <v xml:space="preserve">提醒事項查詢         </v>
      </c>
      <c r="C496" s="315">
        <v>2</v>
      </c>
      <c r="D496" s="68" t="s">
        <v>1996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1496</v>
      </c>
    </row>
    <row r="497" spans="1:13" hidden="1">
      <c r="A497" s="315" t="s">
        <v>909</v>
      </c>
      <c r="B497" s="69" t="str">
        <f>VLOOKUP(A497,URS確認!$E:$F,2,FALSE)</f>
        <v xml:space="preserve">提醒事項查詢         </v>
      </c>
      <c r="C497" s="315">
        <v>3</v>
      </c>
      <c r="D497" s="74" t="s">
        <v>1999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1496</v>
      </c>
    </row>
    <row r="498" spans="1:13" hidden="1">
      <c r="A498" s="315" t="s">
        <v>895</v>
      </c>
      <c r="B498" s="69" t="str">
        <f>VLOOKUP(A498,URS確認!$E:$F,2,FALSE)</f>
        <v xml:space="preserve">電催登錄             </v>
      </c>
      <c r="C498" s="315">
        <v>1</v>
      </c>
      <c r="D498" s="74" t="s">
        <v>2000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1496</v>
      </c>
    </row>
    <row r="499" spans="1:13" hidden="1">
      <c r="A499" s="315" t="s">
        <v>895</v>
      </c>
      <c r="B499" s="69" t="str">
        <f>VLOOKUP(A499,URS確認!$E:$F,2,FALSE)</f>
        <v xml:space="preserve">電催登錄             </v>
      </c>
      <c r="C499" s="315">
        <v>2</v>
      </c>
      <c r="D499" s="74" t="s">
        <v>2001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1496</v>
      </c>
    </row>
    <row r="500" spans="1:13" ht="33" hidden="1" customHeight="1">
      <c r="A500" s="315" t="s">
        <v>899</v>
      </c>
      <c r="B500" s="69" t="str">
        <f>VLOOKUP(A500,URS確認!$E:$F,2,FALSE)</f>
        <v xml:space="preserve">面催登錄             </v>
      </c>
      <c r="C500" s="315">
        <v>1</v>
      </c>
      <c r="D500" s="74" t="s">
        <v>2002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1496</v>
      </c>
    </row>
    <row r="501" spans="1:13" hidden="1">
      <c r="A501" s="315" t="s">
        <v>899</v>
      </c>
      <c r="B501" s="69" t="str">
        <f>VLOOKUP(A501,URS確認!$E:$F,2,FALSE)</f>
        <v xml:space="preserve">面催登錄             </v>
      </c>
      <c r="C501" s="315">
        <v>2</v>
      </c>
      <c r="D501" s="74" t="s">
        <v>2001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1496</v>
      </c>
    </row>
    <row r="502" spans="1:13" hidden="1">
      <c r="A502" s="315" t="s">
        <v>899</v>
      </c>
      <c r="B502" s="69" t="str">
        <f>VLOOKUP(A502,URS確認!$E:$F,2,FALSE)</f>
        <v xml:space="preserve">面催登錄             </v>
      </c>
      <c r="C502" s="315">
        <v>3</v>
      </c>
      <c r="D502" s="74" t="s">
        <v>2003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1496</v>
      </c>
    </row>
    <row r="503" spans="1:13" ht="33" hidden="1" customHeight="1">
      <c r="A503" s="315" t="s">
        <v>899</v>
      </c>
      <c r="B503" s="69" t="str">
        <f>VLOOKUP(A503,URS確認!$E:$F,2,FALSE)</f>
        <v xml:space="preserve">面催登錄             </v>
      </c>
      <c r="C503" s="315">
        <v>4</v>
      </c>
      <c r="D503" s="217" t="s">
        <v>2004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1512</v>
      </c>
    </row>
    <row r="504" spans="1:13" hidden="1">
      <c r="A504" s="315" t="s">
        <v>899</v>
      </c>
      <c r="B504" s="69" t="str">
        <f>VLOOKUP(A504,URS確認!$E:$F,2,FALSE)</f>
        <v xml:space="preserve">面催登錄             </v>
      </c>
      <c r="C504" s="315">
        <v>5</v>
      </c>
      <c r="D504" s="74" t="s">
        <v>2005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1496</v>
      </c>
    </row>
    <row r="505" spans="1:13" hidden="1">
      <c r="A505" s="315" t="s">
        <v>903</v>
      </c>
      <c r="B505" s="69" t="str">
        <f>VLOOKUP(A505,URS確認!$E:$F,2,FALSE)</f>
        <v xml:space="preserve">函催登錄             </v>
      </c>
      <c r="C505" s="315">
        <v>1</v>
      </c>
      <c r="D505" s="74" t="s">
        <v>2000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1496</v>
      </c>
    </row>
    <row r="506" spans="1:13" hidden="1">
      <c r="A506" s="315" t="s">
        <v>903</v>
      </c>
      <c r="B506" s="69" t="str">
        <f>VLOOKUP(A506,URS確認!$E:$F,2,FALSE)</f>
        <v xml:space="preserve">函催登錄             </v>
      </c>
      <c r="C506" s="315">
        <v>2</v>
      </c>
      <c r="D506" s="74" t="s">
        <v>2001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1496</v>
      </c>
    </row>
    <row r="507" spans="1:13" hidden="1">
      <c r="A507" s="315" t="s">
        <v>907</v>
      </c>
      <c r="B507" s="69" t="str">
        <f>VLOOKUP(A507,URS確認!$E:$F,2,FALSE)</f>
        <v xml:space="preserve">法務進度登錄         </v>
      </c>
      <c r="C507" s="315">
        <v>1</v>
      </c>
      <c r="D507" s="74" t="s">
        <v>2000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1496</v>
      </c>
    </row>
    <row r="508" spans="1:13" hidden="1">
      <c r="A508" s="315" t="s">
        <v>907</v>
      </c>
      <c r="B508" s="69" t="str">
        <f>VLOOKUP(A508,URS確認!$E:$F,2,FALSE)</f>
        <v xml:space="preserve">法務進度登錄         </v>
      </c>
      <c r="C508" s="315">
        <v>2</v>
      </c>
      <c r="D508" s="74" t="s">
        <v>2001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1496</v>
      </c>
    </row>
    <row r="509" spans="1:13" hidden="1">
      <c r="A509" s="315" t="s">
        <v>907</v>
      </c>
      <c r="B509" s="69" t="str">
        <f>VLOOKUP(A509,URS確認!$E:$F,2,FALSE)</f>
        <v xml:space="preserve">法務進度登錄         </v>
      </c>
      <c r="C509" s="315">
        <v>3</v>
      </c>
      <c r="D509" s="74" t="s">
        <v>2006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1512</v>
      </c>
    </row>
    <row r="510" spans="1:13" hidden="1">
      <c r="A510" s="315" t="s">
        <v>907</v>
      </c>
      <c r="B510" s="69" t="str">
        <f>VLOOKUP(A510,URS確認!$E:$F,2,FALSE)</f>
        <v xml:space="preserve">法務進度登錄         </v>
      </c>
      <c r="C510" s="315">
        <v>4</v>
      </c>
      <c r="D510" s="74" t="s">
        <v>2007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1512</v>
      </c>
    </row>
    <row r="511" spans="1:13" hidden="1">
      <c r="A511" s="315" t="s">
        <v>911</v>
      </c>
      <c r="B511" s="69" t="str">
        <f>VLOOKUP(A511,URS確認!$E:$F,2,FALSE)</f>
        <v xml:space="preserve">提醒事項登錄         </v>
      </c>
      <c r="C511" s="315">
        <v>1</v>
      </c>
      <c r="D511" s="74" t="s">
        <v>2008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1496</v>
      </c>
    </row>
    <row r="512" spans="1:13" hidden="1">
      <c r="A512" s="315" t="s">
        <v>911</v>
      </c>
      <c r="B512" s="69" t="str">
        <f>VLOOKUP(A512,URS確認!$E:$F,2,FALSE)</f>
        <v xml:space="preserve">提醒事項登錄         </v>
      </c>
      <c r="C512" s="315">
        <v>2</v>
      </c>
      <c r="D512" s="74" t="s">
        <v>2009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1496</v>
      </c>
    </row>
    <row r="513" spans="1:13" hidden="1">
      <c r="A513" s="315" t="s">
        <v>911</v>
      </c>
      <c r="B513" s="69" t="str">
        <f>VLOOKUP(A513,URS確認!$E:$F,2,FALSE)</f>
        <v xml:space="preserve">提醒事項登錄         </v>
      </c>
      <c r="C513" s="315">
        <v>3</v>
      </c>
      <c r="D513" s="74" t="s">
        <v>2010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1496</v>
      </c>
    </row>
    <row r="514" spans="1:13" hidden="1">
      <c r="A514" s="315" t="s">
        <v>913</v>
      </c>
      <c r="B514" s="69" t="str">
        <f>VLOOKUP(A514,URS確認!$E:$F,2,FALSE)</f>
        <v>催收催繳明細</v>
      </c>
      <c r="C514" s="315">
        <v>1</v>
      </c>
      <c r="D514" s="74" t="s">
        <v>2011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1512</v>
      </c>
    </row>
    <row r="515" spans="1:13" hidden="1">
      <c r="A515" s="315" t="s">
        <v>978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2012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hidden="1">
      <c r="A516" s="315" t="s">
        <v>978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2013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hidden="1">
      <c r="A517" s="315" t="s">
        <v>978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2014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hidden="1">
      <c r="A518" s="315" t="s">
        <v>982</v>
      </c>
      <c r="B518" s="69" t="str">
        <f>VLOOKUP(A518,URS確認!$E:$F,2,FALSE)</f>
        <v>授信審議委員會會議紀錄維護</v>
      </c>
      <c r="C518" s="315">
        <v>1</v>
      </c>
      <c r="D518" s="74" t="s">
        <v>2012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hidden="1">
      <c r="A519" s="315" t="s">
        <v>982</v>
      </c>
      <c r="B519" s="69" t="str">
        <f>VLOOKUP(A519,URS確認!$E:$F,2,FALSE)</f>
        <v>授信審議委員會會議紀錄維護</v>
      </c>
      <c r="C519" s="315">
        <v>2</v>
      </c>
      <c r="D519" s="74" t="s">
        <v>2015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hidden="1">
      <c r="A520" s="315" t="s">
        <v>982</v>
      </c>
      <c r="B520" s="69" t="str">
        <f>VLOOKUP(A520,URS確認!$E:$F,2,FALSE)</f>
        <v>授信審議委員會會議紀錄維護</v>
      </c>
      <c r="C520" s="315">
        <v>3</v>
      </c>
      <c r="D520" s="74" t="s">
        <v>2016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hidden="1" customHeight="1">
      <c r="A521" s="315" t="s">
        <v>994</v>
      </c>
      <c r="B521" s="69" t="str">
        <f>VLOOKUP(A521,URS確認!$E:$F,2,FALSE)</f>
        <v>覆審案件明細檔查詢</v>
      </c>
      <c r="C521" s="315">
        <v>1</v>
      </c>
      <c r="D521" s="74" t="s">
        <v>2017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>
      <c r="A522" s="315" t="s">
        <v>994</v>
      </c>
      <c r="B522" s="69" t="str">
        <f>VLOOKUP(A522,URS確認!$E:$F,2,FALSE)</f>
        <v>覆審案件明細檔查詢</v>
      </c>
      <c r="C522" s="315">
        <v>2</v>
      </c>
      <c r="D522" s="74" t="s">
        <v>2018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>
      <c r="A523" s="315" t="s">
        <v>994</v>
      </c>
      <c r="B523" s="69" t="str">
        <f>VLOOKUP(A523,URS確認!$E:$F,2,FALSE)</f>
        <v>覆審案件明細檔查詢</v>
      </c>
      <c r="C523" s="315">
        <v>3</v>
      </c>
      <c r="D523" s="74" t="s">
        <v>2019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>
      <c r="A524" s="315" t="s">
        <v>996</v>
      </c>
      <c r="B524" s="69" t="str">
        <f>VLOOKUP(A524,URS確認!$E:$F,2,FALSE)</f>
        <v>覆審案件明細檔維護</v>
      </c>
      <c r="C524" s="315">
        <v>1</v>
      </c>
      <c r="D524" s="74" t="s">
        <v>2020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>
      <c r="A525" s="315" t="s">
        <v>996</v>
      </c>
      <c r="B525" s="69" t="str">
        <f>VLOOKUP(A525,URS確認!$E:$F,2,FALSE)</f>
        <v>覆審案件明細檔維護</v>
      </c>
      <c r="C525" s="315">
        <v>2</v>
      </c>
      <c r="D525" s="74" t="s">
        <v>2021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>
      <c r="A526" s="315" t="s">
        <v>941</v>
      </c>
      <c r="B526" s="69" t="str">
        <f>VLOOKUP(A526,URS確認!$E:$F,2,FALSE)</f>
        <v>疑似洗錢樣態條件設定</v>
      </c>
      <c r="C526" s="315">
        <v>1</v>
      </c>
      <c r="D526" s="74" t="s">
        <v>2816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>
      <c r="A527" s="315" t="s">
        <v>947</v>
      </c>
      <c r="B527" s="69" t="str">
        <f>VLOOKUP(A527,URS確認!$E:$F,2,FALSE)</f>
        <v>疑似洗錢樣態資料產生</v>
      </c>
      <c r="C527" s="315">
        <v>1</v>
      </c>
      <c r="D527" s="68" t="s">
        <v>2022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>
      <c r="A528" s="315" t="s">
        <v>954</v>
      </c>
      <c r="B528" s="69" t="str">
        <f>VLOOKUP(A528,URS確認!$E:$F,2,FALSE)</f>
        <v>疑似洗錢交易合理性維護</v>
      </c>
      <c r="C528" s="315">
        <v>1</v>
      </c>
      <c r="D528" s="74" t="s">
        <v>2023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>
      <c r="A529" s="315" t="s">
        <v>954</v>
      </c>
      <c r="B529" s="69" t="str">
        <f>VLOOKUP(A529,URS確認!$E:$F,2,FALSE)</f>
        <v>疑似洗錢交易合理性維護</v>
      </c>
      <c r="C529" s="315">
        <v>2</v>
      </c>
      <c r="D529" s="74" t="s">
        <v>2024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>
      <c r="A530" s="315" t="s">
        <v>954</v>
      </c>
      <c r="B530" s="69" t="str">
        <f>VLOOKUP(A530,URS確認!$E:$F,2,FALSE)</f>
        <v>疑似洗錢交易合理性維護</v>
      </c>
      <c r="C530" s="315">
        <v>3</v>
      </c>
      <c r="D530" s="74" t="s">
        <v>2025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>
      <c r="A531" s="315" t="s">
        <v>954</v>
      </c>
      <c r="B531" s="69" t="str">
        <f>VLOOKUP(A531,URS確認!$E:$F,2,FALSE)</f>
        <v>疑似洗錢交易合理性維護</v>
      </c>
      <c r="C531" s="315">
        <v>4</v>
      </c>
      <c r="D531" s="74" t="s">
        <v>2026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>
      <c r="A532" s="315" t="s">
        <v>954</v>
      </c>
      <c r="B532" s="69" t="str">
        <f>VLOOKUP(A532,URS確認!$E:$F,2,FALSE)</f>
        <v>疑似洗錢交易合理性維護</v>
      </c>
      <c r="C532" s="315">
        <v>5</v>
      </c>
      <c r="D532" s="74" t="s">
        <v>2027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>
      <c r="A533" s="315" t="s">
        <v>954</v>
      </c>
      <c r="B533" s="69" t="str">
        <f>VLOOKUP(A533,URS確認!$E:$F,2,FALSE)</f>
        <v>疑似洗錢交易合理性維護</v>
      </c>
      <c r="C533" s="315">
        <v>6</v>
      </c>
      <c r="D533" s="74" t="s">
        <v>2028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>
      <c r="A534" s="315" t="s">
        <v>954</v>
      </c>
      <c r="B534" s="69" t="str">
        <f>VLOOKUP(A534,URS確認!$E:$F,2,FALSE)</f>
        <v>疑似洗錢交易合理性維護</v>
      </c>
      <c r="C534" s="315">
        <v>7</v>
      </c>
      <c r="D534" s="74" t="s">
        <v>2029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>
      <c r="A535" s="315" t="s">
        <v>959</v>
      </c>
      <c r="B535" s="69" t="str">
        <f>VLOOKUP(A535,URS確認!$E:$F,2,FALSE)</f>
        <v>疑似洗錢交易訪談記錄維護</v>
      </c>
      <c r="C535" s="315">
        <v>1</v>
      </c>
      <c r="D535" s="74" t="s">
        <v>2030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>
      <c r="A536" s="315" t="s">
        <v>959</v>
      </c>
      <c r="B536" s="69" t="str">
        <f>VLOOKUP(A536,URS確認!$E:$F,2,FALSE)</f>
        <v>疑似洗錢交易訪談記錄維護</v>
      </c>
      <c r="C536" s="315">
        <v>2</v>
      </c>
      <c r="D536" s="74" t="s">
        <v>2031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>
      <c r="A537" s="315" t="s">
        <v>955</v>
      </c>
      <c r="B537" s="69" t="str">
        <f>VLOOKUP(A537,URS確認!$E:$F,2,FALSE)</f>
        <v>疑似洗錢交易訪談記錄查詢</v>
      </c>
      <c r="C537" s="315">
        <v>1</v>
      </c>
      <c r="D537" s="74" t="s">
        <v>2769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>
      <c r="A538" s="315" t="s">
        <v>945</v>
      </c>
      <c r="B538" s="69" t="str">
        <f>VLOOKUP(A538,URS確認!$E:$F,2,FALSE)</f>
        <v>疑似洗錢資料變更查詢</v>
      </c>
      <c r="C538" s="315">
        <v>1</v>
      </c>
      <c r="D538" s="74" t="s">
        <v>2032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>
      <c r="A539" s="315" t="s">
        <v>945</v>
      </c>
      <c r="B539" s="69" t="str">
        <f>VLOOKUP(A539,URS確認!$E:$F,2,FALSE)</f>
        <v>疑似洗錢資料變更查詢</v>
      </c>
      <c r="C539" s="315">
        <v>2</v>
      </c>
      <c r="D539" s="74" t="s">
        <v>2033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hidden="1" customHeight="1">
      <c r="A540" s="315" t="s">
        <v>967</v>
      </c>
      <c r="B540" s="69" t="str">
        <f>VLOOKUP(A540,URS確認!$E:$F,2,FALSE)</f>
        <v>產生國稅局申報檢核檔</v>
      </c>
      <c r="C540" s="315">
        <v>1</v>
      </c>
      <c r="D540" s="74" t="s">
        <v>2034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>
      <c r="A541" s="315" t="s">
        <v>967</v>
      </c>
      <c r="B541" s="69" t="str">
        <f>VLOOKUP(A541,URS確認!$E:$F,2,FALSE)</f>
        <v>產生國稅局申報檢核檔</v>
      </c>
      <c r="C541" s="315">
        <v>2</v>
      </c>
      <c r="D541" s="68" t="s">
        <v>2035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>
      <c r="A542" s="315" t="s">
        <v>967</v>
      </c>
      <c r="B542" s="69" t="str">
        <f>VLOOKUP(A542,URS確認!$E:$F,2,FALSE)</f>
        <v>產生國稅局申報檢核檔</v>
      </c>
      <c r="C542" s="315">
        <v>3</v>
      </c>
      <c r="D542" s="68" t="s">
        <v>2036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>
      <c r="A543" s="315" t="s">
        <v>963</v>
      </c>
      <c r="B543" s="69" t="str">
        <f>VLOOKUP(A543,URS確認!$E:$F,2,FALSE)</f>
        <v>國稅局申報檔查詢</v>
      </c>
      <c r="C543" s="315">
        <v>1</v>
      </c>
      <c r="D543" s="68" t="s">
        <v>2037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>
      <c r="A544" s="315" t="s">
        <v>965</v>
      </c>
      <c r="B544" s="69" t="str">
        <f>VLOOKUP(A544,URS確認!$E:$F,2,FALSE)</f>
        <v>國稅局申報檔維護</v>
      </c>
      <c r="C544" s="315">
        <v>1</v>
      </c>
      <c r="D544" s="68" t="s">
        <v>2038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>
      <c r="A545" s="315" t="s">
        <v>969</v>
      </c>
      <c r="B545" s="69" t="str">
        <f>VLOOKUP(A545,URS確認!$E:$F,2,FALSE)</f>
        <v>產生國稅局申報媒體檔</v>
      </c>
      <c r="C545" s="315">
        <v>1</v>
      </c>
      <c r="D545" s="68" t="s">
        <v>2039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>
      <c r="A546" s="315" t="s">
        <v>969</v>
      </c>
      <c r="B546" s="69" t="str">
        <f>VLOOKUP(A546,URS確認!$E:$F,2,FALSE)</f>
        <v>產生國稅局申報媒體檔</v>
      </c>
      <c r="C546" s="315">
        <v>2</v>
      </c>
      <c r="D546" s="68" t="s">
        <v>2040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hidden="1" customHeight="1">
      <c r="A547" s="315" t="s">
        <v>935</v>
      </c>
      <c r="B547" s="69" t="str">
        <f>VLOOKUP(A547,URS確認!$E:$F,2,FALSE)</f>
        <v>產製公務人員報送資料</v>
      </c>
      <c r="C547" s="315">
        <v>1</v>
      </c>
      <c r="D547" s="74" t="s">
        <v>2041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>
      <c r="A548" s="315" t="s">
        <v>935</v>
      </c>
      <c r="B548" s="69" t="str">
        <f>VLOOKUP(A548,URS確認!$E:$F,2,FALSE)</f>
        <v>產製公務人員報送資料</v>
      </c>
      <c r="C548" s="315">
        <v>2</v>
      </c>
      <c r="D548" s="74" t="s">
        <v>2042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>
      <c r="A549" s="315" t="s">
        <v>975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2043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>
      <c r="A550" s="315" t="s">
        <v>984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2044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>
      <c r="A551" s="315" t="s">
        <v>984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2045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>
      <c r="A552" s="315" t="s">
        <v>988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2046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>
      <c r="A553" s="315" t="s">
        <v>988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2047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>
      <c r="A554" s="315" t="s">
        <v>990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2048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>
      <c r="A555" s="315" t="s">
        <v>990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2049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>
      <c r="A556" s="315" t="s">
        <v>990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2050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hidden="1" customHeight="1">
      <c r="A557" s="315" t="s">
        <v>990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2051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>
      <c r="A558" s="315" t="s">
        <v>990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2052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>
      <c r="A559" s="315" t="s">
        <v>990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2053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>
      <c r="A560" s="315" t="s">
        <v>1399</v>
      </c>
      <c r="B560" s="69" t="s">
        <v>2054</v>
      </c>
      <c r="C560" s="315">
        <v>1</v>
      </c>
      <c r="D560" s="74" t="s">
        <v>2055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>
      <c r="A561" s="315" t="s">
        <v>806</v>
      </c>
      <c r="B561" s="69" t="str">
        <f>VLOOKUP(A561,URS確認!$E:$F,2,FALSE)</f>
        <v>領取清償證明作業</v>
      </c>
      <c r="C561" s="315">
        <v>1</v>
      </c>
      <c r="D561" s="74" t="s">
        <v>2056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>
      <c r="A562" s="315" t="s">
        <v>1281</v>
      </c>
      <c r="B562" s="69" t="str">
        <f>VLOOKUP(A562,URS確認!$E:$F,2,FALSE)</f>
        <v>(574)更生款項統一收付結案通知資料</v>
      </c>
      <c r="C562" s="315">
        <v>1</v>
      </c>
      <c r="D562" s="68" t="s">
        <v>2057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2752</v>
      </c>
    </row>
    <row r="563" spans="1:16" hidden="1">
      <c r="A563" s="315" t="s">
        <v>2058</v>
      </c>
      <c r="B563" s="69" t="s">
        <v>2059</v>
      </c>
      <c r="C563" s="315">
        <v>1</v>
      </c>
      <c r="D563" s="74" t="s">
        <v>2060</v>
      </c>
      <c r="E563" s="71">
        <v>44517</v>
      </c>
      <c r="F563" s="71">
        <v>44540</v>
      </c>
      <c r="I563" s="315" t="s">
        <v>138</v>
      </c>
      <c r="L563" s="315" t="s">
        <v>2752</v>
      </c>
    </row>
    <row r="564" spans="1:16" hidden="1">
      <c r="A564" s="396" t="s">
        <v>2058</v>
      </c>
      <c r="B564" s="69" t="s">
        <v>2059</v>
      </c>
      <c r="C564" s="315">
        <v>2</v>
      </c>
      <c r="D564" s="74" t="s">
        <v>2061</v>
      </c>
      <c r="E564" s="71">
        <v>44517</v>
      </c>
      <c r="F564" s="71">
        <v>44540</v>
      </c>
      <c r="I564" s="315" t="s">
        <v>138</v>
      </c>
      <c r="L564" s="315" t="s">
        <v>2752</v>
      </c>
    </row>
    <row r="565" spans="1:16" hidden="1">
      <c r="A565" s="396" t="s">
        <v>2058</v>
      </c>
      <c r="B565" s="69" t="s">
        <v>2059</v>
      </c>
      <c r="C565" s="315">
        <v>3</v>
      </c>
      <c r="D565" s="74" t="s">
        <v>2062</v>
      </c>
      <c r="E565" s="71">
        <v>44517</v>
      </c>
      <c r="F565" s="71">
        <v>44540</v>
      </c>
      <c r="I565" s="315" t="s">
        <v>138</v>
      </c>
      <c r="L565" s="315" t="s">
        <v>2752</v>
      </c>
    </row>
    <row r="566" spans="1:16" hidden="1">
      <c r="A566" s="396" t="s">
        <v>2058</v>
      </c>
      <c r="B566" s="69" t="s">
        <v>2059</v>
      </c>
      <c r="C566" s="315">
        <v>4</v>
      </c>
      <c r="D566" s="74" t="s">
        <v>2063</v>
      </c>
      <c r="E566" s="71">
        <v>44517</v>
      </c>
      <c r="F566" s="71">
        <v>44540</v>
      </c>
      <c r="I566" s="315" t="s">
        <v>138</v>
      </c>
      <c r="L566" s="315" t="s">
        <v>2752</v>
      </c>
    </row>
    <row r="567" spans="1:16" hidden="1">
      <c r="A567" s="315" t="s">
        <v>3160</v>
      </c>
      <c r="B567" s="69" t="s">
        <v>3161</v>
      </c>
      <c r="C567" s="315">
        <v>1</v>
      </c>
      <c r="D567" s="68" t="s">
        <v>2057</v>
      </c>
      <c r="E567" s="633">
        <v>44517</v>
      </c>
      <c r="I567" s="627" t="s">
        <v>138</v>
      </c>
    </row>
    <row r="568" spans="1:16" hidden="1">
      <c r="A568" s="68" t="s">
        <v>3162</v>
      </c>
      <c r="C568" s="315">
        <v>1</v>
      </c>
      <c r="D568" s="68" t="s">
        <v>2060</v>
      </c>
      <c r="E568" s="633">
        <v>44517</v>
      </c>
      <c r="I568" s="627" t="s">
        <v>138</v>
      </c>
    </row>
    <row r="569" spans="1:16" hidden="1">
      <c r="A569" s="68" t="s">
        <v>2750</v>
      </c>
      <c r="C569" s="315">
        <v>2</v>
      </c>
      <c r="D569" s="74" t="s">
        <v>3163</v>
      </c>
      <c r="E569" s="633">
        <v>44517</v>
      </c>
      <c r="I569" s="627" t="s">
        <v>138</v>
      </c>
    </row>
    <row r="570" spans="1:16" hidden="1">
      <c r="A570" s="68" t="s">
        <v>2750</v>
      </c>
      <c r="C570" s="315">
        <v>3</v>
      </c>
      <c r="D570" s="74" t="s">
        <v>3164</v>
      </c>
      <c r="E570" s="633">
        <v>44517</v>
      </c>
      <c r="I570" s="627" t="s">
        <v>138</v>
      </c>
    </row>
    <row r="571" spans="1:16" hidden="1">
      <c r="A571" s="68" t="s">
        <v>2750</v>
      </c>
      <c r="C571" s="315">
        <v>4</v>
      </c>
      <c r="D571" s="74" t="s">
        <v>3165</v>
      </c>
      <c r="E571" s="633">
        <v>44517</v>
      </c>
      <c r="I571" s="627" t="s">
        <v>138</v>
      </c>
    </row>
    <row r="572" spans="1:16" ht="97.2" hidden="1">
      <c r="A572" s="315" t="s">
        <v>2771</v>
      </c>
      <c r="B572" s="69" t="s">
        <v>2772</v>
      </c>
      <c r="D572" s="74" t="s">
        <v>2911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2784</v>
      </c>
      <c r="L572" s="315" t="s">
        <v>2752</v>
      </c>
    </row>
    <row r="573" spans="1:16" ht="48.6" hidden="1">
      <c r="A573" s="467" t="s">
        <v>2908</v>
      </c>
      <c r="B573" s="69" t="s">
        <v>2909</v>
      </c>
      <c r="C573" s="467"/>
      <c r="D573" s="74" t="s">
        <v>2910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2784</v>
      </c>
      <c r="J573" s="467"/>
      <c r="K573" s="467"/>
      <c r="L573" s="467" t="s">
        <v>2752</v>
      </c>
      <c r="M573" s="467"/>
      <c r="N573" s="467"/>
      <c r="O573" s="467"/>
      <c r="P573" s="467"/>
    </row>
    <row r="574" spans="1:16" ht="81" hidden="1">
      <c r="A574" s="315" t="s">
        <v>2774</v>
      </c>
      <c r="B574" s="69" t="s">
        <v>2775</v>
      </c>
      <c r="D574" s="74" t="s">
        <v>2782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2784</v>
      </c>
      <c r="M574" s="315" t="s">
        <v>2787</v>
      </c>
    </row>
    <row r="575" spans="1:16" hidden="1">
      <c r="A575" s="315" t="s">
        <v>2776</v>
      </c>
      <c r="B575" s="69" t="s">
        <v>2777</v>
      </c>
      <c r="D575" s="74" t="s">
        <v>2778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2784</v>
      </c>
      <c r="L575" s="315" t="s">
        <v>2752</v>
      </c>
    </row>
    <row r="576" spans="1:16" hidden="1">
      <c r="A576" s="315" t="s">
        <v>2779</v>
      </c>
      <c r="B576" s="69" t="s">
        <v>2761</v>
      </c>
      <c r="D576" s="74" t="s">
        <v>2780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2784</v>
      </c>
      <c r="L576" s="315" t="s">
        <v>2752</v>
      </c>
    </row>
    <row r="577" spans="1:16" hidden="1">
      <c r="A577" s="315" t="s">
        <v>2783</v>
      </c>
      <c r="B577" s="69" t="s">
        <v>2788</v>
      </c>
      <c r="D577" s="74" t="s">
        <v>2781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2784</v>
      </c>
      <c r="L577" s="315" t="s">
        <v>2752</v>
      </c>
    </row>
    <row r="578" spans="1:16" hidden="1">
      <c r="A578" s="492" t="s">
        <v>2945</v>
      </c>
      <c r="B578" s="69" t="s">
        <v>2946</v>
      </c>
      <c r="C578" s="492"/>
      <c r="D578" s="74" t="s">
        <v>2947</v>
      </c>
      <c r="E578" s="71">
        <v>44530</v>
      </c>
      <c r="F578" s="71">
        <v>44561</v>
      </c>
      <c r="H578" s="365"/>
      <c r="I578" s="492" t="s">
        <v>2784</v>
      </c>
      <c r="J578" s="492"/>
      <c r="K578" s="492"/>
      <c r="L578" s="492"/>
      <c r="M578" s="492" t="s">
        <v>2787</v>
      </c>
      <c r="N578" s="492"/>
      <c r="O578" s="492"/>
      <c r="P578" s="492"/>
    </row>
    <row r="579" spans="1:16" hidden="1">
      <c r="A579" s="315" t="s">
        <v>2773</v>
      </c>
      <c r="B579" s="69" t="s">
        <v>2785</v>
      </c>
      <c r="D579" s="74" t="s">
        <v>2786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2784</v>
      </c>
      <c r="L579" s="315" t="s">
        <v>2752</v>
      </c>
    </row>
    <row r="580" spans="1:16" hidden="1">
      <c r="A580" s="409" t="s">
        <v>2789</v>
      </c>
      <c r="B580" s="69" t="s">
        <v>2790</v>
      </c>
      <c r="C580" s="409">
        <v>2</v>
      </c>
      <c r="D580" s="74" t="s">
        <v>2791</v>
      </c>
      <c r="E580" s="71">
        <v>44484</v>
      </c>
      <c r="F580" s="71">
        <v>44554</v>
      </c>
      <c r="H580" s="409"/>
      <c r="I580" s="409" t="s">
        <v>2792</v>
      </c>
      <c r="J580" s="409"/>
      <c r="K580" s="409"/>
      <c r="L580" s="409"/>
      <c r="M580" s="409"/>
      <c r="N580" s="409"/>
      <c r="O580" s="409"/>
      <c r="P580" s="409"/>
    </row>
    <row r="581" spans="1:16" hidden="1">
      <c r="A581" s="409" t="s">
        <v>2793</v>
      </c>
      <c r="B581" s="69" t="s">
        <v>2794</v>
      </c>
      <c r="C581" s="409">
        <v>1</v>
      </c>
      <c r="D581" s="74" t="s">
        <v>2795</v>
      </c>
      <c r="E581" s="71">
        <v>44455</v>
      </c>
      <c r="F581" s="71">
        <v>44554</v>
      </c>
      <c r="H581" s="409"/>
      <c r="I581" s="409" t="s">
        <v>2792</v>
      </c>
      <c r="J581" s="409"/>
      <c r="K581" s="409"/>
      <c r="L581" s="409"/>
      <c r="M581" s="409"/>
      <c r="N581" s="409"/>
      <c r="O581" s="409"/>
      <c r="P581" s="409"/>
    </row>
    <row r="582" spans="1:16" ht="32.4" hidden="1">
      <c r="A582" s="467" t="s">
        <v>2912</v>
      </c>
      <c r="B582" s="69" t="s">
        <v>2913</v>
      </c>
      <c r="C582" s="467"/>
      <c r="D582" s="74" t="s">
        <v>2916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2784</v>
      </c>
      <c r="J582" s="467"/>
      <c r="K582" s="467"/>
      <c r="L582" s="467" t="s">
        <v>2752</v>
      </c>
      <c r="M582" s="467"/>
      <c r="N582" s="467"/>
      <c r="O582" s="467"/>
      <c r="P582" s="467"/>
    </row>
    <row r="583" spans="1:16" ht="48.6" hidden="1">
      <c r="A583" s="467" t="s">
        <v>2914</v>
      </c>
      <c r="B583" s="69" t="s">
        <v>2915</v>
      </c>
      <c r="C583" s="467"/>
      <c r="D583" s="74" t="s">
        <v>2917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2784</v>
      </c>
      <c r="J583" s="467"/>
      <c r="K583" s="467"/>
      <c r="L583" s="467" t="s">
        <v>2752</v>
      </c>
      <c r="M583" s="467"/>
      <c r="N583" s="467"/>
      <c r="O583" s="467"/>
      <c r="P583" s="467"/>
    </row>
    <row r="584" spans="1:16" s="629" customFormat="1">
      <c r="A584" s="628" t="s">
        <v>3101</v>
      </c>
      <c r="B584" s="68" t="s">
        <v>814</v>
      </c>
      <c r="C584" s="628"/>
      <c r="D584" s="630" t="s">
        <v>3104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>
      <c r="A585" s="315" t="s">
        <v>3102</v>
      </c>
      <c r="B585" s="69" t="s">
        <v>3103</v>
      </c>
      <c r="D585" s="74" t="s">
        <v>3105</v>
      </c>
      <c r="E585" s="633">
        <v>44498</v>
      </c>
      <c r="I585" s="628"/>
    </row>
    <row r="586" spans="1:16">
      <c r="A586" s="315" t="s">
        <v>3108</v>
      </c>
      <c r="B586" s="69" t="s">
        <v>3109</v>
      </c>
      <c r="C586" s="315">
        <v>1</v>
      </c>
      <c r="D586" s="68" t="s">
        <v>3110</v>
      </c>
      <c r="E586" s="633">
        <v>44498</v>
      </c>
    </row>
    <row r="587" spans="1:16">
      <c r="C587" s="315">
        <v>2</v>
      </c>
      <c r="D587" s="68" t="s">
        <v>3111</v>
      </c>
      <c r="E587" s="633">
        <v>44498</v>
      </c>
    </row>
    <row r="588" spans="1:16">
      <c r="A588" s="68" t="s">
        <v>3112</v>
      </c>
      <c r="B588" s="68" t="s">
        <v>3113</v>
      </c>
      <c r="D588" s="68" t="s">
        <v>3114</v>
      </c>
      <c r="E588" s="633">
        <v>44498</v>
      </c>
    </row>
    <row r="589" spans="1:16">
      <c r="A589" s="315" t="s">
        <v>3117</v>
      </c>
      <c r="B589" s="68" t="s">
        <v>3116</v>
      </c>
      <c r="D589" s="74" t="s">
        <v>3115</v>
      </c>
      <c r="E589" s="633">
        <v>44498</v>
      </c>
    </row>
    <row r="590" spans="1:16">
      <c r="A590" s="68" t="s">
        <v>3118</v>
      </c>
      <c r="B590" s="69" t="s">
        <v>3119</v>
      </c>
      <c r="C590" s="315">
        <v>1</v>
      </c>
      <c r="D590" s="68" t="s">
        <v>3120</v>
      </c>
      <c r="E590" s="633">
        <v>44525</v>
      </c>
    </row>
    <row r="591" spans="1:16">
      <c r="A591" s="68" t="s">
        <v>3118</v>
      </c>
      <c r="B591" s="69" t="s">
        <v>3119</v>
      </c>
      <c r="C591" s="315">
        <v>2</v>
      </c>
      <c r="D591" s="74" t="s">
        <v>3121</v>
      </c>
      <c r="E591" s="633">
        <v>44525</v>
      </c>
    </row>
    <row r="592" spans="1:16">
      <c r="A592" s="68" t="s">
        <v>3118</v>
      </c>
      <c r="B592" s="69" t="s">
        <v>3119</v>
      </c>
      <c r="C592" s="315">
        <v>3</v>
      </c>
      <c r="D592" s="68" t="s">
        <v>3122</v>
      </c>
      <c r="E592" s="633">
        <v>44525</v>
      </c>
    </row>
    <row r="593" spans="1:16">
      <c r="A593" s="68" t="s">
        <v>3123</v>
      </c>
      <c r="B593" s="68" t="s">
        <v>1365</v>
      </c>
      <c r="C593" s="315">
        <v>1</v>
      </c>
      <c r="D593" s="68" t="s">
        <v>3124</v>
      </c>
      <c r="E593" s="633">
        <v>44525</v>
      </c>
    </row>
    <row r="594" spans="1:16">
      <c r="A594" s="68" t="s">
        <v>3123</v>
      </c>
      <c r="B594" s="68" t="s">
        <v>1365</v>
      </c>
      <c r="C594" s="315">
        <v>2</v>
      </c>
      <c r="D594" s="68" t="s">
        <v>3125</v>
      </c>
      <c r="E594" s="633">
        <v>44525</v>
      </c>
    </row>
    <row r="595" spans="1:16" ht="32.4">
      <c r="A595" s="68" t="s">
        <v>3126</v>
      </c>
      <c r="B595" s="69" t="s">
        <v>3127</v>
      </c>
      <c r="C595" s="315">
        <v>1</v>
      </c>
      <c r="D595" s="74" t="s">
        <v>3129</v>
      </c>
      <c r="E595" s="633">
        <v>44525</v>
      </c>
    </row>
    <row r="596" spans="1:16">
      <c r="A596" s="68" t="s">
        <v>3126</v>
      </c>
      <c r="B596" s="69" t="s">
        <v>3127</v>
      </c>
      <c r="C596" s="315">
        <v>2</v>
      </c>
      <c r="D596" s="74" t="s">
        <v>3128</v>
      </c>
      <c r="E596" s="633">
        <v>44525</v>
      </c>
    </row>
    <row r="597" spans="1:16">
      <c r="A597" s="68" t="s">
        <v>1366</v>
      </c>
      <c r="B597" s="69" t="s">
        <v>3167</v>
      </c>
      <c r="C597" s="627">
        <v>1</v>
      </c>
      <c r="D597" s="74" t="s">
        <v>3168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>
      <c r="A598" s="68" t="s">
        <v>3130</v>
      </c>
      <c r="B598" s="68" t="s">
        <v>962</v>
      </c>
      <c r="C598" s="315">
        <v>1</v>
      </c>
      <c r="D598" s="632" t="s">
        <v>3131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>
      <c r="A599" s="68" t="s">
        <v>3130</v>
      </c>
      <c r="B599" s="68" t="s">
        <v>962</v>
      </c>
      <c r="C599" s="315">
        <v>2</v>
      </c>
      <c r="D599" s="632" t="s">
        <v>3132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>
      <c r="A600" s="68" t="s">
        <v>3133</v>
      </c>
      <c r="B600" s="69" t="s">
        <v>3134</v>
      </c>
      <c r="C600" s="315">
        <v>1</v>
      </c>
      <c r="D600" s="74" t="s">
        <v>3135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>
      <c r="A601" s="68" t="s">
        <v>3138</v>
      </c>
      <c r="B601" s="68" t="s">
        <v>2496</v>
      </c>
      <c r="C601" s="315">
        <v>1</v>
      </c>
      <c r="D601" s="68" t="s">
        <v>3139</v>
      </c>
      <c r="E601" s="633">
        <v>44518</v>
      </c>
    </row>
    <row r="602" spans="1:16">
      <c r="A602" s="68" t="s">
        <v>1068</v>
      </c>
      <c r="B602" s="68" t="s">
        <v>1069</v>
      </c>
      <c r="C602" s="315">
        <v>1</v>
      </c>
      <c r="D602" s="74" t="s">
        <v>3143</v>
      </c>
      <c r="E602" s="633">
        <v>44518</v>
      </c>
    </row>
    <row r="603" spans="1:16">
      <c r="A603" s="68" t="s">
        <v>3140</v>
      </c>
      <c r="B603" s="69" t="s">
        <v>3141</v>
      </c>
      <c r="C603" s="315">
        <v>1</v>
      </c>
      <c r="D603" s="68" t="s">
        <v>3142</v>
      </c>
      <c r="E603" s="633">
        <v>44518</v>
      </c>
    </row>
    <row r="604" spans="1:16">
      <c r="A604" s="68" t="s">
        <v>3140</v>
      </c>
      <c r="B604" s="69" t="s">
        <v>3141</v>
      </c>
      <c r="C604" s="315">
        <v>2</v>
      </c>
      <c r="D604" s="68" t="s">
        <v>3144</v>
      </c>
      <c r="E604" s="633">
        <v>44518</v>
      </c>
    </row>
    <row r="605" spans="1:16">
      <c r="A605" s="68" t="s">
        <v>3145</v>
      </c>
      <c r="B605" s="68" t="s">
        <v>1545</v>
      </c>
      <c r="C605" s="315">
        <v>1</v>
      </c>
      <c r="D605" s="68" t="s">
        <v>3146</v>
      </c>
      <c r="E605" s="633">
        <v>44518</v>
      </c>
    </row>
    <row r="606" spans="1:16" ht="32.4">
      <c r="A606" s="68" t="s">
        <v>3145</v>
      </c>
      <c r="B606" s="68" t="s">
        <v>1545</v>
      </c>
      <c r="C606" s="315">
        <v>2</v>
      </c>
      <c r="D606" s="74" t="s">
        <v>3148</v>
      </c>
      <c r="E606" s="633">
        <v>44518</v>
      </c>
    </row>
    <row r="607" spans="1:16">
      <c r="A607" s="68" t="s">
        <v>3145</v>
      </c>
      <c r="B607" s="68" t="s">
        <v>1545</v>
      </c>
      <c r="C607" s="315">
        <v>3</v>
      </c>
      <c r="D607" s="68" t="s">
        <v>3147</v>
      </c>
      <c r="E607" s="633">
        <v>44518</v>
      </c>
    </row>
    <row r="608" spans="1:16">
      <c r="A608" s="68" t="s">
        <v>3149</v>
      </c>
      <c r="B608" s="68" t="s">
        <v>2498</v>
      </c>
      <c r="C608" s="315">
        <v>1</v>
      </c>
      <c r="D608" s="74" t="s">
        <v>3151</v>
      </c>
      <c r="E608" s="633">
        <v>44518</v>
      </c>
    </row>
    <row r="609" spans="1:8">
      <c r="A609" s="68" t="s">
        <v>3150</v>
      </c>
      <c r="B609" s="69" t="s">
        <v>3153</v>
      </c>
      <c r="C609" s="315">
        <v>1</v>
      </c>
      <c r="D609" s="68" t="s">
        <v>3152</v>
      </c>
      <c r="E609" s="633">
        <v>44518</v>
      </c>
    </row>
    <row r="610" spans="1:8">
      <c r="A610" s="68" t="s">
        <v>3155</v>
      </c>
      <c r="B610" s="68" t="s">
        <v>3154</v>
      </c>
      <c r="C610" s="315">
        <v>1</v>
      </c>
      <c r="D610" s="68" t="s">
        <v>3156</v>
      </c>
      <c r="E610" s="633">
        <v>44518</v>
      </c>
    </row>
    <row r="611" spans="1:8">
      <c r="A611" s="68" t="s">
        <v>3157</v>
      </c>
      <c r="B611" s="68" t="s">
        <v>1549</v>
      </c>
      <c r="C611" s="315">
        <v>1</v>
      </c>
      <c r="D611" s="68" t="s">
        <v>3158</v>
      </c>
      <c r="E611" s="633">
        <v>44518</v>
      </c>
    </row>
    <row r="612" spans="1:8">
      <c r="A612" s="68" t="s">
        <v>3157</v>
      </c>
      <c r="B612" s="68" t="s">
        <v>1549</v>
      </c>
      <c r="C612" s="315">
        <v>2</v>
      </c>
      <c r="D612" s="68" t="s">
        <v>3159</v>
      </c>
      <c r="E612" s="633">
        <v>44518</v>
      </c>
    </row>
    <row r="613" spans="1:8">
      <c r="A613" s="68" t="s">
        <v>1410</v>
      </c>
      <c r="C613" s="315">
        <v>1</v>
      </c>
      <c r="D613" s="74" t="s">
        <v>3173</v>
      </c>
      <c r="E613" s="633">
        <v>44533</v>
      </c>
    </row>
    <row r="614" spans="1:8">
      <c r="A614" s="68" t="s">
        <v>3174</v>
      </c>
      <c r="B614" s="68" t="s">
        <v>1413</v>
      </c>
      <c r="C614" s="315">
        <v>1</v>
      </c>
      <c r="D614" s="74" t="s">
        <v>3175</v>
      </c>
      <c r="E614" s="633">
        <v>44533</v>
      </c>
    </row>
    <row r="615" spans="1:8" ht="58.2" customHeight="1">
      <c r="A615" s="663" t="s">
        <v>3242</v>
      </c>
      <c r="B615" s="69" t="s">
        <v>3243</v>
      </c>
      <c r="C615" s="315">
        <v>1</v>
      </c>
      <c r="D615" s="74" t="s">
        <v>3260</v>
      </c>
      <c r="E615" s="664">
        <v>44529</v>
      </c>
      <c r="F615" s="71">
        <v>44546</v>
      </c>
      <c r="G615" s="71">
        <v>44546</v>
      </c>
      <c r="H615" s="71">
        <v>44546</v>
      </c>
    </row>
    <row r="616" spans="1:8" ht="18" customHeight="1">
      <c r="A616" s="663" t="s">
        <v>3280</v>
      </c>
      <c r="B616" s="69" t="s">
        <v>3243</v>
      </c>
      <c r="C616" s="315">
        <v>2</v>
      </c>
      <c r="D616" s="74" t="s">
        <v>3249</v>
      </c>
      <c r="E616" s="664">
        <v>44529</v>
      </c>
      <c r="F616" s="71">
        <v>44546</v>
      </c>
      <c r="G616" s="71">
        <v>44546</v>
      </c>
      <c r="H616" s="71">
        <v>44546</v>
      </c>
    </row>
    <row r="617" spans="1:8">
      <c r="A617" s="663" t="s">
        <v>3281</v>
      </c>
      <c r="B617" s="69" t="s">
        <v>3246</v>
      </c>
      <c r="C617" s="315">
        <v>1</v>
      </c>
      <c r="D617" s="74" t="s">
        <v>3247</v>
      </c>
      <c r="E617" s="664">
        <v>44529</v>
      </c>
      <c r="F617" s="71">
        <v>44546</v>
      </c>
      <c r="G617" s="71">
        <v>44546</v>
      </c>
      <c r="H617" s="71">
        <v>44546</v>
      </c>
    </row>
    <row r="618" spans="1:8">
      <c r="A618" s="663" t="s">
        <v>3281</v>
      </c>
      <c r="B618" s="69" t="s">
        <v>3246</v>
      </c>
      <c r="C618" s="315">
        <v>2</v>
      </c>
      <c r="D618" s="74" t="s">
        <v>3248</v>
      </c>
      <c r="E618" s="664">
        <v>44529</v>
      </c>
      <c r="F618" s="71">
        <v>44546</v>
      </c>
      <c r="G618" s="71">
        <v>44546</v>
      </c>
      <c r="H618" s="71">
        <v>44546</v>
      </c>
    </row>
    <row r="619" spans="1:8">
      <c r="A619" s="663" t="s">
        <v>3281</v>
      </c>
      <c r="B619" s="69" t="s">
        <v>3246</v>
      </c>
      <c r="C619" s="315">
        <v>3</v>
      </c>
      <c r="D619" s="74" t="s">
        <v>3250</v>
      </c>
      <c r="E619" s="664">
        <v>44529</v>
      </c>
      <c r="F619" s="71">
        <v>44546</v>
      </c>
      <c r="G619" s="71">
        <v>44546</v>
      </c>
      <c r="H619" s="71">
        <v>44546</v>
      </c>
    </row>
    <row r="620" spans="1:8">
      <c r="A620" s="68" t="s">
        <v>3251</v>
      </c>
      <c r="B620" s="69" t="s">
        <v>3252</v>
      </c>
      <c r="C620" s="315">
        <v>1</v>
      </c>
      <c r="D620" s="74" t="s">
        <v>3259</v>
      </c>
      <c r="E620" s="664">
        <v>44529</v>
      </c>
      <c r="F620" s="71">
        <v>44546</v>
      </c>
      <c r="G620" s="71">
        <v>44546</v>
      </c>
      <c r="H620" s="71">
        <v>44546</v>
      </c>
    </row>
    <row r="621" spans="1:8" ht="48.6">
      <c r="A621" s="68" t="s">
        <v>3256</v>
      </c>
      <c r="B621" s="69" t="s">
        <v>3257</v>
      </c>
      <c r="C621" s="315">
        <v>1</v>
      </c>
      <c r="D621" s="74" t="s">
        <v>3258</v>
      </c>
      <c r="E621" s="664">
        <v>44529</v>
      </c>
      <c r="F621" s="71">
        <v>44546</v>
      </c>
      <c r="G621" s="71">
        <v>44546</v>
      </c>
      <c r="H621" s="71">
        <v>44546</v>
      </c>
    </row>
    <row r="622" spans="1:8" ht="32.4">
      <c r="A622" s="68" t="s">
        <v>3261</v>
      </c>
      <c r="B622" s="69" t="s">
        <v>3262</v>
      </c>
      <c r="C622" s="315">
        <v>1</v>
      </c>
      <c r="D622" s="74" t="s">
        <v>3263</v>
      </c>
      <c r="E622" s="664">
        <v>44529</v>
      </c>
    </row>
    <row r="623" spans="1:8">
      <c r="A623" s="665" t="s">
        <v>3264</v>
      </c>
      <c r="B623" s="69" t="s">
        <v>3265</v>
      </c>
      <c r="C623" s="315">
        <v>1</v>
      </c>
      <c r="D623" s="74" t="s">
        <v>3266</v>
      </c>
      <c r="E623" s="664">
        <v>44529</v>
      </c>
    </row>
    <row r="624" spans="1:8">
      <c r="A624" s="665" t="s">
        <v>3264</v>
      </c>
      <c r="B624" s="69" t="s">
        <v>3265</v>
      </c>
      <c r="C624" s="315">
        <v>2</v>
      </c>
      <c r="D624" s="74" t="s">
        <v>3267</v>
      </c>
      <c r="E624" s="664">
        <v>44529</v>
      </c>
    </row>
    <row r="625" spans="1:8">
      <c r="A625" s="68" t="s">
        <v>3268</v>
      </c>
      <c r="B625" s="69" t="s">
        <v>3269</v>
      </c>
      <c r="C625" s="315">
        <v>1</v>
      </c>
      <c r="D625" s="74" t="s">
        <v>3274</v>
      </c>
      <c r="E625" s="664">
        <v>44529</v>
      </c>
    </row>
    <row r="626" spans="1:8">
      <c r="A626" s="68" t="s">
        <v>3268</v>
      </c>
      <c r="B626" s="69" t="s">
        <v>3269</v>
      </c>
      <c r="C626" s="315">
        <v>2</v>
      </c>
      <c r="D626" s="74" t="s">
        <v>3275</v>
      </c>
      <c r="E626" s="664">
        <v>44529</v>
      </c>
    </row>
    <row r="627" spans="1:8">
      <c r="A627" s="315" t="s">
        <v>3270</v>
      </c>
      <c r="B627" s="69" t="s">
        <v>3271</v>
      </c>
      <c r="C627" s="315">
        <v>1</v>
      </c>
      <c r="D627" s="74" t="s">
        <v>3276</v>
      </c>
      <c r="E627" s="664">
        <v>44529</v>
      </c>
      <c r="F627" s="71">
        <v>44546</v>
      </c>
      <c r="G627" s="71">
        <v>44546</v>
      </c>
      <c r="H627" s="71">
        <v>44546</v>
      </c>
    </row>
    <row r="628" spans="1:8">
      <c r="A628" s="315" t="s">
        <v>3272</v>
      </c>
      <c r="B628" s="69" t="s">
        <v>3273</v>
      </c>
      <c r="C628" s="315">
        <v>1</v>
      </c>
      <c r="D628" s="74" t="s">
        <v>3277</v>
      </c>
      <c r="E628" s="664">
        <v>44529</v>
      </c>
      <c r="F628" s="71">
        <v>44546</v>
      </c>
      <c r="G628" s="71">
        <v>44546</v>
      </c>
      <c r="H628" s="71">
        <v>44546</v>
      </c>
    </row>
    <row r="629" spans="1:8">
      <c r="A629" s="665" t="s">
        <v>3272</v>
      </c>
      <c r="B629" s="69" t="s">
        <v>3273</v>
      </c>
      <c r="C629" s="315">
        <v>2</v>
      </c>
      <c r="D629" s="74" t="s">
        <v>3278</v>
      </c>
      <c r="E629" s="664">
        <v>44529</v>
      </c>
      <c r="F629" s="71">
        <v>44546</v>
      </c>
      <c r="G629" s="71">
        <v>44546</v>
      </c>
      <c r="H629" s="71">
        <v>44546</v>
      </c>
    </row>
    <row r="630" spans="1:8">
      <c r="A630" s="665" t="s">
        <v>3272</v>
      </c>
      <c r="B630" s="69" t="s">
        <v>3273</v>
      </c>
      <c r="C630" s="315">
        <v>3</v>
      </c>
      <c r="D630" s="74" t="s">
        <v>3279</v>
      </c>
      <c r="E630" s="664">
        <v>44529</v>
      </c>
      <c r="F630" s="71">
        <v>44546</v>
      </c>
      <c r="G630" s="71">
        <v>44546</v>
      </c>
      <c r="H630" s="71">
        <v>44546</v>
      </c>
    </row>
    <row r="631" spans="1:8">
      <c r="A631" s="68" t="s">
        <v>932</v>
      </c>
      <c r="B631" s="68" t="s">
        <v>933</v>
      </c>
      <c r="C631" s="315">
        <v>1</v>
      </c>
      <c r="D631" s="74" t="s">
        <v>3287</v>
      </c>
      <c r="E631" s="71">
        <v>44526</v>
      </c>
    </row>
    <row r="632" spans="1:8">
      <c r="A632" s="315" t="s">
        <v>3288</v>
      </c>
      <c r="B632" s="69" t="s">
        <v>3289</v>
      </c>
      <c r="C632" s="315">
        <v>1</v>
      </c>
      <c r="D632" s="74" t="s">
        <v>3290</v>
      </c>
      <c r="E632" s="71">
        <v>44526</v>
      </c>
    </row>
  </sheetData>
  <autoFilter ref="A1:Q632" xr:uid="{00000000-0009-0000-0000-00000B000000}">
    <filterColumn colId="6">
      <filters blank="1"/>
    </filterColumn>
    <filterColumn colId="8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2147</v>
      </c>
      <c r="B1" s="5" t="s">
        <v>2148</v>
      </c>
      <c r="C1" s="5" t="s">
        <v>2149</v>
      </c>
    </row>
    <row r="2" spans="1:3">
      <c r="A2" s="259">
        <v>1</v>
      </c>
      <c r="B2" s="46" t="s">
        <v>2095</v>
      </c>
      <c r="C2" s="4" t="s">
        <v>2150</v>
      </c>
    </row>
    <row r="3" spans="1:3">
      <c r="A3" s="259">
        <v>2</v>
      </c>
      <c r="B3" s="4" t="s">
        <v>2094</v>
      </c>
      <c r="C3" s="4" t="s">
        <v>367</v>
      </c>
    </row>
    <row r="4" spans="1:3" ht="45" customHeight="1">
      <c r="A4" s="259">
        <v>3</v>
      </c>
      <c r="B4" s="46" t="s">
        <v>2151</v>
      </c>
      <c r="C4" s="4" t="s">
        <v>2152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1482</v>
      </c>
      <c r="B1" s="120" t="s">
        <v>2177</v>
      </c>
      <c r="C1" s="119" t="s">
        <v>2178</v>
      </c>
      <c r="D1" s="119" t="s">
        <v>1485</v>
      </c>
      <c r="E1" s="121" t="s">
        <v>2179</v>
      </c>
      <c r="F1" s="119" t="s">
        <v>2180</v>
      </c>
      <c r="G1" s="121" t="s">
        <v>2181</v>
      </c>
      <c r="H1" s="121" t="s">
        <v>2182</v>
      </c>
    </row>
    <row r="2" spans="1:8" s="98" customFormat="1" ht="33" customHeight="1">
      <c r="A2" s="81">
        <v>44399</v>
      </c>
      <c r="B2" s="89">
        <v>1</v>
      </c>
      <c r="C2" s="78" t="s">
        <v>2064</v>
      </c>
      <c r="D2" s="89" t="s">
        <v>137</v>
      </c>
      <c r="E2" s="81">
        <v>44403</v>
      </c>
      <c r="F2" s="80" t="s">
        <v>2183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2065</v>
      </c>
      <c r="D3" s="89" t="s">
        <v>5</v>
      </c>
      <c r="E3" s="81">
        <v>44407</v>
      </c>
      <c r="F3" s="82" t="s">
        <v>2184</v>
      </c>
      <c r="G3" s="81">
        <v>44474</v>
      </c>
    </row>
    <row r="4" spans="1:8">
      <c r="A4" s="81">
        <v>44397</v>
      </c>
      <c r="B4" s="89">
        <v>2</v>
      </c>
      <c r="C4" s="78" t="s">
        <v>2066</v>
      </c>
      <c r="D4" s="89" t="s">
        <v>5</v>
      </c>
      <c r="E4" s="81">
        <v>44407</v>
      </c>
      <c r="F4" s="82" t="s">
        <v>2184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2067</v>
      </c>
      <c r="D5" s="89" t="s">
        <v>537</v>
      </c>
      <c r="E5" s="81">
        <v>44407</v>
      </c>
      <c r="F5" s="80" t="s">
        <v>2185</v>
      </c>
      <c r="G5" s="81">
        <v>44407</v>
      </c>
      <c r="H5" s="82" t="s">
        <v>2186</v>
      </c>
    </row>
    <row r="6" spans="1:8" s="98" customFormat="1" ht="34.049999999999997" customHeight="1">
      <c r="A6" s="81">
        <v>44399</v>
      </c>
      <c r="B6" s="89">
        <v>2</v>
      </c>
      <c r="C6" s="78" t="s">
        <v>2068</v>
      </c>
      <c r="D6" s="89" t="s">
        <v>10</v>
      </c>
      <c r="E6" s="81">
        <v>44407</v>
      </c>
      <c r="F6" s="80" t="s">
        <v>2187</v>
      </c>
      <c r="G6" s="81">
        <v>44400</v>
      </c>
      <c r="H6" s="82" t="s">
        <v>2188</v>
      </c>
    </row>
    <row r="7" spans="1:8" s="98" customFormat="1" ht="33" customHeight="1">
      <c r="A7" s="81">
        <v>44399</v>
      </c>
      <c r="B7" s="89">
        <v>3</v>
      </c>
      <c r="C7" s="78" t="s">
        <v>2069</v>
      </c>
      <c r="D7" s="89" t="s">
        <v>10</v>
      </c>
      <c r="E7" s="81">
        <v>44407</v>
      </c>
      <c r="F7" s="78" t="s">
        <v>2189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2070</v>
      </c>
      <c r="D8" s="89" t="s">
        <v>9</v>
      </c>
      <c r="E8" s="81">
        <v>44407</v>
      </c>
      <c r="F8" s="82" t="s">
        <v>2190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2071</v>
      </c>
      <c r="D9" s="89" t="s">
        <v>137</v>
      </c>
      <c r="E9" s="81">
        <v>44414</v>
      </c>
      <c r="F9" s="82"/>
      <c r="G9" s="81">
        <v>44481</v>
      </c>
      <c r="H9" s="82" t="s">
        <v>2186</v>
      </c>
    </row>
    <row r="10" spans="1:8" s="98" customFormat="1" ht="33" customHeight="1">
      <c r="A10" s="81">
        <v>44398</v>
      </c>
      <c r="B10" s="89">
        <v>1</v>
      </c>
      <c r="C10" s="99" t="s">
        <v>1529</v>
      </c>
      <c r="D10" s="89" t="s">
        <v>137</v>
      </c>
      <c r="E10" s="81">
        <v>44414</v>
      </c>
      <c r="F10" s="78" t="s">
        <v>2191</v>
      </c>
      <c r="G10" s="81">
        <v>44413</v>
      </c>
      <c r="H10" s="82" t="s">
        <v>2186</v>
      </c>
    </row>
    <row r="11" spans="1:8" s="98" customFormat="1" ht="33" customHeight="1">
      <c r="A11" s="81">
        <v>44398</v>
      </c>
      <c r="B11" s="89">
        <v>2</v>
      </c>
      <c r="C11" s="99" t="s">
        <v>1533</v>
      </c>
      <c r="D11" s="89" t="s">
        <v>316</v>
      </c>
      <c r="E11" s="81">
        <v>44414</v>
      </c>
      <c r="F11" s="82" t="s">
        <v>2192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2072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2073</v>
      </c>
      <c r="D13" s="89" t="s">
        <v>137</v>
      </c>
      <c r="E13" s="81">
        <v>44414</v>
      </c>
      <c r="F13" s="82" t="s">
        <v>2193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2074</v>
      </c>
      <c r="D14" s="89" t="s">
        <v>137</v>
      </c>
      <c r="E14" s="81">
        <v>44414</v>
      </c>
      <c r="F14" s="82" t="s">
        <v>2193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2075</v>
      </c>
      <c r="D15" s="89" t="s">
        <v>15</v>
      </c>
      <c r="E15" s="81">
        <v>44414</v>
      </c>
      <c r="F15" s="80" t="s">
        <v>2194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2076</v>
      </c>
      <c r="D16" s="89" t="s">
        <v>15</v>
      </c>
      <c r="E16" s="81">
        <v>44414</v>
      </c>
      <c r="F16" s="96" t="s">
        <v>2195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2077</v>
      </c>
      <c r="D17" s="89" t="s">
        <v>15</v>
      </c>
      <c r="E17" s="81">
        <v>44414</v>
      </c>
      <c r="F17" s="97" t="s">
        <v>2196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2078</v>
      </c>
      <c r="D18" s="89" t="s">
        <v>10</v>
      </c>
      <c r="E18" s="81">
        <v>44414</v>
      </c>
      <c r="F18" s="82" t="s">
        <v>2197</v>
      </c>
      <c r="G18" s="81">
        <v>44412</v>
      </c>
    </row>
    <row r="19" spans="1:8">
      <c r="A19" s="81">
        <v>44405</v>
      </c>
      <c r="B19" s="89">
        <v>3</v>
      </c>
      <c r="C19" s="78" t="s">
        <v>2079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2080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2081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2082</v>
      </c>
      <c r="D22" s="89" t="s">
        <v>9</v>
      </c>
      <c r="E22" s="81">
        <v>44419</v>
      </c>
      <c r="F22" s="82" t="s">
        <v>2198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2083</v>
      </c>
      <c r="D23" s="89" t="s">
        <v>237</v>
      </c>
      <c r="E23" s="81">
        <v>44419</v>
      </c>
      <c r="F23" s="96" t="s">
        <v>2199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2084</v>
      </c>
      <c r="D24" s="89" t="s">
        <v>9</v>
      </c>
      <c r="E24" s="81">
        <v>44419</v>
      </c>
      <c r="F24" s="78" t="s">
        <v>2200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2085</v>
      </c>
      <c r="D25" s="89" t="s">
        <v>9</v>
      </c>
      <c r="E25" s="79">
        <v>44421</v>
      </c>
      <c r="F25" s="96" t="s">
        <v>2201</v>
      </c>
      <c r="G25" s="79">
        <v>44420</v>
      </c>
      <c r="H25" s="82" t="s">
        <v>2202</v>
      </c>
    </row>
    <row r="26" spans="1:8" s="98" customFormat="1">
      <c r="A26" s="81">
        <v>44404</v>
      </c>
      <c r="B26" s="89">
        <v>3</v>
      </c>
      <c r="C26" s="78" t="s">
        <v>2086</v>
      </c>
      <c r="D26" s="89" t="s">
        <v>15</v>
      </c>
      <c r="E26" s="81">
        <v>44421</v>
      </c>
      <c r="F26" s="97" t="s">
        <v>2203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2087</v>
      </c>
      <c r="D27" s="100" t="s">
        <v>237</v>
      </c>
      <c r="E27" s="79">
        <v>44421</v>
      </c>
      <c r="F27" s="96" t="s">
        <v>2204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2088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2089</v>
      </c>
      <c r="D29" s="89" t="s">
        <v>194</v>
      </c>
      <c r="E29" s="79">
        <v>44428</v>
      </c>
      <c r="F29" s="96" t="s">
        <v>2205</v>
      </c>
      <c r="G29" s="81">
        <v>44432</v>
      </c>
      <c r="H29" s="102" t="s">
        <v>2206</v>
      </c>
    </row>
    <row r="30" spans="1:8" s="98" customFormat="1" hidden="1">
      <c r="A30" s="81">
        <v>44396</v>
      </c>
      <c r="B30" s="89">
        <v>1</v>
      </c>
      <c r="C30" s="78" t="s">
        <v>2090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2092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2093</v>
      </c>
      <c r="D33" s="89" t="s">
        <v>15</v>
      </c>
      <c r="E33" s="81">
        <v>44439</v>
      </c>
      <c r="F33" s="96" t="s">
        <v>2207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2094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2095</v>
      </c>
      <c r="D35" s="89" t="s">
        <v>137</v>
      </c>
      <c r="E35" s="81" t="s">
        <v>2208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2096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2097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2098</v>
      </c>
      <c r="D38" s="315" t="s">
        <v>9</v>
      </c>
      <c r="E38" s="71">
        <v>44442</v>
      </c>
      <c r="F38" s="80" t="s">
        <v>2209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2099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2100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2101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2102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2103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2104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2105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2106</v>
      </c>
      <c r="D46" s="126" t="s">
        <v>2210</v>
      </c>
      <c r="E46" s="71">
        <v>44449</v>
      </c>
      <c r="F46" s="80" t="s">
        <v>2211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2107</v>
      </c>
      <c r="D47" s="126" t="s">
        <v>2210</v>
      </c>
      <c r="E47" s="71">
        <v>44449</v>
      </c>
      <c r="F47" s="80" t="s">
        <v>2212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2108</v>
      </c>
      <c r="D48" s="315" t="s">
        <v>5</v>
      </c>
      <c r="E48" s="71">
        <v>44469</v>
      </c>
      <c r="F48" s="80"/>
      <c r="I48" s="82" t="s">
        <v>2213</v>
      </c>
    </row>
    <row r="49" spans="1:8" hidden="1">
      <c r="A49" s="71">
        <v>44438</v>
      </c>
      <c r="B49" s="315">
        <v>4</v>
      </c>
      <c r="C49" s="74" t="s">
        <v>2109</v>
      </c>
      <c r="D49" s="315" t="s">
        <v>9</v>
      </c>
      <c r="E49" s="71">
        <v>44449</v>
      </c>
      <c r="F49" s="80" t="s">
        <v>2214</v>
      </c>
    </row>
    <row r="50" spans="1:8">
      <c r="A50" s="71">
        <v>44439</v>
      </c>
      <c r="B50" s="315">
        <v>1</v>
      </c>
      <c r="C50" s="78" t="s">
        <v>2110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2111</v>
      </c>
      <c r="D51" s="126" t="s">
        <v>2215</v>
      </c>
      <c r="E51" s="71">
        <v>44449</v>
      </c>
      <c r="F51" s="80" t="s">
        <v>2216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2112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2113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2114</v>
      </c>
      <c r="D54" s="159" t="s">
        <v>2217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2115</v>
      </c>
      <c r="D55" s="89" t="s">
        <v>24</v>
      </c>
      <c r="E55" s="71">
        <v>44466</v>
      </c>
      <c r="F55" s="78" t="s">
        <v>2218</v>
      </c>
      <c r="G55" s="81">
        <v>44463</v>
      </c>
    </row>
    <row r="56" spans="1:8">
      <c r="A56" s="81">
        <v>44455</v>
      </c>
      <c r="B56" s="89">
        <v>3</v>
      </c>
      <c r="C56" s="78" t="s">
        <v>2116</v>
      </c>
      <c r="D56" s="315" t="s">
        <v>10</v>
      </c>
      <c r="E56" s="71">
        <v>44466</v>
      </c>
      <c r="F56" s="82" t="s">
        <v>2219</v>
      </c>
      <c r="G56" s="81">
        <v>44468</v>
      </c>
    </row>
    <row r="57" spans="1:8" hidden="1">
      <c r="A57" s="81">
        <v>44455</v>
      </c>
      <c r="B57" s="89">
        <v>4</v>
      </c>
      <c r="C57" s="78" t="s">
        <v>2117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2118</v>
      </c>
      <c r="D58" s="89" t="s">
        <v>25</v>
      </c>
      <c r="E58" s="81">
        <v>44467</v>
      </c>
      <c r="F58" s="82" t="s">
        <v>2220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2119</v>
      </c>
      <c r="D59" s="89" t="s">
        <v>25</v>
      </c>
      <c r="E59" s="81">
        <v>44469</v>
      </c>
      <c r="F59" s="82" t="s">
        <v>2221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2120</v>
      </c>
      <c r="D60" s="89" t="s">
        <v>7</v>
      </c>
      <c r="E60" s="81">
        <v>44469</v>
      </c>
      <c r="F60" s="82" t="s">
        <v>2221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2121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2122</v>
      </c>
      <c r="D62" s="126" t="s">
        <v>2222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2123</v>
      </c>
      <c r="D63" s="126" t="s">
        <v>23</v>
      </c>
      <c r="E63" s="81">
        <v>44487</v>
      </c>
      <c r="F63" s="82" t="s">
        <v>2223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2124</v>
      </c>
      <c r="D64" s="126" t="s">
        <v>22</v>
      </c>
      <c r="E64" s="71">
        <v>44498</v>
      </c>
      <c r="F64" s="101" t="s">
        <v>2224</v>
      </c>
    </row>
    <row r="65" spans="1:7" ht="71.25" customHeight="1">
      <c r="A65" s="71">
        <v>44487</v>
      </c>
      <c r="B65" s="315">
        <v>1</v>
      </c>
      <c r="C65" s="78" t="s">
        <v>2125</v>
      </c>
      <c r="D65" s="89" t="s">
        <v>14</v>
      </c>
      <c r="E65" s="81">
        <v>44487</v>
      </c>
      <c r="F65" s="233" t="s">
        <v>2225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2126</v>
      </c>
      <c r="D66" s="315" t="s">
        <v>24</v>
      </c>
      <c r="E66" s="71">
        <v>44491</v>
      </c>
      <c r="F66" s="78" t="s">
        <v>2226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3253</v>
      </c>
      <c r="D67" s="315" t="s">
        <v>24</v>
      </c>
      <c r="E67" s="71">
        <v>44491</v>
      </c>
      <c r="F67" s="78" t="s">
        <v>2227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2128</v>
      </c>
      <c r="D68" s="89" t="s">
        <v>8</v>
      </c>
      <c r="E68" s="71">
        <v>44491</v>
      </c>
      <c r="F68" s="78" t="s">
        <v>2228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2129</v>
      </c>
      <c r="D69" s="89" t="s">
        <v>24</v>
      </c>
      <c r="E69" s="71">
        <v>44491</v>
      </c>
      <c r="F69" s="78" t="s">
        <v>2229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2131</v>
      </c>
      <c r="D71" s="89" t="s">
        <v>14</v>
      </c>
      <c r="E71" s="81">
        <v>44495</v>
      </c>
      <c r="F71" s="233" t="s">
        <v>2230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2132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2133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2134</v>
      </c>
      <c r="D74" s="315" t="s">
        <v>194</v>
      </c>
      <c r="E74" s="71">
        <v>44494</v>
      </c>
      <c r="F74" s="78" t="s">
        <v>2231</v>
      </c>
    </row>
    <row r="75" spans="1:7" ht="33" hidden="1" customHeight="1">
      <c r="A75" s="71">
        <v>44494</v>
      </c>
      <c r="B75" s="315">
        <v>1</v>
      </c>
      <c r="C75" s="78" t="s">
        <v>2135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2136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2137</v>
      </c>
      <c r="D77" s="315" t="s">
        <v>2232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2138</v>
      </c>
      <c r="D78" s="89" t="s">
        <v>25</v>
      </c>
      <c r="E78" s="81">
        <v>44526</v>
      </c>
      <c r="F78" s="78" t="s">
        <v>2233</v>
      </c>
    </row>
    <row r="79" spans="1:7">
      <c r="A79" s="71">
        <v>44496</v>
      </c>
      <c r="B79" s="89">
        <v>2</v>
      </c>
      <c r="C79" s="78" t="s">
        <v>2139</v>
      </c>
      <c r="D79" s="89" t="s">
        <v>7</v>
      </c>
      <c r="E79" s="81" t="s">
        <v>2234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2140</v>
      </c>
      <c r="D80" s="89" t="s">
        <v>28</v>
      </c>
      <c r="E80" s="81">
        <v>44505</v>
      </c>
      <c r="F80" s="78" t="s">
        <v>2235</v>
      </c>
    </row>
    <row r="81" spans="1:7" ht="33" hidden="1" customHeight="1">
      <c r="A81" s="81">
        <v>44503</v>
      </c>
      <c r="B81" s="89">
        <v>2</v>
      </c>
      <c r="C81" s="78" t="s">
        <v>2141</v>
      </c>
      <c r="D81" s="89" t="s">
        <v>28</v>
      </c>
      <c r="E81" s="81">
        <v>44505</v>
      </c>
      <c r="F81" s="78" t="s">
        <v>2236</v>
      </c>
    </row>
    <row r="82" spans="1:7" hidden="1">
      <c r="A82" s="81">
        <v>44503</v>
      </c>
      <c r="B82" s="89">
        <v>3</v>
      </c>
      <c r="C82" s="78" t="s">
        <v>2142</v>
      </c>
      <c r="D82" s="89" t="s">
        <v>138</v>
      </c>
      <c r="F82" s="82" t="s">
        <v>2237</v>
      </c>
    </row>
    <row r="83" spans="1:7" hidden="1">
      <c r="A83" s="81">
        <v>44504</v>
      </c>
      <c r="B83" s="89">
        <v>1</v>
      </c>
      <c r="C83" s="78" t="s">
        <v>2143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2144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2238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2239</v>
      </c>
      <c r="D86" s="89" t="s">
        <v>24</v>
      </c>
      <c r="E86" s="81">
        <v>44498</v>
      </c>
      <c r="F86" s="82" t="s">
        <v>2192</v>
      </c>
    </row>
    <row r="87" spans="1:7" hidden="1">
      <c r="B87" s="89">
        <v>2</v>
      </c>
      <c r="C87" s="78" t="s">
        <v>2240</v>
      </c>
      <c r="D87" s="89" t="s">
        <v>24</v>
      </c>
      <c r="E87" s="81">
        <v>44498</v>
      </c>
      <c r="F87" s="82" t="s">
        <v>2192</v>
      </c>
    </row>
    <row r="88" spans="1:7" ht="34.049999999999997" hidden="1" customHeight="1">
      <c r="B88" s="89">
        <v>1</v>
      </c>
      <c r="C88" s="78" t="s">
        <v>2241</v>
      </c>
      <c r="D88" s="159" t="s">
        <v>2217</v>
      </c>
      <c r="E88" s="81">
        <v>44526</v>
      </c>
    </row>
    <row r="89" spans="1:7">
      <c r="A89" s="81">
        <v>44498</v>
      </c>
      <c r="B89" s="89">
        <v>1</v>
      </c>
      <c r="C89" s="78" t="s">
        <v>3106</v>
      </c>
      <c r="D89" s="68" t="s">
        <v>11</v>
      </c>
      <c r="E89" s="81">
        <v>44501</v>
      </c>
      <c r="F89" s="82" t="s">
        <v>3107</v>
      </c>
    </row>
    <row r="90" spans="1:7" ht="42.75" customHeight="1">
      <c r="A90" s="71">
        <v>44524</v>
      </c>
      <c r="B90" s="620">
        <v>1</v>
      </c>
      <c r="C90" s="78" t="s">
        <v>3136</v>
      </c>
      <c r="D90" s="89" t="s">
        <v>3137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0">
        <v>1</v>
      </c>
      <c r="C91" s="78" t="s">
        <v>3166</v>
      </c>
      <c r="D91" s="89" t="s">
        <v>3137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3169</v>
      </c>
      <c r="D92" s="89" t="s">
        <v>3170</v>
      </c>
      <c r="E92" s="79" t="s">
        <v>3171</v>
      </c>
      <c r="F92" s="82" t="s">
        <v>3172</v>
      </c>
    </row>
    <row r="93" spans="1:7" ht="32.4">
      <c r="A93" s="71">
        <v>44529</v>
      </c>
      <c r="B93" s="665">
        <v>1</v>
      </c>
      <c r="C93" s="78" t="s">
        <v>3254</v>
      </c>
      <c r="D93" s="89" t="s">
        <v>3255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2749</v>
      </c>
    </row>
    <row r="3" spans="1:7">
      <c r="A3" s="293" t="s">
        <v>1012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1497</v>
      </c>
      <c r="E3"/>
      <c r="F3" t="e">
        <f>MID(M10,FIND("L",M10),5)</f>
        <v>#VALUE!</v>
      </c>
      <c r="G3" t="s">
        <v>2064</v>
      </c>
    </row>
    <row r="4" spans="1:7">
      <c r="A4" s="293" t="s">
        <v>1017</v>
      </c>
      <c r="B4" t="str">
        <f t="shared" si="0"/>
        <v>連結</v>
      </c>
      <c r="C4" s="366" t="str">
        <f t="shared" si="1"/>
        <v>L6082</v>
      </c>
      <c r="D4" t="s">
        <v>1499</v>
      </c>
      <c r="F4" t="str">
        <f t="shared" ref="F4:F34" si="2">MID(G4,FIND("L",G4),5)</f>
        <v>L6083</v>
      </c>
      <c r="G4" t="s">
        <v>2065</v>
      </c>
    </row>
    <row r="5" spans="1:7">
      <c r="A5" s="293" t="s">
        <v>1020</v>
      </c>
      <c r="B5" t="e">
        <f t="shared" si="0"/>
        <v>#VALUE!</v>
      </c>
      <c r="C5" s="366" t="str">
        <f t="shared" si="1"/>
        <v>L6041</v>
      </c>
      <c r="D5" t="s">
        <v>1507</v>
      </c>
      <c r="F5" t="str">
        <f t="shared" si="2"/>
        <v>L6753</v>
      </c>
      <c r="G5" t="s">
        <v>2066</v>
      </c>
    </row>
    <row r="6" spans="1:7">
      <c r="A6" s="293" t="s">
        <v>1022</v>
      </c>
      <c r="B6" t="e">
        <f t="shared" si="0"/>
        <v>#VALUE!</v>
      </c>
      <c r="C6" s="366" t="str">
        <f t="shared" si="1"/>
        <v>L5022</v>
      </c>
      <c r="D6" t="s">
        <v>1520</v>
      </c>
      <c r="F6" t="str">
        <f t="shared" si="2"/>
        <v>L6754</v>
      </c>
      <c r="G6" t="s">
        <v>2067</v>
      </c>
    </row>
    <row r="7" spans="1:7">
      <c r="A7" s="293" t="s">
        <v>1024</v>
      </c>
      <c r="B7" t="e">
        <f t="shared" si="0"/>
        <v>#VALUE!</v>
      </c>
      <c r="C7" s="366" t="str">
        <f t="shared" si="1"/>
        <v>L6503</v>
      </c>
      <c r="D7" t="s">
        <v>1521</v>
      </c>
      <c r="F7" t="str">
        <f t="shared" si="2"/>
        <v>L1101</v>
      </c>
      <c r="G7" t="s">
        <v>2068</v>
      </c>
    </row>
    <row r="8" spans="1:7">
      <c r="A8" s="293" t="s">
        <v>1032</v>
      </c>
      <c r="B8" t="e">
        <f t="shared" si="0"/>
        <v>#VALUE!</v>
      </c>
      <c r="C8" s="366" t="str">
        <f t="shared" si="1"/>
        <v>L5051</v>
      </c>
      <c r="D8" t="s">
        <v>1541</v>
      </c>
      <c r="F8" t="str">
        <f t="shared" si="2"/>
        <v>L1101</v>
      </c>
      <c r="G8" t="s">
        <v>2069</v>
      </c>
    </row>
    <row r="9" spans="1:7">
      <c r="A9" s="293" t="s">
        <v>1026</v>
      </c>
      <c r="B9" t="e">
        <f t="shared" si="0"/>
        <v>#VALUE!</v>
      </c>
      <c r="C9" s="366" t="str">
        <f t="shared" si="1"/>
        <v>L5052</v>
      </c>
      <c r="D9" t="s">
        <v>1543</v>
      </c>
      <c r="F9" t="e">
        <f t="shared" si="2"/>
        <v>#VALUE!</v>
      </c>
      <c r="G9" t="s">
        <v>2070</v>
      </c>
    </row>
    <row r="10" spans="1:7">
      <c r="A10" s="293" t="s">
        <v>1028</v>
      </c>
      <c r="B10" t="e">
        <f t="shared" si="0"/>
        <v>#VALUE!</v>
      </c>
      <c r="C10" s="366" t="str">
        <f t="shared" si="1"/>
        <v>L1001</v>
      </c>
      <c r="D10" t="s">
        <v>1550</v>
      </c>
      <c r="F10" t="str">
        <f t="shared" si="2"/>
        <v>L2111</v>
      </c>
      <c r="G10" t="s">
        <v>2071</v>
      </c>
    </row>
    <row r="11" spans="1:7">
      <c r="A11" s="293" t="s">
        <v>1034</v>
      </c>
      <c r="B11" t="e">
        <f t="shared" si="0"/>
        <v>#VALUE!</v>
      </c>
      <c r="C11" s="366" t="str">
        <f t="shared" si="1"/>
        <v>L1109</v>
      </c>
      <c r="D11" t="s">
        <v>1562</v>
      </c>
      <c r="F11" t="str">
        <f t="shared" si="2"/>
        <v>L功能,待</v>
      </c>
      <c r="G11" t="s">
        <v>1529</v>
      </c>
    </row>
    <row r="12" spans="1:7">
      <c r="A12" s="293" t="s">
        <v>1038</v>
      </c>
      <c r="B12" t="str">
        <f t="shared" si="0"/>
        <v>連結</v>
      </c>
      <c r="C12" s="366" t="str">
        <f t="shared" si="1"/>
        <v>L1105</v>
      </c>
      <c r="D12" t="s">
        <v>1563</v>
      </c>
      <c r="F12" t="e">
        <f t="shared" si="2"/>
        <v>#VALUE!</v>
      </c>
      <c r="G12" t="s">
        <v>1533</v>
      </c>
    </row>
    <row r="13" spans="1:7">
      <c r="A13" s="293" t="s">
        <v>1050</v>
      </c>
      <c r="B13" t="e">
        <f t="shared" si="0"/>
        <v>#VALUE!</v>
      </c>
      <c r="C13" s="366" t="str">
        <f t="shared" si="1"/>
        <v>L1101</v>
      </c>
      <c r="D13" t="s">
        <v>1567</v>
      </c>
      <c r="F13" t="str">
        <f t="shared" si="2"/>
        <v>L2111</v>
      </c>
      <c r="G13" t="s">
        <v>2072</v>
      </c>
    </row>
    <row r="14" spans="1:7">
      <c r="A14" s="293" t="s">
        <v>1054</v>
      </c>
      <c r="B14" t="e">
        <f t="shared" si="0"/>
        <v>#VALUE!</v>
      </c>
      <c r="C14" s="366" t="str">
        <f t="shared" si="1"/>
        <v>L1101</v>
      </c>
      <c r="D14" t="s">
        <v>1569</v>
      </c>
      <c r="F14" t="str">
        <f t="shared" si="2"/>
        <v>L5951</v>
      </c>
      <c r="G14" t="s">
        <v>2073</v>
      </c>
    </row>
    <row r="15" spans="1:7">
      <c r="A15" s="293" t="s">
        <v>1056</v>
      </c>
      <c r="B15" t="e">
        <f t="shared" si="0"/>
        <v>#VALUE!</v>
      </c>
      <c r="C15" s="366" t="str">
        <f t="shared" si="1"/>
        <v>L1101</v>
      </c>
      <c r="D15" t="s">
        <v>1570</v>
      </c>
      <c r="F15" t="str">
        <f t="shared" si="2"/>
        <v>L5952</v>
      </c>
      <c r="G15" t="s">
        <v>2074</v>
      </c>
    </row>
    <row r="16" spans="1:7">
      <c r="A16" s="293" t="s">
        <v>1042</v>
      </c>
      <c r="B16" t="e">
        <f t="shared" si="0"/>
        <v>#VALUE!</v>
      </c>
      <c r="C16" s="366" t="str">
        <f t="shared" si="1"/>
        <v>L2017</v>
      </c>
      <c r="D16" t="s">
        <v>1574</v>
      </c>
      <c r="F16" t="e">
        <f t="shared" si="2"/>
        <v>#VALUE!</v>
      </c>
      <c r="G16" t="s">
        <v>2075</v>
      </c>
    </row>
    <row r="17" spans="1:7">
      <c r="A17" s="293" t="s">
        <v>1044</v>
      </c>
      <c r="B17" t="e">
        <f t="shared" si="0"/>
        <v>#VALUE!</v>
      </c>
      <c r="C17" s="366" t="str">
        <f t="shared" si="1"/>
        <v>L6608</v>
      </c>
      <c r="D17" t="s">
        <v>1580</v>
      </c>
      <c r="F17" t="str">
        <f t="shared" si="2"/>
        <v>L1105</v>
      </c>
      <c r="G17" t="s">
        <v>2076</v>
      </c>
    </row>
    <row r="18" spans="1:7">
      <c r="A18" s="293" t="s">
        <v>1046</v>
      </c>
      <c r="B18" t="e">
        <f t="shared" si="0"/>
        <v>#VALUE!</v>
      </c>
      <c r="C18" s="366" t="str">
        <f t="shared" si="1"/>
        <v>LOAN於</v>
      </c>
      <c r="D18" t="s">
        <v>1584</v>
      </c>
      <c r="F18" t="e">
        <f t="shared" si="2"/>
        <v>#VALUE!</v>
      </c>
      <c r="G18" t="s">
        <v>2077</v>
      </c>
    </row>
    <row r="19" spans="1:7">
      <c r="A19" s="293" t="s">
        <v>1083</v>
      </c>
      <c r="B19" t="e">
        <f t="shared" si="0"/>
        <v>#VALUE!</v>
      </c>
      <c r="C19" s="366" t="str">
        <f t="shared" si="1"/>
        <v>L1109</v>
      </c>
      <c r="D19" t="s">
        <v>1590</v>
      </c>
      <c r="F19" t="str">
        <f t="shared" si="2"/>
        <v>LOAN作</v>
      </c>
      <c r="G19" t="s">
        <v>2078</v>
      </c>
    </row>
    <row r="20" spans="1:7">
      <c r="A20" s="293" t="s">
        <v>328</v>
      </c>
      <c r="B20" t="str">
        <f t="shared" si="0"/>
        <v>連結</v>
      </c>
      <c r="C20" s="366" t="str">
        <f t="shared" si="1"/>
        <v>L1105</v>
      </c>
      <c r="D20" t="s">
        <v>1592</v>
      </c>
      <c r="F20" t="str">
        <f t="shared" si="2"/>
        <v>L2801</v>
      </c>
      <c r="G20" t="s">
        <v>2079</v>
      </c>
    </row>
    <row r="21" spans="1:7">
      <c r="A21" s="293" t="s">
        <v>1447</v>
      </c>
      <c r="B21" t="e">
        <f t="shared" si="0"/>
        <v>#VALUE!</v>
      </c>
      <c r="C21" s="366" t="str">
        <f t="shared" si="1"/>
        <v>L1102</v>
      </c>
      <c r="D21" t="s">
        <v>1593</v>
      </c>
      <c r="F21" t="str">
        <f t="shared" si="2"/>
        <v>LOAN亦</v>
      </c>
      <c r="G21" t="s">
        <v>2080</v>
      </c>
    </row>
    <row r="22" spans="1:7">
      <c r="A22" s="293" t="s">
        <v>1450</v>
      </c>
      <c r="B22" t="e">
        <f t="shared" si="0"/>
        <v>#VALUE!</v>
      </c>
      <c r="C22" s="366" t="str">
        <f t="shared" si="1"/>
        <v>L1102</v>
      </c>
      <c r="D22" t="s">
        <v>1594</v>
      </c>
      <c r="F22" t="str">
        <f t="shared" si="2"/>
        <v>L範例</v>
      </c>
      <c r="G22" t="s">
        <v>2081</v>
      </c>
    </row>
    <row r="23" spans="1:7">
      <c r="A23" s="293" t="s">
        <v>1544</v>
      </c>
      <c r="B23" t="e">
        <f t="shared" si="0"/>
        <v>#VALUE!</v>
      </c>
      <c r="C23" s="366" t="str">
        <f t="shared" si="1"/>
        <v>L1102</v>
      </c>
      <c r="D23" t="s">
        <v>1595</v>
      </c>
      <c r="F23" t="e">
        <f t="shared" si="2"/>
        <v>#VALUE!</v>
      </c>
      <c r="G23" t="s">
        <v>2082</v>
      </c>
    </row>
    <row r="24" spans="1:7">
      <c r="A24" s="293" t="s">
        <v>1548</v>
      </c>
      <c r="B24" t="e">
        <f t="shared" si="0"/>
        <v>#VALUE!</v>
      </c>
      <c r="C24" s="366" t="str">
        <f t="shared" si="1"/>
        <v>L2306</v>
      </c>
      <c r="D24" t="s">
        <v>1597</v>
      </c>
      <c r="F24" t="str">
        <f t="shared" si="2"/>
        <v>L2801</v>
      </c>
      <c r="G24" t="s">
        <v>2083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1598</v>
      </c>
      <c r="F25" t="e">
        <f t="shared" si="2"/>
        <v>#VALUE!</v>
      </c>
      <c r="G25" t="s">
        <v>2084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1599</v>
      </c>
      <c r="F26" t="str">
        <f t="shared" si="2"/>
        <v>L1105</v>
      </c>
      <c r="G26" t="s">
        <v>2085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1614</v>
      </c>
      <c r="F27" t="e">
        <f t="shared" si="2"/>
        <v>#VALUE!</v>
      </c>
      <c r="G27" t="s">
        <v>2086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1618</v>
      </c>
      <c r="F28" t="e">
        <f t="shared" si="2"/>
        <v>#VALUE!</v>
      </c>
      <c r="G28" t="s">
        <v>2087</v>
      </c>
    </row>
    <row r="29" spans="1:7">
      <c r="A29" s="293" t="s">
        <v>286</v>
      </c>
      <c r="B29" t="e">
        <f t="shared" si="0"/>
        <v>#VALUE!</v>
      </c>
      <c r="C29" s="366" t="str">
        <f t="shared" si="1"/>
        <v>LOAN作</v>
      </c>
      <c r="D29" t="s">
        <v>1620</v>
      </c>
      <c r="F29" t="e">
        <f t="shared" si="2"/>
        <v>#VALUE!</v>
      </c>
      <c r="G29" t="s">
        <v>2088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1624</v>
      </c>
      <c r="F30" t="e">
        <f t="shared" si="2"/>
        <v>#VALUE!</v>
      </c>
      <c r="G30" t="s">
        <v>2089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1627</v>
      </c>
      <c r="F31" t="e">
        <f t="shared" si="2"/>
        <v>#VALUE!</v>
      </c>
      <c r="G31" t="s">
        <v>2090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1633</v>
      </c>
      <c r="F32" t="str">
        <f t="shared" si="2"/>
        <v>L5500</v>
      </c>
      <c r="G32" t="s">
        <v>2091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1640</v>
      </c>
      <c r="F33" t="e">
        <f t="shared" si="2"/>
        <v>#VALUE!</v>
      </c>
      <c r="G33" t="s">
        <v>2092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1646</v>
      </c>
      <c r="F34" t="str">
        <f t="shared" si="2"/>
        <v>L2111</v>
      </c>
      <c r="G34" t="s">
        <v>2093</v>
      </c>
    </row>
    <row r="35" spans="1:7">
      <c r="A35" s="293" t="s">
        <v>1421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1653</v>
      </c>
      <c r="F35" t="str">
        <f t="shared" ref="F35:F66" si="5">MID(G35,FIND("L",G35),5)</f>
        <v>L3701</v>
      </c>
      <c r="G35" t="s">
        <v>2094</v>
      </c>
    </row>
    <row r="36" spans="1:7">
      <c r="A36" s="293" t="s">
        <v>1600</v>
      </c>
      <c r="B36" t="e">
        <f t="shared" si="3"/>
        <v>#VALUE!</v>
      </c>
      <c r="C36" s="366" t="str">
        <f t="shared" si="4"/>
        <v>L2801</v>
      </c>
      <c r="D36" t="s">
        <v>1659</v>
      </c>
      <c r="F36" t="str">
        <f t="shared" si="5"/>
        <v>L2154</v>
      </c>
      <c r="G36" t="s">
        <v>2095</v>
      </c>
    </row>
    <row r="37" spans="1:7">
      <c r="A37" s="293" t="s">
        <v>848</v>
      </c>
      <c r="B37" t="e">
        <f t="shared" si="3"/>
        <v>#VALUE!</v>
      </c>
      <c r="C37" s="366" t="str">
        <f t="shared" si="4"/>
        <v>L1101</v>
      </c>
      <c r="D37" t="s">
        <v>1667</v>
      </c>
      <c r="F37" t="str">
        <f t="shared" si="5"/>
        <v>L2111</v>
      </c>
      <c r="G37" t="s">
        <v>2096</v>
      </c>
    </row>
    <row r="38" spans="1:7">
      <c r="A38" s="293" t="s">
        <v>850</v>
      </c>
      <c r="B38" t="str">
        <f t="shared" si="3"/>
        <v>連結</v>
      </c>
      <c r="C38" s="366" t="str">
        <f t="shared" si="4"/>
        <v>LOAN共</v>
      </c>
      <c r="D38" t="s">
        <v>1671</v>
      </c>
      <c r="F38" t="str">
        <f t="shared" si="5"/>
        <v>L2221</v>
      </c>
      <c r="G38" t="s">
        <v>2097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1672</v>
      </c>
      <c r="F39" t="str">
        <f t="shared" si="5"/>
        <v>L表,供整</v>
      </c>
      <c r="G39" t="s">
        <v>2098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1674</v>
      </c>
      <c r="F40" t="e">
        <f t="shared" si="5"/>
        <v>#VALUE!</v>
      </c>
      <c r="G40" t="s">
        <v>2099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1675</v>
      </c>
      <c r="F41" t="e">
        <f t="shared" si="5"/>
        <v>#VALUE!</v>
      </c>
      <c r="G41" t="s">
        <v>2100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1678</v>
      </c>
      <c r="F42" t="str">
        <f t="shared" si="5"/>
        <v>L2038</v>
      </c>
      <c r="G42" t="s">
        <v>2101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1680</v>
      </c>
      <c r="F43" t="str">
        <f t="shared" si="5"/>
        <v>L2221</v>
      </c>
      <c r="G43" t="s">
        <v>2102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1685</v>
      </c>
      <c r="F44" t="e">
        <f t="shared" si="5"/>
        <v>#VALUE!</v>
      </c>
      <c r="G44" t="s">
        <v>2103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1688</v>
      </c>
      <c r="F45" t="e">
        <f t="shared" si="5"/>
        <v>#VALUE!</v>
      </c>
      <c r="G45" t="s">
        <v>2104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1689</v>
      </c>
      <c r="F46" t="e">
        <f t="shared" si="5"/>
        <v>#VALUE!</v>
      </c>
      <c r="G46" t="s">
        <v>2105</v>
      </c>
    </row>
    <row r="47" spans="1:7">
      <c r="A47" s="293" t="s">
        <v>1410</v>
      </c>
      <c r="B47" t="e">
        <f t="shared" si="3"/>
        <v>#VALUE!</v>
      </c>
      <c r="C47" s="366" t="str">
        <f t="shared" si="4"/>
        <v>L2911</v>
      </c>
      <c r="D47" t="s">
        <v>1690</v>
      </c>
      <c r="F47" t="e">
        <f t="shared" si="5"/>
        <v>#VALUE!</v>
      </c>
      <c r="G47" t="s">
        <v>2106</v>
      </c>
    </row>
    <row r="48" spans="1:7">
      <c r="A48" s="293" t="s">
        <v>238</v>
      </c>
      <c r="B48" t="e">
        <f t="shared" si="3"/>
        <v>#VALUE!</v>
      </c>
      <c r="C48" s="366" t="str">
        <f t="shared" si="4"/>
        <v>L1101</v>
      </c>
      <c r="D48" t="s">
        <v>1691</v>
      </c>
      <c r="F48" t="e">
        <f t="shared" si="5"/>
        <v>#VALUE!</v>
      </c>
      <c r="G48" t="s">
        <v>2107</v>
      </c>
    </row>
    <row r="49" spans="1:7">
      <c r="A49" s="293" t="s">
        <v>240</v>
      </c>
      <c r="B49" t="e">
        <f t="shared" si="3"/>
        <v>#VALUE!</v>
      </c>
      <c r="C49" s="366" t="str">
        <f t="shared" si="4"/>
        <v>LOAN輸</v>
      </c>
      <c r="D49" t="s">
        <v>1693</v>
      </c>
      <c r="F49" t="e">
        <f t="shared" si="5"/>
        <v>#VALUE!</v>
      </c>
      <c r="G49" t="s">
        <v>2108</v>
      </c>
    </row>
    <row r="50" spans="1:7">
      <c r="A50" s="293" t="s">
        <v>243</v>
      </c>
      <c r="B50" t="str">
        <f t="shared" si="3"/>
        <v>連結</v>
      </c>
      <c r="C50" s="366" t="str">
        <f t="shared" si="4"/>
        <v>L4610</v>
      </c>
      <c r="D50" t="s">
        <v>1694</v>
      </c>
      <c r="F50" t="e">
        <f t="shared" si="5"/>
        <v>#VALUE!</v>
      </c>
      <c r="G50" t="s">
        <v>2109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1695</v>
      </c>
      <c r="F51" t="str">
        <f t="shared" si="5"/>
        <v>L3005</v>
      </c>
      <c r="G51" t="s">
        <v>2110</v>
      </c>
    </row>
    <row r="52" spans="1:7">
      <c r="A52" s="293" t="s">
        <v>230</v>
      </c>
      <c r="B52" t="e">
        <f t="shared" si="3"/>
        <v>#VALUE!</v>
      </c>
      <c r="C52" s="366" t="str">
        <f t="shared" si="4"/>
        <v>L2038</v>
      </c>
      <c r="D52" t="s">
        <v>1696</v>
      </c>
      <c r="F52" t="e">
        <f t="shared" si="5"/>
        <v>#VALUE!</v>
      </c>
      <c r="G52" t="s">
        <v>2111</v>
      </c>
    </row>
    <row r="53" spans="1:7">
      <c r="A53" s="293" t="s">
        <v>232</v>
      </c>
      <c r="B53" t="e">
        <f t="shared" si="3"/>
        <v>#VALUE!</v>
      </c>
      <c r="C53" s="366" t="str">
        <f t="shared" si="4"/>
        <v>L2038</v>
      </c>
      <c r="D53" t="s">
        <v>1696</v>
      </c>
      <c r="F53" t="str">
        <f t="shared" si="5"/>
        <v>L3220</v>
      </c>
      <c r="G53" t="s">
        <v>2112</v>
      </c>
    </row>
    <row r="54" spans="1:7">
      <c r="A54" s="293" t="s">
        <v>260</v>
      </c>
      <c r="B54" t="e">
        <f t="shared" si="3"/>
        <v>#VALUE!</v>
      </c>
      <c r="C54" s="366" t="str">
        <f t="shared" si="4"/>
        <v>L2038</v>
      </c>
      <c r="D54" t="s">
        <v>1697</v>
      </c>
      <c r="F54" t="e">
        <f t="shared" si="5"/>
        <v>#VALUE!</v>
      </c>
      <c r="G54" t="s">
        <v>2113</v>
      </c>
    </row>
    <row r="55" spans="1:7">
      <c r="A55" s="293" t="s">
        <v>263</v>
      </c>
      <c r="B55" t="e">
        <f t="shared" si="3"/>
        <v>#VALUE!</v>
      </c>
      <c r="C55" s="366" t="str">
        <f t="shared" si="4"/>
        <v>L2035</v>
      </c>
      <c r="D55" t="s">
        <v>1704</v>
      </c>
      <c r="F55" t="e">
        <f t="shared" si="5"/>
        <v>#VALUE!</v>
      </c>
      <c r="G55" t="s">
        <v>2114</v>
      </c>
    </row>
    <row r="56" spans="1:7">
      <c r="A56" s="293" t="s">
        <v>265</v>
      </c>
      <c r="B56" t="e">
        <f t="shared" si="3"/>
        <v>#VALUE!</v>
      </c>
      <c r="C56" s="366" t="str">
        <f t="shared" si="4"/>
        <v>L給案件承</v>
      </c>
      <c r="D56" t="s">
        <v>1709</v>
      </c>
      <c r="F56" t="e">
        <f t="shared" si="5"/>
        <v>#VALUE!</v>
      </c>
      <c r="G56" t="s">
        <v>2115</v>
      </c>
    </row>
    <row r="57" spans="1:7">
      <c r="A57" s="293" t="s">
        <v>273</v>
      </c>
      <c r="B57" t="str">
        <f t="shared" si="3"/>
        <v>連結</v>
      </c>
      <c r="C57" s="366" t="str">
        <f t="shared" si="4"/>
        <v>L2072</v>
      </c>
      <c r="D57" t="s">
        <v>1713</v>
      </c>
      <c r="F57" t="e">
        <f t="shared" si="5"/>
        <v>#VALUE!</v>
      </c>
      <c r="G57" t="s">
        <v>2116</v>
      </c>
    </row>
    <row r="58" spans="1:7">
      <c r="A58" s="293" t="s">
        <v>270</v>
      </c>
      <c r="B58" t="e">
        <f t="shared" si="3"/>
        <v>#VALUE!</v>
      </c>
      <c r="C58" s="366" t="str">
        <f t="shared" si="4"/>
        <v>L6402</v>
      </c>
      <c r="D58" t="s">
        <v>1715</v>
      </c>
      <c r="F58" t="e">
        <f t="shared" si="5"/>
        <v>#VALUE!</v>
      </c>
      <c r="G58" t="s">
        <v>2117</v>
      </c>
    </row>
    <row r="59" spans="1:7">
      <c r="A59" s="293" t="s">
        <v>1432</v>
      </c>
      <c r="B59" t="e">
        <f t="shared" si="3"/>
        <v>#VALUE!</v>
      </c>
      <c r="C59" s="366" t="str">
        <f t="shared" si="4"/>
        <v>L1905</v>
      </c>
      <c r="D59" t="s">
        <v>1720</v>
      </c>
      <c r="F59" t="str">
        <f t="shared" si="5"/>
        <v>L5075</v>
      </c>
      <c r="G59" t="s">
        <v>2118</v>
      </c>
    </row>
    <row r="60" spans="1:7">
      <c r="A60" s="293" t="s">
        <v>1435</v>
      </c>
      <c r="B60" t="e">
        <f t="shared" si="3"/>
        <v>#VALUE!</v>
      </c>
      <c r="C60" s="366" t="e">
        <f t="shared" si="4"/>
        <v>#VALUE!</v>
      </c>
      <c r="D60" t="s">
        <v>1737</v>
      </c>
      <c r="F60" t="str">
        <f t="shared" si="5"/>
        <v>L597A</v>
      </c>
      <c r="G60" t="s">
        <v>2119</v>
      </c>
    </row>
    <row r="61" spans="1:7">
      <c r="A61" s="293" t="s">
        <v>290</v>
      </c>
      <c r="B61" t="e">
        <f t="shared" si="3"/>
        <v>#VALUE!</v>
      </c>
      <c r="C61" s="366" t="str">
        <f t="shared" si="4"/>
        <v>L2154</v>
      </c>
      <c r="D61" t="s">
        <v>1738</v>
      </c>
      <c r="F61" t="e">
        <f t="shared" si="5"/>
        <v>#VALUE!</v>
      </c>
      <c r="G61" t="s">
        <v>2120</v>
      </c>
    </row>
    <row r="62" spans="1:7">
      <c r="A62" s="293" t="s">
        <v>1440</v>
      </c>
      <c r="B62" t="e">
        <f t="shared" si="3"/>
        <v>#VALUE!</v>
      </c>
      <c r="C62" s="366" t="str">
        <f t="shared" si="4"/>
        <v>L檢核結果</v>
      </c>
      <c r="D62" t="s">
        <v>1746</v>
      </c>
      <c r="F62" t="str">
        <f t="shared" si="5"/>
        <v>L6605</v>
      </c>
      <c r="G62" t="s">
        <v>2121</v>
      </c>
    </row>
    <row r="63" spans="1:7">
      <c r="A63" s="293" t="s">
        <v>1443</v>
      </c>
      <c r="B63" t="e">
        <f t="shared" si="3"/>
        <v>#VALUE!</v>
      </c>
      <c r="C63" s="366" t="str">
        <f t="shared" si="4"/>
        <v>L3100</v>
      </c>
      <c r="D63" t="s">
        <v>1748</v>
      </c>
      <c r="F63" t="e">
        <f t="shared" si="5"/>
        <v>#VALUE!</v>
      </c>
      <c r="G63" t="s">
        <v>2122</v>
      </c>
    </row>
    <row r="64" spans="1:7">
      <c r="A64" s="293" t="s">
        <v>1445</v>
      </c>
      <c r="B64" t="e">
        <f t="shared" si="3"/>
        <v>#VALUE!</v>
      </c>
      <c r="C64" s="366" t="str">
        <f t="shared" si="4"/>
        <v>L2060</v>
      </c>
      <c r="D64" t="s">
        <v>1754</v>
      </c>
      <c r="F64" t="str">
        <f t="shared" si="5"/>
        <v>L4703</v>
      </c>
      <c r="G64" t="s">
        <v>2123</v>
      </c>
    </row>
    <row r="65" spans="1:7">
      <c r="A65" s="293" t="s">
        <v>1437</v>
      </c>
      <c r="B65" t="e">
        <f t="shared" si="3"/>
        <v>#VALUE!</v>
      </c>
      <c r="C65" s="366" t="str">
        <f t="shared" si="4"/>
        <v>L2600</v>
      </c>
      <c r="D65" t="s">
        <v>1756</v>
      </c>
      <c r="F65" t="str">
        <f t="shared" si="5"/>
        <v>L4454</v>
      </c>
      <c r="G65" t="s">
        <v>2124</v>
      </c>
    </row>
    <row r="66" spans="1:7">
      <c r="A66" s="293" t="s">
        <v>294</v>
      </c>
      <c r="B66" t="e">
        <f t="shared" si="3"/>
        <v>#VALUE!</v>
      </c>
      <c r="C66" s="366" t="str">
        <f t="shared" si="4"/>
        <v>L3600</v>
      </c>
      <c r="D66" t="s">
        <v>1757</v>
      </c>
      <c r="F66" t="str">
        <f t="shared" si="5"/>
        <v>L3731</v>
      </c>
      <c r="G66" t="s">
        <v>2125</v>
      </c>
    </row>
    <row r="67" spans="1:7">
      <c r="A67" s="293" t="s">
        <v>297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1758</v>
      </c>
      <c r="F67" t="str">
        <f t="shared" ref="F67:F88" si="8">MID(G67,FIND("L",G67),5)</f>
        <v>L4605</v>
      </c>
      <c r="G67" t="s">
        <v>2126</v>
      </c>
    </row>
    <row r="68" spans="1:7">
      <c r="A68" s="293" t="s">
        <v>299</v>
      </c>
      <c r="B68" t="e">
        <f t="shared" si="6"/>
        <v>#VALUE!</v>
      </c>
      <c r="C68" s="366" t="str">
        <f t="shared" si="7"/>
        <v>L3600</v>
      </c>
      <c r="D68" t="s">
        <v>1759</v>
      </c>
      <c r="F68" t="e">
        <f t="shared" si="8"/>
        <v>#VALUE!</v>
      </c>
      <c r="G68" t="s">
        <v>2127</v>
      </c>
    </row>
    <row r="69" spans="1:7">
      <c r="A69" s="293" t="s">
        <v>303</v>
      </c>
      <c r="B69" t="e">
        <f t="shared" si="6"/>
        <v>#VALUE!</v>
      </c>
      <c r="C69" s="366" t="str">
        <f t="shared" si="7"/>
        <v>L4042</v>
      </c>
      <c r="D69" t="s">
        <v>1761</v>
      </c>
      <c r="F69" t="e">
        <f t="shared" si="8"/>
        <v>#VALUE!</v>
      </c>
      <c r="G69" t="s">
        <v>2128</v>
      </c>
    </row>
    <row r="70" spans="1:7">
      <c r="A70" s="293" t="s">
        <v>307</v>
      </c>
      <c r="B70" t="str">
        <f t="shared" si="6"/>
        <v>連結</v>
      </c>
      <c r="C70" s="366" t="str">
        <f t="shared" si="7"/>
        <v>L3943</v>
      </c>
      <c r="D70" t="s">
        <v>1780</v>
      </c>
      <c r="F70" t="e">
        <f t="shared" si="8"/>
        <v>#VALUE!</v>
      </c>
      <c r="G70" t="s">
        <v>2129</v>
      </c>
    </row>
    <row r="71" spans="1:7">
      <c r="A71" s="293" t="s">
        <v>314</v>
      </c>
      <c r="B71" t="e">
        <f t="shared" si="6"/>
        <v>#VALUE!</v>
      </c>
      <c r="C71" s="366" t="str">
        <f t="shared" si="7"/>
        <v>L3007</v>
      </c>
      <c r="D71" t="s">
        <v>1781</v>
      </c>
      <c r="F71" t="e">
        <f t="shared" si="8"/>
        <v>#VALUE!</v>
      </c>
      <c r="G71" t="s">
        <v>2130</v>
      </c>
    </row>
    <row r="72" spans="1:7">
      <c r="A72" s="293" t="s">
        <v>332</v>
      </c>
      <c r="B72" t="str">
        <f t="shared" si="6"/>
        <v>連結</v>
      </c>
      <c r="C72" s="366" t="str">
        <f t="shared" si="7"/>
        <v>L3943</v>
      </c>
      <c r="D72" t="s">
        <v>1780</v>
      </c>
      <c r="F72" t="e">
        <f t="shared" si="8"/>
        <v>#VALUE!</v>
      </c>
      <c r="G72" t="s">
        <v>2131</v>
      </c>
    </row>
    <row r="73" spans="1:7">
      <c r="A73" s="293" t="s">
        <v>335</v>
      </c>
      <c r="B73" t="str">
        <f t="shared" si="6"/>
        <v>連結</v>
      </c>
      <c r="C73" s="366" t="str">
        <f t="shared" si="7"/>
        <v>L2061</v>
      </c>
      <c r="D73" t="s">
        <v>1783</v>
      </c>
      <c r="F73" t="str">
        <f t="shared" si="8"/>
        <v>L4030</v>
      </c>
      <c r="G73" t="s">
        <v>2132</v>
      </c>
    </row>
    <row r="74" spans="1:7">
      <c r="A74" s="293" t="s">
        <v>371</v>
      </c>
      <c r="B74" t="str">
        <f t="shared" si="6"/>
        <v>連結</v>
      </c>
      <c r="C74" s="366" t="str">
        <f t="shared" si="7"/>
        <v>L4943</v>
      </c>
      <c r="D74" t="s">
        <v>1784</v>
      </c>
      <c r="F74" t="str">
        <f t="shared" si="8"/>
        <v>L6042</v>
      </c>
      <c r="G74" t="s">
        <v>2133</v>
      </c>
    </row>
    <row r="75" spans="1:7">
      <c r="A75" s="293" t="s">
        <v>921</v>
      </c>
      <c r="B75" t="e">
        <f t="shared" si="6"/>
        <v>#VALUE!</v>
      </c>
      <c r="C75" s="366" t="e">
        <f t="shared" si="7"/>
        <v>#VALUE!</v>
      </c>
      <c r="D75" t="s">
        <v>1800</v>
      </c>
      <c r="F75" t="str">
        <f t="shared" si="8"/>
        <v>L1905</v>
      </c>
      <c r="G75" t="s">
        <v>2134</v>
      </c>
    </row>
    <row r="76" spans="1:7">
      <c r="A76" s="293" t="s">
        <v>322</v>
      </c>
      <c r="B76" t="e">
        <f t="shared" si="6"/>
        <v>#VALUE!</v>
      </c>
      <c r="C76" s="366" t="e">
        <f t="shared" si="7"/>
        <v>#VALUE!</v>
      </c>
      <c r="D76" t="s">
        <v>1803</v>
      </c>
      <c r="F76" t="e">
        <f t="shared" si="8"/>
        <v>#VALUE!</v>
      </c>
      <c r="G76" t="s">
        <v>2135</v>
      </c>
    </row>
    <row r="77" spans="1:7">
      <c r="A77" s="293" t="s">
        <v>326</v>
      </c>
      <c r="B77" t="e">
        <f t="shared" si="6"/>
        <v>#VALUE!</v>
      </c>
      <c r="C77" s="366" t="str">
        <f t="shared" si="7"/>
        <v>L後續處理</v>
      </c>
      <c r="D77" t="s">
        <v>1806</v>
      </c>
      <c r="F77" t="str">
        <f t="shared" si="8"/>
        <v>L2222</v>
      </c>
      <c r="G77" t="s">
        <v>2136</v>
      </c>
    </row>
    <row r="78" spans="1:7">
      <c r="A78" s="293" t="s">
        <v>356</v>
      </c>
      <c r="B78" t="e">
        <f t="shared" si="6"/>
        <v>#VALUE!</v>
      </c>
      <c r="C78" s="366" t="str">
        <f t="shared" si="7"/>
        <v>L後續處理</v>
      </c>
      <c r="D78" t="s">
        <v>1806</v>
      </c>
      <c r="F78" t="str">
        <f t="shared" si="8"/>
        <v>L2480</v>
      </c>
      <c r="G78" t="s">
        <v>2137</v>
      </c>
    </row>
    <row r="79" spans="1:7">
      <c r="A79" s="293" t="s">
        <v>359</v>
      </c>
      <c r="B79" t="e">
        <f t="shared" si="6"/>
        <v>#VALUE!</v>
      </c>
      <c r="C79" s="366" t="str">
        <f t="shared" si="7"/>
        <v>LD暫收款</v>
      </c>
      <c r="D79" t="s">
        <v>1817</v>
      </c>
      <c r="F79" t="e">
        <f t="shared" si="8"/>
        <v>#VALUE!</v>
      </c>
      <c r="G79" t="s">
        <v>2138</v>
      </c>
    </row>
    <row r="80" spans="1:7">
      <c r="A80" s="293" t="s">
        <v>364</v>
      </c>
      <c r="B80" t="e">
        <f t="shared" si="6"/>
        <v>#VALUE!</v>
      </c>
      <c r="C80" s="366" t="str">
        <f t="shared" si="7"/>
        <v>LC009</v>
      </c>
      <c r="D80" t="s">
        <v>1821</v>
      </c>
      <c r="F80" t="e">
        <f t="shared" si="8"/>
        <v>#VALUE!</v>
      </c>
      <c r="G80" t="s">
        <v>2139</v>
      </c>
    </row>
    <row r="81" spans="1:7">
      <c r="A81" s="293" t="s">
        <v>339</v>
      </c>
      <c r="B81" t="e">
        <f t="shared" si="6"/>
        <v>#VALUE!</v>
      </c>
      <c r="C81" s="366" t="str">
        <f t="shared" si="7"/>
        <v>L8030</v>
      </c>
      <c r="D81" t="s">
        <v>1823</v>
      </c>
      <c r="F81" t="e">
        <f t="shared" si="8"/>
        <v>#VALUE!</v>
      </c>
      <c r="G81" t="s">
        <v>2140</v>
      </c>
    </row>
    <row r="82" spans="1:7">
      <c r="A82" s="293" t="s">
        <v>342</v>
      </c>
      <c r="B82" t="str">
        <f t="shared" si="6"/>
        <v>連結</v>
      </c>
      <c r="C82" s="366" t="str">
        <f t="shared" si="7"/>
        <v>L6932</v>
      </c>
      <c r="D82" t="s">
        <v>1826</v>
      </c>
      <c r="F82" t="e">
        <f t="shared" si="8"/>
        <v>#VALUE!</v>
      </c>
      <c r="G82" t="s">
        <v>2141</v>
      </c>
    </row>
    <row r="83" spans="1:7">
      <c r="A83" s="293" t="s">
        <v>381</v>
      </c>
      <c r="B83" t="str">
        <f t="shared" si="6"/>
        <v>連結</v>
      </c>
      <c r="C83" s="366" t="str">
        <f t="shared" si="7"/>
        <v>L5960</v>
      </c>
      <c r="D83" t="s">
        <v>1829</v>
      </c>
      <c r="F83" t="e">
        <f t="shared" si="8"/>
        <v>#VALUE!</v>
      </c>
      <c r="G83" t="s">
        <v>2142</v>
      </c>
    </row>
    <row r="84" spans="1:7">
      <c r="A84" s="293" t="s">
        <v>383</v>
      </c>
      <c r="B84" t="str">
        <f t="shared" si="6"/>
        <v>連結</v>
      </c>
      <c r="C84" s="366" t="str">
        <f t="shared" si="7"/>
        <v>L5976</v>
      </c>
      <c r="D84" t="s">
        <v>1831</v>
      </c>
      <c r="F84" t="e">
        <f t="shared" si="8"/>
        <v>#VALUE!</v>
      </c>
      <c r="G84" t="s">
        <v>2143</v>
      </c>
    </row>
    <row r="85" spans="1:7">
      <c r="A85" s="293" t="s">
        <v>389</v>
      </c>
      <c r="B85" t="e">
        <f t="shared" si="6"/>
        <v>#VALUE!</v>
      </c>
      <c r="C85" s="366" t="str">
        <f t="shared" si="7"/>
        <v>L5702</v>
      </c>
      <c r="D85" t="s">
        <v>1833</v>
      </c>
      <c r="F85" t="e">
        <f t="shared" si="8"/>
        <v>#VALUE!</v>
      </c>
      <c r="G85" t="s">
        <v>2144</v>
      </c>
    </row>
    <row r="86" spans="1:7">
      <c r="A86" s="293" t="s">
        <v>391</v>
      </c>
      <c r="B86" t="str">
        <f t="shared" si="6"/>
        <v>連結</v>
      </c>
      <c r="C86" s="366" t="str">
        <f t="shared" si="7"/>
        <v>L5977</v>
      </c>
      <c r="D86" t="s">
        <v>1835</v>
      </c>
      <c r="F86" s="293" t="str">
        <f t="shared" si="8"/>
        <v>L8203</v>
      </c>
      <c r="G86" t="s">
        <v>2239</v>
      </c>
    </row>
    <row r="87" spans="1:7">
      <c r="A87" s="293" t="s">
        <v>393</v>
      </c>
      <c r="B87" t="e">
        <f t="shared" si="6"/>
        <v>#VALUE!</v>
      </c>
      <c r="C87" s="366" t="str">
        <f t="shared" si="7"/>
        <v>L5711</v>
      </c>
      <c r="D87" t="s">
        <v>1836</v>
      </c>
      <c r="F87" s="293" t="str">
        <f t="shared" si="8"/>
        <v>L8204</v>
      </c>
      <c r="G87" t="s">
        <v>2240</v>
      </c>
    </row>
    <row r="88" spans="1:7">
      <c r="A88" s="293" t="s">
        <v>395</v>
      </c>
      <c r="B88" t="e">
        <f t="shared" si="6"/>
        <v>#VALUE!</v>
      </c>
      <c r="C88" s="366" t="str">
        <f t="shared" si="7"/>
        <v>L5711</v>
      </c>
      <c r="D88" t="s">
        <v>1837</v>
      </c>
      <c r="F88" s="293" t="str">
        <f t="shared" si="8"/>
        <v>L5813</v>
      </c>
      <c r="G88" t="s">
        <v>2241</v>
      </c>
    </row>
    <row r="89" spans="1:7">
      <c r="A89" s="293" t="s">
        <v>404</v>
      </c>
      <c r="B89" t="e">
        <f t="shared" si="6"/>
        <v>#VALUE!</v>
      </c>
      <c r="C89" s="366" t="str">
        <f t="shared" si="7"/>
        <v>L6085</v>
      </c>
      <c r="D89" t="s">
        <v>1842</v>
      </c>
    </row>
    <row r="90" spans="1:7">
      <c r="A90" s="293" t="s">
        <v>417</v>
      </c>
      <c r="B90" t="e">
        <f t="shared" si="6"/>
        <v>#VALUE!</v>
      </c>
      <c r="C90" s="366" t="str">
        <f t="shared" si="7"/>
        <v>L4500</v>
      </c>
      <c r="D90" t="s">
        <v>1859</v>
      </c>
    </row>
    <row r="91" spans="1:7">
      <c r="A91" s="293" t="s">
        <v>424</v>
      </c>
      <c r="B91" t="e">
        <f t="shared" si="6"/>
        <v>#VALUE!</v>
      </c>
      <c r="C91" s="366" t="str">
        <f t="shared" si="7"/>
        <v>L4500</v>
      </c>
      <c r="D91" t="s">
        <v>1860</v>
      </c>
    </row>
    <row r="92" spans="1:7">
      <c r="A92" s="293" t="s">
        <v>1428</v>
      </c>
      <c r="B92" t="e">
        <f t="shared" si="6"/>
        <v>#VALUE!</v>
      </c>
      <c r="C92" s="366" t="str">
        <f t="shared" si="7"/>
        <v>L4210</v>
      </c>
      <c r="D92" t="s">
        <v>1864</v>
      </c>
    </row>
    <row r="93" spans="1:7">
      <c r="A93" s="293" t="s">
        <v>427</v>
      </c>
      <c r="B93" t="e">
        <f t="shared" si="6"/>
        <v>#VALUE!</v>
      </c>
      <c r="C93" s="366" t="str">
        <f t="shared" si="7"/>
        <v>L3200</v>
      </c>
      <c r="D93" t="s">
        <v>1874</v>
      </c>
    </row>
    <row r="94" spans="1:7">
      <c r="A94" s="293" t="s">
        <v>429</v>
      </c>
      <c r="B94" t="e">
        <f t="shared" si="6"/>
        <v>#VALUE!</v>
      </c>
      <c r="C94" s="366" t="str">
        <f t="shared" si="7"/>
        <v>L3130</v>
      </c>
      <c r="D94" t="s">
        <v>1877</v>
      </c>
    </row>
    <row r="95" spans="1:7">
      <c r="A95" s="293" t="s">
        <v>715</v>
      </c>
      <c r="B95" t="e">
        <f t="shared" si="6"/>
        <v>#VALUE!</v>
      </c>
      <c r="C95" s="366" t="str">
        <f t="shared" si="7"/>
        <v>L4920</v>
      </c>
      <c r="D95" t="s">
        <v>1890</v>
      </c>
    </row>
    <row r="96" spans="1:7">
      <c r="A96" s="293" t="s">
        <v>431</v>
      </c>
      <c r="B96" t="e">
        <f t="shared" si="6"/>
        <v>#VALUE!</v>
      </c>
      <c r="C96" s="366" t="str">
        <f t="shared" si="7"/>
        <v>L6501</v>
      </c>
      <c r="D96" t="s">
        <v>1895</v>
      </c>
    </row>
    <row r="97" spans="1:4">
      <c r="A97" s="293" t="s">
        <v>435</v>
      </c>
      <c r="B97" t="e">
        <f t="shared" si="6"/>
        <v>#VALUE!</v>
      </c>
      <c r="C97" s="366" t="str">
        <f t="shared" si="7"/>
        <v>L3130</v>
      </c>
      <c r="D97" t="s">
        <v>1901</v>
      </c>
    </row>
    <row r="98" spans="1:4">
      <c r="A98" s="293" t="s">
        <v>438</v>
      </c>
      <c r="B98" t="str">
        <f t="shared" si="6"/>
        <v>連結</v>
      </c>
      <c r="C98" s="366" t="str">
        <f t="shared" si="7"/>
        <v>L8204</v>
      </c>
      <c r="D98" t="s">
        <v>1902</v>
      </c>
    </row>
    <row r="99" spans="1:4">
      <c r="A99" s="293" t="s">
        <v>801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1933</v>
      </c>
    </row>
    <row r="100" spans="1:4">
      <c r="A100" s="293" t="s">
        <v>446</v>
      </c>
      <c r="B100" t="e">
        <f t="shared" si="9"/>
        <v>#VALUE!</v>
      </c>
      <c r="C100" s="366" t="e">
        <f t="shared" si="10"/>
        <v>#VALUE!</v>
      </c>
      <c r="D100" t="s">
        <v>1935</v>
      </c>
    </row>
    <row r="101" spans="1:4">
      <c r="A101" s="293" t="s">
        <v>450</v>
      </c>
      <c r="B101" t="str">
        <f t="shared" si="9"/>
        <v>連結</v>
      </c>
      <c r="C101" s="366" t="str">
        <f t="shared" si="10"/>
        <v>L2038</v>
      </c>
      <c r="D101" t="s">
        <v>1939</v>
      </c>
    </row>
    <row r="102" spans="1:4">
      <c r="A102" s="293" t="s">
        <v>448</v>
      </c>
      <c r="B102" t="e">
        <f t="shared" si="9"/>
        <v>#VALUE!</v>
      </c>
      <c r="C102" s="366" t="str">
        <f t="shared" si="10"/>
        <v>L4610</v>
      </c>
      <c r="D102" t="s">
        <v>1944</v>
      </c>
    </row>
    <row r="103" spans="1:4">
      <c r="A103" s="293" t="s">
        <v>454</v>
      </c>
      <c r="B103" t="e">
        <f t="shared" si="9"/>
        <v>#VALUE!</v>
      </c>
      <c r="C103" s="366" t="str">
        <f t="shared" si="10"/>
        <v>L4611</v>
      </c>
      <c r="D103" t="s">
        <v>1945</v>
      </c>
    </row>
    <row r="104" spans="1:4">
      <c r="A104" s="293" t="s">
        <v>468</v>
      </c>
      <c r="B104" t="e">
        <f t="shared" si="9"/>
        <v>#VALUE!</v>
      </c>
      <c r="C104" s="366" t="str">
        <f t="shared" si="10"/>
        <v>L4962</v>
      </c>
      <c r="D104" t="s">
        <v>1946</v>
      </c>
    </row>
    <row r="105" spans="1:4">
      <c r="A105" s="293" t="s">
        <v>474</v>
      </c>
      <c r="B105" t="str">
        <f t="shared" si="9"/>
        <v>連結</v>
      </c>
      <c r="C105" s="366" t="str">
        <f t="shared" si="10"/>
        <v>L4961</v>
      </c>
      <c r="D105" t="s">
        <v>1947</v>
      </c>
    </row>
    <row r="106" spans="1:4">
      <c r="A106" s="293" t="s">
        <v>476</v>
      </c>
      <c r="B106" t="e">
        <f t="shared" si="9"/>
        <v>#VALUE!</v>
      </c>
      <c r="C106" s="366" t="str">
        <f t="shared" si="10"/>
        <v>L6301</v>
      </c>
      <c r="D106" t="s">
        <v>1952</v>
      </c>
    </row>
    <row r="107" spans="1:4">
      <c r="A107" s="293" t="s">
        <v>478</v>
      </c>
      <c r="B107" t="e">
        <f t="shared" si="9"/>
        <v>#VALUE!</v>
      </c>
      <c r="C107" s="366" t="str">
        <f t="shared" si="10"/>
        <v>L8204</v>
      </c>
      <c r="D107" t="s">
        <v>1978</v>
      </c>
    </row>
    <row r="108" spans="1:4">
      <c r="A108" s="293" t="s">
        <v>471</v>
      </c>
      <c r="B108" t="e">
        <f t="shared" si="9"/>
        <v>#VALUE!</v>
      </c>
      <c r="C108" s="366" t="e">
        <f t="shared" si="10"/>
        <v>#VALUE!</v>
      </c>
      <c r="D108" t="s">
        <v>1983</v>
      </c>
    </row>
    <row r="109" spans="1:4">
      <c r="A109" s="293" t="s">
        <v>1819</v>
      </c>
      <c r="B109" t="str">
        <f t="shared" si="9"/>
        <v>連結</v>
      </c>
      <c r="C109" s="366" t="str">
        <f t="shared" si="10"/>
        <v>L2017</v>
      </c>
      <c r="D109" t="s">
        <v>1987</v>
      </c>
    </row>
    <row r="110" spans="1:4">
      <c r="A110" s="293" t="s">
        <v>488</v>
      </c>
      <c r="B110" t="str">
        <f t="shared" si="9"/>
        <v>連結</v>
      </c>
      <c r="C110" s="366" t="str">
        <f t="shared" si="10"/>
        <v>L2039</v>
      </c>
      <c r="D110" t="s">
        <v>1988</v>
      </c>
    </row>
    <row r="111" spans="1:4">
      <c r="A111" s="293" t="s">
        <v>492</v>
      </c>
      <c r="B111" t="e">
        <f t="shared" si="9"/>
        <v>#VALUE!</v>
      </c>
      <c r="C111" s="366" t="str">
        <f t="shared" si="10"/>
        <v>L2411</v>
      </c>
      <c r="D111" t="s">
        <v>1991</v>
      </c>
    </row>
    <row r="112" spans="1:4">
      <c r="A112" s="293" t="s">
        <v>486</v>
      </c>
      <c r="B112" t="str">
        <f t="shared" si="9"/>
        <v>連結</v>
      </c>
      <c r="C112" s="366" t="str">
        <f t="shared" si="10"/>
        <v>L190A</v>
      </c>
      <c r="D112" t="s">
        <v>2003</v>
      </c>
    </row>
    <row r="113" spans="1:4">
      <c r="A113" s="293" t="s">
        <v>498</v>
      </c>
      <c r="B113" t="e">
        <f t="shared" si="9"/>
        <v>#VALUE!</v>
      </c>
      <c r="C113" s="366" t="str">
        <f t="shared" si="10"/>
        <v>L5062</v>
      </c>
      <c r="D113" t="s">
        <v>2004</v>
      </c>
    </row>
    <row r="114" spans="1:4">
      <c r="A114" s="293" t="s">
        <v>502</v>
      </c>
      <c r="B114" t="e">
        <f t="shared" si="9"/>
        <v>#VALUE!</v>
      </c>
      <c r="C114" s="366" t="str">
        <f t="shared" si="10"/>
        <v>L2038</v>
      </c>
      <c r="D114" t="s">
        <v>2006</v>
      </c>
    </row>
    <row r="115" spans="1:4">
      <c r="A115" s="293" t="s">
        <v>531</v>
      </c>
    </row>
    <row r="116" spans="1:4">
      <c r="A116" s="293" t="s">
        <v>533</v>
      </c>
    </row>
    <row r="117" spans="1:4">
      <c r="A117" s="293" t="s">
        <v>509</v>
      </c>
    </row>
    <row r="118" spans="1:4">
      <c r="A118" s="293" t="s">
        <v>540</v>
      </c>
    </row>
    <row r="119" spans="1:4">
      <c r="A119" s="293" t="s">
        <v>535</v>
      </c>
    </row>
    <row r="120" spans="1:4">
      <c r="A120" s="293" t="s">
        <v>542</v>
      </c>
    </row>
    <row r="121" spans="1:4">
      <c r="A121" s="293" t="s">
        <v>548</v>
      </c>
    </row>
    <row r="122" spans="1:4">
      <c r="A122" s="293" t="s">
        <v>550</v>
      </c>
    </row>
    <row r="123" spans="1:4">
      <c r="A123" s="293" t="s">
        <v>544</v>
      </c>
    </row>
    <row r="124" spans="1:4">
      <c r="A124" s="293" t="s">
        <v>590</v>
      </c>
    </row>
    <row r="125" spans="1:4">
      <c r="A125" s="293" t="s">
        <v>592</v>
      </c>
    </row>
    <row r="126" spans="1:4">
      <c r="A126" s="293" t="s">
        <v>580</v>
      </c>
    </row>
    <row r="127" spans="1:4">
      <c r="A127" s="293" t="s">
        <v>584</v>
      </c>
    </row>
    <row r="128" spans="1:4">
      <c r="A128" s="293" t="s">
        <v>1126</v>
      </c>
    </row>
    <row r="129" spans="1:1">
      <c r="A129" s="293" t="s">
        <v>614</v>
      </c>
    </row>
    <row r="130" spans="1:1">
      <c r="A130" s="293" t="s">
        <v>622</v>
      </c>
    </row>
    <row r="131" spans="1:1">
      <c r="A131" s="293" t="s">
        <v>624</v>
      </c>
    </row>
    <row r="132" spans="1:1">
      <c r="A132" s="293" t="s">
        <v>631</v>
      </c>
    </row>
    <row r="133" spans="1:1">
      <c r="A133" s="293" t="s">
        <v>639</v>
      </c>
    </row>
    <row r="134" spans="1:1">
      <c r="A134" s="293" t="s">
        <v>637</v>
      </c>
    </row>
    <row r="135" spans="1:1">
      <c r="A135" s="293" t="s">
        <v>642</v>
      </c>
    </row>
    <row r="136" spans="1:1">
      <c r="A136" s="293" t="s">
        <v>794</v>
      </c>
    </row>
    <row r="137" spans="1:1">
      <c r="A137" s="293" t="s">
        <v>377</v>
      </c>
    </row>
    <row r="138" spans="1:1">
      <c r="A138" s="293" t="s">
        <v>734</v>
      </c>
    </row>
    <row r="139" spans="1:1">
      <c r="A139" s="293" t="s">
        <v>710</v>
      </c>
    </row>
    <row r="140" spans="1:1">
      <c r="A140" s="293" t="s">
        <v>649</v>
      </c>
    </row>
    <row r="141" spans="1:1">
      <c r="A141" s="293" t="s">
        <v>677</v>
      </c>
    </row>
    <row r="142" spans="1:1">
      <c r="A142" s="293" t="s">
        <v>681</v>
      </c>
    </row>
    <row r="143" spans="1:1">
      <c r="A143" s="293" t="s">
        <v>656</v>
      </c>
    </row>
    <row r="144" spans="1:1">
      <c r="A144" s="293" t="s">
        <v>685</v>
      </c>
    </row>
    <row r="145" spans="1:1">
      <c r="A145" s="293" t="s">
        <v>687</v>
      </c>
    </row>
    <row r="146" spans="1:1">
      <c r="A146" s="293" t="s">
        <v>959</v>
      </c>
    </row>
    <row r="147" spans="1:1">
      <c r="A147" s="293" t="s">
        <v>705</v>
      </c>
    </row>
    <row r="148" spans="1:1">
      <c r="A148" s="293" t="s">
        <v>1139</v>
      </c>
    </row>
    <row r="149" spans="1:1">
      <c r="A149" s="293" t="s">
        <v>1151</v>
      </c>
    </row>
    <row r="150" spans="1:1">
      <c r="A150" s="293" t="s">
        <v>1153</v>
      </c>
    </row>
    <row r="151" spans="1:1">
      <c r="A151" s="293" t="s">
        <v>1199</v>
      </c>
    </row>
    <row r="152" spans="1:1">
      <c r="A152" s="293" t="s">
        <v>666</v>
      </c>
    </row>
    <row r="153" spans="1:1">
      <c r="A153" s="293" t="s">
        <v>660</v>
      </c>
    </row>
    <row r="154" spans="1:1">
      <c r="A154" s="293" t="s">
        <v>658</v>
      </c>
    </row>
    <row r="155" spans="1:1">
      <c r="A155" s="293" t="s">
        <v>723</v>
      </c>
    </row>
    <row r="156" spans="1:1">
      <c r="A156" s="293" t="s">
        <v>1930</v>
      </c>
    </row>
    <row r="157" spans="1:1">
      <c r="A157" s="293" t="s">
        <v>803</v>
      </c>
    </row>
    <row r="158" spans="1:1">
      <c r="A158" s="293" t="s">
        <v>465</v>
      </c>
    </row>
    <row r="159" spans="1:1">
      <c r="A159" s="293" t="s">
        <v>759</v>
      </c>
    </row>
    <row r="160" spans="1:1">
      <c r="A160" s="293" t="s">
        <v>763</v>
      </c>
    </row>
    <row r="161" spans="1:1">
      <c r="A161" s="293" t="s">
        <v>1475</v>
      </c>
    </row>
    <row r="162" spans="1:1">
      <c r="A162" s="293" t="s">
        <v>844</v>
      </c>
    </row>
    <row r="163" spans="1:1">
      <c r="A163" s="293" t="s">
        <v>846</v>
      </c>
    </row>
    <row r="164" spans="1:1">
      <c r="A164" s="293" t="s">
        <v>829</v>
      </c>
    </row>
    <row r="165" spans="1:1">
      <c r="A165" s="293" t="s">
        <v>831</v>
      </c>
    </row>
    <row r="166" spans="1:1">
      <c r="A166" s="293" t="s">
        <v>838</v>
      </c>
    </row>
    <row r="167" spans="1:1">
      <c r="A167" s="293" t="s">
        <v>833</v>
      </c>
    </row>
    <row r="168" spans="1:1">
      <c r="A168" s="293" t="s">
        <v>842</v>
      </c>
    </row>
    <row r="169" spans="1:1">
      <c r="A169" s="293" t="s">
        <v>877</v>
      </c>
    </row>
    <row r="170" spans="1:1">
      <c r="A170" s="293" t="s">
        <v>671</v>
      </c>
    </row>
    <row r="171" spans="1:1">
      <c r="A171" s="293" t="s">
        <v>674</v>
      </c>
    </row>
    <row r="172" spans="1:1">
      <c r="A172" s="293" t="s">
        <v>811</v>
      </c>
    </row>
    <row r="173" spans="1:1">
      <c r="A173" s="293" t="s">
        <v>868</v>
      </c>
    </row>
    <row r="174" spans="1:1">
      <c r="A174" s="293" t="s">
        <v>882</v>
      </c>
    </row>
    <row r="175" spans="1:1">
      <c r="A175" s="293" t="s">
        <v>885</v>
      </c>
    </row>
    <row r="176" spans="1:1">
      <c r="A176" s="293" t="s">
        <v>887</v>
      </c>
    </row>
    <row r="177" spans="1:1">
      <c r="A177" s="293" t="s">
        <v>889</v>
      </c>
    </row>
    <row r="178" spans="1:1">
      <c r="A178" s="293" t="s">
        <v>893</v>
      </c>
    </row>
    <row r="179" spans="1:1">
      <c r="A179" s="293" t="s">
        <v>897</v>
      </c>
    </row>
    <row r="180" spans="1:1">
      <c r="A180" s="293" t="s">
        <v>901</v>
      </c>
    </row>
    <row r="181" spans="1:1">
      <c r="A181" s="293" t="s">
        <v>905</v>
      </c>
    </row>
    <row r="182" spans="1:1">
      <c r="A182" s="293" t="s">
        <v>909</v>
      </c>
    </row>
    <row r="183" spans="1:1">
      <c r="A183" s="293" t="s">
        <v>895</v>
      </c>
    </row>
    <row r="184" spans="1:1">
      <c r="A184" s="293" t="s">
        <v>899</v>
      </c>
    </row>
    <row r="185" spans="1:1">
      <c r="A185" s="293" t="s">
        <v>903</v>
      </c>
    </row>
    <row r="186" spans="1:1">
      <c r="A186" s="293" t="s">
        <v>907</v>
      </c>
    </row>
    <row r="187" spans="1:1">
      <c r="A187" s="293" t="s">
        <v>911</v>
      </c>
    </row>
    <row r="188" spans="1:1">
      <c r="A188" s="293" t="s">
        <v>913</v>
      </c>
    </row>
    <row r="189" spans="1:1">
      <c r="A189" s="293" t="s">
        <v>978</v>
      </c>
    </row>
    <row r="190" spans="1:1">
      <c r="A190" s="293" t="s">
        <v>982</v>
      </c>
    </row>
    <row r="191" spans="1:1">
      <c r="A191" s="293" t="s">
        <v>994</v>
      </c>
    </row>
    <row r="192" spans="1:1">
      <c r="A192" s="293" t="s">
        <v>996</v>
      </c>
    </row>
    <row r="193" spans="1:1">
      <c r="A193" s="293" t="s">
        <v>941</v>
      </c>
    </row>
    <row r="194" spans="1:1">
      <c r="A194" s="293" t="s">
        <v>947</v>
      </c>
    </row>
    <row r="195" spans="1:1">
      <c r="A195" s="293" t="s">
        <v>954</v>
      </c>
    </row>
    <row r="196" spans="1:1">
      <c r="A196" s="293" t="s">
        <v>955</v>
      </c>
    </row>
    <row r="197" spans="1:1">
      <c r="A197" s="293" t="s">
        <v>945</v>
      </c>
    </row>
    <row r="198" spans="1:1">
      <c r="A198" s="293" t="s">
        <v>967</v>
      </c>
    </row>
    <row r="199" spans="1:1">
      <c r="A199" s="293" t="s">
        <v>963</v>
      </c>
    </row>
    <row r="200" spans="1:1">
      <c r="A200" s="293" t="s">
        <v>965</v>
      </c>
    </row>
    <row r="201" spans="1:1">
      <c r="A201" s="293" t="s">
        <v>969</v>
      </c>
    </row>
    <row r="202" spans="1:1">
      <c r="A202" s="293" t="s">
        <v>935</v>
      </c>
    </row>
    <row r="203" spans="1:1">
      <c r="A203" s="293" t="s">
        <v>975</v>
      </c>
    </row>
    <row r="204" spans="1:1">
      <c r="A204" s="293" t="s">
        <v>984</v>
      </c>
    </row>
    <row r="205" spans="1:1">
      <c r="A205" s="293" t="s">
        <v>988</v>
      </c>
    </row>
    <row r="206" spans="1:1">
      <c r="A206" s="293" t="s">
        <v>990</v>
      </c>
    </row>
    <row r="207" spans="1:1">
      <c r="A207" s="293" t="s">
        <v>1399</v>
      </c>
    </row>
    <row r="208" spans="1:1">
      <c r="A208" s="293" t="s">
        <v>806</v>
      </c>
    </row>
    <row r="209" spans="1:1">
      <c r="A209" s="293" t="s">
        <v>1281</v>
      </c>
    </row>
    <row r="210" spans="1:1">
      <c r="A210" s="293" t="s">
        <v>2750</v>
      </c>
    </row>
    <row r="211" spans="1:1">
      <c r="A211" s="293" t="s">
        <v>1124</v>
      </c>
    </row>
    <row r="212" spans="1:1">
      <c r="A212" s="293" t="s">
        <v>2145</v>
      </c>
    </row>
    <row r="213" spans="1:1">
      <c r="A213" s="293" t="s">
        <v>1068</v>
      </c>
    </row>
    <row r="214" spans="1:1">
      <c r="A214" s="293" t="s">
        <v>1075</v>
      </c>
    </row>
    <row r="215" spans="1:1">
      <c r="A215" s="293" t="s">
        <v>178</v>
      </c>
    </row>
    <row r="216" spans="1:1">
      <c r="A216" s="293" t="s">
        <v>1111</v>
      </c>
    </row>
    <row r="217" spans="1:1">
      <c r="A217" s="293" t="s">
        <v>862</v>
      </c>
    </row>
    <row r="218" spans="1:1">
      <c r="A218" s="293" t="s">
        <v>367</v>
      </c>
    </row>
    <row r="219" spans="1:1">
      <c r="A219" s="293" t="s">
        <v>856</v>
      </c>
    </row>
    <row r="220" spans="1:1">
      <c r="A220" s="293" t="s">
        <v>1107</v>
      </c>
    </row>
    <row r="221" spans="1:1">
      <c r="A221" s="293" t="s">
        <v>162</v>
      </c>
    </row>
    <row r="222" spans="1:1">
      <c r="A222" s="293" t="s">
        <v>2146</v>
      </c>
    </row>
    <row r="223" spans="1:1">
      <c r="A223" s="293" t="s">
        <v>1406</v>
      </c>
    </row>
    <row r="224" spans="1:1">
      <c r="A224" s="293" t="s">
        <v>1134</v>
      </c>
    </row>
    <row r="225" spans="1:1">
      <c r="A225" s="293" t="s">
        <v>504</v>
      </c>
    </row>
    <row r="226" spans="1:1">
      <c r="A226" s="293" t="s">
        <v>527</v>
      </c>
    </row>
    <row r="227" spans="1:1">
      <c r="A227" s="293" t="s">
        <v>627</v>
      </c>
    </row>
    <row r="228" spans="1:1">
      <c r="A228" s="293" t="s">
        <v>712</v>
      </c>
    </row>
    <row r="229" spans="1:1">
      <c r="A229" s="293" t="s">
        <v>444</v>
      </c>
    </row>
    <row r="230" spans="1:1">
      <c r="A230" s="293" t="s">
        <v>456</v>
      </c>
    </row>
    <row r="231" spans="1:1">
      <c r="A231" s="293" t="s">
        <v>915</v>
      </c>
    </row>
    <row r="232" spans="1:1">
      <c r="A232" s="293" t="s">
        <v>918</v>
      </c>
    </row>
    <row r="233" spans="1:1">
      <c r="A233" s="293" t="s">
        <v>1468</v>
      </c>
    </row>
    <row r="234" spans="1:1">
      <c r="A234" s="293" t="s">
        <v>1473</v>
      </c>
    </row>
    <row r="235" spans="1:1">
      <c r="A235" s="293" t="s">
        <v>598</v>
      </c>
    </row>
    <row r="236" spans="1:1">
      <c r="A236" s="293" t="s">
        <v>761</v>
      </c>
    </row>
    <row r="237" spans="1:1">
      <c r="A237" s="293" t="s">
        <v>1105</v>
      </c>
    </row>
    <row r="238" spans="1:1">
      <c r="A238" s="293" t="s">
        <v>871</v>
      </c>
    </row>
    <row r="239" spans="1:1">
      <c r="A239" t="s">
        <v>1374</v>
      </c>
    </row>
    <row r="240" spans="1:1">
      <c r="A240" t="s">
        <v>1378</v>
      </c>
    </row>
    <row r="241" spans="1:1">
      <c r="A241" t="s">
        <v>1382</v>
      </c>
    </row>
    <row r="242" spans="1:1">
      <c r="A242" t="s">
        <v>1380</v>
      </c>
    </row>
    <row r="243" spans="1:1">
      <c r="A243" t="s">
        <v>1384</v>
      </c>
    </row>
    <row r="244" spans="1:1">
      <c r="A244" t="s">
        <v>1386</v>
      </c>
    </row>
    <row r="245" spans="1:1">
      <c r="A245" t="s">
        <v>1366</v>
      </c>
    </row>
    <row r="246" spans="1:1">
      <c r="A246" t="s">
        <v>1369</v>
      </c>
    </row>
    <row r="247" spans="1:1">
      <c r="A247" t="s">
        <v>2945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373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2799</v>
      </c>
    </row>
    <row r="2" spans="1:29" ht="16.8" thickBot="1">
      <c r="A2" s="415" t="s">
        <v>649</v>
      </c>
      <c r="B2" s="417" t="s">
        <v>2796</v>
      </c>
      <c r="C2" s="417" t="s">
        <v>2797</v>
      </c>
      <c r="D2" s="417" t="s">
        <v>373</v>
      </c>
      <c r="E2" s="412" t="s">
        <v>373</v>
      </c>
      <c r="F2" s="412" t="s">
        <v>842</v>
      </c>
      <c r="G2" s="423" t="s">
        <v>2800</v>
      </c>
      <c r="I2" s="313" t="s">
        <v>2153</v>
      </c>
      <c r="L2" s="313" t="s">
        <v>2154</v>
      </c>
      <c r="O2" s="313" t="s">
        <v>1494</v>
      </c>
    </row>
    <row r="3" spans="1:29">
      <c r="A3" s="415" t="s">
        <v>842</v>
      </c>
      <c r="B3" s="417"/>
      <c r="C3" s="422" t="s">
        <v>2802</v>
      </c>
      <c r="D3" s="417" t="s">
        <v>385</v>
      </c>
      <c r="E3" s="412" t="s">
        <v>649</v>
      </c>
      <c r="F3" s="412" t="s">
        <v>831</v>
      </c>
      <c r="G3" s="422" t="s">
        <v>2789</v>
      </c>
      <c r="I3" s="313" t="s">
        <v>2155</v>
      </c>
      <c r="L3" s="313" t="s">
        <v>2156</v>
      </c>
      <c r="O3" s="313" t="s">
        <v>2157</v>
      </c>
    </row>
    <row r="4" spans="1:29">
      <c r="A4" s="415" t="s">
        <v>831</v>
      </c>
      <c r="B4" s="417"/>
      <c r="C4" s="417" t="s">
        <v>2798</v>
      </c>
      <c r="D4" s="417" t="s">
        <v>397</v>
      </c>
      <c r="E4" s="412" t="s">
        <v>442</v>
      </c>
      <c r="F4" s="412" t="s">
        <v>371</v>
      </c>
      <c r="G4" s="422" t="s">
        <v>2801</v>
      </c>
      <c r="I4" s="313" t="s">
        <v>2158</v>
      </c>
      <c r="L4" s="313" t="s">
        <v>2159</v>
      </c>
      <c r="O4" s="313" t="s">
        <v>2160</v>
      </c>
    </row>
    <row r="5" spans="1:29">
      <c r="A5" s="415" t="s">
        <v>385</v>
      </c>
      <c r="B5" s="417"/>
      <c r="C5" s="419"/>
      <c r="D5" s="417" t="s">
        <v>381</v>
      </c>
      <c r="E5" s="413" t="s">
        <v>371</v>
      </c>
      <c r="F5" s="412" t="s">
        <v>407</v>
      </c>
      <c r="G5" s="422" t="s">
        <v>2793</v>
      </c>
      <c r="I5" s="313" t="s">
        <v>2161</v>
      </c>
      <c r="L5" s="313" t="s">
        <v>2162</v>
      </c>
      <c r="O5" s="313" t="s">
        <v>2163</v>
      </c>
    </row>
    <row r="6" spans="1:29">
      <c r="A6" s="415" t="s">
        <v>397</v>
      </c>
      <c r="B6" s="417"/>
      <c r="C6" s="417"/>
      <c r="D6" s="417" t="s">
        <v>393</v>
      </c>
      <c r="E6" s="413" t="s">
        <v>407</v>
      </c>
      <c r="F6" s="412" t="s">
        <v>829</v>
      </c>
      <c r="G6" s="422" t="s">
        <v>2802</v>
      </c>
      <c r="I6" s="313" t="s">
        <v>2164</v>
      </c>
      <c r="L6" s="313" t="s">
        <v>2165</v>
      </c>
    </row>
    <row r="7" spans="1:29">
      <c r="A7" s="415" t="s">
        <v>381</v>
      </c>
      <c r="B7" s="417"/>
      <c r="C7" s="417"/>
      <c r="D7" s="421" t="s">
        <v>371</v>
      </c>
      <c r="E7" s="412" t="s">
        <v>410</v>
      </c>
      <c r="F7" s="412" t="s">
        <v>833</v>
      </c>
      <c r="I7" s="313" t="s">
        <v>2166</v>
      </c>
      <c r="L7" s="313" t="s">
        <v>2167</v>
      </c>
    </row>
    <row r="8" spans="1:29">
      <c r="A8" s="415" t="s">
        <v>393</v>
      </c>
      <c r="B8" s="421"/>
      <c r="C8" s="421"/>
      <c r="D8" s="417" t="s">
        <v>407</v>
      </c>
      <c r="E8" s="412" t="s">
        <v>639</v>
      </c>
      <c r="F8" s="412" t="s">
        <v>827</v>
      </c>
      <c r="I8" s="313" t="s">
        <v>2168</v>
      </c>
      <c r="L8" s="313" t="s">
        <v>2169</v>
      </c>
    </row>
    <row r="9" spans="1:29">
      <c r="A9" s="415" t="s">
        <v>442</v>
      </c>
      <c r="B9" s="417"/>
      <c r="C9" s="417"/>
      <c r="D9" s="417" t="s">
        <v>383</v>
      </c>
      <c r="E9" s="412" t="s">
        <v>681</v>
      </c>
      <c r="F9" s="412" t="s">
        <v>835</v>
      </c>
      <c r="I9" s="313" t="s">
        <v>2170</v>
      </c>
      <c r="L9" s="313" t="s">
        <v>2171</v>
      </c>
    </row>
    <row r="10" spans="1:29">
      <c r="A10" s="415" t="s">
        <v>371</v>
      </c>
      <c r="B10" s="417"/>
      <c r="C10" s="417"/>
      <c r="D10" s="417" t="s">
        <v>395</v>
      </c>
      <c r="E10" s="412" t="s">
        <v>662</v>
      </c>
      <c r="F10" s="414" t="s">
        <v>627</v>
      </c>
      <c r="I10" s="313" t="s">
        <v>2172</v>
      </c>
      <c r="L10" s="313" t="s">
        <v>2173</v>
      </c>
    </row>
    <row r="11" spans="1:29">
      <c r="A11" s="415" t="s">
        <v>407</v>
      </c>
      <c r="B11" s="417"/>
      <c r="C11" s="417"/>
      <c r="D11" s="417" t="s">
        <v>387</v>
      </c>
      <c r="E11" s="412" t="s">
        <v>664</v>
      </c>
      <c r="F11" s="412" t="s">
        <v>631</v>
      </c>
      <c r="I11" s="313" t="s">
        <v>2174</v>
      </c>
      <c r="L11" s="313" t="s">
        <v>2175</v>
      </c>
    </row>
    <row r="12" spans="1:29">
      <c r="A12" s="415" t="s">
        <v>410</v>
      </c>
      <c r="B12" s="417"/>
      <c r="C12" s="417"/>
      <c r="D12" s="417" t="s">
        <v>375</v>
      </c>
      <c r="E12" s="412" t="s">
        <v>647</v>
      </c>
      <c r="F12" s="412" t="s">
        <v>637</v>
      </c>
      <c r="I12" s="313" t="s">
        <v>2176</v>
      </c>
    </row>
    <row r="13" spans="1:29">
      <c r="A13" s="415" t="s">
        <v>639</v>
      </c>
      <c r="B13" s="417"/>
      <c r="C13" s="417"/>
      <c r="D13" s="417" t="s">
        <v>389</v>
      </c>
      <c r="E13" s="412" t="s">
        <v>652</v>
      </c>
      <c r="F13" s="412" t="s">
        <v>635</v>
      </c>
    </row>
    <row r="14" spans="1:29">
      <c r="A14" s="415" t="s">
        <v>681</v>
      </c>
      <c r="B14" s="417"/>
      <c r="C14" s="417"/>
      <c r="D14" s="417" t="s">
        <v>391</v>
      </c>
      <c r="E14" s="412" t="s">
        <v>654</v>
      </c>
      <c r="F14" s="422" t="s">
        <v>642</v>
      </c>
    </row>
    <row r="15" spans="1:29">
      <c r="A15" s="415" t="s">
        <v>662</v>
      </c>
      <c r="B15" s="417"/>
      <c r="C15" s="417"/>
      <c r="D15" s="417" t="s">
        <v>399</v>
      </c>
      <c r="E15" s="412" t="s">
        <v>677</v>
      </c>
      <c r="F15" s="412" t="s">
        <v>444</v>
      </c>
    </row>
    <row r="16" spans="1:29">
      <c r="A16" s="415" t="s">
        <v>664</v>
      </c>
      <c r="B16" s="417"/>
      <c r="C16" s="417"/>
      <c r="D16" s="417"/>
      <c r="E16" s="412" t="s">
        <v>468</v>
      </c>
      <c r="F16" s="417" t="s">
        <v>450</v>
      </c>
      <c r="J16" s="68" t="s">
        <v>627</v>
      </c>
      <c r="K16" s="313" t="s">
        <v>629</v>
      </c>
      <c r="L16" s="313" t="s">
        <v>631</v>
      </c>
      <c r="M16" s="313" t="s">
        <v>633</v>
      </c>
      <c r="N16" s="313" t="s">
        <v>635</v>
      </c>
      <c r="O16" s="313" t="s">
        <v>637</v>
      </c>
      <c r="P16" s="313" t="s">
        <v>642</v>
      </c>
      <c r="Q16" s="313" t="s">
        <v>842</v>
      </c>
      <c r="R16" s="313" t="s">
        <v>831</v>
      </c>
      <c r="S16" s="313" t="s">
        <v>829</v>
      </c>
      <c r="T16" s="313" t="s">
        <v>835</v>
      </c>
      <c r="U16" s="313" t="s">
        <v>838</v>
      </c>
      <c r="V16" s="313" t="s">
        <v>833</v>
      </c>
      <c r="W16" s="313" t="s">
        <v>827</v>
      </c>
      <c r="X16" s="313" t="s">
        <v>840</v>
      </c>
      <c r="Y16" s="313" t="s">
        <v>371</v>
      </c>
      <c r="Z16" s="313" t="s">
        <v>407</v>
      </c>
      <c r="AA16" s="313" t="s">
        <v>444</v>
      </c>
      <c r="AB16" s="313" t="s">
        <v>450</v>
      </c>
      <c r="AC16" s="313" t="s">
        <v>456</v>
      </c>
    </row>
    <row r="17" spans="1:6">
      <c r="A17" s="417" t="s">
        <v>2796</v>
      </c>
      <c r="B17" s="417"/>
      <c r="C17" s="417"/>
      <c r="D17" s="417"/>
      <c r="E17" s="412" t="s">
        <v>474</v>
      </c>
      <c r="F17" s="412" t="s">
        <v>840</v>
      </c>
    </row>
    <row r="18" spans="1:6">
      <c r="A18" s="415" t="s">
        <v>647</v>
      </c>
      <c r="E18" s="412" t="s">
        <v>476</v>
      </c>
      <c r="F18" s="412" t="s">
        <v>838</v>
      </c>
    </row>
    <row r="19" spans="1:6">
      <c r="A19" s="415" t="s">
        <v>652</v>
      </c>
      <c r="E19" s="412" t="s">
        <v>478</v>
      </c>
      <c r="F19" s="412" t="s">
        <v>629</v>
      </c>
    </row>
    <row r="20" spans="1:6">
      <c r="A20" s="415" t="s">
        <v>654</v>
      </c>
      <c r="E20" s="422" t="s">
        <v>666</v>
      </c>
      <c r="F20" s="412" t="s">
        <v>633</v>
      </c>
    </row>
    <row r="21" spans="1:6">
      <c r="A21" s="415" t="s">
        <v>677</v>
      </c>
      <c r="E21" s="412" t="s">
        <v>668</v>
      </c>
      <c r="F21" s="412" t="s">
        <v>456</v>
      </c>
    </row>
    <row r="22" spans="1:6">
      <c r="A22" s="415" t="s">
        <v>829</v>
      </c>
      <c r="E22" s="412" t="s">
        <v>446</v>
      </c>
    </row>
    <row r="23" spans="1:6">
      <c r="A23" s="415" t="s">
        <v>833</v>
      </c>
      <c r="E23" s="412" t="s">
        <v>448</v>
      </c>
    </row>
    <row r="24" spans="1:6">
      <c r="A24" s="415" t="s">
        <v>827</v>
      </c>
      <c r="E24" s="412" t="s">
        <v>452</v>
      </c>
    </row>
    <row r="25" spans="1:6">
      <c r="A25" s="415" t="s">
        <v>835</v>
      </c>
      <c r="E25" s="422" t="s">
        <v>454</v>
      </c>
    </row>
    <row r="26" spans="1:6">
      <c r="A26" s="415" t="s">
        <v>383</v>
      </c>
      <c r="E26" s="412" t="s">
        <v>759</v>
      </c>
    </row>
    <row r="27" spans="1:6">
      <c r="A27" s="415" t="s">
        <v>395</v>
      </c>
      <c r="E27" s="412" t="s">
        <v>761</v>
      </c>
    </row>
    <row r="28" spans="1:6">
      <c r="A28" s="415" t="s">
        <v>387</v>
      </c>
      <c r="E28" s="412" t="s">
        <v>763</v>
      </c>
    </row>
    <row r="29" spans="1:6">
      <c r="A29" s="415" t="s">
        <v>468</v>
      </c>
      <c r="E29" s="412" t="s">
        <v>765</v>
      </c>
    </row>
    <row r="30" spans="1:6">
      <c r="A30" s="415" t="s">
        <v>474</v>
      </c>
      <c r="E30" s="413" t="s">
        <v>444</v>
      </c>
    </row>
    <row r="31" spans="1:6">
      <c r="A31" s="415" t="s">
        <v>476</v>
      </c>
      <c r="E31" s="413" t="s">
        <v>450</v>
      </c>
    </row>
    <row r="32" spans="1:6">
      <c r="A32" s="415" t="s">
        <v>478</v>
      </c>
      <c r="E32" s="412" t="s">
        <v>656</v>
      </c>
    </row>
    <row r="33" spans="1:5">
      <c r="A33" s="415" t="s">
        <v>668</v>
      </c>
      <c r="E33" s="412" t="s">
        <v>679</v>
      </c>
    </row>
    <row r="34" spans="1:5">
      <c r="A34" s="416" t="s">
        <v>627</v>
      </c>
      <c r="E34" s="412" t="s">
        <v>413</v>
      </c>
    </row>
    <row r="35" spans="1:5">
      <c r="A35" s="415" t="s">
        <v>631</v>
      </c>
      <c r="E35" s="412" t="s">
        <v>415</v>
      </c>
    </row>
    <row r="36" spans="1:5">
      <c r="A36" s="415" t="s">
        <v>637</v>
      </c>
      <c r="E36" s="412" t="s">
        <v>658</v>
      </c>
    </row>
    <row r="37" spans="1:5">
      <c r="A37" s="415" t="s">
        <v>635</v>
      </c>
      <c r="E37" s="412" t="s">
        <v>683</v>
      </c>
    </row>
    <row r="38" spans="1:5">
      <c r="A38" s="415" t="s">
        <v>446</v>
      </c>
      <c r="E38" s="412" t="s">
        <v>660</v>
      </c>
    </row>
    <row r="39" spans="1:5">
      <c r="A39" s="415" t="s">
        <v>448</v>
      </c>
      <c r="E39" s="412" t="s">
        <v>471</v>
      </c>
    </row>
    <row r="40" spans="1:5">
      <c r="A40" s="415" t="s">
        <v>452</v>
      </c>
      <c r="E40" s="412" t="s">
        <v>459</v>
      </c>
    </row>
    <row r="41" spans="1:5">
      <c r="A41" s="415" t="s">
        <v>759</v>
      </c>
      <c r="E41" s="412" t="s">
        <v>461</v>
      </c>
    </row>
    <row r="42" spans="1:5">
      <c r="A42" s="415" t="s">
        <v>761</v>
      </c>
      <c r="E42" s="413" t="s">
        <v>456</v>
      </c>
    </row>
    <row r="43" spans="1:5">
      <c r="A43" s="415" t="s">
        <v>763</v>
      </c>
      <c r="E43" s="412" t="s">
        <v>463</v>
      </c>
    </row>
    <row r="44" spans="1:5">
      <c r="A44" s="415" t="s">
        <v>765</v>
      </c>
      <c r="E44" s="412" t="s">
        <v>465</v>
      </c>
    </row>
    <row r="45" spans="1:5">
      <c r="A45" s="415" t="s">
        <v>444</v>
      </c>
      <c r="E45" s="412" t="s">
        <v>767</v>
      </c>
    </row>
    <row r="46" spans="1:5">
      <c r="A46" s="415" t="s">
        <v>450</v>
      </c>
    </row>
    <row r="47" spans="1:5">
      <c r="A47" s="417" t="s">
        <v>2797</v>
      </c>
    </row>
    <row r="48" spans="1:5">
      <c r="A48" s="417" t="s">
        <v>2798</v>
      </c>
    </row>
    <row r="49" spans="1:1">
      <c r="A49" s="415" t="s">
        <v>840</v>
      </c>
    </row>
    <row r="50" spans="1:1">
      <c r="A50" s="415" t="s">
        <v>375</v>
      </c>
    </row>
    <row r="51" spans="1:1">
      <c r="A51" s="415" t="s">
        <v>656</v>
      </c>
    </row>
    <row r="52" spans="1:1">
      <c r="A52" s="415" t="s">
        <v>679</v>
      </c>
    </row>
    <row r="53" spans="1:1">
      <c r="A53" s="415" t="s">
        <v>413</v>
      </c>
    </row>
    <row r="54" spans="1:1">
      <c r="A54" s="415" t="s">
        <v>415</v>
      </c>
    </row>
    <row r="55" spans="1:1">
      <c r="A55" s="415" t="s">
        <v>658</v>
      </c>
    </row>
    <row r="56" spans="1:1">
      <c r="A56" s="415" t="s">
        <v>683</v>
      </c>
    </row>
    <row r="57" spans="1:1">
      <c r="A57" s="415" t="s">
        <v>660</v>
      </c>
    </row>
    <row r="58" spans="1:1">
      <c r="A58" s="415" t="s">
        <v>838</v>
      </c>
    </row>
    <row r="59" spans="1:1">
      <c r="A59" s="415" t="s">
        <v>389</v>
      </c>
    </row>
    <row r="60" spans="1:1">
      <c r="A60" s="415" t="s">
        <v>391</v>
      </c>
    </row>
    <row r="61" spans="1:1">
      <c r="A61" s="415" t="s">
        <v>399</v>
      </c>
    </row>
    <row r="62" spans="1:1">
      <c r="A62" s="415" t="s">
        <v>471</v>
      </c>
    </row>
    <row r="63" spans="1:1">
      <c r="A63" s="415" t="s">
        <v>629</v>
      </c>
    </row>
    <row r="64" spans="1:1">
      <c r="A64" s="415" t="s">
        <v>633</v>
      </c>
    </row>
    <row r="65" spans="1:1">
      <c r="A65" s="415" t="s">
        <v>459</v>
      </c>
    </row>
    <row r="66" spans="1:1">
      <c r="A66" s="415" t="s">
        <v>461</v>
      </c>
    </row>
    <row r="67" spans="1:1">
      <c r="A67" s="415" t="s">
        <v>456</v>
      </c>
    </row>
    <row r="68" spans="1:1">
      <c r="A68" s="415" t="s">
        <v>463</v>
      </c>
    </row>
    <row r="69" spans="1:1">
      <c r="A69" s="415" t="s">
        <v>465</v>
      </c>
    </row>
    <row r="70" spans="1:1">
      <c r="A70" s="415" t="s">
        <v>767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2242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2243</v>
      </c>
      <c r="KL4" s="296" t="s">
        <v>2244</v>
      </c>
      <c r="KM4" s="296" t="s">
        <v>2245</v>
      </c>
      <c r="KN4" s="296" t="s">
        <v>2246</v>
      </c>
      <c r="KO4" s="296" t="s">
        <v>2247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2248</v>
      </c>
      <c r="C5" s="295" t="s">
        <v>2249</v>
      </c>
      <c r="D5" s="295" t="s">
        <v>2250</v>
      </c>
      <c r="E5" s="295" t="s">
        <v>2251</v>
      </c>
      <c r="F5" s="295" t="s">
        <v>2252</v>
      </c>
      <c r="G5" s="295" t="s">
        <v>2248</v>
      </c>
      <c r="H5" s="295" t="s">
        <v>2249</v>
      </c>
      <c r="I5" s="295" t="s">
        <v>2250</v>
      </c>
      <c r="J5" s="295" t="s">
        <v>2251</v>
      </c>
      <c r="K5" s="295" t="s">
        <v>2252</v>
      </c>
      <c r="L5" s="295" t="s">
        <v>2248</v>
      </c>
      <c r="M5" s="295" t="s">
        <v>2249</v>
      </c>
      <c r="N5" s="295" t="s">
        <v>2250</v>
      </c>
      <c r="O5" s="295" t="s">
        <v>2251</v>
      </c>
      <c r="P5" s="295" t="s">
        <v>2252</v>
      </c>
      <c r="Q5" s="295" t="s">
        <v>2248</v>
      </c>
      <c r="R5" s="295" t="s">
        <v>2249</v>
      </c>
      <c r="S5" s="295" t="s">
        <v>2250</v>
      </c>
      <c r="T5" s="295" t="s">
        <v>2251</v>
      </c>
      <c r="U5" s="295" t="s">
        <v>2252</v>
      </c>
      <c r="V5" s="295" t="s">
        <v>2248</v>
      </c>
      <c r="W5" s="295" t="s">
        <v>2249</v>
      </c>
      <c r="X5" s="295" t="s">
        <v>2250</v>
      </c>
      <c r="Y5" s="295" t="s">
        <v>2251</v>
      </c>
      <c r="Z5" s="295" t="s">
        <v>2252</v>
      </c>
      <c r="AA5" s="295" t="s">
        <v>2248</v>
      </c>
      <c r="AB5" s="295" t="s">
        <v>2249</v>
      </c>
      <c r="AC5" s="295" t="s">
        <v>2250</v>
      </c>
      <c r="AD5" s="295" t="s">
        <v>2251</v>
      </c>
      <c r="AE5" s="295" t="s">
        <v>2252</v>
      </c>
      <c r="AF5" s="295" t="s">
        <v>2248</v>
      </c>
      <c r="AG5" s="295" t="s">
        <v>2249</v>
      </c>
      <c r="AH5" s="295" t="s">
        <v>2250</v>
      </c>
      <c r="AI5" s="295" t="s">
        <v>2251</v>
      </c>
      <c r="AJ5" s="295" t="s">
        <v>2252</v>
      </c>
      <c r="AK5" s="295" t="s">
        <v>2248</v>
      </c>
      <c r="AL5" s="295" t="s">
        <v>2249</v>
      </c>
      <c r="AM5" s="295" t="s">
        <v>2250</v>
      </c>
      <c r="AN5" s="295" t="s">
        <v>2251</v>
      </c>
      <c r="AO5" s="295" t="s">
        <v>2252</v>
      </c>
      <c r="AP5" s="295" t="s">
        <v>2248</v>
      </c>
      <c r="AQ5" s="295" t="s">
        <v>2249</v>
      </c>
      <c r="AR5" s="295" t="s">
        <v>2250</v>
      </c>
      <c r="AS5" s="295" t="s">
        <v>2251</v>
      </c>
      <c r="AT5" s="295" t="s">
        <v>2252</v>
      </c>
      <c r="AU5" s="295" t="s">
        <v>2248</v>
      </c>
      <c r="AV5" s="295" t="s">
        <v>2249</v>
      </c>
      <c r="AW5" s="295" t="s">
        <v>2250</v>
      </c>
      <c r="AX5" s="295" t="s">
        <v>2251</v>
      </c>
      <c r="AY5" s="295" t="s">
        <v>2252</v>
      </c>
      <c r="AZ5" s="295" t="s">
        <v>2248</v>
      </c>
      <c r="BA5" s="295" t="s">
        <v>2249</v>
      </c>
      <c r="BB5" s="295" t="s">
        <v>2250</v>
      </c>
      <c r="BC5" s="295" t="s">
        <v>2251</v>
      </c>
      <c r="BD5" s="295" t="s">
        <v>2252</v>
      </c>
      <c r="BE5" s="295" t="s">
        <v>2248</v>
      </c>
      <c r="BF5" s="295" t="s">
        <v>2249</v>
      </c>
      <c r="BG5" s="295" t="s">
        <v>2250</v>
      </c>
      <c r="BH5" s="295" t="s">
        <v>2251</v>
      </c>
      <c r="BI5" s="295" t="s">
        <v>2252</v>
      </c>
      <c r="BJ5" s="295" t="s">
        <v>2248</v>
      </c>
      <c r="BK5" s="295" t="s">
        <v>2249</v>
      </c>
      <c r="BL5" s="295" t="s">
        <v>2250</v>
      </c>
      <c r="BM5" s="295" t="s">
        <v>2251</v>
      </c>
      <c r="BN5" s="295" t="s">
        <v>2252</v>
      </c>
      <c r="BO5" s="295" t="s">
        <v>2248</v>
      </c>
      <c r="BP5" s="295" t="s">
        <v>2249</v>
      </c>
      <c r="BQ5" s="295" t="s">
        <v>2250</v>
      </c>
      <c r="BR5" s="295" t="s">
        <v>2251</v>
      </c>
      <c r="BS5" s="295" t="s">
        <v>2252</v>
      </c>
      <c r="BT5" s="295" t="s">
        <v>2248</v>
      </c>
      <c r="BU5" s="295" t="s">
        <v>2249</v>
      </c>
      <c r="BV5" s="295" t="s">
        <v>2250</v>
      </c>
      <c r="BW5" s="295" t="s">
        <v>2251</v>
      </c>
      <c r="BX5" s="295" t="s">
        <v>2252</v>
      </c>
      <c r="BY5" s="295" t="s">
        <v>2248</v>
      </c>
      <c r="BZ5" s="295" t="s">
        <v>2249</v>
      </c>
      <c r="CA5" s="295" t="s">
        <v>2250</v>
      </c>
      <c r="CB5" s="295" t="s">
        <v>2251</v>
      </c>
      <c r="CC5" s="295" t="s">
        <v>2252</v>
      </c>
      <c r="CD5" s="295" t="s">
        <v>2248</v>
      </c>
      <c r="CE5" s="295" t="s">
        <v>2249</v>
      </c>
      <c r="CF5" s="295" t="s">
        <v>2250</v>
      </c>
      <c r="CG5" s="295" t="s">
        <v>2251</v>
      </c>
      <c r="CH5" s="295" t="s">
        <v>2252</v>
      </c>
      <c r="CI5" s="295" t="s">
        <v>2248</v>
      </c>
      <c r="CJ5" s="295" t="s">
        <v>2249</v>
      </c>
      <c r="CK5" s="295" t="s">
        <v>2250</v>
      </c>
      <c r="CL5" s="295" t="s">
        <v>2251</v>
      </c>
      <c r="CM5" s="295" t="s">
        <v>2252</v>
      </c>
      <c r="CN5" s="295" t="s">
        <v>2248</v>
      </c>
      <c r="CO5" s="295" t="s">
        <v>2249</v>
      </c>
      <c r="CP5" s="295" t="s">
        <v>2250</v>
      </c>
      <c r="CQ5" s="295" t="s">
        <v>2251</v>
      </c>
      <c r="CR5" s="295" t="s">
        <v>2252</v>
      </c>
      <c r="CS5" s="295" t="s">
        <v>2248</v>
      </c>
      <c r="CT5" s="295" t="s">
        <v>2249</v>
      </c>
      <c r="CU5" s="295" t="s">
        <v>2250</v>
      </c>
      <c r="CV5" s="295" t="s">
        <v>2251</v>
      </c>
      <c r="CW5" s="295" t="s">
        <v>2252</v>
      </c>
      <c r="CX5" s="295" t="s">
        <v>2248</v>
      </c>
      <c r="CY5" s="295" t="s">
        <v>2249</v>
      </c>
      <c r="CZ5" s="295" t="s">
        <v>2250</v>
      </c>
      <c r="DA5" s="295" t="s">
        <v>2251</v>
      </c>
      <c r="DB5" s="295" t="s">
        <v>2252</v>
      </c>
      <c r="DC5" s="295" t="s">
        <v>2248</v>
      </c>
      <c r="DD5" s="295" t="s">
        <v>2249</v>
      </c>
      <c r="DE5" s="295" t="s">
        <v>2250</v>
      </c>
      <c r="DF5" s="295" t="s">
        <v>2251</v>
      </c>
      <c r="DG5" s="295" t="s">
        <v>2252</v>
      </c>
      <c r="DH5" s="295" t="s">
        <v>2248</v>
      </c>
      <c r="DI5" s="295" t="s">
        <v>2249</v>
      </c>
      <c r="DJ5" s="295" t="s">
        <v>2250</v>
      </c>
      <c r="DK5" s="295" t="s">
        <v>2251</v>
      </c>
      <c r="DL5" s="295" t="s">
        <v>2252</v>
      </c>
      <c r="DM5" s="295" t="s">
        <v>2248</v>
      </c>
      <c r="DN5" s="295" t="s">
        <v>2249</v>
      </c>
      <c r="DO5" s="295" t="s">
        <v>2250</v>
      </c>
      <c r="DP5" s="295" t="s">
        <v>2251</v>
      </c>
      <c r="DQ5" s="295" t="s">
        <v>2252</v>
      </c>
      <c r="DR5" s="295" t="s">
        <v>2248</v>
      </c>
      <c r="DS5" s="295" t="s">
        <v>2249</v>
      </c>
      <c r="DT5" s="295" t="s">
        <v>2250</v>
      </c>
      <c r="DU5" s="295" t="s">
        <v>2251</v>
      </c>
      <c r="DV5" s="295" t="s">
        <v>2252</v>
      </c>
      <c r="DW5" s="295" t="s">
        <v>2248</v>
      </c>
      <c r="DX5" s="295" t="s">
        <v>2249</v>
      </c>
      <c r="DY5" s="295" t="s">
        <v>2250</v>
      </c>
      <c r="DZ5" s="295" t="s">
        <v>2251</v>
      </c>
      <c r="EA5" s="295" t="s">
        <v>2252</v>
      </c>
      <c r="EB5" s="295" t="s">
        <v>2248</v>
      </c>
      <c r="EC5" s="295" t="s">
        <v>2249</v>
      </c>
      <c r="ED5" s="295" t="s">
        <v>2250</v>
      </c>
      <c r="EE5" s="295" t="s">
        <v>2251</v>
      </c>
      <c r="EF5" s="295" t="s">
        <v>2252</v>
      </c>
      <c r="EG5" s="295" t="s">
        <v>2248</v>
      </c>
      <c r="EH5" s="295" t="s">
        <v>2249</v>
      </c>
      <c r="EI5" s="295" t="s">
        <v>2250</v>
      </c>
      <c r="EJ5" s="295" t="s">
        <v>2251</v>
      </c>
      <c r="EK5" s="295" t="s">
        <v>2252</v>
      </c>
      <c r="EL5" s="295" t="s">
        <v>2248</v>
      </c>
      <c r="EM5" s="295" t="s">
        <v>2249</v>
      </c>
      <c r="EN5" s="295" t="s">
        <v>2250</v>
      </c>
      <c r="EO5" s="295" t="s">
        <v>2251</v>
      </c>
      <c r="EP5" s="295" t="s">
        <v>2252</v>
      </c>
      <c r="EQ5" s="295" t="s">
        <v>2248</v>
      </c>
      <c r="ER5" s="295" t="s">
        <v>2249</v>
      </c>
      <c r="ES5" s="295" t="s">
        <v>2250</v>
      </c>
      <c r="ET5" s="295" t="s">
        <v>2251</v>
      </c>
      <c r="EU5" s="295" t="s">
        <v>2252</v>
      </c>
      <c r="EV5" s="295" t="s">
        <v>2248</v>
      </c>
      <c r="EW5" s="295" t="s">
        <v>2249</v>
      </c>
      <c r="EX5" s="295" t="s">
        <v>2250</v>
      </c>
      <c r="EY5" s="295" t="s">
        <v>2251</v>
      </c>
      <c r="EZ5" s="295" t="s">
        <v>2252</v>
      </c>
      <c r="FA5" s="295" t="s">
        <v>2248</v>
      </c>
      <c r="FB5" s="295" t="s">
        <v>2249</v>
      </c>
      <c r="FC5" s="295" t="s">
        <v>2250</v>
      </c>
      <c r="FD5" s="295" t="s">
        <v>2251</v>
      </c>
      <c r="FE5" s="295" t="s">
        <v>2252</v>
      </c>
      <c r="FF5" s="295" t="s">
        <v>2248</v>
      </c>
      <c r="FG5" s="295" t="s">
        <v>2249</v>
      </c>
      <c r="FH5" s="295" t="s">
        <v>2250</v>
      </c>
      <c r="FI5" s="295" t="s">
        <v>2251</v>
      </c>
      <c r="FJ5" s="295" t="s">
        <v>2252</v>
      </c>
      <c r="FK5" s="295" t="s">
        <v>2248</v>
      </c>
      <c r="FL5" s="295" t="s">
        <v>2249</v>
      </c>
      <c r="FM5" s="295" t="s">
        <v>2250</v>
      </c>
      <c r="FN5" s="295" t="s">
        <v>2251</v>
      </c>
      <c r="FO5" s="295" t="s">
        <v>2252</v>
      </c>
      <c r="FP5" s="295" t="s">
        <v>2248</v>
      </c>
      <c r="FQ5" s="295" t="s">
        <v>2249</v>
      </c>
      <c r="FR5" s="295" t="s">
        <v>2250</v>
      </c>
      <c r="FS5" s="295" t="s">
        <v>2251</v>
      </c>
      <c r="FT5" s="295" t="s">
        <v>2252</v>
      </c>
      <c r="FU5" s="295" t="s">
        <v>2248</v>
      </c>
      <c r="FV5" s="295" t="s">
        <v>2249</v>
      </c>
      <c r="FW5" s="295" t="s">
        <v>2250</v>
      </c>
      <c r="FX5" s="295" t="s">
        <v>2251</v>
      </c>
      <c r="FY5" s="295" t="s">
        <v>2252</v>
      </c>
      <c r="FZ5" s="295" t="s">
        <v>2248</v>
      </c>
      <c r="GA5" s="295" t="s">
        <v>2249</v>
      </c>
      <c r="GB5" s="295" t="s">
        <v>2250</v>
      </c>
      <c r="GC5" s="295" t="s">
        <v>2251</v>
      </c>
      <c r="GD5" s="295" t="s">
        <v>2252</v>
      </c>
      <c r="GE5" s="295" t="s">
        <v>2248</v>
      </c>
      <c r="GF5" s="295" t="s">
        <v>2249</v>
      </c>
      <c r="GG5" s="295" t="s">
        <v>2250</v>
      </c>
      <c r="GH5" s="295" t="s">
        <v>2251</v>
      </c>
      <c r="GI5" s="295" t="s">
        <v>2252</v>
      </c>
      <c r="GJ5" s="295" t="s">
        <v>2248</v>
      </c>
      <c r="GK5" s="295" t="s">
        <v>2249</v>
      </c>
      <c r="GL5" s="295" t="s">
        <v>2250</v>
      </c>
      <c r="GM5" s="295" t="s">
        <v>2251</v>
      </c>
      <c r="GN5" s="295" t="s">
        <v>2252</v>
      </c>
      <c r="GO5" s="295" t="s">
        <v>2248</v>
      </c>
      <c r="GP5" s="295" t="s">
        <v>2249</v>
      </c>
      <c r="GQ5" s="295" t="s">
        <v>2250</v>
      </c>
      <c r="GR5" s="295" t="s">
        <v>2251</v>
      </c>
      <c r="GS5" s="295" t="s">
        <v>2252</v>
      </c>
      <c r="GT5" s="295" t="s">
        <v>2248</v>
      </c>
      <c r="GU5" s="295" t="s">
        <v>2249</v>
      </c>
      <c r="GV5" s="295" t="s">
        <v>2250</v>
      </c>
      <c r="GW5" s="295" t="s">
        <v>2251</v>
      </c>
      <c r="GX5" s="295" t="s">
        <v>2252</v>
      </c>
      <c r="GY5" s="295" t="s">
        <v>2248</v>
      </c>
      <c r="GZ5" s="295" t="s">
        <v>2249</v>
      </c>
      <c r="HA5" s="295" t="s">
        <v>2250</v>
      </c>
      <c r="HB5" s="295" t="s">
        <v>2251</v>
      </c>
      <c r="HC5" s="295" t="s">
        <v>2252</v>
      </c>
      <c r="HD5" s="295" t="s">
        <v>2248</v>
      </c>
      <c r="HE5" s="295" t="s">
        <v>2249</v>
      </c>
      <c r="HF5" s="295" t="s">
        <v>2250</v>
      </c>
      <c r="HG5" s="295" t="s">
        <v>2251</v>
      </c>
      <c r="HH5" s="295" t="s">
        <v>2252</v>
      </c>
      <c r="HI5" s="295" t="s">
        <v>2248</v>
      </c>
      <c r="HJ5" s="295" t="s">
        <v>2249</v>
      </c>
      <c r="HK5" s="295" t="s">
        <v>2250</v>
      </c>
      <c r="HL5" s="295" t="s">
        <v>2251</v>
      </c>
      <c r="HM5" s="295" t="s">
        <v>2252</v>
      </c>
      <c r="HN5" s="295" t="s">
        <v>2248</v>
      </c>
      <c r="HO5" s="295" t="s">
        <v>2249</v>
      </c>
      <c r="HP5" s="295" t="s">
        <v>2250</v>
      </c>
      <c r="HQ5" s="295" t="s">
        <v>2251</v>
      </c>
      <c r="HR5" s="295" t="s">
        <v>2252</v>
      </c>
      <c r="HS5" s="295" t="s">
        <v>2248</v>
      </c>
      <c r="HT5" s="295" t="s">
        <v>2249</v>
      </c>
      <c r="HU5" s="295" t="s">
        <v>2250</v>
      </c>
      <c r="HV5" s="295" t="s">
        <v>2251</v>
      </c>
      <c r="HW5" s="295" t="s">
        <v>2252</v>
      </c>
      <c r="HX5" s="295" t="s">
        <v>2248</v>
      </c>
      <c r="HY5" s="295" t="s">
        <v>2249</v>
      </c>
      <c r="HZ5" s="295" t="s">
        <v>2250</v>
      </c>
      <c r="IA5" s="295" t="s">
        <v>2251</v>
      </c>
      <c r="IB5" s="295" t="s">
        <v>2252</v>
      </c>
      <c r="IC5" s="295" t="s">
        <v>2248</v>
      </c>
      <c r="ID5" s="295" t="s">
        <v>2249</v>
      </c>
      <c r="IE5" s="295" t="s">
        <v>2250</v>
      </c>
      <c r="IF5" s="295" t="s">
        <v>2251</v>
      </c>
      <c r="IG5" s="295" t="s">
        <v>2252</v>
      </c>
      <c r="IH5" s="295" t="s">
        <v>2248</v>
      </c>
      <c r="II5" s="295" t="s">
        <v>2249</v>
      </c>
      <c r="IJ5" s="295" t="s">
        <v>2250</v>
      </c>
      <c r="IK5" s="295" t="s">
        <v>2251</v>
      </c>
      <c r="IL5" s="295" t="s">
        <v>2252</v>
      </c>
      <c r="IM5" s="295" t="s">
        <v>2248</v>
      </c>
      <c r="IN5" s="295" t="s">
        <v>2249</v>
      </c>
      <c r="IO5" s="295" t="s">
        <v>2250</v>
      </c>
      <c r="IP5" s="295" t="s">
        <v>2251</v>
      </c>
      <c r="IQ5" s="295" t="s">
        <v>2252</v>
      </c>
      <c r="IR5" s="295" t="s">
        <v>2248</v>
      </c>
      <c r="IS5" s="295" t="s">
        <v>2249</v>
      </c>
      <c r="IT5" s="295" t="s">
        <v>2250</v>
      </c>
      <c r="IU5" s="295" t="s">
        <v>2251</v>
      </c>
      <c r="IV5" s="295" t="s">
        <v>2252</v>
      </c>
      <c r="IW5" s="295" t="s">
        <v>2248</v>
      </c>
      <c r="IX5" s="295" t="s">
        <v>2249</v>
      </c>
      <c r="IY5" s="295" t="s">
        <v>2250</v>
      </c>
      <c r="IZ5" s="295" t="s">
        <v>2251</v>
      </c>
      <c r="JA5" s="295" t="s">
        <v>2252</v>
      </c>
      <c r="JB5" s="295" t="s">
        <v>2248</v>
      </c>
      <c r="JC5" s="295" t="s">
        <v>2249</v>
      </c>
      <c r="JD5" s="295" t="s">
        <v>2250</v>
      </c>
      <c r="JE5" s="295" t="s">
        <v>2251</v>
      </c>
      <c r="JF5" s="295" t="s">
        <v>2252</v>
      </c>
      <c r="JG5" s="295" t="s">
        <v>2248</v>
      </c>
      <c r="JH5" s="295" t="s">
        <v>2249</v>
      </c>
      <c r="JI5" s="295" t="s">
        <v>2250</v>
      </c>
      <c r="JJ5" s="295" t="s">
        <v>2251</v>
      </c>
      <c r="JK5" s="295" t="s">
        <v>2252</v>
      </c>
      <c r="JL5" s="295" t="s">
        <v>2248</v>
      </c>
      <c r="JM5" s="295" t="s">
        <v>2249</v>
      </c>
      <c r="JN5" s="295" t="s">
        <v>2250</v>
      </c>
      <c r="JO5" s="295" t="s">
        <v>2251</v>
      </c>
      <c r="JP5" s="295" t="s">
        <v>2252</v>
      </c>
      <c r="JQ5" s="295" t="s">
        <v>2248</v>
      </c>
      <c r="JR5" s="295" t="s">
        <v>2249</v>
      </c>
      <c r="JS5" s="295" t="s">
        <v>2250</v>
      </c>
      <c r="JT5" s="295" t="s">
        <v>2251</v>
      </c>
      <c r="JU5" s="295" t="s">
        <v>2252</v>
      </c>
      <c r="JV5" s="295" t="s">
        <v>2248</v>
      </c>
      <c r="JW5" s="295" t="s">
        <v>2249</v>
      </c>
      <c r="JX5" s="295" t="s">
        <v>2250</v>
      </c>
      <c r="JY5" s="295" t="s">
        <v>2251</v>
      </c>
      <c r="JZ5" s="295" t="s">
        <v>2252</v>
      </c>
      <c r="KA5" s="295" t="s">
        <v>2248</v>
      </c>
      <c r="KB5" s="295" t="s">
        <v>2249</v>
      </c>
      <c r="KC5" s="295" t="s">
        <v>2250</v>
      </c>
      <c r="KD5" s="295" t="s">
        <v>2251</v>
      </c>
      <c r="KE5" s="295" t="s">
        <v>2252</v>
      </c>
      <c r="KF5" s="295" t="s">
        <v>2248</v>
      </c>
      <c r="KG5" s="295" t="s">
        <v>2249</v>
      </c>
      <c r="KH5" s="295" t="s">
        <v>2250</v>
      </c>
      <c r="KI5" s="295" t="s">
        <v>2251</v>
      </c>
      <c r="KJ5" s="295" t="s">
        <v>2252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>
        <v>2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77</v>
      </c>
      <c r="KO7" s="403">
        <v>77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1</v>
      </c>
      <c r="IL10" s="403"/>
      <c r="IM10" s="403">
        <v>5</v>
      </c>
      <c r="IN10" s="403">
        <v>5</v>
      </c>
      <c r="IO10" s="403">
        <v>4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8</v>
      </c>
      <c r="JA10" s="403"/>
      <c r="JB10" s="403">
        <v>1</v>
      </c>
      <c r="JC10" s="403">
        <v>1</v>
      </c>
      <c r="JD10" s="403">
        <v>1</v>
      </c>
      <c r="JE10" s="403">
        <v>1</v>
      </c>
      <c r="JF10" s="403"/>
      <c r="JG10" s="403">
        <v>3</v>
      </c>
      <c r="JH10" s="403">
        <v>3</v>
      </c>
      <c r="JI10" s="403">
        <v>3</v>
      </c>
      <c r="JJ10" s="403"/>
      <c r="JK10" s="403"/>
      <c r="JL10" s="403">
        <v>5</v>
      </c>
      <c r="JM10" s="403">
        <v>5</v>
      </c>
      <c r="JN10" s="403">
        <v>2</v>
      </c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78</v>
      </c>
      <c r="KN10" s="403">
        <v>76</v>
      </c>
      <c r="KO10" s="403">
        <v>60</v>
      </c>
      <c r="KP10"/>
      <c r="KQ10"/>
      <c r="KR10"/>
      <c r="KS10"/>
      <c r="KT10"/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/>
      <c r="IL11" s="403"/>
      <c r="IM11" s="403">
        <v>9</v>
      </c>
      <c r="IN11" s="403">
        <v>9</v>
      </c>
      <c r="IO11" s="403">
        <v>4</v>
      </c>
      <c r="IP11" s="403">
        <v>7</v>
      </c>
      <c r="IQ11" s="403">
        <v>5</v>
      </c>
      <c r="IR11" s="403">
        <v>4</v>
      </c>
      <c r="IS11" s="403">
        <v>4</v>
      </c>
      <c r="IT11" s="403">
        <v>4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16</v>
      </c>
      <c r="JR11" s="403">
        <v>16</v>
      </c>
      <c r="JS11" s="403">
        <v>12</v>
      </c>
      <c r="JT11" s="403">
        <v>16</v>
      </c>
      <c r="JU11" s="403">
        <v>10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92</v>
      </c>
      <c r="KL11" s="403">
        <v>92</v>
      </c>
      <c r="KM11" s="404">
        <v>83</v>
      </c>
      <c r="KN11" s="403">
        <v>84</v>
      </c>
      <c r="KO11" s="403">
        <v>32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5">
      <c r="A16" s="287" t="s">
        <v>2898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3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33</v>
      </c>
      <c r="EB17" s="403">
        <v>43</v>
      </c>
      <c r="EC17" s="403">
        <v>43</v>
      </c>
      <c r="ED17" s="403">
        <v>43</v>
      </c>
      <c r="EE17" s="403">
        <v>43</v>
      </c>
      <c r="EF17" s="403">
        <v>23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1</v>
      </c>
      <c r="IL17" s="403"/>
      <c r="IM17" s="403">
        <v>14</v>
      </c>
      <c r="IN17" s="403">
        <v>14</v>
      </c>
      <c r="IO17" s="403">
        <v>8</v>
      </c>
      <c r="IP17" s="403">
        <v>10</v>
      </c>
      <c r="IQ17" s="403">
        <v>5</v>
      </c>
      <c r="IR17" s="403">
        <v>4</v>
      </c>
      <c r="IS17" s="403">
        <v>4</v>
      </c>
      <c r="IT17" s="403">
        <v>4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38</v>
      </c>
      <c r="JA17" s="403">
        <v>30</v>
      </c>
      <c r="JB17" s="403">
        <v>13</v>
      </c>
      <c r="JC17" s="403">
        <v>13</v>
      </c>
      <c r="JD17" s="403">
        <v>13</v>
      </c>
      <c r="JE17" s="403">
        <v>13</v>
      </c>
      <c r="JF17" s="403">
        <v>12</v>
      </c>
      <c r="JG17" s="403">
        <v>3</v>
      </c>
      <c r="JH17" s="403">
        <v>3</v>
      </c>
      <c r="JI17" s="403">
        <v>3</v>
      </c>
      <c r="JJ17" s="403"/>
      <c r="JK17" s="403"/>
      <c r="JL17" s="403">
        <v>23</v>
      </c>
      <c r="JM17" s="403">
        <v>23</v>
      </c>
      <c r="JN17" s="403">
        <v>20</v>
      </c>
      <c r="JO17" s="403">
        <v>21</v>
      </c>
      <c r="JP17" s="403">
        <v>18</v>
      </c>
      <c r="JQ17" s="403">
        <v>16</v>
      </c>
      <c r="JR17" s="403">
        <v>16</v>
      </c>
      <c r="JS17" s="403">
        <v>12</v>
      </c>
      <c r="JT17" s="403">
        <v>16</v>
      </c>
      <c r="JU17" s="403">
        <v>10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546</v>
      </c>
      <c r="KL17" s="403">
        <v>546</v>
      </c>
      <c r="KM17" s="404">
        <v>528</v>
      </c>
      <c r="KN17" s="403">
        <v>525</v>
      </c>
      <c r="KO17" s="403">
        <v>451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1482</v>
      </c>
      <c r="B1" s="119" t="s">
        <v>1478</v>
      </c>
      <c r="C1" s="119" t="s">
        <v>1479</v>
      </c>
      <c r="D1" s="120" t="s">
        <v>2253</v>
      </c>
      <c r="E1" s="119" t="s">
        <v>2178</v>
      </c>
      <c r="F1" s="119" t="s">
        <v>1485</v>
      </c>
    </row>
    <row r="2" spans="1:6">
      <c r="A2" s="164">
        <v>44467</v>
      </c>
      <c r="B2" s="167" t="s">
        <v>609</v>
      </c>
      <c r="C2" s="164" t="str">
        <f>VLOOKUP(B2,URS確認!$E:$F,2,FALSE)</f>
        <v>行庫資料維護</v>
      </c>
      <c r="D2" s="165">
        <v>1</v>
      </c>
      <c r="E2" s="166" t="s">
        <v>2254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2255</v>
      </c>
      <c r="B1" s="41" t="s">
        <v>2148</v>
      </c>
      <c r="C1" s="41" t="s">
        <v>2256</v>
      </c>
    </row>
    <row r="2" spans="1:3" ht="126" customHeight="1">
      <c r="A2" s="9">
        <v>1</v>
      </c>
      <c r="B2" s="8" t="s">
        <v>2257</v>
      </c>
      <c r="C2" s="40" t="s">
        <v>2258</v>
      </c>
    </row>
    <row r="3" spans="1:3">
      <c r="A3" s="7">
        <v>2</v>
      </c>
      <c r="B3" s="6" t="s">
        <v>2259</v>
      </c>
      <c r="C3" s="6" t="s">
        <v>2260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2261</v>
      </c>
    </row>
    <row r="3" spans="1:1">
      <c r="A3" s="10" t="s">
        <v>2262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2263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2264</v>
      </c>
      <c r="B2" s="15" t="s">
        <v>2265</v>
      </c>
      <c r="C2" s="15" t="s">
        <v>2266</v>
      </c>
      <c r="D2" s="15">
        <v>7001</v>
      </c>
      <c r="E2" s="15" t="s">
        <v>2267</v>
      </c>
      <c r="F2" s="13" t="s">
        <v>2232</v>
      </c>
      <c r="G2" s="14"/>
      <c r="H2" s="16"/>
    </row>
    <row r="3" spans="1:8" ht="24" customHeight="1">
      <c r="A3" s="18" t="s">
        <v>2268</v>
      </c>
      <c r="B3" s="18" t="s">
        <v>2269</v>
      </c>
      <c r="C3" s="18" t="s">
        <v>2270</v>
      </c>
      <c r="D3" s="18">
        <v>7180</v>
      </c>
      <c r="E3" s="18" t="s">
        <v>2267</v>
      </c>
      <c r="F3" s="17" t="s">
        <v>2232</v>
      </c>
      <c r="G3" s="36" t="s">
        <v>228</v>
      </c>
      <c r="H3" s="19"/>
    </row>
    <row r="4" spans="1:8" ht="24" customHeight="1">
      <c r="A4" s="22" t="s">
        <v>23</v>
      </c>
      <c r="B4" s="22" t="s">
        <v>2271</v>
      </c>
      <c r="C4" s="22" t="s">
        <v>2272</v>
      </c>
      <c r="D4" s="22">
        <v>7083</v>
      </c>
      <c r="E4" s="22" t="s">
        <v>2267</v>
      </c>
      <c r="F4" s="20" t="s">
        <v>2232</v>
      </c>
      <c r="G4" s="21" t="s">
        <v>1431</v>
      </c>
      <c r="H4" s="23"/>
    </row>
    <row r="5" spans="1:8" ht="24" customHeight="1">
      <c r="A5" s="22" t="s">
        <v>22</v>
      </c>
      <c r="B5" s="22" t="s">
        <v>2271</v>
      </c>
      <c r="C5" s="22" t="s">
        <v>2273</v>
      </c>
      <c r="D5" s="22">
        <v>7084</v>
      </c>
      <c r="E5" s="22" t="s">
        <v>2267</v>
      </c>
      <c r="F5" s="20" t="s">
        <v>2232</v>
      </c>
      <c r="G5" s="21" t="s">
        <v>1431</v>
      </c>
      <c r="H5" s="23"/>
    </row>
    <row r="6" spans="1:8" ht="24" customHeight="1">
      <c r="A6" s="22" t="s">
        <v>11</v>
      </c>
      <c r="B6" s="22" t="s">
        <v>2271</v>
      </c>
      <c r="C6" s="22" t="s">
        <v>2274</v>
      </c>
      <c r="D6" s="22">
        <v>7085</v>
      </c>
      <c r="E6" s="22" t="s">
        <v>2267</v>
      </c>
      <c r="F6" s="20" t="s">
        <v>2232</v>
      </c>
      <c r="G6" s="21" t="s">
        <v>1431</v>
      </c>
      <c r="H6" s="23"/>
    </row>
    <row r="7" spans="1:8" ht="24" customHeight="1">
      <c r="A7" s="22" t="s">
        <v>24</v>
      </c>
      <c r="B7" s="22" t="s">
        <v>2271</v>
      </c>
      <c r="C7" s="22" t="s">
        <v>2275</v>
      </c>
      <c r="D7" s="22">
        <v>7086</v>
      </c>
      <c r="E7" s="22" t="s">
        <v>2267</v>
      </c>
      <c r="F7" s="20" t="s">
        <v>2232</v>
      </c>
      <c r="G7" s="21" t="s">
        <v>1431</v>
      </c>
      <c r="H7" s="23"/>
    </row>
    <row r="8" spans="1:8" ht="24" customHeight="1">
      <c r="A8" s="22" t="s">
        <v>18</v>
      </c>
      <c r="B8" s="22" t="s">
        <v>2271</v>
      </c>
      <c r="C8" s="22" t="s">
        <v>2276</v>
      </c>
      <c r="D8" s="22">
        <v>7088</v>
      </c>
      <c r="E8" s="22" t="s">
        <v>2267</v>
      </c>
      <c r="F8" s="20" t="s">
        <v>2232</v>
      </c>
      <c r="G8" s="21" t="s">
        <v>1431</v>
      </c>
      <c r="H8" s="23"/>
    </row>
    <row r="9" spans="1:8" ht="24" customHeight="1">
      <c r="A9" s="57" t="s">
        <v>173</v>
      </c>
      <c r="B9" s="22" t="s">
        <v>2277</v>
      </c>
      <c r="C9" s="22" t="s">
        <v>2278</v>
      </c>
      <c r="D9" s="22">
        <v>7090</v>
      </c>
      <c r="E9" s="22" t="s">
        <v>2267</v>
      </c>
      <c r="F9" s="20" t="s">
        <v>2232</v>
      </c>
      <c r="G9" s="21" t="s">
        <v>1431</v>
      </c>
      <c r="H9" s="23"/>
    </row>
    <row r="10" spans="1:8" ht="24" customHeight="1">
      <c r="A10" s="26" t="s">
        <v>537</v>
      </c>
      <c r="B10" s="26" t="s">
        <v>2279</v>
      </c>
      <c r="C10" s="26" t="s">
        <v>2280</v>
      </c>
      <c r="D10" s="26">
        <v>7051</v>
      </c>
      <c r="E10" s="26" t="s">
        <v>2267</v>
      </c>
      <c r="F10" s="24" t="s">
        <v>2232</v>
      </c>
      <c r="G10" s="25" t="s">
        <v>1467</v>
      </c>
      <c r="H10" s="27"/>
    </row>
    <row r="11" spans="1:8" ht="24" customHeight="1">
      <c r="A11" s="26" t="s">
        <v>13</v>
      </c>
      <c r="B11" s="26" t="s">
        <v>2281</v>
      </c>
      <c r="C11" s="26" t="s">
        <v>2282</v>
      </c>
      <c r="D11" s="26">
        <v>7052</v>
      </c>
      <c r="E11" s="26" t="s">
        <v>2267</v>
      </c>
      <c r="F11" s="24" t="s">
        <v>2232</v>
      </c>
      <c r="G11" s="25" t="s">
        <v>1467</v>
      </c>
      <c r="H11" s="27"/>
    </row>
    <row r="12" spans="1:8" ht="24" customHeight="1">
      <c r="A12" s="26" t="s">
        <v>20</v>
      </c>
      <c r="B12" s="26" t="s">
        <v>2283</v>
      </c>
      <c r="C12" s="26" t="s">
        <v>2284</v>
      </c>
      <c r="D12" s="26">
        <v>7181</v>
      </c>
      <c r="E12" s="26" t="s">
        <v>2267</v>
      </c>
      <c r="F12" s="24" t="s">
        <v>2232</v>
      </c>
      <c r="G12" s="25" t="s">
        <v>1467</v>
      </c>
      <c r="H12" s="27"/>
    </row>
    <row r="13" spans="1:8" ht="24" customHeight="1">
      <c r="A13" s="26" t="s">
        <v>27</v>
      </c>
      <c r="B13" s="26" t="s">
        <v>2283</v>
      </c>
      <c r="C13" s="26" t="s">
        <v>2285</v>
      </c>
      <c r="D13" s="26">
        <v>7182</v>
      </c>
      <c r="E13" s="26" t="s">
        <v>2267</v>
      </c>
      <c r="F13" s="24" t="s">
        <v>2232</v>
      </c>
      <c r="G13" s="25" t="s">
        <v>1467</v>
      </c>
      <c r="H13" s="27"/>
    </row>
    <row r="14" spans="1:8" ht="24" customHeight="1">
      <c r="A14" s="26" t="s">
        <v>15</v>
      </c>
      <c r="B14" s="26" t="s">
        <v>2286</v>
      </c>
      <c r="C14" s="26" t="s">
        <v>2287</v>
      </c>
      <c r="D14" s="26">
        <v>7183</v>
      </c>
      <c r="E14" s="26" t="s">
        <v>2267</v>
      </c>
      <c r="F14" s="24" t="s">
        <v>2232</v>
      </c>
      <c r="G14" s="25" t="s">
        <v>1467</v>
      </c>
      <c r="H14" s="27"/>
    </row>
    <row r="15" spans="1:8" ht="24" hidden="1" customHeight="1">
      <c r="A15" s="26" t="s">
        <v>2288</v>
      </c>
      <c r="B15" s="26" t="s">
        <v>2289</v>
      </c>
      <c r="C15" s="26" t="e">
        <v>#N/A</v>
      </c>
      <c r="D15" s="26">
        <v>7301</v>
      </c>
      <c r="E15" s="26" t="s">
        <v>2267</v>
      </c>
      <c r="F15" s="24" t="s">
        <v>2232</v>
      </c>
      <c r="G15" s="25" t="s">
        <v>1467</v>
      </c>
      <c r="H15" s="27" t="s">
        <v>2290</v>
      </c>
    </row>
    <row r="16" spans="1:8" ht="24" hidden="1" customHeight="1">
      <c r="A16" s="26" t="s">
        <v>2291</v>
      </c>
      <c r="B16" s="26" t="s">
        <v>2292</v>
      </c>
      <c r="C16" s="26" t="e">
        <v>#N/A</v>
      </c>
      <c r="D16" s="26">
        <v>7305</v>
      </c>
      <c r="E16" s="26" t="s">
        <v>2267</v>
      </c>
      <c r="F16" s="24" t="s">
        <v>2232</v>
      </c>
      <c r="G16" s="25" t="s">
        <v>1467</v>
      </c>
      <c r="H16" s="27" t="s">
        <v>2293</v>
      </c>
    </row>
    <row r="17" spans="1:8" ht="24" hidden="1" customHeight="1">
      <c r="A17" s="26" t="s">
        <v>2294</v>
      </c>
      <c r="B17" s="26" t="s">
        <v>2292</v>
      </c>
      <c r="C17" s="26" t="e">
        <v>#N/A</v>
      </c>
      <c r="D17" s="26">
        <v>7306</v>
      </c>
      <c r="E17" s="26" t="s">
        <v>2267</v>
      </c>
      <c r="F17" s="24" t="s">
        <v>2232</v>
      </c>
      <c r="G17" s="25" t="s">
        <v>1467</v>
      </c>
      <c r="H17" s="27" t="s">
        <v>2295</v>
      </c>
    </row>
    <row r="18" spans="1:8" ht="24" hidden="1" customHeight="1">
      <c r="A18" s="26" t="s">
        <v>2296</v>
      </c>
      <c r="B18" s="26" t="s">
        <v>2289</v>
      </c>
      <c r="C18" s="26" t="e">
        <v>#N/A</v>
      </c>
      <c r="D18" s="26">
        <v>7311</v>
      </c>
      <c r="E18" s="26" t="s">
        <v>2267</v>
      </c>
      <c r="F18" s="24" t="s">
        <v>2232</v>
      </c>
      <c r="G18" s="25" t="s">
        <v>1467</v>
      </c>
      <c r="H18" s="27" t="s">
        <v>2297</v>
      </c>
    </row>
    <row r="19" spans="1:8" ht="24" hidden="1" customHeight="1">
      <c r="A19" s="26" t="s">
        <v>2298</v>
      </c>
      <c r="B19" s="26" t="s">
        <v>2292</v>
      </c>
      <c r="C19" s="26" t="e">
        <v>#N/A</v>
      </c>
      <c r="D19" s="26">
        <v>7312</v>
      </c>
      <c r="E19" s="26" t="s">
        <v>2267</v>
      </c>
      <c r="F19" s="24" t="s">
        <v>2232</v>
      </c>
      <c r="G19" s="25" t="s">
        <v>1467</v>
      </c>
      <c r="H19" s="27" t="s">
        <v>2299</v>
      </c>
    </row>
    <row r="20" spans="1:8" ht="24" hidden="1" customHeight="1">
      <c r="A20" s="26" t="s">
        <v>2300</v>
      </c>
      <c r="B20" s="26" t="s">
        <v>2301</v>
      </c>
      <c r="C20" s="26" t="e">
        <v>#N/A</v>
      </c>
      <c r="D20" s="26" t="s">
        <v>2302</v>
      </c>
      <c r="E20" s="26"/>
      <c r="F20" s="24" t="s">
        <v>2232</v>
      </c>
      <c r="G20" s="25" t="s">
        <v>1467</v>
      </c>
      <c r="H20" s="27" t="s">
        <v>2303</v>
      </c>
    </row>
    <row r="21" spans="1:8" ht="24" hidden="1" customHeight="1">
      <c r="A21" s="26" t="s">
        <v>2304</v>
      </c>
      <c r="B21" s="26" t="s">
        <v>2305</v>
      </c>
      <c r="C21" s="26" t="e">
        <v>#N/A</v>
      </c>
      <c r="D21" s="26" t="s">
        <v>2306</v>
      </c>
      <c r="E21" s="26"/>
      <c r="F21" s="24" t="s">
        <v>2232</v>
      </c>
      <c r="G21" s="25" t="s">
        <v>1467</v>
      </c>
      <c r="H21" s="27" t="s">
        <v>2307</v>
      </c>
    </row>
    <row r="22" spans="1:8" ht="24" hidden="1" customHeight="1">
      <c r="A22" s="26" t="s">
        <v>2308</v>
      </c>
      <c r="B22" s="26" t="s">
        <v>2305</v>
      </c>
      <c r="C22" s="26" t="e">
        <v>#N/A</v>
      </c>
      <c r="D22" s="26" t="s">
        <v>2309</v>
      </c>
      <c r="E22" s="26"/>
      <c r="F22" s="24" t="s">
        <v>2232</v>
      </c>
      <c r="G22" s="25" t="s">
        <v>1467</v>
      </c>
      <c r="H22" s="27" t="s">
        <v>2310</v>
      </c>
    </row>
    <row r="23" spans="1:8" ht="24" hidden="1" customHeight="1">
      <c r="A23" s="26" t="s">
        <v>2311</v>
      </c>
      <c r="B23" s="26" t="s">
        <v>2301</v>
      </c>
      <c r="C23" s="26" t="e">
        <v>#N/A</v>
      </c>
      <c r="D23" s="26" t="s">
        <v>2312</v>
      </c>
      <c r="E23" s="26"/>
      <c r="F23" s="24" t="s">
        <v>2232</v>
      </c>
      <c r="G23" s="25" t="s">
        <v>1467</v>
      </c>
      <c r="H23" s="27" t="s">
        <v>2313</v>
      </c>
    </row>
    <row r="24" spans="1:8" ht="24" hidden="1" customHeight="1">
      <c r="A24" s="26" t="s">
        <v>2314</v>
      </c>
      <c r="B24" s="26" t="s">
        <v>2289</v>
      </c>
      <c r="C24" s="26" t="e">
        <v>#N/A</v>
      </c>
      <c r="D24" s="26" t="s">
        <v>2312</v>
      </c>
      <c r="E24" s="26"/>
      <c r="F24" s="24" t="s">
        <v>2232</v>
      </c>
      <c r="G24" s="25" t="s">
        <v>1467</v>
      </c>
      <c r="H24" s="27" t="s">
        <v>2315</v>
      </c>
    </row>
    <row r="25" spans="1:8" ht="24" hidden="1" customHeight="1">
      <c r="A25" s="26" t="s">
        <v>2316</v>
      </c>
      <c r="B25" s="26" t="s">
        <v>2301</v>
      </c>
      <c r="C25" s="26" t="e">
        <v>#N/A</v>
      </c>
      <c r="D25" s="26" t="s">
        <v>2317</v>
      </c>
      <c r="E25" s="26"/>
      <c r="F25" s="24" t="s">
        <v>2232</v>
      </c>
      <c r="G25" s="25" t="s">
        <v>1467</v>
      </c>
      <c r="H25" s="27" t="s">
        <v>2318</v>
      </c>
    </row>
    <row r="26" spans="1:8" ht="24" hidden="1" customHeight="1">
      <c r="A26" s="26" t="s">
        <v>2319</v>
      </c>
      <c r="B26" s="26" t="s">
        <v>2301</v>
      </c>
      <c r="C26" s="26" t="e">
        <v>#N/A</v>
      </c>
      <c r="D26" s="26" t="s">
        <v>2320</v>
      </c>
      <c r="E26" s="26"/>
      <c r="F26" s="24" t="s">
        <v>2232</v>
      </c>
      <c r="G26" s="25" t="s">
        <v>1467</v>
      </c>
      <c r="H26" s="27" t="s">
        <v>2321</v>
      </c>
    </row>
    <row r="27" spans="1:8" ht="24" hidden="1" customHeight="1">
      <c r="A27" s="26" t="s">
        <v>2322</v>
      </c>
      <c r="B27" s="26" t="s">
        <v>2301</v>
      </c>
      <c r="C27" s="26" t="e">
        <v>#N/A</v>
      </c>
      <c r="D27" s="26" t="s">
        <v>2323</v>
      </c>
      <c r="E27" s="26"/>
      <c r="F27" s="24" t="s">
        <v>2232</v>
      </c>
      <c r="G27" s="25" t="s">
        <v>1467</v>
      </c>
      <c r="H27" s="27" t="s">
        <v>2324</v>
      </c>
    </row>
    <row r="28" spans="1:8" ht="24" hidden="1" customHeight="1">
      <c r="A28" s="26" t="s">
        <v>2325</v>
      </c>
      <c r="B28" s="26" t="s">
        <v>2289</v>
      </c>
      <c r="C28" s="26" t="e">
        <v>#N/A</v>
      </c>
      <c r="D28" s="26" t="s">
        <v>2323</v>
      </c>
      <c r="E28" s="26"/>
      <c r="F28" s="24" t="s">
        <v>2232</v>
      </c>
      <c r="G28" s="25" t="s">
        <v>1467</v>
      </c>
      <c r="H28" s="27" t="s">
        <v>2326</v>
      </c>
    </row>
    <row r="29" spans="1:8" ht="24" hidden="1" customHeight="1">
      <c r="A29" s="26" t="s">
        <v>2327</v>
      </c>
      <c r="B29" s="26" t="s">
        <v>2301</v>
      </c>
      <c r="C29" s="26" t="e">
        <v>#N/A</v>
      </c>
      <c r="D29" s="26" t="s">
        <v>2328</v>
      </c>
      <c r="E29" s="26"/>
      <c r="F29" s="24" t="s">
        <v>2232</v>
      </c>
      <c r="G29" s="25" t="s">
        <v>1467</v>
      </c>
      <c r="H29" s="27" t="s">
        <v>2329</v>
      </c>
    </row>
    <row r="30" spans="1:8" ht="24" hidden="1" customHeight="1">
      <c r="A30" s="26" t="s">
        <v>2330</v>
      </c>
      <c r="B30" s="26" t="s">
        <v>2292</v>
      </c>
      <c r="C30" s="26" t="e">
        <v>#N/A</v>
      </c>
      <c r="D30" s="26" t="s">
        <v>2323</v>
      </c>
      <c r="E30" s="26"/>
      <c r="F30" s="24" t="s">
        <v>2232</v>
      </c>
      <c r="G30" s="25" t="s">
        <v>1467</v>
      </c>
      <c r="H30" s="27" t="s">
        <v>2331</v>
      </c>
    </row>
    <row r="31" spans="1:8" ht="24" customHeight="1">
      <c r="A31" s="22" t="s">
        <v>2332</v>
      </c>
      <c r="B31" s="22" t="s">
        <v>2333</v>
      </c>
      <c r="C31" s="22" t="s">
        <v>2334</v>
      </c>
      <c r="D31" s="22">
        <v>7070</v>
      </c>
      <c r="E31" s="22" t="s">
        <v>2267</v>
      </c>
      <c r="F31" s="20" t="s">
        <v>2232</v>
      </c>
      <c r="G31" s="21" t="s">
        <v>1008</v>
      </c>
      <c r="H31" s="23"/>
    </row>
    <row r="32" spans="1:8" ht="24" customHeight="1">
      <c r="A32" s="22" t="s">
        <v>21</v>
      </c>
      <c r="B32" s="22" t="s">
        <v>2335</v>
      </c>
      <c r="C32" s="22" t="s">
        <v>2336</v>
      </c>
      <c r="D32" s="22">
        <v>7075</v>
      </c>
      <c r="E32" s="22" t="s">
        <v>2267</v>
      </c>
      <c r="F32" s="20" t="s">
        <v>2232</v>
      </c>
      <c r="G32" s="21" t="s">
        <v>1008</v>
      </c>
      <c r="H32" s="23"/>
    </row>
    <row r="33" spans="1:8" ht="24" customHeight="1">
      <c r="A33" s="22" t="s">
        <v>25</v>
      </c>
      <c r="B33" s="22" t="s">
        <v>2337</v>
      </c>
      <c r="C33" s="22" t="s">
        <v>2338</v>
      </c>
      <c r="D33" s="22">
        <v>7076</v>
      </c>
      <c r="E33" s="22" t="s">
        <v>2267</v>
      </c>
      <c r="F33" s="20" t="s">
        <v>2232</v>
      </c>
      <c r="G33" s="21" t="s">
        <v>1008</v>
      </c>
      <c r="H33" s="23"/>
    </row>
    <row r="34" spans="1:8" ht="24" customHeight="1">
      <c r="A34" s="22" t="s">
        <v>14</v>
      </c>
      <c r="B34" s="22" t="s">
        <v>2339</v>
      </c>
      <c r="C34" s="22" t="s">
        <v>2340</v>
      </c>
      <c r="D34" s="22">
        <v>7077</v>
      </c>
      <c r="E34" s="22" t="s">
        <v>2267</v>
      </c>
      <c r="F34" s="20" t="s">
        <v>2232</v>
      </c>
      <c r="G34" s="21" t="s">
        <v>1008</v>
      </c>
      <c r="H34" s="23"/>
    </row>
    <row r="35" spans="1:8" ht="24" hidden="1" customHeight="1">
      <c r="A35" s="22" t="s">
        <v>2341</v>
      </c>
      <c r="B35" s="22" t="s">
        <v>2337</v>
      </c>
      <c r="C35" s="22" t="e">
        <v>#N/A</v>
      </c>
      <c r="D35" s="22" t="s">
        <v>2342</v>
      </c>
      <c r="E35" s="22"/>
      <c r="F35" s="20" t="s">
        <v>2232</v>
      </c>
      <c r="G35" s="21" t="s">
        <v>1008</v>
      </c>
      <c r="H35" s="23" t="s">
        <v>2310</v>
      </c>
    </row>
    <row r="36" spans="1:8" ht="24" hidden="1" customHeight="1">
      <c r="A36" s="22" t="s">
        <v>2343</v>
      </c>
      <c r="B36" s="22" t="s">
        <v>2337</v>
      </c>
      <c r="C36" s="22" t="e">
        <v>#N/A</v>
      </c>
      <c r="D36" s="22" t="s">
        <v>2344</v>
      </c>
      <c r="E36" s="22"/>
      <c r="F36" s="20" t="s">
        <v>2232</v>
      </c>
      <c r="G36" s="21" t="s">
        <v>1008</v>
      </c>
      <c r="H36" s="23" t="s">
        <v>2345</v>
      </c>
    </row>
    <row r="37" spans="1:8" ht="24" customHeight="1">
      <c r="A37" s="30" t="s">
        <v>2346</v>
      </c>
      <c r="B37" s="30" t="s">
        <v>2347</v>
      </c>
      <c r="C37" s="30" t="s">
        <v>2348</v>
      </c>
      <c r="D37" s="30">
        <v>7060</v>
      </c>
      <c r="E37" s="30" t="s">
        <v>2267</v>
      </c>
      <c r="F37" s="28" t="s">
        <v>2232</v>
      </c>
      <c r="G37" s="29" t="s">
        <v>2349</v>
      </c>
      <c r="H37" s="31"/>
    </row>
    <row r="38" spans="1:8" ht="24" customHeight="1">
      <c r="A38" s="30" t="s">
        <v>237</v>
      </c>
      <c r="B38" s="30" t="s">
        <v>2350</v>
      </c>
      <c r="C38" s="30" t="s">
        <v>2351</v>
      </c>
      <c r="D38" s="30">
        <v>7062</v>
      </c>
      <c r="E38" s="30" t="s">
        <v>2267</v>
      </c>
      <c r="F38" s="28" t="s">
        <v>2232</v>
      </c>
      <c r="G38" s="29" t="s">
        <v>2349</v>
      </c>
      <c r="H38" s="31"/>
    </row>
    <row r="39" spans="1:8" ht="24" hidden="1" customHeight="1">
      <c r="A39" s="30" t="s">
        <v>2352</v>
      </c>
      <c r="B39" s="30" t="s">
        <v>2353</v>
      </c>
      <c r="C39" s="30" t="e">
        <v>#N/A</v>
      </c>
      <c r="D39" s="30">
        <v>7065</v>
      </c>
      <c r="E39" s="30" t="s">
        <v>2267</v>
      </c>
      <c r="F39" s="28" t="s">
        <v>2232</v>
      </c>
      <c r="G39" s="29" t="s">
        <v>2349</v>
      </c>
      <c r="H39" s="31"/>
    </row>
    <row r="40" spans="1:8" ht="24" customHeight="1">
      <c r="A40" s="30" t="s">
        <v>28</v>
      </c>
      <c r="B40" s="30" t="s">
        <v>2353</v>
      </c>
      <c r="C40" s="30" t="s">
        <v>2354</v>
      </c>
      <c r="D40" s="30">
        <v>7066</v>
      </c>
      <c r="E40" s="30" t="s">
        <v>2267</v>
      </c>
      <c r="F40" s="28" t="s">
        <v>2232</v>
      </c>
      <c r="G40" s="29" t="s">
        <v>2349</v>
      </c>
      <c r="H40" s="31"/>
    </row>
    <row r="41" spans="1:8" ht="24" customHeight="1">
      <c r="A41" s="30" t="s">
        <v>26</v>
      </c>
      <c r="B41" s="30" t="s">
        <v>2355</v>
      </c>
      <c r="C41" s="30" t="s">
        <v>2356</v>
      </c>
      <c r="D41" s="30">
        <v>7067</v>
      </c>
      <c r="E41" s="30" t="s">
        <v>2267</v>
      </c>
      <c r="F41" s="28" t="s">
        <v>2232</v>
      </c>
      <c r="G41" s="29" t="s">
        <v>2349</v>
      </c>
      <c r="H41" s="31"/>
    </row>
    <row r="42" spans="1:8" ht="24" hidden="1" customHeight="1">
      <c r="A42" s="30" t="s">
        <v>2357</v>
      </c>
      <c r="B42" s="30" t="s">
        <v>2283</v>
      </c>
      <c r="C42" s="30" t="e">
        <v>#N/A</v>
      </c>
      <c r="D42" s="30">
        <v>7270</v>
      </c>
      <c r="E42" s="30" t="s">
        <v>2267</v>
      </c>
      <c r="F42" s="28" t="s">
        <v>2232</v>
      </c>
      <c r="G42" s="29" t="s">
        <v>2349</v>
      </c>
      <c r="H42" s="31"/>
    </row>
    <row r="43" spans="1:8" ht="24" hidden="1" customHeight="1">
      <c r="A43" s="30" t="s">
        <v>2358</v>
      </c>
      <c r="B43" s="30" t="s">
        <v>2359</v>
      </c>
      <c r="C43" s="30" t="e">
        <v>#N/A</v>
      </c>
      <c r="D43" s="30">
        <v>7271</v>
      </c>
      <c r="E43" s="30" t="s">
        <v>2267</v>
      </c>
      <c r="F43" s="28" t="s">
        <v>2232</v>
      </c>
      <c r="G43" s="29" t="s">
        <v>2349</v>
      </c>
      <c r="H43" s="31"/>
    </row>
    <row r="44" spans="1:8" ht="24" hidden="1" customHeight="1">
      <c r="A44" s="30" t="s">
        <v>2360</v>
      </c>
      <c r="B44" s="30" t="s">
        <v>2361</v>
      </c>
      <c r="C44" s="30" t="e">
        <v>#N/A</v>
      </c>
      <c r="D44" s="30">
        <v>7273</v>
      </c>
      <c r="E44" s="30" t="s">
        <v>2267</v>
      </c>
      <c r="F44" s="28" t="s">
        <v>2232</v>
      </c>
      <c r="G44" s="29" t="s">
        <v>2349</v>
      </c>
      <c r="H44" s="31"/>
    </row>
    <row r="45" spans="1:8" ht="24" hidden="1" customHeight="1">
      <c r="A45" s="30" t="s">
        <v>2362</v>
      </c>
      <c r="B45" s="30" t="s">
        <v>2363</v>
      </c>
      <c r="C45" s="30" t="e">
        <v>#N/A</v>
      </c>
      <c r="D45" s="30">
        <v>7275</v>
      </c>
      <c r="E45" s="30" t="s">
        <v>2267</v>
      </c>
      <c r="F45" s="28" t="s">
        <v>2232</v>
      </c>
      <c r="G45" s="29" t="s">
        <v>2349</v>
      </c>
      <c r="H45" s="31"/>
    </row>
    <row r="46" spans="1:8" ht="24" hidden="1" customHeight="1">
      <c r="A46" s="30" t="s">
        <v>2364</v>
      </c>
      <c r="B46" s="30" t="s">
        <v>2355</v>
      </c>
      <c r="C46" s="30" t="e">
        <v>#N/A</v>
      </c>
      <c r="D46" s="30">
        <v>7276</v>
      </c>
      <c r="E46" s="30" t="s">
        <v>2267</v>
      </c>
      <c r="F46" s="28" t="s">
        <v>2232</v>
      </c>
      <c r="G46" s="29" t="s">
        <v>2349</v>
      </c>
      <c r="H46" s="31"/>
    </row>
    <row r="47" spans="1:8" ht="24" hidden="1" customHeight="1">
      <c r="A47" s="30" t="s">
        <v>2365</v>
      </c>
      <c r="B47" s="30" t="s">
        <v>2366</v>
      </c>
      <c r="C47" s="30" t="e">
        <v>#N/A</v>
      </c>
      <c r="D47" s="30">
        <v>7277</v>
      </c>
      <c r="E47" s="30" t="s">
        <v>2267</v>
      </c>
      <c r="F47" s="28" t="s">
        <v>2232</v>
      </c>
      <c r="G47" s="29" t="s">
        <v>2349</v>
      </c>
      <c r="H47" s="31"/>
    </row>
    <row r="48" spans="1:8" ht="24" hidden="1" customHeight="1">
      <c r="A48" s="30" t="s">
        <v>569</v>
      </c>
      <c r="B48" s="30" t="s">
        <v>2367</v>
      </c>
      <c r="C48" s="30" t="e">
        <v>#N/A</v>
      </c>
      <c r="D48" s="30">
        <v>7279</v>
      </c>
      <c r="E48" s="30" t="s">
        <v>2267</v>
      </c>
      <c r="F48" s="28" t="s">
        <v>2232</v>
      </c>
      <c r="G48" s="29" t="s">
        <v>2349</v>
      </c>
      <c r="H48" s="31"/>
    </row>
    <row r="49" spans="1:8" ht="24" hidden="1" customHeight="1">
      <c r="A49" s="30" t="s">
        <v>2368</v>
      </c>
      <c r="B49" s="30" t="s">
        <v>2366</v>
      </c>
      <c r="C49" s="30" t="e">
        <v>#N/A</v>
      </c>
      <c r="D49" s="30" t="s">
        <v>2369</v>
      </c>
      <c r="E49" s="30"/>
      <c r="F49" s="28" t="s">
        <v>2232</v>
      </c>
      <c r="G49" s="29" t="s">
        <v>2349</v>
      </c>
      <c r="H49" s="31" t="s">
        <v>2370</v>
      </c>
    </row>
    <row r="50" spans="1:8" ht="24" hidden="1" customHeight="1">
      <c r="A50" s="30" t="s">
        <v>2371</v>
      </c>
      <c r="B50" s="30" t="s">
        <v>2372</v>
      </c>
      <c r="C50" s="30" t="e">
        <v>#N/A</v>
      </c>
      <c r="D50" s="30" t="s">
        <v>2373</v>
      </c>
      <c r="E50" s="30"/>
      <c r="F50" s="28" t="s">
        <v>2232</v>
      </c>
      <c r="G50" s="29" t="s">
        <v>2349</v>
      </c>
      <c r="H50" s="31" t="s">
        <v>2307</v>
      </c>
    </row>
    <row r="51" spans="1:8" ht="24" hidden="1" customHeight="1">
      <c r="A51" s="30" t="s">
        <v>2374</v>
      </c>
      <c r="B51" s="30" t="s">
        <v>2359</v>
      </c>
      <c r="C51" s="30" t="e">
        <v>#N/A</v>
      </c>
      <c r="D51" s="30" t="s">
        <v>2375</v>
      </c>
      <c r="E51" s="30"/>
      <c r="F51" s="28" t="s">
        <v>2232</v>
      </c>
      <c r="G51" s="29" t="s">
        <v>2349</v>
      </c>
      <c r="H51" s="31" t="s">
        <v>2310</v>
      </c>
    </row>
    <row r="52" spans="1:8" ht="24" hidden="1" customHeight="1">
      <c r="A52" s="30" t="s">
        <v>2376</v>
      </c>
      <c r="B52" s="30" t="s">
        <v>2361</v>
      </c>
      <c r="C52" s="30" t="e">
        <v>#N/A</v>
      </c>
      <c r="D52" s="30" t="s">
        <v>2373</v>
      </c>
      <c r="E52" s="30"/>
      <c r="F52" s="28" t="s">
        <v>2232</v>
      </c>
      <c r="G52" s="29" t="s">
        <v>2349</v>
      </c>
      <c r="H52" s="31" t="s">
        <v>2307</v>
      </c>
    </row>
    <row r="53" spans="1:8" ht="24" hidden="1" customHeight="1">
      <c r="A53" s="30" t="s">
        <v>2377</v>
      </c>
      <c r="B53" s="30" t="s">
        <v>2363</v>
      </c>
      <c r="C53" s="30" t="e">
        <v>#N/A</v>
      </c>
      <c r="D53" s="30" t="s">
        <v>2378</v>
      </c>
      <c r="E53" s="30"/>
      <c r="F53" s="28" t="s">
        <v>2232</v>
      </c>
      <c r="G53" s="29" t="s">
        <v>2349</v>
      </c>
      <c r="H53" s="31" t="s">
        <v>2379</v>
      </c>
    </row>
    <row r="54" spans="1:8" ht="24" hidden="1" customHeight="1">
      <c r="A54" s="30" t="s">
        <v>2380</v>
      </c>
      <c r="B54" s="30" t="s">
        <v>2363</v>
      </c>
      <c r="C54" s="30" t="e">
        <v>#N/A</v>
      </c>
      <c r="D54" s="30" t="s">
        <v>2375</v>
      </c>
      <c r="E54" s="30"/>
      <c r="F54" s="28" t="s">
        <v>2232</v>
      </c>
      <c r="G54" s="29" t="s">
        <v>2349</v>
      </c>
      <c r="H54" s="31" t="s">
        <v>2310</v>
      </c>
    </row>
    <row r="55" spans="1:8" ht="24" hidden="1" customHeight="1">
      <c r="A55" s="30" t="s">
        <v>2381</v>
      </c>
      <c r="B55" s="30" t="s">
        <v>2363</v>
      </c>
      <c r="C55" s="30" t="e">
        <v>#N/A</v>
      </c>
      <c r="D55" s="30" t="s">
        <v>2373</v>
      </c>
      <c r="E55" s="30"/>
      <c r="F55" s="28" t="s">
        <v>2232</v>
      </c>
      <c r="G55" s="29" t="s">
        <v>2349</v>
      </c>
      <c r="H55" s="31" t="s">
        <v>2307</v>
      </c>
    </row>
    <row r="56" spans="1:8" ht="24" hidden="1" customHeight="1">
      <c r="A56" s="30" t="s">
        <v>2382</v>
      </c>
      <c r="B56" s="30" t="s">
        <v>2283</v>
      </c>
      <c r="C56" s="30" t="e">
        <v>#N/A</v>
      </c>
      <c r="D56" s="30" t="s">
        <v>2373</v>
      </c>
      <c r="E56" s="30"/>
      <c r="F56" s="28" t="s">
        <v>2232</v>
      </c>
      <c r="G56" s="29" t="s">
        <v>2349</v>
      </c>
      <c r="H56" s="31" t="s">
        <v>2307</v>
      </c>
    </row>
    <row r="57" spans="1:8" ht="24" hidden="1" customHeight="1" thickBot="1">
      <c r="A57" s="34" t="s">
        <v>2383</v>
      </c>
      <c r="B57" s="34" t="s">
        <v>2363</v>
      </c>
      <c r="C57" s="34" t="e">
        <v>#N/A</v>
      </c>
      <c r="D57" s="34" t="s">
        <v>2384</v>
      </c>
      <c r="E57" s="34"/>
      <c r="F57" s="32" t="s">
        <v>2232</v>
      </c>
      <c r="G57" s="33" t="s">
        <v>2349</v>
      </c>
      <c r="H57" s="35" t="s">
        <v>2345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2385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2386</v>
      </c>
      <c r="B2" s="371" t="s">
        <v>2387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2248</v>
      </c>
      <c r="C3" s="50" t="s">
        <v>71</v>
      </c>
      <c r="D3" s="50" t="s">
        <v>2249</v>
      </c>
      <c r="E3" s="50" t="s">
        <v>2388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2387</v>
      </c>
      <c r="C16" s="49"/>
      <c r="D16" s="45"/>
      <c r="E16" s="45"/>
      <c r="F16" s="38" t="s">
        <v>2389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2386</v>
      </c>
      <c r="B17" s="376" t="s">
        <v>2248</v>
      </c>
      <c r="C17" s="376" t="s">
        <v>71</v>
      </c>
      <c r="D17" s="376" t="s">
        <v>2249</v>
      </c>
      <c r="E17" s="376" t="s">
        <v>2388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2248</v>
      </c>
      <c r="G18" s="38" t="s">
        <v>2249</v>
      </c>
      <c r="H18" s="38" t="s">
        <v>2248</v>
      </c>
      <c r="I18" s="38" t="s">
        <v>2249</v>
      </c>
      <c r="J18" s="38" t="s">
        <v>2248</v>
      </c>
      <c r="K18" s="38" t="s">
        <v>2249</v>
      </c>
      <c r="L18" s="38" t="s">
        <v>2248</v>
      </c>
      <c r="M18" s="38" t="s">
        <v>2249</v>
      </c>
      <c r="N18" s="38" t="s">
        <v>2248</v>
      </c>
      <c r="O18" s="38" t="s">
        <v>2249</v>
      </c>
      <c r="P18" s="38" t="s">
        <v>2248</v>
      </c>
      <c r="Q18" s="38" t="s">
        <v>2249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A39" s="669"/>
      <c r="B39" s="674" t="s">
        <v>2389</v>
      </c>
      <c r="C39" s="669"/>
      <c r="D39" s="669"/>
      <c r="E39" s="669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BT39" s="669"/>
      <c r="BU39" s="669"/>
      <c r="BV39" s="669"/>
      <c r="BW39" s="669"/>
      <c r="BX39" s="669"/>
      <c r="BY39" s="669"/>
      <c r="BZ39" s="669"/>
      <c r="CA39" s="669"/>
      <c r="CB39" s="669"/>
      <c r="CC39" s="669"/>
      <c r="CD39" s="669"/>
      <c r="CE39" s="669"/>
      <c r="CF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  <c r="DG39" s="669"/>
      <c r="DH39" s="669"/>
      <c r="DI39" s="669"/>
      <c r="DJ39" s="669"/>
      <c r="DK39" s="669"/>
    </row>
    <row r="40" spans="1:115" ht="15.75" customHeight="1">
      <c r="A40" s="669"/>
      <c r="B40" s="53">
        <v>44399</v>
      </c>
      <c r="C40" s="669"/>
      <c r="D40" s="53">
        <v>44403</v>
      </c>
      <c r="E40" s="669"/>
      <c r="F40" s="53">
        <v>44461</v>
      </c>
      <c r="G40" s="669"/>
      <c r="H40" s="53">
        <v>44404</v>
      </c>
      <c r="I40" s="669"/>
      <c r="J40" s="53">
        <v>44431</v>
      </c>
      <c r="K40" s="669"/>
      <c r="L40" s="53">
        <v>44432</v>
      </c>
      <c r="M40" s="669"/>
      <c r="N40" s="53">
        <v>44433</v>
      </c>
      <c r="O40" s="669"/>
      <c r="P40" s="53">
        <v>44434</v>
      </c>
      <c r="Q40" s="669"/>
      <c r="R40" s="53">
        <v>44435</v>
      </c>
      <c r="S40" s="669"/>
      <c r="T40" s="53">
        <v>44438</v>
      </c>
      <c r="U40" s="669"/>
      <c r="V40" s="53">
        <v>44439</v>
      </c>
      <c r="W40" s="669"/>
      <c r="X40" s="53">
        <v>44440</v>
      </c>
      <c r="Y40" s="669"/>
      <c r="Z40" s="53">
        <v>44441</v>
      </c>
      <c r="AA40" s="669"/>
      <c r="AB40" s="53">
        <v>44442</v>
      </c>
      <c r="AC40" s="669"/>
      <c r="AD40" s="53">
        <v>44447</v>
      </c>
      <c r="AE40" s="669"/>
      <c r="AF40" s="53">
        <v>44448</v>
      </c>
      <c r="AG40" s="669"/>
      <c r="AH40" s="53">
        <v>44452</v>
      </c>
      <c r="AI40" s="669"/>
      <c r="AJ40" s="53">
        <v>44481</v>
      </c>
      <c r="AK40" s="669"/>
      <c r="AL40" s="53">
        <v>44453</v>
      </c>
      <c r="AM40" s="669"/>
      <c r="AN40" s="53">
        <v>44455</v>
      </c>
      <c r="AO40" s="669"/>
      <c r="AP40" s="53">
        <v>44456</v>
      </c>
      <c r="AQ40" s="669"/>
      <c r="AR40" s="53">
        <v>44462</v>
      </c>
      <c r="AS40" s="669"/>
      <c r="AT40" s="53">
        <v>44467</v>
      </c>
      <c r="AU40" s="669"/>
      <c r="AV40" s="53">
        <v>44463</v>
      </c>
      <c r="AW40" s="669"/>
      <c r="AX40" s="53">
        <v>44466</v>
      </c>
      <c r="AY40" s="669"/>
      <c r="AZ40" s="53">
        <v>44515</v>
      </c>
      <c r="BA40" s="669"/>
      <c r="BB40" s="53">
        <v>44516</v>
      </c>
      <c r="BC40" s="669"/>
      <c r="BD40" s="53">
        <v>44468</v>
      </c>
      <c r="BE40" s="669"/>
      <c r="BF40" s="53">
        <v>44469</v>
      </c>
      <c r="BG40" s="669"/>
      <c r="BH40" s="53">
        <v>44473</v>
      </c>
      <c r="BI40" s="669"/>
      <c r="BJ40" s="53">
        <v>44470</v>
      </c>
      <c r="BK40" s="669"/>
      <c r="BL40" s="53">
        <v>44491</v>
      </c>
      <c r="BM40" s="669"/>
      <c r="BN40" s="53">
        <v>44474</v>
      </c>
      <c r="BO40" s="669"/>
      <c r="BP40" s="53">
        <v>44475</v>
      </c>
      <c r="BQ40" s="669"/>
      <c r="BR40" s="53">
        <v>44482</v>
      </c>
      <c r="BS40" s="669"/>
      <c r="BT40" s="53">
        <v>44487</v>
      </c>
      <c r="BU40" s="669"/>
      <c r="BV40" s="53">
        <v>44488</v>
      </c>
      <c r="BW40" s="669"/>
      <c r="BX40" s="53">
        <v>44490</v>
      </c>
      <c r="BY40" s="669"/>
      <c r="BZ40" s="53">
        <v>44489</v>
      </c>
      <c r="CA40" s="669"/>
      <c r="CB40" s="53">
        <v>44494</v>
      </c>
      <c r="CC40" s="669"/>
      <c r="CD40" s="53">
        <v>44496</v>
      </c>
      <c r="CE40" s="669"/>
      <c r="CF40" s="53">
        <v>44497</v>
      </c>
      <c r="CG40" s="669"/>
      <c r="CH40" s="53">
        <v>44502</v>
      </c>
      <c r="CI40" s="669"/>
      <c r="CJ40" s="53">
        <v>44524</v>
      </c>
      <c r="CK40" s="669"/>
      <c r="CL40" s="53">
        <v>44503</v>
      </c>
      <c r="CM40" s="669"/>
      <c r="CN40" s="53">
        <v>44498</v>
      </c>
      <c r="CO40" s="669"/>
      <c r="CP40" s="53">
        <v>44504</v>
      </c>
      <c r="CQ40" s="669"/>
      <c r="CR40" s="53">
        <v>44505</v>
      </c>
      <c r="CS40" s="669"/>
      <c r="CT40" s="53">
        <v>44396</v>
      </c>
      <c r="CU40" s="669"/>
      <c r="CV40" s="53">
        <v>44397</v>
      </c>
      <c r="CW40" s="669"/>
      <c r="CX40" s="53">
        <v>44398</v>
      </c>
      <c r="CY40" s="669"/>
      <c r="CZ40" s="53">
        <v>44518</v>
      </c>
      <c r="DA40" s="669"/>
      <c r="DB40" s="53">
        <v>44517</v>
      </c>
      <c r="DC40" s="669"/>
      <c r="DD40" s="53">
        <v>44523</v>
      </c>
      <c r="DE40" s="669"/>
      <c r="DF40" s="53">
        <v>44519</v>
      </c>
      <c r="DG40" s="669"/>
      <c r="DH40" s="53">
        <v>44529</v>
      </c>
      <c r="DI40" s="669"/>
      <c r="DJ40" s="669" t="s">
        <v>2243</v>
      </c>
      <c r="DK40" s="669" t="s">
        <v>2244</v>
      </c>
    </row>
    <row r="41" spans="1:115" ht="15.75" customHeight="1">
      <c r="A41" s="672" t="s">
        <v>30</v>
      </c>
      <c r="B41" s="294" t="s">
        <v>2248</v>
      </c>
      <c r="C41" s="294" t="s">
        <v>2249</v>
      </c>
      <c r="D41" s="294" t="s">
        <v>2248</v>
      </c>
      <c r="E41" s="294" t="s">
        <v>2249</v>
      </c>
      <c r="F41" s="294" t="s">
        <v>2248</v>
      </c>
      <c r="G41" s="294" t="s">
        <v>2249</v>
      </c>
      <c r="H41" s="294" t="s">
        <v>2248</v>
      </c>
      <c r="I41" s="294" t="s">
        <v>2249</v>
      </c>
      <c r="J41" s="294" t="s">
        <v>2248</v>
      </c>
      <c r="K41" s="294" t="s">
        <v>2249</v>
      </c>
      <c r="L41" s="294" t="s">
        <v>2248</v>
      </c>
      <c r="M41" s="294" t="s">
        <v>2249</v>
      </c>
      <c r="N41" s="294" t="s">
        <v>2248</v>
      </c>
      <c r="O41" s="294" t="s">
        <v>2249</v>
      </c>
      <c r="P41" s="294" t="s">
        <v>2248</v>
      </c>
      <c r="Q41" s="294" t="s">
        <v>2249</v>
      </c>
      <c r="R41" s="294" t="s">
        <v>2248</v>
      </c>
      <c r="S41" s="294" t="s">
        <v>2249</v>
      </c>
      <c r="T41" s="294" t="s">
        <v>2248</v>
      </c>
      <c r="U41" s="294" t="s">
        <v>2249</v>
      </c>
      <c r="V41" s="294" t="s">
        <v>2248</v>
      </c>
      <c r="W41" s="294" t="s">
        <v>2249</v>
      </c>
      <c r="X41" s="294" t="s">
        <v>2248</v>
      </c>
      <c r="Y41" s="294" t="s">
        <v>2249</v>
      </c>
      <c r="Z41" s="294" t="s">
        <v>2248</v>
      </c>
      <c r="AA41" s="294" t="s">
        <v>2249</v>
      </c>
      <c r="AB41" s="294" t="s">
        <v>2248</v>
      </c>
      <c r="AC41" s="294" t="s">
        <v>2249</v>
      </c>
      <c r="AD41" s="294" t="s">
        <v>2248</v>
      </c>
      <c r="AE41" s="294" t="s">
        <v>2249</v>
      </c>
      <c r="AF41" s="294" t="s">
        <v>2248</v>
      </c>
      <c r="AG41" s="294" t="s">
        <v>2249</v>
      </c>
      <c r="AH41" s="294" t="s">
        <v>2248</v>
      </c>
      <c r="AI41" s="294" t="s">
        <v>2249</v>
      </c>
      <c r="AJ41" s="294" t="s">
        <v>2248</v>
      </c>
      <c r="AK41" s="294" t="s">
        <v>2249</v>
      </c>
      <c r="AL41" s="294" t="s">
        <v>2248</v>
      </c>
      <c r="AM41" s="294" t="s">
        <v>2249</v>
      </c>
      <c r="AN41" s="294" t="s">
        <v>2248</v>
      </c>
      <c r="AO41" s="294" t="s">
        <v>2249</v>
      </c>
      <c r="AP41" s="294" t="s">
        <v>2248</v>
      </c>
      <c r="AQ41" s="294" t="s">
        <v>2249</v>
      </c>
      <c r="AR41" s="294" t="s">
        <v>2248</v>
      </c>
      <c r="AS41" s="294" t="s">
        <v>2249</v>
      </c>
      <c r="AT41" s="294" t="s">
        <v>2248</v>
      </c>
      <c r="AU41" s="294" t="s">
        <v>2249</v>
      </c>
      <c r="AV41" s="294" t="s">
        <v>2248</v>
      </c>
      <c r="AW41" s="294" t="s">
        <v>2249</v>
      </c>
      <c r="AX41" s="294" t="s">
        <v>2248</v>
      </c>
      <c r="AY41" s="294" t="s">
        <v>2249</v>
      </c>
      <c r="AZ41" s="294" t="s">
        <v>2248</v>
      </c>
      <c r="BA41" s="294" t="s">
        <v>2249</v>
      </c>
      <c r="BB41" s="294" t="s">
        <v>2248</v>
      </c>
      <c r="BC41" s="294" t="s">
        <v>2249</v>
      </c>
      <c r="BD41" s="294" t="s">
        <v>2248</v>
      </c>
      <c r="BE41" s="294" t="s">
        <v>2249</v>
      </c>
      <c r="BF41" s="294" t="s">
        <v>2248</v>
      </c>
      <c r="BG41" s="294" t="s">
        <v>2249</v>
      </c>
      <c r="BH41" s="294" t="s">
        <v>2248</v>
      </c>
      <c r="BI41" s="294" t="s">
        <v>2249</v>
      </c>
      <c r="BJ41" s="294" t="s">
        <v>2248</v>
      </c>
      <c r="BK41" s="294" t="s">
        <v>2249</v>
      </c>
      <c r="BL41" s="294" t="s">
        <v>2248</v>
      </c>
      <c r="BM41" s="294" t="s">
        <v>2249</v>
      </c>
      <c r="BN41" s="294" t="s">
        <v>2248</v>
      </c>
      <c r="BO41" s="294" t="s">
        <v>2249</v>
      </c>
      <c r="BP41" s="294" t="s">
        <v>2248</v>
      </c>
      <c r="BQ41" s="294" t="s">
        <v>2249</v>
      </c>
      <c r="BR41" s="294" t="s">
        <v>2248</v>
      </c>
      <c r="BS41" s="294" t="s">
        <v>2249</v>
      </c>
      <c r="BT41" s="294" t="s">
        <v>2248</v>
      </c>
      <c r="BU41" s="294" t="s">
        <v>2249</v>
      </c>
      <c r="BV41" s="294" t="s">
        <v>2248</v>
      </c>
      <c r="BW41" s="294" t="s">
        <v>2249</v>
      </c>
      <c r="BX41" s="294" t="s">
        <v>2248</v>
      </c>
      <c r="BY41" s="294" t="s">
        <v>2249</v>
      </c>
      <c r="BZ41" s="294" t="s">
        <v>2248</v>
      </c>
      <c r="CA41" s="294" t="s">
        <v>2249</v>
      </c>
      <c r="CB41" s="294" t="s">
        <v>2248</v>
      </c>
      <c r="CC41" s="294" t="s">
        <v>2249</v>
      </c>
      <c r="CD41" s="294" t="s">
        <v>2248</v>
      </c>
      <c r="CE41" s="294" t="s">
        <v>2249</v>
      </c>
      <c r="CF41" s="294" t="s">
        <v>2248</v>
      </c>
      <c r="CG41" s="294" t="s">
        <v>2249</v>
      </c>
      <c r="CH41" s="294" t="s">
        <v>2248</v>
      </c>
      <c r="CI41" s="294" t="s">
        <v>2249</v>
      </c>
      <c r="CJ41" s="294" t="s">
        <v>2248</v>
      </c>
      <c r="CK41" s="294" t="s">
        <v>2249</v>
      </c>
      <c r="CL41" s="294" t="s">
        <v>2248</v>
      </c>
      <c r="CM41" s="294" t="s">
        <v>2249</v>
      </c>
      <c r="CN41" s="294" t="s">
        <v>2248</v>
      </c>
      <c r="CO41" s="294" t="s">
        <v>2249</v>
      </c>
      <c r="CP41" s="294" t="s">
        <v>2248</v>
      </c>
      <c r="CQ41" s="294" t="s">
        <v>2249</v>
      </c>
      <c r="CR41" s="294" t="s">
        <v>2248</v>
      </c>
      <c r="CS41" s="294" t="s">
        <v>2249</v>
      </c>
      <c r="CT41" s="294" t="s">
        <v>2248</v>
      </c>
      <c r="CU41" s="294" t="s">
        <v>2249</v>
      </c>
      <c r="CV41" s="294" t="s">
        <v>2248</v>
      </c>
      <c r="CW41" s="294" t="s">
        <v>2249</v>
      </c>
      <c r="CX41" s="294" t="s">
        <v>2248</v>
      </c>
      <c r="CY41" s="294" t="s">
        <v>2249</v>
      </c>
      <c r="CZ41" s="294" t="s">
        <v>2248</v>
      </c>
      <c r="DA41" s="294" t="s">
        <v>2249</v>
      </c>
      <c r="DB41" s="294" t="s">
        <v>2248</v>
      </c>
      <c r="DC41" s="294" t="s">
        <v>2249</v>
      </c>
      <c r="DD41" s="294" t="s">
        <v>2248</v>
      </c>
      <c r="DE41" s="294" t="s">
        <v>2249</v>
      </c>
      <c r="DF41" s="294" t="s">
        <v>2248</v>
      </c>
      <c r="DG41" s="294" t="s">
        <v>2249</v>
      </c>
      <c r="DH41" s="294" t="s">
        <v>2248</v>
      </c>
      <c r="DI41" s="294" t="s">
        <v>2249</v>
      </c>
    </row>
    <row r="42" spans="1:115" ht="15.75" customHeight="1">
      <c r="A42" s="2" t="s">
        <v>90</v>
      </c>
      <c r="B42" s="668">
        <v>9</v>
      </c>
      <c r="C42" s="668">
        <v>9</v>
      </c>
      <c r="D42" s="668">
        <v>4</v>
      </c>
      <c r="E42" s="668">
        <v>4</v>
      </c>
      <c r="F42" s="668">
        <v>3</v>
      </c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  <c r="CB42" s="668"/>
      <c r="CC42" s="668"/>
      <c r="CD42" s="668"/>
      <c r="CE42" s="668"/>
      <c r="CF42" s="668"/>
      <c r="CG42" s="668"/>
      <c r="CH42" s="668"/>
      <c r="CI42" s="668"/>
      <c r="CJ42" s="668"/>
      <c r="CK42" s="668"/>
      <c r="CL42" s="668"/>
      <c r="CM42" s="668"/>
      <c r="CN42" s="668"/>
      <c r="CO42" s="668"/>
      <c r="CP42" s="668"/>
      <c r="CQ42" s="668"/>
      <c r="CR42" s="668"/>
      <c r="CS42" s="668"/>
      <c r="CT42" s="668"/>
      <c r="CU42" s="668"/>
      <c r="CV42" s="668"/>
      <c r="CW42" s="668"/>
      <c r="CX42" s="668"/>
      <c r="CY42" s="668"/>
      <c r="CZ42" s="668"/>
      <c r="DA42" s="668"/>
      <c r="DB42" s="668"/>
      <c r="DC42" s="668"/>
      <c r="DD42" s="668"/>
      <c r="DE42" s="668"/>
      <c r="DF42" s="668"/>
      <c r="DG42" s="668"/>
      <c r="DH42" s="668"/>
      <c r="DI42" s="668"/>
      <c r="DJ42" s="668">
        <v>16</v>
      </c>
      <c r="DK42" s="668">
        <v>16</v>
      </c>
    </row>
    <row r="43" spans="1:115" ht="15.75" customHeight="1">
      <c r="A43" s="2" t="s">
        <v>91</v>
      </c>
      <c r="B43" s="668"/>
      <c r="C43" s="668"/>
      <c r="D43" s="668">
        <v>5</v>
      </c>
      <c r="E43" s="668">
        <v>5</v>
      </c>
      <c r="F43" s="668"/>
      <c r="G43" s="668"/>
      <c r="H43" s="668">
        <v>10</v>
      </c>
      <c r="I43" s="668">
        <v>10</v>
      </c>
      <c r="J43" s="668">
        <v>9</v>
      </c>
      <c r="K43" s="668">
        <v>9</v>
      </c>
      <c r="L43" s="668">
        <v>6</v>
      </c>
      <c r="M43" s="668">
        <v>6</v>
      </c>
      <c r="N43" s="668">
        <v>4</v>
      </c>
      <c r="O43" s="668">
        <v>4</v>
      </c>
      <c r="P43" s="668">
        <v>4</v>
      </c>
      <c r="Q43" s="668">
        <v>4</v>
      </c>
      <c r="R43" s="668">
        <v>4</v>
      </c>
      <c r="S43" s="668">
        <v>4</v>
      </c>
      <c r="T43" s="668"/>
      <c r="U43" s="668"/>
      <c r="V43" s="668"/>
      <c r="W43" s="668"/>
      <c r="X43" s="668"/>
      <c r="Y43" s="668"/>
      <c r="Z43" s="668">
        <v>4</v>
      </c>
      <c r="AA43" s="668">
        <v>4</v>
      </c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>
        <v>3</v>
      </c>
      <c r="AM43" s="668">
        <v>3</v>
      </c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>
        <v>6</v>
      </c>
      <c r="BM43" s="668">
        <v>6</v>
      </c>
      <c r="BN43" s="668"/>
      <c r="BO43" s="668"/>
      <c r="BP43" s="668">
        <v>1</v>
      </c>
      <c r="BQ43" s="668">
        <v>1</v>
      </c>
      <c r="BR43" s="668">
        <v>5</v>
      </c>
      <c r="BS43" s="668">
        <v>5</v>
      </c>
      <c r="BT43" s="668">
        <v>4</v>
      </c>
      <c r="BU43" s="668">
        <v>4</v>
      </c>
      <c r="BV43" s="668"/>
      <c r="BW43" s="668"/>
      <c r="BX43" s="668"/>
      <c r="BY43" s="668"/>
      <c r="BZ43" s="668"/>
      <c r="CA43" s="668"/>
      <c r="CB43" s="668">
        <v>14</v>
      </c>
      <c r="CC43" s="668">
        <v>14</v>
      </c>
      <c r="CD43" s="668"/>
      <c r="CE43" s="668"/>
      <c r="CF43" s="668"/>
      <c r="CG43" s="668"/>
      <c r="CH43" s="668"/>
      <c r="CI43" s="668"/>
      <c r="CJ43" s="668"/>
      <c r="CK43" s="668"/>
      <c r="CL43" s="668"/>
      <c r="CM43" s="668"/>
      <c r="CN43" s="668"/>
      <c r="CO43" s="668"/>
      <c r="CP43" s="668"/>
      <c r="CQ43" s="668"/>
      <c r="CR43" s="668"/>
      <c r="CS43" s="668"/>
      <c r="CT43" s="668"/>
      <c r="CU43" s="668"/>
      <c r="CV43" s="668"/>
      <c r="CW43" s="668"/>
      <c r="CX43" s="668"/>
      <c r="CY43" s="668"/>
      <c r="CZ43" s="668"/>
      <c r="DA43" s="668"/>
      <c r="DB43" s="668"/>
      <c r="DC43" s="668"/>
      <c r="DD43" s="668"/>
      <c r="DE43" s="668"/>
      <c r="DF43" s="668"/>
      <c r="DG43" s="668"/>
      <c r="DH43" s="668"/>
      <c r="DI43" s="668"/>
      <c r="DJ43" s="668">
        <v>79</v>
      </c>
      <c r="DK43" s="668">
        <v>79</v>
      </c>
    </row>
    <row r="44" spans="1:115" ht="15.75" customHeight="1">
      <c r="A44" s="2" t="s">
        <v>92</v>
      </c>
      <c r="B44" s="668"/>
      <c r="C44" s="668"/>
      <c r="D44" s="668"/>
      <c r="E44" s="668"/>
      <c r="F44" s="668"/>
      <c r="G44" s="668"/>
      <c r="H44" s="668"/>
      <c r="I44" s="668"/>
      <c r="J44" s="668"/>
      <c r="K44" s="668"/>
      <c r="L44" s="668"/>
      <c r="M44" s="668"/>
      <c r="N44" s="668"/>
      <c r="O44" s="668"/>
      <c r="P44" s="668"/>
      <c r="Q44" s="668"/>
      <c r="R44" s="668"/>
      <c r="S44" s="668"/>
      <c r="T44" s="668">
        <v>1</v>
      </c>
      <c r="U44" s="668">
        <v>1</v>
      </c>
      <c r="V44" s="668">
        <v>3</v>
      </c>
      <c r="W44" s="668">
        <v>3</v>
      </c>
      <c r="X44" s="668">
        <v>3</v>
      </c>
      <c r="Y44" s="668">
        <v>3</v>
      </c>
      <c r="Z44" s="668">
        <v>1</v>
      </c>
      <c r="AA44" s="668">
        <v>1</v>
      </c>
      <c r="AB44" s="668">
        <v>5</v>
      </c>
      <c r="AC44" s="668">
        <v>5</v>
      </c>
      <c r="AD44" s="668"/>
      <c r="AE44" s="668"/>
      <c r="AF44" s="668"/>
      <c r="AG44" s="668"/>
      <c r="AH44" s="668">
        <v>5</v>
      </c>
      <c r="AI44" s="668">
        <v>5</v>
      </c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>
        <v>3</v>
      </c>
      <c r="BM44" s="668">
        <v>3</v>
      </c>
      <c r="BN44" s="668"/>
      <c r="BO44" s="668"/>
      <c r="BP44" s="668">
        <v>16</v>
      </c>
      <c r="BQ44" s="668">
        <v>16</v>
      </c>
      <c r="BR44" s="668"/>
      <c r="BS44" s="668"/>
      <c r="BT44" s="668">
        <v>1</v>
      </c>
      <c r="BU44" s="668">
        <v>1</v>
      </c>
      <c r="BV44" s="668"/>
      <c r="BW44" s="668"/>
      <c r="BX44" s="668"/>
      <c r="BY44" s="668"/>
      <c r="BZ44" s="668"/>
      <c r="CA44" s="668"/>
      <c r="CB44" s="668"/>
      <c r="CC44" s="668"/>
      <c r="CD44" s="668"/>
      <c r="CE44" s="668"/>
      <c r="CF44" s="668"/>
      <c r="CG44" s="668"/>
      <c r="CH44" s="668"/>
      <c r="CI44" s="668"/>
      <c r="CJ44" s="668"/>
      <c r="CK44" s="668"/>
      <c r="CL44" s="668"/>
      <c r="CM44" s="668"/>
      <c r="CN44" s="668"/>
      <c r="CO44" s="668"/>
      <c r="CP44" s="668"/>
      <c r="CQ44" s="668"/>
      <c r="CR44" s="668"/>
      <c r="CS44" s="668"/>
      <c r="CT44" s="668"/>
      <c r="CU44" s="668"/>
      <c r="CV44" s="668"/>
      <c r="CW44" s="668"/>
      <c r="CX44" s="668"/>
      <c r="CY44" s="668"/>
      <c r="CZ44" s="668"/>
      <c r="DA44" s="668"/>
      <c r="DB44" s="668"/>
      <c r="DC44" s="668"/>
      <c r="DD44" s="668"/>
      <c r="DE44" s="668"/>
      <c r="DF44" s="668"/>
      <c r="DG44" s="668"/>
      <c r="DH44" s="668"/>
      <c r="DI44" s="668"/>
      <c r="DJ44" s="668">
        <v>38</v>
      </c>
      <c r="DK44" s="668">
        <v>38</v>
      </c>
    </row>
    <row r="45" spans="1:115" ht="15.75" customHeight="1">
      <c r="A45" s="2" t="s">
        <v>93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/>
      <c r="Q45" s="668"/>
      <c r="R45" s="668"/>
      <c r="S45" s="668"/>
      <c r="T45" s="668">
        <v>3</v>
      </c>
      <c r="U45" s="668">
        <v>3</v>
      </c>
      <c r="V45" s="668"/>
      <c r="W45" s="668"/>
      <c r="X45" s="668"/>
      <c r="Y45" s="668"/>
      <c r="Z45" s="668"/>
      <c r="AA45" s="668"/>
      <c r="AB45" s="668"/>
      <c r="AC45" s="668"/>
      <c r="AD45" s="668">
        <v>6</v>
      </c>
      <c r="AE45" s="668">
        <v>6</v>
      </c>
      <c r="AF45" s="668">
        <v>4</v>
      </c>
      <c r="AG45" s="668">
        <v>4</v>
      </c>
      <c r="AH45" s="668">
        <v>1</v>
      </c>
      <c r="AI45" s="668">
        <v>1</v>
      </c>
      <c r="AJ45" s="668">
        <v>4</v>
      </c>
      <c r="AK45" s="668">
        <v>4</v>
      </c>
      <c r="AL45" s="668"/>
      <c r="AM45" s="668"/>
      <c r="AN45" s="668">
        <v>12</v>
      </c>
      <c r="AO45" s="668">
        <v>12</v>
      </c>
      <c r="AP45" s="668">
        <v>5</v>
      </c>
      <c r="AQ45" s="668">
        <v>5</v>
      </c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>
        <v>6</v>
      </c>
      <c r="BE45" s="668">
        <v>6</v>
      </c>
      <c r="BF45" s="668">
        <v>11</v>
      </c>
      <c r="BG45" s="668">
        <v>11</v>
      </c>
      <c r="BH45" s="668">
        <v>2</v>
      </c>
      <c r="BI45" s="668">
        <v>2</v>
      </c>
      <c r="BJ45" s="668">
        <v>1</v>
      </c>
      <c r="BK45" s="668">
        <v>1</v>
      </c>
      <c r="BL45" s="668"/>
      <c r="BM45" s="668"/>
      <c r="BN45" s="668">
        <v>7</v>
      </c>
      <c r="BO45" s="668">
        <v>7</v>
      </c>
      <c r="BP45" s="668"/>
      <c r="BQ45" s="668"/>
      <c r="BR45" s="668"/>
      <c r="BS45" s="668"/>
      <c r="BT45" s="668"/>
      <c r="BU45" s="668"/>
      <c r="BV45" s="668">
        <v>5</v>
      </c>
      <c r="BW45" s="668">
        <v>5</v>
      </c>
      <c r="BX45" s="668">
        <v>8</v>
      </c>
      <c r="BY45" s="668">
        <v>8</v>
      </c>
      <c r="BZ45" s="668"/>
      <c r="CA45" s="668"/>
      <c r="CB45" s="668"/>
      <c r="CC45" s="668"/>
      <c r="CD45" s="668"/>
      <c r="CE45" s="668"/>
      <c r="CF45" s="668"/>
      <c r="CG45" s="668"/>
      <c r="CH45" s="668"/>
      <c r="CI45" s="668"/>
      <c r="CJ45" s="668"/>
      <c r="CK45" s="668"/>
      <c r="CL45" s="668"/>
      <c r="CM45" s="668"/>
      <c r="CN45" s="668"/>
      <c r="CO45" s="668"/>
      <c r="CP45" s="668"/>
      <c r="CQ45" s="668"/>
      <c r="CR45" s="668"/>
      <c r="CS45" s="668"/>
      <c r="CT45" s="668"/>
      <c r="CU45" s="668"/>
      <c r="CV45" s="668"/>
      <c r="CW45" s="668"/>
      <c r="CX45" s="668"/>
      <c r="CY45" s="668"/>
      <c r="CZ45" s="668"/>
      <c r="DA45" s="668"/>
      <c r="DB45" s="668"/>
      <c r="DC45" s="668"/>
      <c r="DD45" s="668"/>
      <c r="DE45" s="668"/>
      <c r="DF45" s="668"/>
      <c r="DG45" s="668"/>
      <c r="DH45" s="668"/>
      <c r="DI45" s="668"/>
      <c r="DJ45" s="668">
        <v>75</v>
      </c>
      <c r="DK45" s="668">
        <v>75</v>
      </c>
    </row>
    <row r="46" spans="1:115" ht="15.75" customHeight="1">
      <c r="A46" s="2" t="s">
        <v>94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/>
      <c r="U46" s="668"/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>
        <v>6</v>
      </c>
      <c r="AS46" s="668">
        <v>6</v>
      </c>
      <c r="AT46" s="668">
        <v>4</v>
      </c>
      <c r="AU46" s="668">
        <v>4</v>
      </c>
      <c r="AV46" s="668">
        <v>8</v>
      </c>
      <c r="AW46" s="668">
        <v>8</v>
      </c>
      <c r="AX46" s="668">
        <v>8</v>
      </c>
      <c r="AY46" s="668">
        <v>8</v>
      </c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/>
      <c r="CA46" s="668"/>
      <c r="CB46" s="668"/>
      <c r="CC46" s="668"/>
      <c r="CD46" s="668">
        <v>8</v>
      </c>
      <c r="CE46" s="668">
        <v>8</v>
      </c>
      <c r="CF46" s="668">
        <v>7</v>
      </c>
      <c r="CG46" s="668">
        <v>7</v>
      </c>
      <c r="CH46" s="668"/>
      <c r="CI46" s="668"/>
      <c r="CJ46" s="668">
        <v>3</v>
      </c>
      <c r="CK46" s="668">
        <v>3</v>
      </c>
      <c r="CL46" s="668">
        <v>4</v>
      </c>
      <c r="CM46" s="668">
        <v>4</v>
      </c>
      <c r="CN46" s="668"/>
      <c r="CO46" s="668"/>
      <c r="CP46" s="668">
        <v>7</v>
      </c>
      <c r="CQ46" s="668">
        <v>7</v>
      </c>
      <c r="CR46" s="668">
        <v>5</v>
      </c>
      <c r="CS46" s="668">
        <v>5</v>
      </c>
      <c r="CT46" s="668">
        <v>5</v>
      </c>
      <c r="CU46" s="668">
        <v>5</v>
      </c>
      <c r="CV46" s="668">
        <v>5</v>
      </c>
      <c r="CW46" s="668">
        <v>5</v>
      </c>
      <c r="CX46" s="668"/>
      <c r="CY46" s="668"/>
      <c r="CZ46" s="668">
        <v>8</v>
      </c>
      <c r="DA46" s="668">
        <v>8</v>
      </c>
      <c r="DB46" s="668">
        <v>1</v>
      </c>
      <c r="DC46" s="668">
        <v>1</v>
      </c>
      <c r="DD46" s="668">
        <v>3</v>
      </c>
      <c r="DE46" s="668">
        <v>3</v>
      </c>
      <c r="DF46" s="668">
        <v>5</v>
      </c>
      <c r="DG46" s="668">
        <v>5</v>
      </c>
      <c r="DH46" s="668"/>
      <c r="DI46" s="668"/>
      <c r="DJ46" s="668">
        <v>87</v>
      </c>
      <c r="DK46" s="668">
        <v>87</v>
      </c>
    </row>
    <row r="47" spans="1:115" ht="15.75" customHeight="1">
      <c r="A47" s="2" t="s">
        <v>95</v>
      </c>
      <c r="B47" s="668"/>
      <c r="C47" s="668"/>
      <c r="D47" s="668"/>
      <c r="E47" s="668"/>
      <c r="F47" s="668"/>
      <c r="G47" s="668"/>
      <c r="H47" s="668">
        <v>2</v>
      </c>
      <c r="I47" s="668">
        <v>2</v>
      </c>
      <c r="J47" s="668"/>
      <c r="K47" s="668"/>
      <c r="L47" s="668"/>
      <c r="M47" s="668"/>
      <c r="N47" s="668">
        <v>2</v>
      </c>
      <c r="O47" s="668">
        <v>2</v>
      </c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/>
      <c r="Y47" s="668"/>
      <c r="Z47" s="668">
        <v>2</v>
      </c>
      <c r="AA47" s="668">
        <v>2</v>
      </c>
      <c r="AB47" s="668"/>
      <c r="AC47" s="668"/>
      <c r="AD47" s="668">
        <v>1</v>
      </c>
      <c r="AE47" s="668">
        <v>1</v>
      </c>
      <c r="AF47" s="668"/>
      <c r="AG47" s="668"/>
      <c r="AH47" s="668">
        <v>1</v>
      </c>
      <c r="AI47" s="668">
        <v>1</v>
      </c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>
        <v>13</v>
      </c>
      <c r="BA47" s="668">
        <v>13</v>
      </c>
      <c r="BB47" s="668">
        <v>22</v>
      </c>
      <c r="BC47" s="668">
        <v>22</v>
      </c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/>
      <c r="BS47" s="668"/>
      <c r="BT47" s="668">
        <v>10</v>
      </c>
      <c r="BU47" s="668">
        <v>10</v>
      </c>
      <c r="BV47" s="668">
        <v>3</v>
      </c>
      <c r="BW47" s="668">
        <v>3</v>
      </c>
      <c r="BX47" s="668"/>
      <c r="BY47" s="668"/>
      <c r="BZ47" s="668">
        <v>4</v>
      </c>
      <c r="CA47" s="668">
        <v>4</v>
      </c>
      <c r="CB47" s="668"/>
      <c r="CC47" s="668"/>
      <c r="CD47" s="668"/>
      <c r="CE47" s="668"/>
      <c r="CF47" s="668"/>
      <c r="CG47" s="668"/>
      <c r="CH47" s="668"/>
      <c r="CI47" s="668"/>
      <c r="CJ47" s="668"/>
      <c r="CK47" s="668"/>
      <c r="CL47" s="668"/>
      <c r="CM47" s="668"/>
      <c r="CN47" s="668"/>
      <c r="CO47" s="668"/>
      <c r="CP47" s="668"/>
      <c r="CQ47" s="668"/>
      <c r="CR47" s="668"/>
      <c r="CS47" s="668"/>
      <c r="CT47" s="668">
        <v>2</v>
      </c>
      <c r="CU47" s="668">
        <v>2</v>
      </c>
      <c r="CV47" s="668">
        <v>9</v>
      </c>
      <c r="CW47" s="668">
        <v>9</v>
      </c>
      <c r="CX47" s="668">
        <v>4</v>
      </c>
      <c r="CY47" s="668">
        <v>4</v>
      </c>
      <c r="CZ47" s="668"/>
      <c r="DA47" s="668"/>
      <c r="DB47" s="668"/>
      <c r="DC47" s="668"/>
      <c r="DD47" s="668"/>
      <c r="DE47" s="668"/>
      <c r="DF47" s="668"/>
      <c r="DG47" s="668"/>
      <c r="DH47" s="668">
        <v>16</v>
      </c>
      <c r="DI47" s="668">
        <v>16</v>
      </c>
      <c r="DJ47" s="668">
        <v>92</v>
      </c>
      <c r="DK47" s="668">
        <v>92</v>
      </c>
    </row>
    <row r="48" spans="1:115" ht="15.75" customHeight="1">
      <c r="A48" s="2" t="s">
        <v>97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>
        <v>31</v>
      </c>
      <c r="BA48" s="668">
        <v>31</v>
      </c>
      <c r="BB48" s="668">
        <v>21</v>
      </c>
      <c r="BC48" s="668">
        <v>21</v>
      </c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/>
      <c r="BW48" s="668"/>
      <c r="BX48" s="668"/>
      <c r="BY48" s="668"/>
      <c r="BZ48" s="668"/>
      <c r="CA48" s="668"/>
      <c r="CB48" s="668"/>
      <c r="CC48" s="668"/>
      <c r="CD48" s="668"/>
      <c r="CE48" s="668"/>
      <c r="CF48" s="668"/>
      <c r="CG48" s="668"/>
      <c r="CH48" s="668">
        <v>2</v>
      </c>
      <c r="CI48" s="668">
        <v>2</v>
      </c>
      <c r="CJ48" s="668">
        <v>11</v>
      </c>
      <c r="CK48" s="668">
        <v>11</v>
      </c>
      <c r="CL48" s="668">
        <v>1</v>
      </c>
      <c r="CM48" s="668">
        <v>1</v>
      </c>
      <c r="CN48" s="668">
        <v>10</v>
      </c>
      <c r="CO48" s="668">
        <v>10</v>
      </c>
      <c r="CP48" s="668"/>
      <c r="CQ48" s="668"/>
      <c r="CR48" s="668"/>
      <c r="CS48" s="668"/>
      <c r="CT48" s="668"/>
      <c r="CU48" s="668"/>
      <c r="CV48" s="668"/>
      <c r="CW48" s="668"/>
      <c r="CX48" s="668"/>
      <c r="CY48" s="668"/>
      <c r="CZ48" s="668">
        <v>30</v>
      </c>
      <c r="DA48" s="668">
        <v>30</v>
      </c>
      <c r="DB48" s="668">
        <v>12</v>
      </c>
      <c r="DC48" s="668">
        <v>12</v>
      </c>
      <c r="DD48" s="668"/>
      <c r="DE48" s="668"/>
      <c r="DF48" s="668">
        <v>18</v>
      </c>
      <c r="DG48" s="668">
        <v>18</v>
      </c>
      <c r="DH48" s="668"/>
      <c r="DI48" s="668"/>
      <c r="DJ48" s="668">
        <v>136</v>
      </c>
      <c r="DK48" s="668">
        <v>136</v>
      </c>
    </row>
    <row r="49" spans="1:115" ht="15.75" customHeight="1">
      <c r="A49" s="673" t="s">
        <v>98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>
        <v>1</v>
      </c>
      <c r="U49" s="668">
        <v>1</v>
      </c>
      <c r="V49" s="668"/>
      <c r="W49" s="668"/>
      <c r="X49" s="668"/>
      <c r="Y49" s="668"/>
      <c r="Z49" s="668"/>
      <c r="AA49" s="668"/>
      <c r="AB49" s="668"/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/>
      <c r="CA49" s="668"/>
      <c r="CB49" s="668"/>
      <c r="CC49" s="668"/>
      <c r="CD49" s="668"/>
      <c r="CE49" s="668"/>
      <c r="CF49" s="668"/>
      <c r="CG49" s="668"/>
      <c r="CH49" s="668"/>
      <c r="CI49" s="668"/>
      <c r="CJ49" s="668"/>
      <c r="CK49" s="668"/>
      <c r="CL49" s="668"/>
      <c r="CM49" s="668"/>
      <c r="CN49" s="668"/>
      <c r="CO49" s="668"/>
      <c r="CP49" s="668"/>
      <c r="CQ49" s="668"/>
      <c r="CR49" s="668"/>
      <c r="CS49" s="668"/>
      <c r="CT49" s="668"/>
      <c r="CU49" s="668"/>
      <c r="CV49" s="668"/>
      <c r="CW49" s="668"/>
      <c r="CX49" s="668"/>
      <c r="CY49" s="668"/>
      <c r="CZ49" s="668"/>
      <c r="DA49" s="668"/>
      <c r="DB49" s="668"/>
      <c r="DC49" s="668"/>
      <c r="DD49" s="668"/>
      <c r="DE49" s="668"/>
      <c r="DF49" s="668"/>
      <c r="DG49" s="668"/>
      <c r="DH49" s="668"/>
      <c r="DI49" s="668"/>
      <c r="DJ49" s="668">
        <v>1</v>
      </c>
      <c r="DK49" s="668">
        <v>1</v>
      </c>
    </row>
    <row r="50" spans="1:115" ht="15.75" customHeight="1">
      <c r="A50" s="673" t="s">
        <v>58</v>
      </c>
      <c r="B50" s="668">
        <v>9</v>
      </c>
      <c r="C50" s="668">
        <v>9</v>
      </c>
      <c r="D50" s="668">
        <v>9</v>
      </c>
      <c r="E50" s="668">
        <v>9</v>
      </c>
      <c r="F50" s="668">
        <v>3</v>
      </c>
      <c r="G50" s="668">
        <v>3</v>
      </c>
      <c r="H50" s="668">
        <v>12</v>
      </c>
      <c r="I50" s="668">
        <v>12</v>
      </c>
      <c r="J50" s="668">
        <v>9</v>
      </c>
      <c r="K50" s="668">
        <v>9</v>
      </c>
      <c r="L50" s="668">
        <v>6</v>
      </c>
      <c r="M50" s="668">
        <v>6</v>
      </c>
      <c r="N50" s="668">
        <v>6</v>
      </c>
      <c r="O50" s="668">
        <v>6</v>
      </c>
      <c r="P50" s="668">
        <v>4</v>
      </c>
      <c r="Q50" s="668">
        <v>4</v>
      </c>
      <c r="R50" s="668">
        <v>4</v>
      </c>
      <c r="S50" s="668">
        <v>4</v>
      </c>
      <c r="T50" s="668">
        <v>5</v>
      </c>
      <c r="U50" s="668">
        <v>5</v>
      </c>
      <c r="V50" s="668">
        <v>4</v>
      </c>
      <c r="W50" s="668">
        <v>4</v>
      </c>
      <c r="X50" s="668">
        <v>3</v>
      </c>
      <c r="Y50" s="668">
        <v>3</v>
      </c>
      <c r="Z50" s="668">
        <v>7</v>
      </c>
      <c r="AA50" s="668">
        <v>7</v>
      </c>
      <c r="AB50" s="668">
        <v>5</v>
      </c>
      <c r="AC50" s="668">
        <v>5</v>
      </c>
      <c r="AD50" s="668">
        <v>7</v>
      </c>
      <c r="AE50" s="668">
        <v>7</v>
      </c>
      <c r="AF50" s="668">
        <v>4</v>
      </c>
      <c r="AG50" s="668">
        <v>4</v>
      </c>
      <c r="AH50" s="668">
        <v>7</v>
      </c>
      <c r="AI50" s="668">
        <v>7</v>
      </c>
      <c r="AJ50" s="668">
        <v>4</v>
      </c>
      <c r="AK50" s="668">
        <v>4</v>
      </c>
      <c r="AL50" s="668">
        <v>3</v>
      </c>
      <c r="AM50" s="668">
        <v>3</v>
      </c>
      <c r="AN50" s="668">
        <v>12</v>
      </c>
      <c r="AO50" s="668">
        <v>12</v>
      </c>
      <c r="AP50" s="668">
        <v>5</v>
      </c>
      <c r="AQ50" s="668">
        <v>5</v>
      </c>
      <c r="AR50" s="668">
        <v>6</v>
      </c>
      <c r="AS50" s="668">
        <v>6</v>
      </c>
      <c r="AT50" s="668">
        <v>4</v>
      </c>
      <c r="AU50" s="668">
        <v>4</v>
      </c>
      <c r="AV50" s="668">
        <v>8</v>
      </c>
      <c r="AW50" s="668">
        <v>8</v>
      </c>
      <c r="AX50" s="668">
        <v>8</v>
      </c>
      <c r="AY50" s="668">
        <v>8</v>
      </c>
      <c r="AZ50" s="668">
        <v>44</v>
      </c>
      <c r="BA50" s="668">
        <v>44</v>
      </c>
      <c r="BB50" s="668">
        <v>43</v>
      </c>
      <c r="BC50" s="668">
        <v>43</v>
      </c>
      <c r="BD50" s="668">
        <v>6</v>
      </c>
      <c r="BE50" s="668">
        <v>6</v>
      </c>
      <c r="BF50" s="668">
        <v>11</v>
      </c>
      <c r="BG50" s="668">
        <v>11</v>
      </c>
      <c r="BH50" s="668">
        <v>2</v>
      </c>
      <c r="BI50" s="668">
        <v>2</v>
      </c>
      <c r="BJ50" s="668">
        <v>1</v>
      </c>
      <c r="BK50" s="668">
        <v>1</v>
      </c>
      <c r="BL50" s="668">
        <v>9</v>
      </c>
      <c r="BM50" s="668">
        <v>9</v>
      </c>
      <c r="BN50" s="668">
        <v>7</v>
      </c>
      <c r="BO50" s="668">
        <v>7</v>
      </c>
      <c r="BP50" s="668">
        <v>17</v>
      </c>
      <c r="BQ50" s="668">
        <v>17</v>
      </c>
      <c r="BR50" s="668">
        <v>5</v>
      </c>
      <c r="BS50" s="668">
        <v>5</v>
      </c>
      <c r="BT50" s="668">
        <v>15</v>
      </c>
      <c r="BU50" s="668">
        <v>15</v>
      </c>
      <c r="BV50" s="668">
        <v>8</v>
      </c>
      <c r="BW50" s="668">
        <v>8</v>
      </c>
      <c r="BX50" s="668">
        <v>8</v>
      </c>
      <c r="BY50" s="668">
        <v>8</v>
      </c>
      <c r="BZ50" s="668">
        <v>4</v>
      </c>
      <c r="CA50" s="668">
        <v>4</v>
      </c>
      <c r="CB50" s="668">
        <v>14</v>
      </c>
      <c r="CC50" s="668">
        <v>14</v>
      </c>
      <c r="CD50" s="668">
        <v>8</v>
      </c>
      <c r="CE50" s="668">
        <v>8</v>
      </c>
      <c r="CF50" s="668">
        <v>7</v>
      </c>
      <c r="CG50" s="668">
        <v>7</v>
      </c>
      <c r="CH50" s="668">
        <v>2</v>
      </c>
      <c r="CI50" s="668">
        <v>2</v>
      </c>
      <c r="CJ50" s="668">
        <v>14</v>
      </c>
      <c r="CK50" s="668">
        <v>14</v>
      </c>
      <c r="CL50" s="668">
        <v>5</v>
      </c>
      <c r="CM50" s="668">
        <v>5</v>
      </c>
      <c r="CN50" s="668">
        <v>10</v>
      </c>
      <c r="CO50" s="668">
        <v>10</v>
      </c>
      <c r="CP50" s="668">
        <v>7</v>
      </c>
      <c r="CQ50" s="668">
        <v>7</v>
      </c>
      <c r="CR50" s="668">
        <v>5</v>
      </c>
      <c r="CS50" s="668">
        <v>5</v>
      </c>
      <c r="CT50" s="668">
        <v>7</v>
      </c>
      <c r="CU50" s="668">
        <v>7</v>
      </c>
      <c r="CV50" s="668">
        <v>14</v>
      </c>
      <c r="CW50" s="668">
        <v>14</v>
      </c>
      <c r="CX50" s="668">
        <v>4</v>
      </c>
      <c r="CY50" s="668">
        <v>4</v>
      </c>
      <c r="CZ50" s="668">
        <v>38</v>
      </c>
      <c r="DA50" s="668">
        <v>38</v>
      </c>
      <c r="DB50" s="668">
        <v>13</v>
      </c>
      <c r="DC50" s="668">
        <v>13</v>
      </c>
      <c r="DD50" s="668">
        <v>3</v>
      </c>
      <c r="DE50" s="668">
        <v>3</v>
      </c>
      <c r="DF50" s="668">
        <v>23</v>
      </c>
      <c r="DG50" s="668">
        <v>23</v>
      </c>
      <c r="DH50" s="668">
        <v>16</v>
      </c>
      <c r="DI50" s="668">
        <v>16</v>
      </c>
      <c r="DJ50" s="668">
        <v>524</v>
      </c>
      <c r="DK50" s="668">
        <v>524</v>
      </c>
    </row>
    <row r="51" spans="1:115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72" t="s">
        <v>2390</v>
      </c>
      <c r="B3" s="672" t="s">
        <v>82</v>
      </c>
    </row>
    <row r="4" spans="1:17">
      <c r="A4" s="672" t="s">
        <v>2391</v>
      </c>
      <c r="B4" s="666">
        <v>44396</v>
      </c>
      <c r="C4" s="666">
        <v>44397</v>
      </c>
      <c r="D4" s="666">
        <v>44398</v>
      </c>
      <c r="E4" s="666">
        <v>44399</v>
      </c>
      <c r="F4" s="666">
        <v>44400</v>
      </c>
      <c r="G4" s="666">
        <v>44403</v>
      </c>
      <c r="H4" s="666">
        <v>44404</v>
      </c>
      <c r="I4" s="666">
        <v>44405</v>
      </c>
      <c r="J4" s="666">
        <v>44431</v>
      </c>
      <c r="K4" s="666">
        <v>44438</v>
      </c>
      <c r="L4" s="666">
        <v>44448</v>
      </c>
      <c r="M4" s="666">
        <v>44467</v>
      </c>
      <c r="N4" s="666">
        <v>44489</v>
      </c>
      <c r="O4" s="666">
        <v>44494</v>
      </c>
      <c r="P4" s="666">
        <v>44533</v>
      </c>
      <c r="Q4" s="294" t="s">
        <v>58</v>
      </c>
    </row>
    <row r="5" spans="1:17">
      <c r="A5" s="2" t="s">
        <v>135</v>
      </c>
      <c r="B5" s="668"/>
      <c r="C5" s="668"/>
      <c r="D5" s="668"/>
      <c r="E5" s="668">
        <v>1</v>
      </c>
      <c r="F5" s="668"/>
      <c r="G5" s="668"/>
      <c r="H5" s="668"/>
      <c r="I5" s="668"/>
      <c r="J5" s="668"/>
      <c r="K5" s="668"/>
      <c r="L5" s="668"/>
      <c r="M5" s="668">
        <v>1</v>
      </c>
      <c r="N5" s="668"/>
      <c r="O5" s="668"/>
      <c r="P5" s="668"/>
      <c r="Q5" s="668">
        <v>2</v>
      </c>
    </row>
    <row r="6" spans="1:17">
      <c r="A6" s="2" t="s">
        <v>141</v>
      </c>
      <c r="B6" s="668"/>
      <c r="C6" s="668"/>
      <c r="D6" s="668"/>
      <c r="E6" s="668">
        <v>13</v>
      </c>
      <c r="F6" s="668"/>
      <c r="G6" s="668">
        <v>4</v>
      </c>
      <c r="H6" s="668"/>
      <c r="I6" s="668"/>
      <c r="J6" s="668"/>
      <c r="K6" s="668"/>
      <c r="L6" s="668"/>
      <c r="M6" s="668"/>
      <c r="N6" s="668"/>
      <c r="O6" s="668"/>
      <c r="P6" s="668"/>
      <c r="Q6" s="668">
        <v>17</v>
      </c>
    </row>
    <row r="7" spans="1:17">
      <c r="A7" s="2" t="s">
        <v>148</v>
      </c>
      <c r="B7" s="668"/>
      <c r="C7" s="668"/>
      <c r="D7" s="668"/>
      <c r="E7" s="668">
        <v>10</v>
      </c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>
        <v>10</v>
      </c>
    </row>
    <row r="8" spans="1:17">
      <c r="A8" s="2" t="s">
        <v>165</v>
      </c>
      <c r="B8" s="668"/>
      <c r="C8" s="668"/>
      <c r="D8" s="668"/>
      <c r="E8" s="668">
        <v>2</v>
      </c>
      <c r="F8" s="668"/>
      <c r="G8" s="668"/>
      <c r="H8" s="668"/>
      <c r="I8" s="668"/>
      <c r="J8" s="668"/>
      <c r="K8" s="668"/>
      <c r="L8" s="668"/>
      <c r="M8" s="668"/>
      <c r="N8" s="668"/>
      <c r="O8" s="668"/>
      <c r="P8" s="668"/>
      <c r="Q8" s="668">
        <v>2</v>
      </c>
    </row>
    <row r="9" spans="1:17">
      <c r="A9" s="2" t="s">
        <v>176</v>
      </c>
      <c r="B9" s="668"/>
      <c r="C9" s="668"/>
      <c r="D9" s="668"/>
      <c r="E9" s="668"/>
      <c r="F9" s="668">
        <v>2</v>
      </c>
      <c r="G9" s="668"/>
      <c r="H9" s="668"/>
      <c r="I9" s="668"/>
      <c r="J9" s="668"/>
      <c r="K9" s="668"/>
      <c r="L9" s="668"/>
      <c r="M9" s="668"/>
      <c r="N9" s="668"/>
      <c r="O9" s="668"/>
      <c r="P9" s="668"/>
      <c r="Q9" s="668">
        <v>2</v>
      </c>
    </row>
    <row r="10" spans="1:17">
      <c r="A10" s="2" t="s">
        <v>171</v>
      </c>
      <c r="B10" s="668"/>
      <c r="C10" s="668"/>
      <c r="D10" s="668"/>
      <c r="E10" s="668"/>
      <c r="F10" s="668">
        <v>2</v>
      </c>
      <c r="G10" s="668"/>
      <c r="H10" s="668"/>
      <c r="I10" s="668"/>
      <c r="J10" s="668"/>
      <c r="K10" s="668"/>
      <c r="L10" s="668"/>
      <c r="M10" s="668"/>
      <c r="N10" s="668"/>
      <c r="O10" s="668"/>
      <c r="P10" s="668"/>
      <c r="Q10" s="668">
        <v>2</v>
      </c>
    </row>
    <row r="11" spans="1:17">
      <c r="A11" s="673" t="s">
        <v>167</v>
      </c>
      <c r="B11" s="668"/>
      <c r="C11" s="668"/>
      <c r="D11" s="668"/>
      <c r="E11" s="668"/>
      <c r="F11" s="668">
        <v>2</v>
      </c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>
        <v>2</v>
      </c>
    </row>
    <row r="12" spans="1:17">
      <c r="A12" s="673" t="s">
        <v>286</v>
      </c>
      <c r="B12" s="668"/>
      <c r="C12" s="668"/>
      <c r="D12" s="668"/>
      <c r="E12" s="668">
        <v>1</v>
      </c>
      <c r="F12" s="668"/>
      <c r="G12" s="668"/>
      <c r="H12" s="668"/>
      <c r="I12" s="668"/>
      <c r="J12" s="668"/>
      <c r="K12" s="668"/>
      <c r="L12" s="668"/>
      <c r="M12" s="668"/>
      <c r="N12" s="668"/>
      <c r="O12" s="668">
        <v>1</v>
      </c>
      <c r="P12" s="668"/>
      <c r="Q12" s="668">
        <v>2</v>
      </c>
    </row>
    <row r="13" spans="1:17">
      <c r="A13" s="2" t="s">
        <v>328</v>
      </c>
      <c r="B13" s="668"/>
      <c r="C13" s="668"/>
      <c r="D13" s="668">
        <v>1</v>
      </c>
      <c r="E13" s="668"/>
      <c r="F13" s="668"/>
      <c r="G13" s="668"/>
      <c r="H13" s="668">
        <v>1</v>
      </c>
      <c r="I13" s="668"/>
      <c r="J13" s="668"/>
      <c r="K13" s="668">
        <v>4</v>
      </c>
      <c r="L13" s="668"/>
      <c r="M13" s="668"/>
      <c r="N13" s="668"/>
      <c r="O13" s="668"/>
      <c r="P13" s="668"/>
      <c r="Q13" s="668">
        <v>6</v>
      </c>
    </row>
    <row r="14" spans="1:17">
      <c r="A14" s="2" t="s">
        <v>1022</v>
      </c>
      <c r="B14" s="668">
        <v>1</v>
      </c>
      <c r="C14" s="668"/>
      <c r="D14" s="668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668"/>
      <c r="P14" s="668"/>
      <c r="Q14" s="668">
        <v>1</v>
      </c>
    </row>
    <row r="15" spans="1:17">
      <c r="A15" s="2" t="s">
        <v>1034</v>
      </c>
      <c r="B15" s="668"/>
      <c r="C15" s="668">
        <v>3</v>
      </c>
      <c r="D15" s="668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668"/>
      <c r="P15" s="668"/>
      <c r="Q15" s="668">
        <v>3</v>
      </c>
    </row>
    <row r="16" spans="1:17">
      <c r="A16" s="2" t="s">
        <v>1026</v>
      </c>
      <c r="B16" s="668"/>
      <c r="C16" s="668">
        <v>2</v>
      </c>
      <c r="D16" s="668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668"/>
      <c r="P16" s="668"/>
      <c r="Q16" s="668">
        <v>2</v>
      </c>
    </row>
    <row r="17" spans="1:17">
      <c r="A17" s="2" t="s">
        <v>1024</v>
      </c>
      <c r="B17" s="668">
        <v>4</v>
      </c>
      <c r="C17" s="668"/>
      <c r="D17" s="668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668"/>
      <c r="P17" s="668"/>
      <c r="Q17" s="668">
        <v>4</v>
      </c>
    </row>
    <row r="18" spans="1:17">
      <c r="A18" s="2" t="s">
        <v>1020</v>
      </c>
      <c r="B18" s="668">
        <v>2</v>
      </c>
      <c r="C18" s="668"/>
      <c r="D18" s="668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668"/>
      <c r="P18" s="668"/>
      <c r="Q18" s="668">
        <v>2</v>
      </c>
    </row>
    <row r="19" spans="1:17">
      <c r="A19" s="2" t="s">
        <v>1032</v>
      </c>
      <c r="B19" s="668">
        <v>4</v>
      </c>
      <c r="C19" s="668"/>
      <c r="D19" s="668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668"/>
      <c r="P19" s="668"/>
      <c r="Q19" s="668">
        <v>4</v>
      </c>
    </row>
    <row r="20" spans="1:17">
      <c r="A20" s="2" t="s">
        <v>1028</v>
      </c>
      <c r="B20" s="668"/>
      <c r="C20" s="668">
        <v>1</v>
      </c>
      <c r="D20" s="668"/>
      <c r="E20" s="668"/>
      <c r="F20" s="668"/>
      <c r="G20" s="668"/>
      <c r="H20" s="668"/>
      <c r="I20" s="668"/>
      <c r="J20" s="668"/>
      <c r="K20" s="668"/>
      <c r="L20" s="668"/>
      <c r="M20" s="668"/>
      <c r="N20" s="668"/>
      <c r="O20" s="668"/>
      <c r="P20" s="668"/>
      <c r="Q20" s="668">
        <v>1</v>
      </c>
    </row>
    <row r="21" spans="1:17">
      <c r="A21" s="2" t="s">
        <v>1038</v>
      </c>
      <c r="B21" s="668"/>
      <c r="C21" s="668">
        <v>1</v>
      </c>
      <c r="D21" s="668"/>
      <c r="E21" s="668"/>
      <c r="F21" s="668"/>
      <c r="G21" s="668"/>
      <c r="H21" s="668"/>
      <c r="I21" s="668"/>
      <c r="J21" s="668"/>
      <c r="K21" s="668"/>
      <c r="L21" s="668"/>
      <c r="M21" s="668"/>
      <c r="N21" s="668"/>
      <c r="O21" s="668"/>
      <c r="P21" s="668"/>
      <c r="Q21" s="668">
        <v>1</v>
      </c>
    </row>
    <row r="22" spans="1:17">
      <c r="A22" s="2" t="s">
        <v>1083</v>
      </c>
      <c r="B22" s="668"/>
      <c r="C22" s="668"/>
      <c r="D22" s="668">
        <v>2</v>
      </c>
      <c r="E22" s="668"/>
      <c r="F22" s="668"/>
      <c r="G22" s="668"/>
      <c r="H22" s="668"/>
      <c r="I22" s="668"/>
      <c r="J22" s="668"/>
      <c r="K22" s="668"/>
      <c r="L22" s="668"/>
      <c r="M22" s="668"/>
      <c r="N22" s="668"/>
      <c r="O22" s="668"/>
      <c r="P22" s="668"/>
      <c r="Q22" s="668">
        <v>2</v>
      </c>
    </row>
    <row r="23" spans="1:17">
      <c r="A23" s="2" t="s">
        <v>1447</v>
      </c>
      <c r="B23" s="668"/>
      <c r="C23" s="668"/>
      <c r="D23" s="668">
        <v>2</v>
      </c>
      <c r="E23" s="668"/>
      <c r="F23" s="668"/>
      <c r="G23" s="668"/>
      <c r="H23" s="668"/>
      <c r="I23" s="668"/>
      <c r="J23" s="668"/>
      <c r="K23" s="668"/>
      <c r="L23" s="668"/>
      <c r="M23" s="668"/>
      <c r="N23" s="668"/>
      <c r="O23" s="668"/>
      <c r="P23" s="668"/>
      <c r="Q23" s="668">
        <v>2</v>
      </c>
    </row>
    <row r="24" spans="1:17">
      <c r="A24" s="2" t="s">
        <v>1450</v>
      </c>
      <c r="B24" s="668"/>
      <c r="C24" s="668"/>
      <c r="D24" s="668">
        <v>2</v>
      </c>
      <c r="E24" s="668"/>
      <c r="F24" s="668"/>
      <c r="G24" s="668"/>
      <c r="H24" s="668"/>
      <c r="I24" s="668"/>
      <c r="J24" s="668"/>
      <c r="K24" s="668"/>
      <c r="L24" s="668"/>
      <c r="M24" s="668"/>
      <c r="N24" s="668"/>
      <c r="O24" s="668"/>
      <c r="P24" s="668"/>
      <c r="Q24" s="668">
        <v>2</v>
      </c>
    </row>
    <row r="25" spans="1:17">
      <c r="A25" s="2" t="s">
        <v>1012</v>
      </c>
      <c r="B25" s="668">
        <v>3</v>
      </c>
      <c r="C25" s="668"/>
      <c r="D25" s="668"/>
      <c r="E25" s="668"/>
      <c r="F25" s="668"/>
      <c r="G25" s="668"/>
      <c r="H25" s="668"/>
      <c r="I25" s="668"/>
      <c r="J25" s="668"/>
      <c r="K25" s="668"/>
      <c r="L25" s="668"/>
      <c r="M25" s="668"/>
      <c r="N25" s="668"/>
      <c r="O25" s="668"/>
      <c r="P25" s="668"/>
      <c r="Q25" s="668">
        <v>3</v>
      </c>
    </row>
    <row r="26" spans="1:17">
      <c r="A26" s="2" t="s">
        <v>1056</v>
      </c>
      <c r="B26" s="668"/>
      <c r="C26" s="668">
        <v>3</v>
      </c>
      <c r="D26" s="668"/>
      <c r="E26" s="668"/>
      <c r="F26" s="668"/>
      <c r="G26" s="668"/>
      <c r="H26" s="668"/>
      <c r="I26" s="668"/>
      <c r="J26" s="668"/>
      <c r="K26" s="668"/>
      <c r="L26" s="668"/>
      <c r="M26" s="668"/>
      <c r="N26" s="668"/>
      <c r="O26" s="668"/>
      <c r="P26" s="668"/>
      <c r="Q26" s="668">
        <v>3</v>
      </c>
    </row>
    <row r="27" spans="1:17">
      <c r="A27" s="2" t="s">
        <v>1050</v>
      </c>
      <c r="B27" s="668"/>
      <c r="C27" s="668">
        <v>3</v>
      </c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8"/>
      <c r="Q27" s="668">
        <v>3</v>
      </c>
    </row>
    <row r="28" spans="1:17">
      <c r="A28" s="673" t="s">
        <v>1017</v>
      </c>
      <c r="B28" s="668">
        <v>1</v>
      </c>
      <c r="C28" s="668"/>
      <c r="D28" s="668"/>
      <c r="E28" s="668"/>
      <c r="F28" s="668"/>
      <c r="G28" s="668"/>
      <c r="H28" s="668"/>
      <c r="I28" s="668"/>
      <c r="J28" s="668"/>
      <c r="K28" s="668"/>
      <c r="L28" s="668"/>
      <c r="M28" s="668"/>
      <c r="N28" s="668"/>
      <c r="O28" s="668"/>
      <c r="P28" s="668"/>
      <c r="Q28" s="668">
        <v>1</v>
      </c>
    </row>
    <row r="29" spans="1:17">
      <c r="A29" s="2" t="s">
        <v>1044</v>
      </c>
      <c r="B29" s="668"/>
      <c r="C29" s="668"/>
      <c r="D29" s="668">
        <v>4</v>
      </c>
      <c r="E29" s="668"/>
      <c r="F29" s="668"/>
      <c r="G29" s="668"/>
      <c r="H29" s="668"/>
      <c r="I29" s="668"/>
      <c r="J29" s="668"/>
      <c r="K29" s="668"/>
      <c r="L29" s="668"/>
      <c r="M29" s="668"/>
      <c r="N29" s="668"/>
      <c r="O29" s="668"/>
      <c r="P29" s="668"/>
      <c r="Q29" s="668">
        <v>4</v>
      </c>
    </row>
    <row r="30" spans="1:17">
      <c r="A30" s="2" t="s">
        <v>1046</v>
      </c>
      <c r="B30" s="668"/>
      <c r="C30" s="668"/>
      <c r="D30" s="668">
        <v>1</v>
      </c>
      <c r="E30" s="668"/>
      <c r="F30" s="668"/>
      <c r="G30" s="668"/>
      <c r="H30" s="668"/>
      <c r="I30" s="668"/>
      <c r="J30" s="668"/>
      <c r="K30" s="668"/>
      <c r="L30" s="668"/>
      <c r="M30" s="668"/>
      <c r="N30" s="668"/>
      <c r="O30" s="668"/>
      <c r="P30" s="668"/>
      <c r="Q30" s="668">
        <v>1</v>
      </c>
    </row>
    <row r="31" spans="1:17">
      <c r="A31" s="673" t="s">
        <v>1054</v>
      </c>
      <c r="B31" s="668"/>
      <c r="C31" s="668">
        <v>3</v>
      </c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>
        <v>3</v>
      </c>
    </row>
    <row r="32" spans="1:17">
      <c r="A32" s="2" t="s">
        <v>1544</v>
      </c>
      <c r="B32" s="668"/>
      <c r="C32" s="668"/>
      <c r="D32" s="668">
        <v>1</v>
      </c>
      <c r="E32" s="668"/>
      <c r="F32" s="668"/>
      <c r="G32" s="668"/>
      <c r="H32" s="668"/>
      <c r="I32" s="668"/>
      <c r="J32" s="668"/>
      <c r="K32" s="668"/>
      <c r="L32" s="668"/>
      <c r="M32" s="668"/>
      <c r="N32" s="668"/>
      <c r="O32" s="668"/>
      <c r="P32" s="668"/>
      <c r="Q32" s="668">
        <v>1</v>
      </c>
    </row>
    <row r="33" spans="1:17">
      <c r="A33" s="673" t="s">
        <v>1548</v>
      </c>
      <c r="B33" s="668"/>
      <c r="C33" s="668"/>
      <c r="D33" s="668">
        <v>1</v>
      </c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/>
      <c r="Q33" s="668">
        <v>1</v>
      </c>
    </row>
    <row r="34" spans="1:17">
      <c r="A34" s="2" t="s">
        <v>145</v>
      </c>
      <c r="B34" s="668"/>
      <c r="C34" s="668"/>
      <c r="D34" s="668"/>
      <c r="E34" s="668"/>
      <c r="F34" s="668"/>
      <c r="G34" s="668">
        <v>11</v>
      </c>
      <c r="H34" s="668"/>
      <c r="I34" s="668"/>
      <c r="J34" s="668"/>
      <c r="K34" s="668"/>
      <c r="L34" s="668"/>
      <c r="M34" s="668"/>
      <c r="N34" s="668"/>
      <c r="O34" s="668"/>
      <c r="P34" s="668"/>
      <c r="Q34" s="668">
        <v>11</v>
      </c>
    </row>
    <row r="35" spans="1:17">
      <c r="A35" s="2" t="s">
        <v>152</v>
      </c>
      <c r="B35" s="668"/>
      <c r="C35" s="668"/>
      <c r="D35" s="668"/>
      <c r="E35" s="668"/>
      <c r="F35" s="668"/>
      <c r="G35" s="668">
        <v>7</v>
      </c>
      <c r="H35" s="668"/>
      <c r="I35" s="668"/>
      <c r="J35" s="668"/>
      <c r="K35" s="668"/>
      <c r="L35" s="668"/>
      <c r="M35" s="668"/>
      <c r="N35" s="668"/>
      <c r="O35" s="668"/>
      <c r="P35" s="668"/>
      <c r="Q35" s="668">
        <v>7</v>
      </c>
    </row>
    <row r="36" spans="1:17">
      <c r="A36" s="2" t="s">
        <v>1421</v>
      </c>
      <c r="B36" s="668"/>
      <c r="C36" s="668"/>
      <c r="D36" s="668"/>
      <c r="E36" s="668"/>
      <c r="F36" s="668"/>
      <c r="G36" s="668">
        <v>3</v>
      </c>
      <c r="H36" s="668"/>
      <c r="I36" s="668"/>
      <c r="J36" s="668"/>
      <c r="K36" s="668"/>
      <c r="L36" s="668"/>
      <c r="M36" s="668"/>
      <c r="N36" s="668"/>
      <c r="O36" s="668"/>
      <c r="P36" s="668"/>
      <c r="Q36" s="668">
        <v>3</v>
      </c>
    </row>
    <row r="37" spans="1:17">
      <c r="A37" s="2" t="s">
        <v>1600</v>
      </c>
      <c r="B37" s="668"/>
      <c r="C37" s="668"/>
      <c r="D37" s="668"/>
      <c r="E37" s="668"/>
      <c r="F37" s="668"/>
      <c r="G37" s="668">
        <v>5</v>
      </c>
      <c r="H37" s="668"/>
      <c r="I37" s="668"/>
      <c r="J37" s="668"/>
      <c r="K37" s="668"/>
      <c r="L37" s="668"/>
      <c r="M37" s="668"/>
      <c r="N37" s="668"/>
      <c r="O37" s="668"/>
      <c r="P37" s="668"/>
      <c r="Q37" s="668">
        <v>5</v>
      </c>
    </row>
    <row r="38" spans="1:17">
      <c r="A38" s="2" t="s">
        <v>848</v>
      </c>
      <c r="B38" s="668"/>
      <c r="C38" s="668"/>
      <c r="D38" s="668"/>
      <c r="E38" s="668"/>
      <c r="F38" s="668"/>
      <c r="G38" s="668">
        <v>1</v>
      </c>
      <c r="H38" s="668"/>
      <c r="I38" s="668"/>
      <c r="J38" s="668"/>
      <c r="K38" s="668"/>
      <c r="L38" s="668"/>
      <c r="M38" s="668"/>
      <c r="N38" s="668"/>
      <c r="O38" s="668"/>
      <c r="P38" s="668"/>
      <c r="Q38" s="668">
        <v>1</v>
      </c>
    </row>
    <row r="39" spans="1:17">
      <c r="A39" s="2" t="s">
        <v>201</v>
      </c>
      <c r="B39" s="668"/>
      <c r="C39" s="668"/>
      <c r="D39" s="668"/>
      <c r="E39" s="668"/>
      <c r="F39" s="668"/>
      <c r="G39" s="668">
        <v>5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>
        <v>5</v>
      </c>
    </row>
    <row r="40" spans="1:17">
      <c r="A40" s="2" t="s">
        <v>203</v>
      </c>
      <c r="B40" s="668"/>
      <c r="C40" s="668"/>
      <c r="D40" s="668"/>
      <c r="E40" s="668"/>
      <c r="F40" s="668"/>
      <c r="G40" s="668">
        <v>2</v>
      </c>
      <c r="H40" s="668"/>
      <c r="I40" s="668"/>
      <c r="J40" s="668"/>
      <c r="K40" s="668"/>
      <c r="L40" s="668"/>
      <c r="M40" s="668"/>
      <c r="N40" s="668"/>
      <c r="O40" s="668"/>
      <c r="P40" s="668"/>
      <c r="Q40" s="668">
        <v>2</v>
      </c>
    </row>
    <row r="41" spans="1:17">
      <c r="A41" s="2" t="s">
        <v>207</v>
      </c>
      <c r="B41" s="668"/>
      <c r="C41" s="668"/>
      <c r="D41" s="668"/>
      <c r="E41" s="668"/>
      <c r="F41" s="668"/>
      <c r="G41" s="668">
        <v>6</v>
      </c>
      <c r="H41" s="668"/>
      <c r="I41" s="668"/>
      <c r="J41" s="668">
        <v>3</v>
      </c>
      <c r="K41" s="668"/>
      <c r="L41" s="668"/>
      <c r="M41" s="668"/>
      <c r="N41" s="668"/>
      <c r="O41" s="668"/>
      <c r="P41" s="668"/>
      <c r="Q41" s="668">
        <v>9</v>
      </c>
    </row>
    <row r="42" spans="1:17">
      <c r="A42" s="2" t="s">
        <v>214</v>
      </c>
      <c r="B42" s="668"/>
      <c r="C42" s="668"/>
      <c r="D42" s="668"/>
      <c r="E42" s="668"/>
      <c r="F42" s="668"/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>
        <v>3</v>
      </c>
    </row>
    <row r="43" spans="1:17">
      <c r="A43" s="2" t="s">
        <v>209</v>
      </c>
      <c r="B43" s="668"/>
      <c r="C43" s="668"/>
      <c r="D43" s="668"/>
      <c r="E43" s="668"/>
      <c r="F43" s="668"/>
      <c r="G43" s="668">
        <v>11</v>
      </c>
      <c r="H43" s="668"/>
      <c r="I43" s="668"/>
      <c r="J43" s="668"/>
      <c r="K43" s="668"/>
      <c r="L43" s="668"/>
      <c r="M43" s="668"/>
      <c r="N43" s="668"/>
      <c r="O43" s="668"/>
      <c r="P43" s="668"/>
      <c r="Q43" s="668">
        <v>11</v>
      </c>
    </row>
    <row r="44" spans="1:17">
      <c r="A44" s="2" t="s">
        <v>217</v>
      </c>
      <c r="B44" s="668"/>
      <c r="C44" s="668"/>
      <c r="D44" s="668"/>
      <c r="E44" s="668"/>
      <c r="F44" s="668"/>
      <c r="G44" s="668"/>
      <c r="H44" s="668">
        <v>1</v>
      </c>
      <c r="I44" s="668"/>
      <c r="J44" s="668"/>
      <c r="K44" s="668"/>
      <c r="L44" s="668"/>
      <c r="M44" s="668"/>
      <c r="N44" s="668"/>
      <c r="O44" s="668"/>
      <c r="P44" s="668"/>
      <c r="Q44" s="668">
        <v>1</v>
      </c>
    </row>
    <row r="45" spans="1:17">
      <c r="A45" s="2" t="s">
        <v>220</v>
      </c>
      <c r="B45" s="668"/>
      <c r="C45" s="668"/>
      <c r="D45" s="668"/>
      <c r="E45" s="668"/>
      <c r="F45" s="668"/>
      <c r="G45" s="668"/>
      <c r="H45" s="668">
        <v>7</v>
      </c>
      <c r="I45" s="668"/>
      <c r="J45" s="668"/>
      <c r="K45" s="668"/>
      <c r="L45" s="668">
        <v>2</v>
      </c>
      <c r="M45" s="668"/>
      <c r="N45" s="668"/>
      <c r="O45" s="668"/>
      <c r="P45" s="668"/>
      <c r="Q45" s="668">
        <v>9</v>
      </c>
    </row>
    <row r="46" spans="1:17">
      <c r="A46" s="2" t="s">
        <v>1410</v>
      </c>
      <c r="B46" s="668"/>
      <c r="C46" s="668"/>
      <c r="D46" s="668"/>
      <c r="E46" s="668"/>
      <c r="F46" s="668"/>
      <c r="G46" s="668"/>
      <c r="H46" s="668">
        <v>1</v>
      </c>
      <c r="I46" s="668"/>
      <c r="J46" s="668"/>
      <c r="K46" s="668"/>
      <c r="L46" s="668"/>
      <c r="M46" s="668"/>
      <c r="N46" s="668"/>
      <c r="O46" s="668"/>
      <c r="P46" s="668">
        <v>1</v>
      </c>
      <c r="Q46" s="668">
        <v>2</v>
      </c>
    </row>
    <row r="47" spans="1:17">
      <c r="A47" s="2" t="s">
        <v>238</v>
      </c>
      <c r="B47" s="668"/>
      <c r="C47" s="668"/>
      <c r="D47" s="668"/>
      <c r="E47" s="668"/>
      <c r="F47" s="668"/>
      <c r="G47" s="668"/>
      <c r="H47" s="668">
        <v>3</v>
      </c>
      <c r="I47" s="668"/>
      <c r="J47" s="668"/>
      <c r="K47" s="668"/>
      <c r="L47" s="668"/>
      <c r="M47" s="668"/>
      <c r="N47" s="668"/>
      <c r="O47" s="668"/>
      <c r="P47" s="668"/>
      <c r="Q47" s="668">
        <v>3</v>
      </c>
    </row>
    <row r="48" spans="1:17">
      <c r="A48" s="2" t="s">
        <v>240</v>
      </c>
      <c r="B48" s="668"/>
      <c r="C48" s="668"/>
      <c r="D48" s="668"/>
      <c r="E48" s="668"/>
      <c r="F48" s="668"/>
      <c r="G48" s="668"/>
      <c r="H48" s="668"/>
      <c r="I48" s="668">
        <v>2</v>
      </c>
      <c r="J48" s="668"/>
      <c r="K48" s="668"/>
      <c r="L48" s="668"/>
      <c r="M48" s="668"/>
      <c r="N48" s="668"/>
      <c r="O48" s="668"/>
      <c r="P48" s="668"/>
      <c r="Q48" s="668">
        <v>2</v>
      </c>
    </row>
    <row r="49" spans="1:17">
      <c r="A49" s="2" t="s">
        <v>243</v>
      </c>
      <c r="B49" s="668"/>
      <c r="C49" s="668"/>
      <c r="D49" s="668"/>
      <c r="E49" s="668"/>
      <c r="F49" s="668"/>
      <c r="G49" s="668"/>
      <c r="H49" s="668"/>
      <c r="I49" s="668">
        <v>4</v>
      </c>
      <c r="J49" s="668"/>
      <c r="K49" s="668"/>
      <c r="L49" s="668"/>
      <c r="M49" s="668"/>
      <c r="N49" s="668"/>
      <c r="O49" s="668"/>
      <c r="P49" s="668"/>
      <c r="Q49" s="668">
        <v>4</v>
      </c>
    </row>
    <row r="50" spans="1:17">
      <c r="A50" s="2" t="s">
        <v>226</v>
      </c>
      <c r="B50" s="668"/>
      <c r="C50" s="668"/>
      <c r="D50" s="668"/>
      <c r="E50" s="668"/>
      <c r="F50" s="668"/>
      <c r="G50" s="668"/>
      <c r="H50" s="668"/>
      <c r="I50" s="668">
        <v>3</v>
      </c>
      <c r="J50" s="668"/>
      <c r="K50" s="668"/>
      <c r="L50" s="668"/>
      <c r="M50" s="668"/>
      <c r="N50" s="668"/>
      <c r="O50" s="668"/>
      <c r="P50" s="668"/>
      <c r="Q50" s="668">
        <v>3</v>
      </c>
    </row>
    <row r="51" spans="1:17">
      <c r="A51" s="2" t="s">
        <v>230</v>
      </c>
      <c r="B51" s="668"/>
      <c r="C51" s="668"/>
      <c r="D51" s="668"/>
      <c r="E51" s="668"/>
      <c r="F51" s="668"/>
      <c r="G51" s="668"/>
      <c r="H51" s="668"/>
      <c r="I51" s="668">
        <v>6</v>
      </c>
      <c r="J51" s="668"/>
      <c r="K51" s="668"/>
      <c r="L51" s="668"/>
      <c r="M51" s="668"/>
      <c r="N51" s="668"/>
      <c r="O51" s="668"/>
      <c r="P51" s="668"/>
      <c r="Q51" s="668">
        <v>6</v>
      </c>
    </row>
    <row r="52" spans="1:17">
      <c r="A52" s="2" t="s">
        <v>232</v>
      </c>
      <c r="B52" s="668"/>
      <c r="C52" s="668"/>
      <c r="D52" s="668"/>
      <c r="E52" s="668"/>
      <c r="F52" s="668"/>
      <c r="G52" s="668"/>
      <c r="H52" s="668"/>
      <c r="I52" s="668">
        <v>2</v>
      </c>
      <c r="J52" s="668"/>
      <c r="K52" s="668"/>
      <c r="L52" s="668"/>
      <c r="M52" s="668"/>
      <c r="N52" s="668"/>
      <c r="O52" s="668"/>
      <c r="P52" s="668"/>
      <c r="Q52" s="668">
        <v>2</v>
      </c>
    </row>
    <row r="53" spans="1:17">
      <c r="A53" s="2" t="s">
        <v>1042</v>
      </c>
      <c r="B53" s="668"/>
      <c r="C53" s="668"/>
      <c r="D53" s="668">
        <v>1</v>
      </c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>
        <v>1</v>
      </c>
    </row>
    <row r="54" spans="1:17">
      <c r="A54" s="2" t="s">
        <v>850</v>
      </c>
      <c r="B54" s="668"/>
      <c r="C54" s="668"/>
      <c r="D54" s="668"/>
      <c r="E54" s="668"/>
      <c r="F54" s="668"/>
      <c r="G54" s="668">
        <v>1</v>
      </c>
      <c r="H54" s="668"/>
      <c r="I54" s="668"/>
      <c r="J54" s="668"/>
      <c r="K54" s="668"/>
      <c r="L54" s="668"/>
      <c r="M54" s="668"/>
      <c r="N54" s="668">
        <v>3</v>
      </c>
      <c r="O54" s="668"/>
      <c r="P54" s="668"/>
      <c r="Q54" s="668">
        <v>4</v>
      </c>
    </row>
    <row r="55" spans="1:17">
      <c r="A55" s="2" t="s">
        <v>223</v>
      </c>
      <c r="B55" s="668"/>
      <c r="C55" s="668"/>
      <c r="D55" s="668"/>
      <c r="E55" s="668"/>
      <c r="F55" s="668"/>
      <c r="G55" s="668"/>
      <c r="H55" s="668">
        <v>1</v>
      </c>
      <c r="I55" s="668"/>
      <c r="J55" s="668"/>
      <c r="K55" s="668"/>
      <c r="L55" s="668"/>
      <c r="M55" s="668"/>
      <c r="N55" s="668"/>
      <c r="O55" s="668"/>
      <c r="P55" s="668"/>
      <c r="Q55" s="668">
        <v>1</v>
      </c>
    </row>
    <row r="56" spans="1:17">
      <c r="A56" s="673" t="s">
        <v>58</v>
      </c>
      <c r="B56" s="668">
        <v>15</v>
      </c>
      <c r="C56" s="668">
        <v>16</v>
      </c>
      <c r="D56" s="668">
        <v>15</v>
      </c>
      <c r="E56" s="668">
        <v>27</v>
      </c>
      <c r="F56" s="668">
        <v>6</v>
      </c>
      <c r="G56" s="668">
        <v>59</v>
      </c>
      <c r="H56" s="668">
        <v>14</v>
      </c>
      <c r="I56" s="668">
        <v>17</v>
      </c>
      <c r="J56" s="668">
        <v>3</v>
      </c>
      <c r="K56" s="668">
        <v>4</v>
      </c>
      <c r="L56" s="668">
        <v>2</v>
      </c>
      <c r="M56" s="668">
        <v>1</v>
      </c>
      <c r="N56" s="668">
        <v>3</v>
      </c>
      <c r="O56" s="668">
        <v>1</v>
      </c>
      <c r="P56" s="668">
        <v>1</v>
      </c>
      <c r="Q56" s="668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3" width="19.125" style="294" bestFit="1" customWidth="1"/>
    <col min="74" max="75" width="26.875" style="294" bestFit="1" customWidth="1"/>
    <col min="76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1482</v>
      </c>
      <c r="B3" s="50" t="s">
        <v>2392</v>
      </c>
      <c r="C3" s="50" t="s">
        <v>2393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5">
      <c r="A34" s="666"/>
      <c r="B34" s="667" t="s">
        <v>2394</v>
      </c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BT34" s="669"/>
      <c r="BU34" s="669"/>
      <c r="BV34" s="669"/>
      <c r="BW34" s="669"/>
    </row>
    <row r="35" spans="1:75">
      <c r="A35" s="666"/>
      <c r="B35" s="666">
        <v>44407</v>
      </c>
      <c r="D35" s="666">
        <v>44439</v>
      </c>
      <c r="F35" s="666">
        <v>44403</v>
      </c>
      <c r="H35" s="666">
        <v>44428</v>
      </c>
      <c r="J35" s="666">
        <v>44414</v>
      </c>
      <c r="L35" s="294" t="s">
        <v>2208</v>
      </c>
      <c r="N35" s="666">
        <v>44421</v>
      </c>
      <c r="P35" s="666">
        <v>44419</v>
      </c>
      <c r="R35" s="294" t="s">
        <v>99</v>
      </c>
      <c r="T35" s="666">
        <v>44454</v>
      </c>
      <c r="V35" s="666">
        <v>44442</v>
      </c>
      <c r="X35" s="666">
        <v>44435</v>
      </c>
      <c r="Z35" s="666">
        <v>44449</v>
      </c>
      <c r="AB35" s="666">
        <v>44469</v>
      </c>
      <c r="AD35" s="666">
        <v>44466</v>
      </c>
      <c r="AF35" s="666">
        <v>44474</v>
      </c>
      <c r="AH35" s="666">
        <v>44467</v>
      </c>
      <c r="AJ35" s="666">
        <v>44477</v>
      </c>
      <c r="AL35" s="666">
        <v>44475</v>
      </c>
      <c r="AN35" s="666">
        <v>44487</v>
      </c>
      <c r="AP35" s="666">
        <v>44498</v>
      </c>
      <c r="AR35" s="666">
        <v>44491</v>
      </c>
      <c r="AT35" s="666">
        <v>44496</v>
      </c>
      <c r="AV35" s="666">
        <v>44495</v>
      </c>
      <c r="AX35" s="294" t="s">
        <v>2234</v>
      </c>
      <c r="AZ35" s="666">
        <v>44494</v>
      </c>
      <c r="BB35" s="666">
        <v>44620</v>
      </c>
      <c r="BD35" s="666">
        <v>44530</v>
      </c>
      <c r="BF35" s="666">
        <v>44505</v>
      </c>
      <c r="BH35" s="666">
        <v>44515</v>
      </c>
      <c r="BJ35" s="666">
        <v>44519</v>
      </c>
      <c r="BL35" s="666">
        <v>44255</v>
      </c>
      <c r="BN35" s="666">
        <v>44526</v>
      </c>
      <c r="BP35" s="666">
        <v>44501</v>
      </c>
      <c r="BR35" s="294" t="s">
        <v>3213</v>
      </c>
      <c r="BT35" s="666">
        <v>44561</v>
      </c>
      <c r="BV35" s="294" t="s">
        <v>2392</v>
      </c>
      <c r="BW35" s="294" t="s">
        <v>2393</v>
      </c>
    </row>
    <row r="36" spans="1:75">
      <c r="A36" s="670" t="s">
        <v>1482</v>
      </c>
      <c r="B36" s="294" t="s">
        <v>2395</v>
      </c>
      <c r="C36" s="294" t="s">
        <v>2396</v>
      </c>
      <c r="D36" s="294" t="s">
        <v>2395</v>
      </c>
      <c r="E36" s="294" t="s">
        <v>2396</v>
      </c>
      <c r="F36" s="294" t="s">
        <v>2395</v>
      </c>
      <c r="G36" s="294" t="s">
        <v>2396</v>
      </c>
      <c r="H36" s="294" t="s">
        <v>2395</v>
      </c>
      <c r="I36" s="294" t="s">
        <v>2396</v>
      </c>
      <c r="J36" s="294" t="s">
        <v>2395</v>
      </c>
      <c r="K36" s="294" t="s">
        <v>2396</v>
      </c>
      <c r="L36" s="294" t="s">
        <v>2395</v>
      </c>
      <c r="M36" s="294" t="s">
        <v>2396</v>
      </c>
      <c r="N36" s="294" t="s">
        <v>2395</v>
      </c>
      <c r="O36" s="294" t="s">
        <v>2396</v>
      </c>
      <c r="P36" s="294" t="s">
        <v>2395</v>
      </c>
      <c r="Q36" s="294" t="s">
        <v>2396</v>
      </c>
      <c r="R36" s="294" t="s">
        <v>2395</v>
      </c>
      <c r="S36" s="294" t="s">
        <v>2396</v>
      </c>
      <c r="T36" s="294" t="s">
        <v>2395</v>
      </c>
      <c r="U36" s="294" t="s">
        <v>2396</v>
      </c>
      <c r="V36" s="294" t="s">
        <v>2395</v>
      </c>
      <c r="W36" s="294" t="s">
        <v>2396</v>
      </c>
      <c r="X36" s="294" t="s">
        <v>2395</v>
      </c>
      <c r="Y36" s="294" t="s">
        <v>2396</v>
      </c>
      <c r="Z36" s="294" t="s">
        <v>2395</v>
      </c>
      <c r="AA36" s="294" t="s">
        <v>2396</v>
      </c>
      <c r="AB36" s="294" t="s">
        <v>2395</v>
      </c>
      <c r="AC36" s="294" t="s">
        <v>2396</v>
      </c>
      <c r="AD36" s="294" t="s">
        <v>2395</v>
      </c>
      <c r="AE36" s="294" t="s">
        <v>2396</v>
      </c>
      <c r="AF36" s="294" t="s">
        <v>2395</v>
      </c>
      <c r="AG36" s="294" t="s">
        <v>2396</v>
      </c>
      <c r="AH36" s="294" t="s">
        <v>2395</v>
      </c>
      <c r="AI36" s="294" t="s">
        <v>2396</v>
      </c>
      <c r="AJ36" s="294" t="s">
        <v>2395</v>
      </c>
      <c r="AK36" s="294" t="s">
        <v>2396</v>
      </c>
      <c r="AL36" s="294" t="s">
        <v>2395</v>
      </c>
      <c r="AM36" s="294" t="s">
        <v>2396</v>
      </c>
      <c r="AN36" s="294" t="s">
        <v>2395</v>
      </c>
      <c r="AO36" s="294" t="s">
        <v>2396</v>
      </c>
      <c r="AP36" s="294" t="s">
        <v>2395</v>
      </c>
      <c r="AQ36" s="294" t="s">
        <v>2396</v>
      </c>
      <c r="AR36" s="294" t="s">
        <v>2395</v>
      </c>
      <c r="AS36" s="294" t="s">
        <v>2396</v>
      </c>
      <c r="AT36" s="294" t="s">
        <v>2395</v>
      </c>
      <c r="AU36" s="294" t="s">
        <v>2396</v>
      </c>
      <c r="AV36" s="294" t="s">
        <v>2395</v>
      </c>
      <c r="AW36" s="294" t="s">
        <v>2396</v>
      </c>
      <c r="AX36" s="294" t="s">
        <v>2395</v>
      </c>
      <c r="AY36" s="294" t="s">
        <v>2396</v>
      </c>
      <c r="AZ36" s="294" t="s">
        <v>2395</v>
      </c>
      <c r="BA36" s="294" t="s">
        <v>2396</v>
      </c>
      <c r="BB36" s="294" t="s">
        <v>2395</v>
      </c>
      <c r="BC36" s="294" t="s">
        <v>2396</v>
      </c>
      <c r="BD36" s="294" t="s">
        <v>2395</v>
      </c>
      <c r="BE36" s="294" t="s">
        <v>2396</v>
      </c>
      <c r="BF36" s="294" t="s">
        <v>2395</v>
      </c>
      <c r="BG36" s="294" t="s">
        <v>2396</v>
      </c>
      <c r="BH36" s="294" t="s">
        <v>2395</v>
      </c>
      <c r="BI36" s="294" t="s">
        <v>2396</v>
      </c>
      <c r="BJ36" s="294" t="s">
        <v>2395</v>
      </c>
      <c r="BK36" s="294" t="s">
        <v>2396</v>
      </c>
      <c r="BL36" s="294" t="s">
        <v>2395</v>
      </c>
      <c r="BM36" s="294" t="s">
        <v>2396</v>
      </c>
      <c r="BN36" s="294" t="s">
        <v>2395</v>
      </c>
      <c r="BO36" s="294" t="s">
        <v>2396</v>
      </c>
      <c r="BP36" s="294" t="s">
        <v>2395</v>
      </c>
      <c r="BQ36" s="294" t="s">
        <v>2396</v>
      </c>
      <c r="BR36" s="294" t="s">
        <v>2395</v>
      </c>
      <c r="BS36" s="294" t="s">
        <v>2396</v>
      </c>
      <c r="BT36" s="294" t="s">
        <v>2395</v>
      </c>
      <c r="BU36" s="294" t="s">
        <v>2396</v>
      </c>
    </row>
    <row r="37" spans="1:75">
      <c r="A37" s="42">
        <v>44396</v>
      </c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8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  <c r="AT37" s="668"/>
      <c r="AU37" s="668"/>
      <c r="AV37" s="668"/>
      <c r="AW37" s="668"/>
      <c r="AX37" s="668"/>
      <c r="AY37" s="668"/>
      <c r="AZ37" s="668"/>
      <c r="BA37" s="668"/>
      <c r="BB37" s="668"/>
      <c r="BC37" s="668"/>
      <c r="BD37" s="668"/>
      <c r="BE37" s="668"/>
      <c r="BF37" s="668"/>
      <c r="BG37" s="668"/>
      <c r="BH37" s="668"/>
      <c r="BI37" s="668"/>
      <c r="BJ37" s="668"/>
      <c r="BK37" s="668"/>
      <c r="BL37" s="668">
        <v>1</v>
      </c>
      <c r="BM37" s="668"/>
      <c r="BN37" s="668"/>
      <c r="BO37" s="668"/>
      <c r="BP37" s="668"/>
      <c r="BQ37" s="668"/>
      <c r="BR37" s="668"/>
      <c r="BS37" s="668"/>
      <c r="BT37" s="668"/>
      <c r="BU37" s="668"/>
      <c r="BV37" s="668">
        <v>1</v>
      </c>
      <c r="BW37" s="668"/>
    </row>
    <row r="38" spans="1:75">
      <c r="A38" s="42">
        <v>44397</v>
      </c>
      <c r="B38" s="668">
        <v>2</v>
      </c>
      <c r="C38" s="668">
        <v>2</v>
      </c>
      <c r="D38" s="668"/>
      <c r="E38" s="668"/>
      <c r="F38" s="668"/>
      <c r="G38" s="668"/>
      <c r="H38" s="668"/>
      <c r="I38" s="668"/>
      <c r="J38" s="668"/>
      <c r="K38" s="668"/>
      <c r="L38" s="668"/>
      <c r="M38" s="668"/>
      <c r="N38" s="668"/>
      <c r="O38" s="668"/>
      <c r="P38" s="668"/>
      <c r="Q38" s="668"/>
      <c r="R38" s="668"/>
      <c r="S38" s="668"/>
      <c r="T38" s="668"/>
      <c r="U38" s="668"/>
      <c r="V38" s="668"/>
      <c r="W38" s="668"/>
      <c r="X38" s="668"/>
      <c r="Y38" s="668"/>
      <c r="Z38" s="668"/>
      <c r="AA38" s="668"/>
      <c r="AB38" s="668"/>
      <c r="AC38" s="668"/>
      <c r="AD38" s="668"/>
      <c r="AE38" s="668"/>
      <c r="AF38" s="668"/>
      <c r="AG38" s="668"/>
      <c r="AH38" s="668"/>
      <c r="AI38" s="668"/>
      <c r="AJ38" s="668"/>
      <c r="AK38" s="668"/>
      <c r="AL38" s="668"/>
      <c r="AM38" s="668"/>
      <c r="AN38" s="668"/>
      <c r="AO38" s="668"/>
      <c r="AP38" s="668"/>
      <c r="AQ38" s="668"/>
      <c r="AR38" s="668"/>
      <c r="AS38" s="668"/>
      <c r="AT38" s="668"/>
      <c r="AU38" s="668"/>
      <c r="AV38" s="668"/>
      <c r="AW38" s="668"/>
      <c r="AX38" s="668"/>
      <c r="AY38" s="668"/>
      <c r="AZ38" s="668"/>
      <c r="BA38" s="668"/>
      <c r="BB38" s="668"/>
      <c r="BC38" s="668"/>
      <c r="BD38" s="668"/>
      <c r="BE38" s="668"/>
      <c r="BF38" s="668"/>
      <c r="BG38" s="668"/>
      <c r="BH38" s="668"/>
      <c r="BI38" s="668"/>
      <c r="BJ38" s="668"/>
      <c r="BK38" s="668"/>
      <c r="BL38" s="668"/>
      <c r="BM38" s="668"/>
      <c r="BN38" s="668"/>
      <c r="BO38" s="668"/>
      <c r="BP38" s="668"/>
      <c r="BQ38" s="668"/>
      <c r="BR38" s="668"/>
      <c r="BS38" s="668"/>
      <c r="BT38" s="668"/>
      <c r="BU38" s="668"/>
      <c r="BV38" s="668">
        <v>2</v>
      </c>
      <c r="BW38" s="668">
        <v>2</v>
      </c>
    </row>
    <row r="39" spans="1:75">
      <c r="A39" s="42">
        <v>44398</v>
      </c>
      <c r="B39" s="668">
        <v>1</v>
      </c>
      <c r="C39" s="668">
        <v>1</v>
      </c>
      <c r="D39" s="668">
        <v>1</v>
      </c>
      <c r="E39" s="668"/>
      <c r="F39" s="668"/>
      <c r="G39" s="668"/>
      <c r="H39" s="668"/>
      <c r="I39" s="668"/>
      <c r="J39" s="668">
        <v>4</v>
      </c>
      <c r="K39" s="668">
        <v>4</v>
      </c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8"/>
      <c r="AB39" s="668"/>
      <c r="AC39" s="668"/>
      <c r="AD39" s="668"/>
      <c r="AE39" s="668"/>
      <c r="AF39" s="668"/>
      <c r="AG39" s="668"/>
      <c r="AH39" s="668"/>
      <c r="AI39" s="668"/>
      <c r="AJ39" s="668"/>
      <c r="AK39" s="668"/>
      <c r="AL39" s="668"/>
      <c r="AM39" s="668"/>
      <c r="AN39" s="668"/>
      <c r="AO39" s="668"/>
      <c r="AP39" s="668"/>
      <c r="AQ39" s="668"/>
      <c r="AR39" s="668"/>
      <c r="AS39" s="668"/>
      <c r="AT39" s="668"/>
      <c r="AU39" s="668"/>
      <c r="AV39" s="668"/>
      <c r="AW39" s="668"/>
      <c r="AX39" s="668"/>
      <c r="AY39" s="668"/>
      <c r="AZ39" s="668"/>
      <c r="BA39" s="668"/>
      <c r="BB39" s="668"/>
      <c r="BC39" s="668"/>
      <c r="BD39" s="668"/>
      <c r="BE39" s="668"/>
      <c r="BF39" s="668"/>
      <c r="BG39" s="668"/>
      <c r="BH39" s="668"/>
      <c r="BI39" s="668"/>
      <c r="BJ39" s="668"/>
      <c r="BK39" s="668"/>
      <c r="BL39" s="668"/>
      <c r="BM39" s="668"/>
      <c r="BN39" s="668"/>
      <c r="BO39" s="668"/>
      <c r="BP39" s="668"/>
      <c r="BQ39" s="668"/>
      <c r="BR39" s="668"/>
      <c r="BS39" s="668"/>
      <c r="BT39" s="668"/>
      <c r="BU39" s="668"/>
      <c r="BV39" s="668">
        <v>6</v>
      </c>
      <c r="BW39" s="668">
        <v>5</v>
      </c>
    </row>
    <row r="40" spans="1:75">
      <c r="A40" s="42">
        <v>44399</v>
      </c>
      <c r="B40" s="668">
        <v>2</v>
      </c>
      <c r="C40" s="668">
        <v>2</v>
      </c>
      <c r="D40" s="668"/>
      <c r="E40" s="668"/>
      <c r="F40" s="668">
        <v>1</v>
      </c>
      <c r="G40" s="668">
        <v>1</v>
      </c>
      <c r="H40" s="668"/>
      <c r="I40" s="668"/>
      <c r="J40" s="668"/>
      <c r="K40" s="668"/>
      <c r="L40" s="668"/>
      <c r="M40" s="668"/>
      <c r="N40" s="668">
        <v>1</v>
      </c>
      <c r="O40" s="668">
        <v>1</v>
      </c>
      <c r="P40" s="668"/>
      <c r="Q40" s="668"/>
      <c r="R40" s="668"/>
      <c r="S40" s="668"/>
      <c r="T40" s="668"/>
      <c r="U40" s="668"/>
      <c r="V40" s="668"/>
      <c r="W40" s="668"/>
      <c r="X40" s="668"/>
      <c r="Y40" s="668"/>
      <c r="Z40" s="668"/>
      <c r="AA40" s="668"/>
      <c r="AB40" s="668"/>
      <c r="AC40" s="668"/>
      <c r="AD40" s="668"/>
      <c r="AE40" s="668"/>
      <c r="AF40" s="668"/>
      <c r="AG40" s="668"/>
      <c r="AH40" s="668"/>
      <c r="AI40" s="668"/>
      <c r="AJ40" s="668"/>
      <c r="AK40" s="668"/>
      <c r="AL40" s="668"/>
      <c r="AM40" s="668"/>
      <c r="AN40" s="668"/>
      <c r="AO40" s="668"/>
      <c r="AP40" s="668"/>
      <c r="AQ40" s="668"/>
      <c r="AR40" s="668"/>
      <c r="AS40" s="668"/>
      <c r="AT40" s="668"/>
      <c r="AU40" s="668"/>
      <c r="AV40" s="668"/>
      <c r="AW40" s="668"/>
      <c r="AX40" s="668"/>
      <c r="AY40" s="668"/>
      <c r="AZ40" s="668"/>
      <c r="BA40" s="668"/>
      <c r="BB40" s="668"/>
      <c r="BC40" s="668"/>
      <c r="BD40" s="668"/>
      <c r="BE40" s="668"/>
      <c r="BF40" s="668"/>
      <c r="BG40" s="668"/>
      <c r="BH40" s="668"/>
      <c r="BI40" s="668"/>
      <c r="BJ40" s="668"/>
      <c r="BK40" s="668"/>
      <c r="BL40" s="668"/>
      <c r="BM40" s="668"/>
      <c r="BN40" s="668"/>
      <c r="BO40" s="668"/>
      <c r="BP40" s="668"/>
      <c r="BQ40" s="668"/>
      <c r="BR40" s="668"/>
      <c r="BS40" s="668"/>
      <c r="BT40" s="668"/>
      <c r="BU40" s="668"/>
      <c r="BV40" s="668">
        <v>4</v>
      </c>
      <c r="BW40" s="668">
        <v>4</v>
      </c>
    </row>
    <row r="41" spans="1:75">
      <c r="A41" s="42">
        <v>44400</v>
      </c>
      <c r="B41" s="668">
        <v>1</v>
      </c>
      <c r="C41" s="668">
        <v>1</v>
      </c>
      <c r="D41" s="668"/>
      <c r="E41" s="668"/>
      <c r="F41" s="668"/>
      <c r="G41" s="668"/>
      <c r="H41" s="668">
        <v>1</v>
      </c>
      <c r="I41" s="668">
        <v>1</v>
      </c>
      <c r="J41" s="668"/>
      <c r="K41" s="668"/>
      <c r="L41" s="668"/>
      <c r="M41" s="668"/>
      <c r="N41" s="668"/>
      <c r="O41" s="668"/>
      <c r="P41" s="668"/>
      <c r="Q41" s="668"/>
      <c r="R41" s="668"/>
      <c r="S41" s="668"/>
      <c r="T41" s="668"/>
      <c r="U41" s="668"/>
      <c r="V41" s="668"/>
      <c r="W41" s="668"/>
      <c r="X41" s="668"/>
      <c r="Y41" s="668"/>
      <c r="Z41" s="668"/>
      <c r="AA41" s="668"/>
      <c r="AB41" s="668"/>
      <c r="AC41" s="668"/>
      <c r="AD41" s="668"/>
      <c r="AE41" s="668"/>
      <c r="AF41" s="668"/>
      <c r="AG41" s="668"/>
      <c r="AH41" s="668"/>
      <c r="AI41" s="668"/>
      <c r="AJ41" s="668"/>
      <c r="AK41" s="668"/>
      <c r="AL41" s="668"/>
      <c r="AM41" s="668"/>
      <c r="AN41" s="668"/>
      <c r="AO41" s="668"/>
      <c r="AP41" s="668"/>
      <c r="AQ41" s="668"/>
      <c r="AR41" s="668"/>
      <c r="AS41" s="668"/>
      <c r="AT41" s="668"/>
      <c r="AU41" s="668"/>
      <c r="AV41" s="668"/>
      <c r="AW41" s="668"/>
      <c r="AX41" s="668"/>
      <c r="AY41" s="668"/>
      <c r="AZ41" s="668"/>
      <c r="BA41" s="668"/>
      <c r="BB41" s="668"/>
      <c r="BC41" s="668"/>
      <c r="BD41" s="668"/>
      <c r="BE41" s="668"/>
      <c r="BF41" s="668"/>
      <c r="BG41" s="668"/>
      <c r="BH41" s="668"/>
      <c r="BI41" s="668"/>
      <c r="BJ41" s="668"/>
      <c r="BK41" s="668"/>
      <c r="BL41" s="668"/>
      <c r="BM41" s="668"/>
      <c r="BN41" s="668"/>
      <c r="BO41" s="668"/>
      <c r="BP41" s="668"/>
      <c r="BQ41" s="668"/>
      <c r="BR41" s="668"/>
      <c r="BS41" s="668"/>
      <c r="BT41" s="668"/>
      <c r="BU41" s="668"/>
      <c r="BV41" s="668">
        <v>2</v>
      </c>
      <c r="BW41" s="668">
        <v>2</v>
      </c>
    </row>
    <row r="42" spans="1:75">
      <c r="A42" s="2" t="s">
        <v>99</v>
      </c>
      <c r="B42" s="668"/>
      <c r="C42" s="668"/>
      <c r="D42" s="668"/>
      <c r="E42" s="668"/>
      <c r="F42" s="668"/>
      <c r="G42" s="668"/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>
        <v>2</v>
      </c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>
        <v>1</v>
      </c>
      <c r="BO42" s="668"/>
      <c r="BP42" s="668"/>
      <c r="BQ42" s="668"/>
      <c r="BR42" s="668"/>
      <c r="BS42" s="668"/>
      <c r="BT42" s="668"/>
      <c r="BU42" s="668"/>
      <c r="BV42" s="668">
        <v>3</v>
      </c>
      <c r="BW42" s="668"/>
    </row>
    <row r="43" spans="1:75">
      <c r="A43" s="42">
        <v>44403</v>
      </c>
      <c r="B43" s="668"/>
      <c r="C43" s="668"/>
      <c r="D43" s="668">
        <v>2</v>
      </c>
      <c r="E43" s="668"/>
      <c r="F43" s="668"/>
      <c r="G43" s="668"/>
      <c r="H43" s="668">
        <v>1</v>
      </c>
      <c r="I43" s="668">
        <v>1</v>
      </c>
      <c r="J43" s="668">
        <v>6</v>
      </c>
      <c r="K43" s="668">
        <v>6</v>
      </c>
      <c r="L43" s="668"/>
      <c r="M43" s="668"/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/>
      <c r="Z43" s="668"/>
      <c r="AA43" s="668"/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/>
      <c r="AM43" s="668"/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/>
      <c r="BM43" s="668"/>
      <c r="BN43" s="668"/>
      <c r="BO43" s="668"/>
      <c r="BP43" s="668"/>
      <c r="BQ43" s="668"/>
      <c r="BR43" s="668"/>
      <c r="BS43" s="668"/>
      <c r="BT43" s="668"/>
      <c r="BU43" s="668"/>
      <c r="BV43" s="668">
        <v>9</v>
      </c>
      <c r="BW43" s="668">
        <v>7</v>
      </c>
    </row>
    <row r="44" spans="1:75">
      <c r="A44" s="42">
        <v>44404</v>
      </c>
      <c r="B44" s="668"/>
      <c r="C44" s="668"/>
      <c r="D44" s="668">
        <v>1</v>
      </c>
      <c r="E44" s="668"/>
      <c r="F44" s="668"/>
      <c r="G44" s="668"/>
      <c r="H44" s="668"/>
      <c r="I44" s="668"/>
      <c r="J44" s="668"/>
      <c r="K44" s="668"/>
      <c r="L44" s="668">
        <v>1</v>
      </c>
      <c r="M44" s="668"/>
      <c r="N44" s="668">
        <v>2</v>
      </c>
      <c r="O44" s="668">
        <v>2</v>
      </c>
      <c r="P44" s="668"/>
      <c r="Q44" s="668"/>
      <c r="R44" s="668"/>
      <c r="S44" s="668"/>
      <c r="T44" s="668"/>
      <c r="U44" s="668"/>
      <c r="V44" s="668"/>
      <c r="W44" s="668"/>
      <c r="X44" s="668"/>
      <c r="Y44" s="668"/>
      <c r="Z44" s="668"/>
      <c r="AA44" s="668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/>
      <c r="BM44" s="668"/>
      <c r="BN44" s="668"/>
      <c r="BO44" s="668"/>
      <c r="BP44" s="668"/>
      <c r="BQ44" s="668"/>
      <c r="BR44" s="668"/>
      <c r="BS44" s="668"/>
      <c r="BT44" s="668"/>
      <c r="BU44" s="668"/>
      <c r="BV44" s="668">
        <v>4</v>
      </c>
      <c r="BW44" s="668">
        <v>2</v>
      </c>
    </row>
    <row r="45" spans="1:75">
      <c r="A45" s="42">
        <v>44405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>
        <v>6</v>
      </c>
      <c r="Q45" s="668">
        <v>5</v>
      </c>
      <c r="R45" s="668"/>
      <c r="S45" s="668"/>
      <c r="T45" s="668"/>
      <c r="U45" s="668"/>
      <c r="V45" s="668"/>
      <c r="W45" s="668"/>
      <c r="X45" s="668"/>
      <c r="Y45" s="668"/>
      <c r="Z45" s="668"/>
      <c r="AA45" s="668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/>
      <c r="BE45" s="668"/>
      <c r="BF45" s="668"/>
      <c r="BG45" s="668"/>
      <c r="BH45" s="668"/>
      <c r="BI45" s="668"/>
      <c r="BJ45" s="668"/>
      <c r="BK45" s="668"/>
      <c r="BL45" s="668"/>
      <c r="BM45" s="668"/>
      <c r="BN45" s="668"/>
      <c r="BO45" s="668"/>
      <c r="BP45" s="668"/>
      <c r="BQ45" s="668"/>
      <c r="BR45" s="668"/>
      <c r="BS45" s="668"/>
      <c r="BT45" s="668"/>
      <c r="BU45" s="668"/>
      <c r="BV45" s="668">
        <v>6</v>
      </c>
      <c r="BW45" s="668">
        <v>5</v>
      </c>
    </row>
    <row r="46" spans="1:75">
      <c r="A46" s="42">
        <v>44431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>
        <v>2</v>
      </c>
      <c r="U46" s="668">
        <v>2</v>
      </c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  <c r="AV46" s="668"/>
      <c r="AW46" s="668"/>
      <c r="AX46" s="668"/>
      <c r="AY46" s="668"/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>
        <v>2</v>
      </c>
      <c r="BW46" s="668">
        <v>2</v>
      </c>
    </row>
    <row r="47" spans="1:75">
      <c r="A47" s="42">
        <v>44432</v>
      </c>
      <c r="B47" s="668"/>
      <c r="C47" s="668"/>
      <c r="D47" s="668">
        <v>1</v>
      </c>
      <c r="E47" s="668"/>
      <c r="F47" s="668"/>
      <c r="G47" s="668"/>
      <c r="H47" s="668"/>
      <c r="I47" s="668"/>
      <c r="J47" s="668"/>
      <c r="K47" s="668"/>
      <c r="L47" s="668"/>
      <c r="M47" s="668"/>
      <c r="N47" s="668"/>
      <c r="O47" s="668"/>
      <c r="P47" s="668"/>
      <c r="Q47" s="668"/>
      <c r="R47" s="668"/>
      <c r="S47" s="668"/>
      <c r="T47" s="668">
        <v>1</v>
      </c>
      <c r="U47" s="668"/>
      <c r="V47" s="668">
        <v>1</v>
      </c>
      <c r="W47" s="668">
        <v>1</v>
      </c>
      <c r="X47" s="668">
        <v>3</v>
      </c>
      <c r="Y47" s="668">
        <v>2</v>
      </c>
      <c r="Z47" s="668"/>
      <c r="AA47" s="668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/>
      <c r="BA47" s="668"/>
      <c r="BB47" s="668"/>
      <c r="BC47" s="668"/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/>
      <c r="BS47" s="668"/>
      <c r="BT47" s="668"/>
      <c r="BU47" s="668"/>
      <c r="BV47" s="668">
        <v>6</v>
      </c>
      <c r="BW47" s="668">
        <v>3</v>
      </c>
    </row>
    <row r="48" spans="1:75">
      <c r="A48" s="42">
        <v>44433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>
        <v>1</v>
      </c>
      <c r="AA48" s="668"/>
      <c r="AB48" s="668">
        <v>1</v>
      </c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/>
      <c r="BA48" s="668"/>
      <c r="BB48" s="668"/>
      <c r="BC48" s="668"/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>
        <v>2</v>
      </c>
      <c r="BW48" s="668"/>
    </row>
    <row r="49" spans="1:75">
      <c r="A49" s="42">
        <v>44438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/>
      <c r="U49" s="668"/>
      <c r="V49" s="668"/>
      <c r="W49" s="668"/>
      <c r="X49" s="668"/>
      <c r="Y49" s="668"/>
      <c r="Z49" s="668">
        <v>3</v>
      </c>
      <c r="AA49" s="668">
        <v>2</v>
      </c>
      <c r="AB49" s="668">
        <v>1</v>
      </c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>
        <v>4</v>
      </c>
      <c r="BW49" s="668">
        <v>2</v>
      </c>
    </row>
    <row r="50" spans="1:75">
      <c r="A50" s="42">
        <v>44439</v>
      </c>
      <c r="B50" s="668"/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  <c r="O50" s="668"/>
      <c r="P50" s="668"/>
      <c r="Q50" s="668"/>
      <c r="R50" s="668"/>
      <c r="S50" s="668"/>
      <c r="T50" s="668"/>
      <c r="U50" s="668"/>
      <c r="V50" s="668"/>
      <c r="W50" s="668"/>
      <c r="X50" s="668"/>
      <c r="Y50" s="668"/>
      <c r="Z50" s="668">
        <v>1</v>
      </c>
      <c r="AA50" s="668">
        <v>1</v>
      </c>
      <c r="AB50" s="668">
        <v>1</v>
      </c>
      <c r="AC50" s="668">
        <v>1</v>
      </c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  <c r="AZ50" s="668"/>
      <c r="BA50" s="668"/>
      <c r="BB50" s="668"/>
      <c r="BC50" s="668"/>
      <c r="BD50" s="668"/>
      <c r="BE50" s="668"/>
      <c r="BF50" s="668"/>
      <c r="BG50" s="668"/>
      <c r="BH50" s="668"/>
      <c r="BI50" s="668"/>
      <c r="BJ50" s="668"/>
      <c r="BK50" s="668"/>
      <c r="BL50" s="668"/>
      <c r="BM50" s="668"/>
      <c r="BN50" s="668"/>
      <c r="BO50" s="668"/>
      <c r="BP50" s="668"/>
      <c r="BQ50" s="668"/>
      <c r="BR50" s="668"/>
      <c r="BS50" s="668"/>
      <c r="BT50" s="668"/>
      <c r="BU50" s="668"/>
      <c r="BV50" s="668">
        <v>2</v>
      </c>
      <c r="BW50" s="668">
        <v>2</v>
      </c>
    </row>
    <row r="51" spans="1:75">
      <c r="A51" s="42">
        <v>44452</v>
      </c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8">
        <v>2</v>
      </c>
      <c r="AC51" s="668"/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  <c r="AZ51" s="668"/>
      <c r="BA51" s="668"/>
      <c r="BB51" s="668"/>
      <c r="BC51" s="668"/>
      <c r="BD51" s="668"/>
      <c r="BE51" s="668"/>
      <c r="BF51" s="668"/>
      <c r="BG51" s="668"/>
      <c r="BH51" s="668"/>
      <c r="BI51" s="668"/>
      <c r="BJ51" s="668"/>
      <c r="BK51" s="668"/>
      <c r="BL51" s="668"/>
      <c r="BM51" s="668"/>
      <c r="BN51" s="668"/>
      <c r="BO51" s="668"/>
      <c r="BP51" s="668"/>
      <c r="BQ51" s="668"/>
      <c r="BR51" s="668"/>
      <c r="BS51" s="668"/>
      <c r="BT51" s="668"/>
      <c r="BU51" s="668"/>
      <c r="BV51" s="668">
        <v>2</v>
      </c>
      <c r="BW51" s="668"/>
    </row>
    <row r="52" spans="1:75">
      <c r="A52" s="42">
        <v>44455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  <c r="O52" s="668"/>
      <c r="P52" s="668"/>
      <c r="Q52" s="668"/>
      <c r="R52" s="668"/>
      <c r="S52" s="668"/>
      <c r="T52" s="668"/>
      <c r="U52" s="668"/>
      <c r="V52" s="668"/>
      <c r="W52" s="668"/>
      <c r="X52" s="668"/>
      <c r="Y52" s="668"/>
      <c r="Z52" s="668"/>
      <c r="AA52" s="668"/>
      <c r="AB52" s="668"/>
      <c r="AC52" s="668"/>
      <c r="AD52" s="668">
        <v>3</v>
      </c>
      <c r="AE52" s="668">
        <v>2</v>
      </c>
      <c r="AF52" s="668">
        <v>1</v>
      </c>
      <c r="AG52" s="668"/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  <c r="AZ52" s="668"/>
      <c r="BA52" s="668"/>
      <c r="BB52" s="668"/>
      <c r="BC52" s="668"/>
      <c r="BD52" s="668"/>
      <c r="BE52" s="668"/>
      <c r="BF52" s="668"/>
      <c r="BG52" s="668"/>
      <c r="BH52" s="668"/>
      <c r="BI52" s="668"/>
      <c r="BJ52" s="668"/>
      <c r="BK52" s="668"/>
      <c r="BL52" s="668"/>
      <c r="BM52" s="668"/>
      <c r="BN52" s="668"/>
      <c r="BO52" s="668"/>
      <c r="BP52" s="668"/>
      <c r="BQ52" s="668"/>
      <c r="BR52" s="668"/>
      <c r="BS52" s="668"/>
      <c r="BT52" s="668"/>
      <c r="BU52" s="668"/>
      <c r="BV52" s="668">
        <v>4</v>
      </c>
      <c r="BW52" s="668">
        <v>2</v>
      </c>
    </row>
    <row r="53" spans="1:75">
      <c r="A53" s="42">
        <v>44462</v>
      </c>
      <c r="B53" s="668"/>
      <c r="C53" s="668"/>
      <c r="D53" s="668"/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/>
      <c r="S53" s="668"/>
      <c r="T53" s="668"/>
      <c r="U53" s="668"/>
      <c r="V53" s="668"/>
      <c r="W53" s="668"/>
      <c r="X53" s="668"/>
      <c r="Y53" s="668"/>
      <c r="Z53" s="668"/>
      <c r="AA53" s="668"/>
      <c r="AB53" s="668"/>
      <c r="AC53" s="668"/>
      <c r="AD53" s="668"/>
      <c r="AE53" s="668"/>
      <c r="AF53" s="668"/>
      <c r="AG53" s="668"/>
      <c r="AH53" s="668">
        <v>1</v>
      </c>
      <c r="AI53" s="668">
        <v>1</v>
      </c>
      <c r="AJ53" s="668"/>
      <c r="AK53" s="668"/>
      <c r="AL53" s="668"/>
      <c r="AM53" s="668"/>
      <c r="AN53" s="668"/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668"/>
      <c r="BA53" s="668"/>
      <c r="BB53" s="668"/>
      <c r="BC53" s="668"/>
      <c r="BD53" s="668"/>
      <c r="BE53" s="668"/>
      <c r="BF53" s="668"/>
      <c r="BG53" s="668"/>
      <c r="BH53" s="668"/>
      <c r="BI53" s="668"/>
      <c r="BJ53" s="668"/>
      <c r="BK53" s="668"/>
      <c r="BL53" s="668"/>
      <c r="BM53" s="668"/>
      <c r="BN53" s="668"/>
      <c r="BO53" s="668"/>
      <c r="BP53" s="668"/>
      <c r="BQ53" s="668"/>
      <c r="BR53" s="668"/>
      <c r="BS53" s="668"/>
      <c r="BT53" s="668"/>
      <c r="BU53" s="668"/>
      <c r="BV53" s="668">
        <v>1</v>
      </c>
      <c r="BW53" s="668">
        <v>1</v>
      </c>
    </row>
    <row r="54" spans="1:75">
      <c r="A54" s="42">
        <v>44463</v>
      </c>
      <c r="B54" s="668"/>
      <c r="C54" s="668"/>
      <c r="D54" s="668"/>
      <c r="E54" s="668"/>
      <c r="F54" s="668"/>
      <c r="G54" s="668"/>
      <c r="H54" s="668"/>
      <c r="I54" s="668"/>
      <c r="J54" s="668"/>
      <c r="K54" s="668"/>
      <c r="L54" s="668"/>
      <c r="M54" s="668"/>
      <c r="N54" s="668"/>
      <c r="O54" s="668"/>
      <c r="P54" s="668"/>
      <c r="Q54" s="668"/>
      <c r="R54" s="668"/>
      <c r="S54" s="668"/>
      <c r="T54" s="668"/>
      <c r="U54" s="668"/>
      <c r="V54" s="668"/>
      <c r="W54" s="668"/>
      <c r="X54" s="668"/>
      <c r="Y54" s="668"/>
      <c r="Z54" s="668"/>
      <c r="AA54" s="668"/>
      <c r="AB54" s="668">
        <v>2</v>
      </c>
      <c r="AC54" s="668">
        <v>2</v>
      </c>
      <c r="AD54" s="668"/>
      <c r="AE54" s="668"/>
      <c r="AF54" s="668"/>
      <c r="AG54" s="668"/>
      <c r="AH54" s="668"/>
      <c r="AI54" s="668"/>
      <c r="AJ54" s="668"/>
      <c r="AK54" s="668"/>
      <c r="AL54" s="668"/>
      <c r="AM54" s="668"/>
      <c r="AN54" s="668"/>
      <c r="AO54" s="668"/>
      <c r="AP54" s="668"/>
      <c r="AQ54" s="668"/>
      <c r="AR54" s="668"/>
      <c r="AS54" s="668"/>
      <c r="AT54" s="668"/>
      <c r="AU54" s="668"/>
      <c r="AV54" s="668"/>
      <c r="AW54" s="668"/>
      <c r="AX54" s="668"/>
      <c r="AY54" s="668"/>
      <c r="AZ54" s="668"/>
      <c r="BA54" s="668"/>
      <c r="BB54" s="668"/>
      <c r="BC54" s="668"/>
      <c r="BD54" s="668"/>
      <c r="BE54" s="668"/>
      <c r="BF54" s="668"/>
      <c r="BG54" s="668"/>
      <c r="BH54" s="668"/>
      <c r="BI54" s="668"/>
      <c r="BJ54" s="668"/>
      <c r="BK54" s="668"/>
      <c r="BL54" s="668"/>
      <c r="BM54" s="668"/>
      <c r="BN54" s="668"/>
      <c r="BO54" s="668"/>
      <c r="BP54" s="668"/>
      <c r="BQ54" s="668"/>
      <c r="BR54" s="668"/>
      <c r="BS54" s="668"/>
      <c r="BT54" s="668"/>
      <c r="BU54" s="668"/>
      <c r="BV54" s="668">
        <v>2</v>
      </c>
      <c r="BW54" s="668">
        <v>2</v>
      </c>
    </row>
    <row r="55" spans="1:75">
      <c r="A55" s="42">
        <v>44467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/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68"/>
      <c r="Y55" s="668"/>
      <c r="Z55" s="668"/>
      <c r="AA55" s="668"/>
      <c r="AB55" s="668"/>
      <c r="AC55" s="668"/>
      <c r="AD55" s="668"/>
      <c r="AE55" s="668"/>
      <c r="AF55" s="668"/>
      <c r="AG55" s="668"/>
      <c r="AH55" s="668"/>
      <c r="AI55" s="668"/>
      <c r="AJ55" s="668">
        <v>1</v>
      </c>
      <c r="AK55" s="668"/>
      <c r="AL55" s="668"/>
      <c r="AM55" s="668"/>
      <c r="AN55" s="668"/>
      <c r="AO55" s="668"/>
      <c r="AP55" s="668"/>
      <c r="AQ55" s="668"/>
      <c r="AR55" s="668"/>
      <c r="AS55" s="668"/>
      <c r="AT55" s="668"/>
      <c r="AU55" s="668"/>
      <c r="AV55" s="668"/>
      <c r="AW55" s="668"/>
      <c r="AX55" s="668"/>
      <c r="AY55" s="668"/>
      <c r="AZ55" s="668"/>
      <c r="BA55" s="668"/>
      <c r="BB55" s="668"/>
      <c r="BC55" s="668"/>
      <c r="BD55" s="668"/>
      <c r="BE55" s="668"/>
      <c r="BF55" s="668"/>
      <c r="BG55" s="668"/>
      <c r="BH55" s="668"/>
      <c r="BI55" s="668"/>
      <c r="BJ55" s="668"/>
      <c r="BK55" s="668"/>
      <c r="BL55" s="668"/>
      <c r="BM55" s="668"/>
      <c r="BN55" s="668"/>
      <c r="BO55" s="668"/>
      <c r="BP55" s="668"/>
      <c r="BQ55" s="668"/>
      <c r="BR55" s="668"/>
      <c r="BS55" s="668"/>
      <c r="BT55" s="668"/>
      <c r="BU55" s="668"/>
      <c r="BV55" s="668">
        <v>1</v>
      </c>
      <c r="BW55" s="668"/>
    </row>
    <row r="56" spans="1:75">
      <c r="A56" s="42">
        <v>44468</v>
      </c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8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>
        <v>1</v>
      </c>
      <c r="AM56" s="668"/>
      <c r="AN56" s="668"/>
      <c r="AO56" s="668"/>
      <c r="AP56" s="668"/>
      <c r="AQ56" s="668"/>
      <c r="AR56" s="668"/>
      <c r="AS56" s="668"/>
      <c r="AT56" s="668"/>
      <c r="AU56" s="668"/>
      <c r="AV56" s="668"/>
      <c r="AW56" s="668"/>
      <c r="AX56" s="668"/>
      <c r="AY56" s="668"/>
      <c r="AZ56" s="668"/>
      <c r="BA56" s="668"/>
      <c r="BB56" s="668"/>
      <c r="BC56" s="668"/>
      <c r="BD56" s="668"/>
      <c r="BE56" s="668"/>
      <c r="BF56" s="668"/>
      <c r="BG56" s="668"/>
      <c r="BH56" s="668"/>
      <c r="BI56" s="668"/>
      <c r="BJ56" s="668"/>
      <c r="BK56" s="668"/>
      <c r="BL56" s="668"/>
      <c r="BM56" s="668"/>
      <c r="BN56" s="668"/>
      <c r="BO56" s="668"/>
      <c r="BP56" s="668"/>
      <c r="BQ56" s="668"/>
      <c r="BR56" s="668"/>
      <c r="BS56" s="668"/>
      <c r="BT56" s="668"/>
      <c r="BU56" s="668"/>
      <c r="BV56" s="668">
        <v>1</v>
      </c>
      <c r="BW56" s="668"/>
    </row>
    <row r="57" spans="1:75">
      <c r="A57" s="42">
        <v>44481</v>
      </c>
      <c r="B57" s="668"/>
      <c r="C57" s="668"/>
      <c r="D57" s="668"/>
      <c r="E57" s="668"/>
      <c r="F57" s="668"/>
      <c r="G57" s="668"/>
      <c r="H57" s="668"/>
      <c r="I57" s="668"/>
      <c r="J57" s="668"/>
      <c r="K57" s="668"/>
      <c r="L57" s="668"/>
      <c r="M57" s="668"/>
      <c r="N57" s="668"/>
      <c r="O57" s="668"/>
      <c r="P57" s="668"/>
      <c r="Q57" s="668"/>
      <c r="R57" s="668"/>
      <c r="S57" s="668"/>
      <c r="T57" s="668"/>
      <c r="U57" s="668"/>
      <c r="V57" s="668"/>
      <c r="W57" s="668"/>
      <c r="X57" s="668"/>
      <c r="Y57" s="668"/>
      <c r="Z57" s="668"/>
      <c r="AA57" s="668"/>
      <c r="AB57" s="668"/>
      <c r="AC57" s="668"/>
      <c r="AD57" s="668"/>
      <c r="AE57" s="668"/>
      <c r="AF57" s="668"/>
      <c r="AG57" s="668"/>
      <c r="AH57" s="668"/>
      <c r="AI57" s="668"/>
      <c r="AJ57" s="668"/>
      <c r="AK57" s="668"/>
      <c r="AL57" s="668"/>
      <c r="AM57" s="668"/>
      <c r="AN57" s="668">
        <v>1</v>
      </c>
      <c r="AO57" s="668">
        <v>1</v>
      </c>
      <c r="AP57" s="668"/>
      <c r="AQ57" s="668"/>
      <c r="AR57" s="668"/>
      <c r="AS57" s="668"/>
      <c r="AT57" s="668"/>
      <c r="AU57" s="668"/>
      <c r="AV57" s="668"/>
      <c r="AW57" s="668"/>
      <c r="AX57" s="668"/>
      <c r="AY57" s="668"/>
      <c r="AZ57" s="668"/>
      <c r="BA57" s="668"/>
      <c r="BB57" s="668"/>
      <c r="BC57" s="668"/>
      <c r="BD57" s="668"/>
      <c r="BE57" s="668"/>
      <c r="BF57" s="668"/>
      <c r="BG57" s="668"/>
      <c r="BH57" s="668"/>
      <c r="BI57" s="668"/>
      <c r="BJ57" s="668"/>
      <c r="BK57" s="668"/>
      <c r="BL57" s="668"/>
      <c r="BM57" s="668"/>
      <c r="BN57" s="668"/>
      <c r="BO57" s="668"/>
      <c r="BP57" s="668"/>
      <c r="BQ57" s="668"/>
      <c r="BR57" s="668"/>
      <c r="BS57" s="668"/>
      <c r="BT57" s="668"/>
      <c r="BU57" s="668"/>
      <c r="BV57" s="668">
        <v>1</v>
      </c>
      <c r="BW57" s="668">
        <v>1</v>
      </c>
    </row>
    <row r="58" spans="1:75">
      <c r="A58" s="42">
        <v>44484</v>
      </c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8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>
        <v>1</v>
      </c>
      <c r="AQ58" s="668"/>
      <c r="AR58" s="668"/>
      <c r="AS58" s="668"/>
      <c r="AT58" s="668"/>
      <c r="AU58" s="668"/>
      <c r="AV58" s="668"/>
      <c r="AW58" s="668"/>
      <c r="AX58" s="668"/>
      <c r="AY58" s="668"/>
      <c r="AZ58" s="668"/>
      <c r="BA58" s="668"/>
      <c r="BB58" s="668"/>
      <c r="BC58" s="668"/>
      <c r="BD58" s="668"/>
      <c r="BE58" s="668"/>
      <c r="BF58" s="668"/>
      <c r="BG58" s="668"/>
      <c r="BH58" s="668"/>
      <c r="BI58" s="668"/>
      <c r="BJ58" s="668"/>
      <c r="BK58" s="668"/>
      <c r="BL58" s="668"/>
      <c r="BM58" s="668"/>
      <c r="BN58" s="668"/>
      <c r="BO58" s="668"/>
      <c r="BP58" s="668"/>
      <c r="BQ58" s="668"/>
      <c r="BR58" s="668"/>
      <c r="BS58" s="668"/>
      <c r="BT58" s="668"/>
      <c r="BU58" s="668"/>
      <c r="BV58" s="668">
        <v>1</v>
      </c>
      <c r="BW58" s="668"/>
    </row>
    <row r="59" spans="1:75">
      <c r="A59" s="42">
        <v>44487</v>
      </c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8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>
        <v>1</v>
      </c>
      <c r="AO59" s="668">
        <v>1</v>
      </c>
      <c r="AP59" s="668"/>
      <c r="AQ59" s="668"/>
      <c r="AR59" s="668"/>
      <c r="AS59" s="668"/>
      <c r="AT59" s="668"/>
      <c r="AU59" s="668"/>
      <c r="AV59" s="668"/>
      <c r="AW59" s="668"/>
      <c r="AX59" s="668"/>
      <c r="AY59" s="668"/>
      <c r="AZ59" s="668"/>
      <c r="BA59" s="668"/>
      <c r="BB59" s="668"/>
      <c r="BC59" s="668"/>
      <c r="BD59" s="668"/>
      <c r="BE59" s="668"/>
      <c r="BF59" s="668"/>
      <c r="BG59" s="668"/>
      <c r="BH59" s="668"/>
      <c r="BI59" s="668"/>
      <c r="BJ59" s="668"/>
      <c r="BK59" s="668"/>
      <c r="BL59" s="668"/>
      <c r="BM59" s="668"/>
      <c r="BN59" s="668"/>
      <c r="BO59" s="668"/>
      <c r="BP59" s="668"/>
      <c r="BQ59" s="668"/>
      <c r="BR59" s="668"/>
      <c r="BS59" s="668"/>
      <c r="BT59" s="668"/>
      <c r="BU59" s="668"/>
      <c r="BV59" s="668">
        <v>1</v>
      </c>
      <c r="BW59" s="668">
        <v>1</v>
      </c>
    </row>
    <row r="60" spans="1:75">
      <c r="A60" s="42">
        <v>44488</v>
      </c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8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>
        <v>4</v>
      </c>
      <c r="AS60" s="668">
        <v>4</v>
      </c>
      <c r="AT60" s="668">
        <v>1</v>
      </c>
      <c r="AU60" s="668"/>
      <c r="AV60" s="668">
        <v>1</v>
      </c>
      <c r="AW60" s="668">
        <v>1</v>
      </c>
      <c r="AX60" s="668"/>
      <c r="AY60" s="668"/>
      <c r="AZ60" s="668"/>
      <c r="BA60" s="668"/>
      <c r="BB60" s="668"/>
      <c r="BC60" s="668"/>
      <c r="BD60" s="668"/>
      <c r="BE60" s="668"/>
      <c r="BF60" s="668"/>
      <c r="BG60" s="668"/>
      <c r="BH60" s="668"/>
      <c r="BI60" s="668"/>
      <c r="BJ60" s="668"/>
      <c r="BK60" s="668"/>
      <c r="BL60" s="668"/>
      <c r="BM60" s="668"/>
      <c r="BN60" s="668"/>
      <c r="BO60" s="668"/>
      <c r="BP60" s="668"/>
      <c r="BQ60" s="668"/>
      <c r="BR60" s="668"/>
      <c r="BS60" s="668"/>
      <c r="BT60" s="668"/>
      <c r="BU60" s="668"/>
      <c r="BV60" s="668">
        <v>6</v>
      </c>
      <c r="BW60" s="668">
        <v>5</v>
      </c>
    </row>
    <row r="61" spans="1:75">
      <c r="A61" s="42">
        <v>44490</v>
      </c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  <c r="P61" s="668"/>
      <c r="Q61" s="668"/>
      <c r="R61" s="668"/>
      <c r="S61" s="668"/>
      <c r="T61" s="668"/>
      <c r="U61" s="668"/>
      <c r="V61" s="668"/>
      <c r="W61" s="668"/>
      <c r="X61" s="668"/>
      <c r="Y61" s="668"/>
      <c r="Z61" s="668"/>
      <c r="AA61" s="668"/>
      <c r="AB61" s="668"/>
      <c r="AC61" s="668"/>
      <c r="AD61" s="668"/>
      <c r="AE61" s="668"/>
      <c r="AF61" s="668"/>
      <c r="AG61" s="668"/>
      <c r="AH61" s="668"/>
      <c r="AI61" s="668"/>
      <c r="AJ61" s="668"/>
      <c r="AK61" s="668"/>
      <c r="AL61" s="668"/>
      <c r="AM61" s="668"/>
      <c r="AN61" s="668"/>
      <c r="AO61" s="668"/>
      <c r="AP61" s="668">
        <v>1</v>
      </c>
      <c r="AQ61" s="668"/>
      <c r="AR61" s="668"/>
      <c r="AS61" s="668"/>
      <c r="AT61" s="668"/>
      <c r="AU61" s="668"/>
      <c r="AV61" s="668"/>
      <c r="AW61" s="668"/>
      <c r="AX61" s="668"/>
      <c r="AY61" s="668"/>
      <c r="AZ61" s="668"/>
      <c r="BA61" s="668"/>
      <c r="BB61" s="668"/>
      <c r="BC61" s="668"/>
      <c r="BD61" s="668"/>
      <c r="BE61" s="668"/>
      <c r="BF61" s="668"/>
      <c r="BG61" s="668"/>
      <c r="BH61" s="668"/>
      <c r="BI61" s="668"/>
      <c r="BJ61" s="668"/>
      <c r="BK61" s="668"/>
      <c r="BL61" s="668"/>
      <c r="BM61" s="668"/>
      <c r="BN61" s="668"/>
      <c r="BO61" s="668"/>
      <c r="BP61" s="668"/>
      <c r="BQ61" s="668"/>
      <c r="BR61" s="668"/>
      <c r="BS61" s="668"/>
      <c r="BT61" s="668"/>
      <c r="BU61" s="668"/>
      <c r="BV61" s="668">
        <v>1</v>
      </c>
      <c r="BW61" s="668"/>
    </row>
    <row r="62" spans="1:75">
      <c r="A62" s="42">
        <v>44496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  <c r="AT62" s="668"/>
      <c r="AU62" s="668"/>
      <c r="AV62" s="668"/>
      <c r="AW62" s="668"/>
      <c r="AX62" s="668">
        <v>1</v>
      </c>
      <c r="AY62" s="668">
        <v>1</v>
      </c>
      <c r="AZ62" s="668"/>
      <c r="BA62" s="668"/>
      <c r="BB62" s="668"/>
      <c r="BC62" s="668"/>
      <c r="BD62" s="668"/>
      <c r="BE62" s="668"/>
      <c r="BF62" s="668"/>
      <c r="BG62" s="668"/>
      <c r="BH62" s="668"/>
      <c r="BI62" s="668"/>
      <c r="BJ62" s="668"/>
      <c r="BK62" s="668"/>
      <c r="BL62" s="668"/>
      <c r="BM62" s="668"/>
      <c r="BN62" s="668">
        <v>1</v>
      </c>
      <c r="BO62" s="668"/>
      <c r="BP62" s="668"/>
      <c r="BQ62" s="668"/>
      <c r="BR62" s="668"/>
      <c r="BS62" s="668"/>
      <c r="BT62" s="668"/>
      <c r="BU62" s="668"/>
      <c r="BV62" s="668">
        <v>2</v>
      </c>
      <c r="BW62" s="668">
        <v>1</v>
      </c>
    </row>
    <row r="63" spans="1:75">
      <c r="A63" s="42">
        <v>44491</v>
      </c>
      <c r="B63" s="668"/>
      <c r="C63" s="668"/>
      <c r="D63" s="668"/>
      <c r="E63" s="668"/>
      <c r="F63" s="668"/>
      <c r="G63" s="668"/>
      <c r="H63" s="668"/>
      <c r="I63" s="668"/>
      <c r="J63" s="668"/>
      <c r="K63" s="668"/>
      <c r="L63" s="668"/>
      <c r="M63" s="668"/>
      <c r="N63" s="668"/>
      <c r="O63" s="668"/>
      <c r="P63" s="668"/>
      <c r="Q63" s="668"/>
      <c r="R63" s="668"/>
      <c r="S63" s="668"/>
      <c r="T63" s="668"/>
      <c r="U63" s="668"/>
      <c r="V63" s="668"/>
      <c r="W63" s="668"/>
      <c r="X63" s="668"/>
      <c r="Y63" s="668"/>
      <c r="Z63" s="668"/>
      <c r="AA63" s="668"/>
      <c r="AB63" s="668"/>
      <c r="AC63" s="668"/>
      <c r="AD63" s="668"/>
      <c r="AE63" s="668"/>
      <c r="AF63" s="668"/>
      <c r="AG63" s="668"/>
      <c r="AH63" s="668"/>
      <c r="AI63" s="668"/>
      <c r="AJ63" s="668"/>
      <c r="AK63" s="668"/>
      <c r="AL63" s="668"/>
      <c r="AM63" s="668"/>
      <c r="AN63" s="668"/>
      <c r="AO63" s="668"/>
      <c r="AP63" s="668">
        <v>1</v>
      </c>
      <c r="AQ63" s="668"/>
      <c r="AR63" s="668"/>
      <c r="AS63" s="668"/>
      <c r="AT63" s="668"/>
      <c r="AU63" s="668"/>
      <c r="AV63" s="668"/>
      <c r="AW63" s="668"/>
      <c r="AX63" s="668"/>
      <c r="AY63" s="668"/>
      <c r="AZ63" s="668">
        <v>1</v>
      </c>
      <c r="BA63" s="668"/>
      <c r="BB63" s="668"/>
      <c r="BC63" s="668"/>
      <c r="BD63" s="668"/>
      <c r="BE63" s="668"/>
      <c r="BF63" s="668"/>
      <c r="BG63" s="668"/>
      <c r="BH63" s="668"/>
      <c r="BI63" s="668"/>
      <c r="BJ63" s="668"/>
      <c r="BK63" s="668"/>
      <c r="BL63" s="668"/>
      <c r="BM63" s="668"/>
      <c r="BN63" s="668"/>
      <c r="BO63" s="668"/>
      <c r="BP63" s="668"/>
      <c r="BQ63" s="668"/>
      <c r="BR63" s="668"/>
      <c r="BS63" s="668"/>
      <c r="BT63" s="668"/>
      <c r="BU63" s="668"/>
      <c r="BV63" s="668">
        <v>2</v>
      </c>
      <c r="BW63" s="668"/>
    </row>
    <row r="64" spans="1:75">
      <c r="A64" s="42">
        <v>44494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8"/>
      <c r="T64" s="668"/>
      <c r="U64" s="668"/>
      <c r="V64" s="668"/>
      <c r="W64" s="668"/>
      <c r="X64" s="668"/>
      <c r="Y64" s="668"/>
      <c r="Z64" s="668"/>
      <c r="AA64" s="668"/>
      <c r="AB64" s="668"/>
      <c r="AC64" s="668"/>
      <c r="AD64" s="668"/>
      <c r="AE64" s="668"/>
      <c r="AF64" s="668"/>
      <c r="AG64" s="668"/>
      <c r="AH64" s="668"/>
      <c r="AI64" s="668"/>
      <c r="AJ64" s="668"/>
      <c r="AK64" s="668"/>
      <c r="AL64" s="668"/>
      <c r="AM64" s="668"/>
      <c r="AN64" s="668"/>
      <c r="AO64" s="668"/>
      <c r="AP64" s="668">
        <v>1</v>
      </c>
      <c r="AQ64" s="668"/>
      <c r="AR64" s="668"/>
      <c r="AS64" s="668"/>
      <c r="AT64" s="668"/>
      <c r="AU64" s="668"/>
      <c r="AV64" s="668"/>
      <c r="AW64" s="668"/>
      <c r="AX64" s="668"/>
      <c r="AY64" s="668"/>
      <c r="AZ64" s="668"/>
      <c r="BA64" s="668"/>
      <c r="BB64" s="668">
        <v>1</v>
      </c>
      <c r="BC64" s="668"/>
      <c r="BD64" s="668">
        <v>1</v>
      </c>
      <c r="BE64" s="668"/>
      <c r="BF64" s="668"/>
      <c r="BG64" s="668"/>
      <c r="BH64" s="668"/>
      <c r="BI64" s="668"/>
      <c r="BJ64" s="668"/>
      <c r="BK64" s="668"/>
      <c r="BL64" s="668"/>
      <c r="BM64" s="668"/>
      <c r="BN64" s="668"/>
      <c r="BO64" s="668"/>
      <c r="BP64" s="668"/>
      <c r="BQ64" s="668"/>
      <c r="BR64" s="668"/>
      <c r="BS64" s="668"/>
      <c r="BT64" s="668"/>
      <c r="BU64" s="668"/>
      <c r="BV64" s="668">
        <v>3</v>
      </c>
      <c r="BW64" s="668"/>
    </row>
    <row r="65" spans="1:75">
      <c r="A65" s="42">
        <v>44503</v>
      </c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668"/>
      <c r="Q65" s="668"/>
      <c r="R65" s="668"/>
      <c r="S65" s="668"/>
      <c r="T65" s="668"/>
      <c r="U65" s="668"/>
      <c r="V65" s="668"/>
      <c r="W65" s="668"/>
      <c r="X65" s="668"/>
      <c r="Y65" s="668"/>
      <c r="Z65" s="668"/>
      <c r="AA65" s="668"/>
      <c r="AB65" s="668"/>
      <c r="AC65" s="668"/>
      <c r="AD65" s="668"/>
      <c r="AE65" s="668"/>
      <c r="AF65" s="668"/>
      <c r="AG65" s="668"/>
      <c r="AH65" s="668"/>
      <c r="AI65" s="668"/>
      <c r="AJ65" s="668"/>
      <c r="AK65" s="668"/>
      <c r="AL65" s="668"/>
      <c r="AM65" s="668"/>
      <c r="AN65" s="668"/>
      <c r="AO65" s="668"/>
      <c r="AP65" s="668"/>
      <c r="AQ65" s="668"/>
      <c r="AR65" s="668"/>
      <c r="AS65" s="668"/>
      <c r="AT65" s="668"/>
      <c r="AU65" s="668"/>
      <c r="AV65" s="668"/>
      <c r="AW65" s="668"/>
      <c r="AX65" s="668"/>
      <c r="AY65" s="668"/>
      <c r="AZ65" s="668"/>
      <c r="BA65" s="668"/>
      <c r="BB65" s="668"/>
      <c r="BC65" s="668"/>
      <c r="BD65" s="668"/>
      <c r="BE65" s="668"/>
      <c r="BF65" s="668">
        <v>2</v>
      </c>
      <c r="BG65" s="668"/>
      <c r="BH65" s="668"/>
      <c r="BI65" s="668"/>
      <c r="BJ65" s="668"/>
      <c r="BK65" s="668"/>
      <c r="BL65" s="668"/>
      <c r="BM65" s="668"/>
      <c r="BN65" s="668"/>
      <c r="BO65" s="668"/>
      <c r="BP65" s="668"/>
      <c r="BQ65" s="668"/>
      <c r="BR65" s="668"/>
      <c r="BS65" s="668"/>
      <c r="BT65" s="668"/>
      <c r="BU65" s="668"/>
      <c r="BV65" s="668">
        <v>2</v>
      </c>
      <c r="BW65" s="668"/>
    </row>
    <row r="66" spans="1:75">
      <c r="A66" s="42">
        <v>44504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8"/>
      <c r="T66" s="668"/>
      <c r="U66" s="668"/>
      <c r="V66" s="668"/>
      <c r="W66" s="668"/>
      <c r="X66" s="668"/>
      <c r="Y66" s="668"/>
      <c r="Z66" s="668"/>
      <c r="AA66" s="668"/>
      <c r="AB66" s="668"/>
      <c r="AC66" s="668"/>
      <c r="AD66" s="668"/>
      <c r="AE66" s="668"/>
      <c r="AF66" s="668"/>
      <c r="AG66" s="668"/>
      <c r="AH66" s="668"/>
      <c r="AI66" s="668"/>
      <c r="AJ66" s="668"/>
      <c r="AK66" s="668"/>
      <c r="AL66" s="668"/>
      <c r="AM66" s="668"/>
      <c r="AN66" s="668"/>
      <c r="AO66" s="668"/>
      <c r="AP66" s="668"/>
      <c r="AQ66" s="668"/>
      <c r="AR66" s="668"/>
      <c r="AS66" s="668"/>
      <c r="AT66" s="668"/>
      <c r="AU66" s="668"/>
      <c r="AV66" s="668"/>
      <c r="AW66" s="668"/>
      <c r="AX66" s="668"/>
      <c r="AY66" s="668"/>
      <c r="AZ66" s="668"/>
      <c r="BA66" s="668"/>
      <c r="BB66" s="668"/>
      <c r="BC66" s="668"/>
      <c r="BD66" s="668"/>
      <c r="BE66" s="668"/>
      <c r="BF66" s="668"/>
      <c r="BG66" s="668"/>
      <c r="BH66" s="668">
        <v>1</v>
      </c>
      <c r="BI66" s="668"/>
      <c r="BJ66" s="668">
        <v>1</v>
      </c>
      <c r="BK66" s="668"/>
      <c r="BL66" s="668"/>
      <c r="BM66" s="668"/>
      <c r="BN66" s="668"/>
      <c r="BO66" s="668"/>
      <c r="BP66" s="668"/>
      <c r="BQ66" s="668"/>
      <c r="BR66" s="668"/>
      <c r="BS66" s="668"/>
      <c r="BT66" s="668"/>
      <c r="BU66" s="668"/>
      <c r="BV66" s="668">
        <v>2</v>
      </c>
      <c r="BW66" s="668"/>
    </row>
    <row r="67" spans="1:75">
      <c r="A67" s="42">
        <v>44517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8"/>
      <c r="N67" s="668"/>
      <c r="O67" s="668"/>
      <c r="P67" s="668"/>
      <c r="Q67" s="668"/>
      <c r="R67" s="668"/>
      <c r="S67" s="668"/>
      <c r="T67" s="668"/>
      <c r="U67" s="668"/>
      <c r="V67" s="668"/>
      <c r="W67" s="668"/>
      <c r="X67" s="668"/>
      <c r="Y67" s="668"/>
      <c r="Z67" s="668"/>
      <c r="AA67" s="668"/>
      <c r="AB67" s="668"/>
      <c r="AC67" s="668"/>
      <c r="AD67" s="668"/>
      <c r="AE67" s="668"/>
      <c r="AF67" s="668"/>
      <c r="AG67" s="668"/>
      <c r="AH67" s="668"/>
      <c r="AI67" s="668"/>
      <c r="AJ67" s="668"/>
      <c r="AK67" s="668"/>
      <c r="AL67" s="668"/>
      <c r="AM67" s="668"/>
      <c r="AN67" s="668"/>
      <c r="AO67" s="668"/>
      <c r="AP67" s="668"/>
      <c r="AQ67" s="668"/>
      <c r="AR67" s="668"/>
      <c r="AS67" s="668"/>
      <c r="AT67" s="668"/>
      <c r="AU67" s="668"/>
      <c r="AV67" s="668"/>
      <c r="AW67" s="668"/>
      <c r="AX67" s="668"/>
      <c r="AY67" s="668"/>
      <c r="AZ67" s="668"/>
      <c r="BA67" s="668"/>
      <c r="BB67" s="668"/>
      <c r="BC67" s="668"/>
      <c r="BD67" s="668"/>
      <c r="BE67" s="668"/>
      <c r="BF67" s="668"/>
      <c r="BG67" s="668"/>
      <c r="BH67" s="668"/>
      <c r="BI67" s="668"/>
      <c r="BJ67" s="668"/>
      <c r="BK67" s="668"/>
      <c r="BL67" s="668"/>
      <c r="BM67" s="668"/>
      <c r="BN67" s="668">
        <v>2</v>
      </c>
      <c r="BO67" s="668"/>
      <c r="BP67" s="668"/>
      <c r="BQ67" s="668"/>
      <c r="BR67" s="668"/>
      <c r="BS67" s="668"/>
      <c r="BT67" s="668"/>
      <c r="BU67" s="668"/>
      <c r="BV67" s="668">
        <v>2</v>
      </c>
      <c r="BW67" s="668"/>
    </row>
    <row r="68" spans="1:75">
      <c r="A68" s="42">
        <v>44498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8"/>
      <c r="T68" s="668"/>
      <c r="U68" s="668"/>
      <c r="V68" s="668"/>
      <c r="W68" s="668"/>
      <c r="X68" s="668"/>
      <c r="Y68" s="668"/>
      <c r="Z68" s="668"/>
      <c r="AA68" s="668"/>
      <c r="AB68" s="668"/>
      <c r="AC68" s="668"/>
      <c r="AD68" s="668"/>
      <c r="AE68" s="668"/>
      <c r="AF68" s="668"/>
      <c r="AG68" s="668"/>
      <c r="AH68" s="668"/>
      <c r="AI68" s="668"/>
      <c r="AJ68" s="668"/>
      <c r="AK68" s="668"/>
      <c r="AL68" s="668"/>
      <c r="AM68" s="668"/>
      <c r="AN68" s="668"/>
      <c r="AO68" s="668"/>
      <c r="AP68" s="668"/>
      <c r="AQ68" s="668"/>
      <c r="AR68" s="668"/>
      <c r="AS68" s="668"/>
      <c r="AT68" s="668"/>
      <c r="AU68" s="668"/>
      <c r="AV68" s="668"/>
      <c r="AW68" s="668"/>
      <c r="AX68" s="668"/>
      <c r="AY68" s="668"/>
      <c r="AZ68" s="668"/>
      <c r="BA68" s="668"/>
      <c r="BB68" s="668"/>
      <c r="BC68" s="668"/>
      <c r="BD68" s="668"/>
      <c r="BE68" s="668"/>
      <c r="BF68" s="668"/>
      <c r="BG68" s="668"/>
      <c r="BH68" s="668"/>
      <c r="BI68" s="668"/>
      <c r="BJ68" s="668"/>
      <c r="BK68" s="668"/>
      <c r="BL68" s="668"/>
      <c r="BM68" s="668"/>
      <c r="BN68" s="668"/>
      <c r="BO68" s="668"/>
      <c r="BP68" s="668">
        <v>1</v>
      </c>
      <c r="BQ68" s="668"/>
      <c r="BR68" s="668"/>
      <c r="BS68" s="668"/>
      <c r="BT68" s="668"/>
      <c r="BU68" s="668"/>
      <c r="BV68" s="668">
        <v>1</v>
      </c>
      <c r="BW68" s="668"/>
    </row>
    <row r="69" spans="1:75">
      <c r="A69" s="42">
        <v>44524</v>
      </c>
      <c r="B69" s="668"/>
      <c r="C69" s="668"/>
      <c r="D69" s="668"/>
      <c r="E69" s="668"/>
      <c r="F69" s="668"/>
      <c r="G69" s="668"/>
      <c r="H69" s="668"/>
      <c r="I69" s="668"/>
      <c r="J69" s="668"/>
      <c r="K69" s="668"/>
      <c r="L69" s="668"/>
      <c r="M69" s="668"/>
      <c r="N69" s="668"/>
      <c r="O69" s="668"/>
      <c r="P69" s="668"/>
      <c r="Q69" s="668"/>
      <c r="R69" s="668"/>
      <c r="S69" s="668"/>
      <c r="T69" s="668"/>
      <c r="U69" s="668"/>
      <c r="V69" s="668"/>
      <c r="W69" s="668"/>
      <c r="X69" s="668"/>
      <c r="Y69" s="668"/>
      <c r="Z69" s="668"/>
      <c r="AA69" s="668"/>
      <c r="AB69" s="668"/>
      <c r="AC69" s="668"/>
      <c r="AD69" s="668"/>
      <c r="AE69" s="668"/>
      <c r="AF69" s="668"/>
      <c r="AG69" s="668"/>
      <c r="AH69" s="668"/>
      <c r="AI69" s="668"/>
      <c r="AJ69" s="668"/>
      <c r="AK69" s="668"/>
      <c r="AL69" s="668"/>
      <c r="AM69" s="668"/>
      <c r="AN69" s="668"/>
      <c r="AO69" s="668"/>
      <c r="AP69" s="668"/>
      <c r="AQ69" s="668"/>
      <c r="AR69" s="668"/>
      <c r="AS69" s="668"/>
      <c r="AT69" s="668"/>
      <c r="AU69" s="668"/>
      <c r="AV69" s="668"/>
      <c r="AW69" s="668"/>
      <c r="AX69" s="668"/>
      <c r="AY69" s="668"/>
      <c r="AZ69" s="668"/>
      <c r="BA69" s="668"/>
      <c r="BB69" s="668"/>
      <c r="BC69" s="668"/>
      <c r="BD69" s="668"/>
      <c r="BE69" s="668"/>
      <c r="BF69" s="668"/>
      <c r="BG69" s="668"/>
      <c r="BH69" s="668"/>
      <c r="BI69" s="668"/>
      <c r="BJ69" s="668"/>
      <c r="BK69" s="668"/>
      <c r="BL69" s="668"/>
      <c r="BM69" s="668"/>
      <c r="BN69" s="668">
        <v>1</v>
      </c>
      <c r="BO69" s="668">
        <v>1</v>
      </c>
      <c r="BP69" s="668"/>
      <c r="BQ69" s="668"/>
      <c r="BR69" s="668"/>
      <c r="BS69" s="668"/>
      <c r="BT69" s="668"/>
      <c r="BU69" s="668"/>
      <c r="BV69" s="668">
        <v>1</v>
      </c>
      <c r="BW69" s="668">
        <v>1</v>
      </c>
    </row>
    <row r="70" spans="1:75">
      <c r="A70" s="42">
        <v>44525</v>
      </c>
      <c r="B70" s="668"/>
      <c r="C70" s="668"/>
      <c r="D70" s="668"/>
      <c r="E70" s="668"/>
      <c r="F70" s="668"/>
      <c r="G70" s="668"/>
      <c r="H70" s="668"/>
      <c r="I70" s="668"/>
      <c r="J70" s="668"/>
      <c r="K70" s="668"/>
      <c r="L70" s="668"/>
      <c r="M70" s="668"/>
      <c r="N70" s="668"/>
      <c r="O70" s="668"/>
      <c r="P70" s="668"/>
      <c r="Q70" s="668"/>
      <c r="R70" s="668"/>
      <c r="S70" s="668"/>
      <c r="T70" s="668"/>
      <c r="U70" s="668"/>
      <c r="V70" s="668"/>
      <c r="W70" s="668"/>
      <c r="X70" s="668"/>
      <c r="Y70" s="668"/>
      <c r="Z70" s="668"/>
      <c r="AA70" s="668"/>
      <c r="AB70" s="668"/>
      <c r="AC70" s="668"/>
      <c r="AD70" s="668"/>
      <c r="AE70" s="668"/>
      <c r="AF70" s="668"/>
      <c r="AG70" s="668"/>
      <c r="AH70" s="668"/>
      <c r="AI70" s="668"/>
      <c r="AJ70" s="668"/>
      <c r="AK70" s="668"/>
      <c r="AL70" s="668"/>
      <c r="AM70" s="668"/>
      <c r="AN70" s="668"/>
      <c r="AO70" s="668"/>
      <c r="AP70" s="668"/>
      <c r="AQ70" s="668"/>
      <c r="AR70" s="668"/>
      <c r="AS70" s="668"/>
      <c r="AT70" s="668"/>
      <c r="AU70" s="668"/>
      <c r="AV70" s="668"/>
      <c r="AW70" s="668"/>
      <c r="AX70" s="668"/>
      <c r="AY70" s="668"/>
      <c r="AZ70" s="668"/>
      <c r="BA70" s="668"/>
      <c r="BB70" s="668"/>
      <c r="BC70" s="668"/>
      <c r="BD70" s="668"/>
      <c r="BE70" s="668"/>
      <c r="BF70" s="668"/>
      <c r="BG70" s="668"/>
      <c r="BH70" s="668"/>
      <c r="BI70" s="668"/>
      <c r="BJ70" s="668"/>
      <c r="BK70" s="668"/>
      <c r="BL70" s="668"/>
      <c r="BM70" s="668"/>
      <c r="BN70" s="668"/>
      <c r="BO70" s="668"/>
      <c r="BP70" s="668"/>
      <c r="BQ70" s="668"/>
      <c r="BR70" s="668">
        <v>1</v>
      </c>
      <c r="BS70" s="668"/>
      <c r="BT70" s="668"/>
      <c r="BU70" s="668"/>
      <c r="BV70" s="668">
        <v>1</v>
      </c>
      <c r="BW70" s="668"/>
    </row>
    <row r="71" spans="1:75">
      <c r="A71" s="42">
        <v>44529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8"/>
      <c r="T71" s="668"/>
      <c r="U71" s="668"/>
      <c r="V71" s="668"/>
      <c r="W71" s="668"/>
      <c r="X71" s="668"/>
      <c r="Y71" s="668"/>
      <c r="Z71" s="668"/>
      <c r="AA71" s="668"/>
      <c r="AB71" s="668"/>
      <c r="AC71" s="668"/>
      <c r="AD71" s="668"/>
      <c r="AE71" s="668"/>
      <c r="AF71" s="668"/>
      <c r="AG71" s="668"/>
      <c r="AH71" s="668"/>
      <c r="AI71" s="668"/>
      <c r="AJ71" s="668"/>
      <c r="AK71" s="668"/>
      <c r="AL71" s="668"/>
      <c r="AM71" s="668"/>
      <c r="AN71" s="668"/>
      <c r="AO71" s="668"/>
      <c r="AP71" s="668"/>
      <c r="AQ71" s="668"/>
      <c r="AR71" s="668"/>
      <c r="AS71" s="668"/>
      <c r="AT71" s="668"/>
      <c r="AU71" s="668"/>
      <c r="AV71" s="668"/>
      <c r="AW71" s="668"/>
      <c r="AX71" s="668"/>
      <c r="AY71" s="668"/>
      <c r="AZ71" s="668"/>
      <c r="BA71" s="668"/>
      <c r="BB71" s="668"/>
      <c r="BC71" s="668"/>
      <c r="BD71" s="668"/>
      <c r="BE71" s="668"/>
      <c r="BF71" s="668"/>
      <c r="BG71" s="668"/>
      <c r="BH71" s="668"/>
      <c r="BI71" s="668"/>
      <c r="BJ71" s="668"/>
      <c r="BK71" s="668"/>
      <c r="BL71" s="668"/>
      <c r="BM71" s="668"/>
      <c r="BN71" s="668"/>
      <c r="BO71" s="668"/>
      <c r="BP71" s="668"/>
      <c r="BQ71" s="668"/>
      <c r="BR71" s="668"/>
      <c r="BS71" s="668"/>
      <c r="BT71" s="668">
        <v>1</v>
      </c>
      <c r="BU71" s="668"/>
      <c r="BV71" s="668">
        <v>1</v>
      </c>
      <c r="BW71" s="668"/>
    </row>
    <row r="72" spans="1:75">
      <c r="A72" s="671" t="s">
        <v>58</v>
      </c>
      <c r="B72" s="668">
        <v>6</v>
      </c>
      <c r="C72" s="668">
        <v>6</v>
      </c>
      <c r="D72" s="668">
        <v>5</v>
      </c>
      <c r="E72" s="668"/>
      <c r="F72" s="668">
        <v>1</v>
      </c>
      <c r="G72" s="668">
        <v>1</v>
      </c>
      <c r="H72" s="668">
        <v>2</v>
      </c>
      <c r="I72" s="668">
        <v>2</v>
      </c>
      <c r="J72" s="668">
        <v>10</v>
      </c>
      <c r="K72" s="668">
        <v>10</v>
      </c>
      <c r="L72" s="668">
        <v>1</v>
      </c>
      <c r="M72" s="668"/>
      <c r="N72" s="668">
        <v>3</v>
      </c>
      <c r="O72" s="668">
        <v>3</v>
      </c>
      <c r="P72" s="668">
        <v>6</v>
      </c>
      <c r="Q72" s="668">
        <v>5</v>
      </c>
      <c r="R72" s="668"/>
      <c r="S72" s="668"/>
      <c r="T72" s="668">
        <v>3</v>
      </c>
      <c r="U72" s="668">
        <v>2</v>
      </c>
      <c r="V72" s="668">
        <v>1</v>
      </c>
      <c r="W72" s="668">
        <v>1</v>
      </c>
      <c r="X72" s="668">
        <v>3</v>
      </c>
      <c r="Y72" s="668">
        <v>2</v>
      </c>
      <c r="Z72" s="668">
        <v>5</v>
      </c>
      <c r="AA72" s="668">
        <v>3</v>
      </c>
      <c r="AB72" s="668">
        <v>7</v>
      </c>
      <c r="AC72" s="668">
        <v>3</v>
      </c>
      <c r="AD72" s="668">
        <v>3</v>
      </c>
      <c r="AE72" s="668">
        <v>2</v>
      </c>
      <c r="AF72" s="668">
        <v>1</v>
      </c>
      <c r="AG72" s="668"/>
      <c r="AH72" s="668">
        <v>1</v>
      </c>
      <c r="AI72" s="668">
        <v>1</v>
      </c>
      <c r="AJ72" s="668">
        <v>1</v>
      </c>
      <c r="AK72" s="668"/>
      <c r="AL72" s="668">
        <v>1</v>
      </c>
      <c r="AM72" s="668"/>
      <c r="AN72" s="668">
        <v>2</v>
      </c>
      <c r="AO72" s="668">
        <v>2</v>
      </c>
      <c r="AP72" s="668">
        <v>6</v>
      </c>
      <c r="AQ72" s="668"/>
      <c r="AR72" s="668">
        <v>4</v>
      </c>
      <c r="AS72" s="668">
        <v>4</v>
      </c>
      <c r="AT72" s="668">
        <v>1</v>
      </c>
      <c r="AU72" s="668"/>
      <c r="AV72" s="668">
        <v>1</v>
      </c>
      <c r="AW72" s="668">
        <v>1</v>
      </c>
      <c r="AX72" s="668">
        <v>1</v>
      </c>
      <c r="AY72" s="668">
        <v>1</v>
      </c>
      <c r="AZ72" s="668">
        <v>1</v>
      </c>
      <c r="BA72" s="668"/>
      <c r="BB72" s="668">
        <v>1</v>
      </c>
      <c r="BC72" s="668"/>
      <c r="BD72" s="668">
        <v>1</v>
      </c>
      <c r="BE72" s="668"/>
      <c r="BF72" s="668">
        <v>2</v>
      </c>
      <c r="BG72" s="668"/>
      <c r="BH72" s="668">
        <v>1</v>
      </c>
      <c r="BI72" s="668"/>
      <c r="BJ72" s="668">
        <v>1</v>
      </c>
      <c r="BK72" s="668"/>
      <c r="BL72" s="668">
        <v>1</v>
      </c>
      <c r="BM72" s="668"/>
      <c r="BN72" s="668">
        <v>5</v>
      </c>
      <c r="BO72" s="668">
        <v>1</v>
      </c>
      <c r="BP72" s="668">
        <v>1</v>
      </c>
      <c r="BQ72" s="668"/>
      <c r="BR72" s="668">
        <v>1</v>
      </c>
      <c r="BS72" s="668"/>
      <c r="BT72" s="668">
        <v>1</v>
      </c>
      <c r="BU72" s="668"/>
      <c r="BV72" s="668">
        <v>91</v>
      </c>
      <c r="BW72" s="668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1486</v>
      </c>
      <c r="B1" s="381"/>
      <c r="C1" s="381"/>
      <c r="D1" s="381"/>
      <c r="E1" s="58" t="s">
        <v>1488</v>
      </c>
      <c r="F1" s="59"/>
      <c r="G1" s="58" t="s">
        <v>1489</v>
      </c>
      <c r="H1" s="59"/>
      <c r="I1" s="60" t="s">
        <v>1491</v>
      </c>
      <c r="J1" s="61"/>
      <c r="K1" s="62" t="s">
        <v>1492</v>
      </c>
      <c r="L1" s="63"/>
      <c r="M1" s="63"/>
      <c r="N1" s="63"/>
      <c r="O1" s="63"/>
      <c r="P1" s="63"/>
      <c r="Q1" s="64" t="s">
        <v>1493</v>
      </c>
      <c r="R1" s="65"/>
      <c r="S1" s="64" t="s">
        <v>1494</v>
      </c>
      <c r="T1" s="65"/>
      <c r="U1" s="66" t="s">
        <v>2178</v>
      </c>
      <c r="V1" s="66"/>
      <c r="W1" s="66"/>
    </row>
    <row r="2" spans="1:26">
      <c r="A2" s="290" t="s">
        <v>2402</v>
      </c>
      <c r="B2" s="317" t="s">
        <v>58</v>
      </c>
      <c r="C2" s="317" t="s">
        <v>2192</v>
      </c>
      <c r="D2" s="317" t="s">
        <v>2388</v>
      </c>
      <c r="E2" s="294" t="s">
        <v>2403</v>
      </c>
      <c r="F2" s="294" t="s">
        <v>2404</v>
      </c>
      <c r="G2" s="294" t="s">
        <v>2405</v>
      </c>
      <c r="H2" s="294" t="s">
        <v>2406</v>
      </c>
      <c r="I2" s="294" t="s">
        <v>2407</v>
      </c>
      <c r="J2" s="294" t="s">
        <v>2408</v>
      </c>
      <c r="K2" s="294" t="s">
        <v>2409</v>
      </c>
      <c r="L2" s="294" t="s">
        <v>2410</v>
      </c>
      <c r="M2" s="294" t="s">
        <v>2411</v>
      </c>
      <c r="N2" s="294" t="s">
        <v>2412</v>
      </c>
      <c r="O2" s="294" t="s">
        <v>2413</v>
      </c>
      <c r="P2" s="294" t="s">
        <v>2414</v>
      </c>
      <c r="Q2" s="294" t="s">
        <v>2415</v>
      </c>
      <c r="R2" s="294" t="s">
        <v>2416</v>
      </c>
      <c r="S2" s="294" t="s">
        <v>2417</v>
      </c>
      <c r="T2" s="294" t="s">
        <v>2418</v>
      </c>
      <c r="U2" s="294" t="s">
        <v>2419</v>
      </c>
      <c r="V2" s="294" t="s">
        <v>2420</v>
      </c>
      <c r="W2" s="294" t="s">
        <v>2388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2421</v>
      </c>
      <c r="O26" s="311"/>
      <c r="P26" s="312" t="s">
        <v>2422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2423</v>
      </c>
      <c r="B1" s="137" t="s">
        <v>2424</v>
      </c>
      <c r="C1" s="137" t="s">
        <v>2425</v>
      </c>
      <c r="E1" s="139" t="s">
        <v>2426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246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252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866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777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243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240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258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856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232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874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286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263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885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1432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1435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1437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1440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270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292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297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301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282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1443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1445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734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731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749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752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743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746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818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815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821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431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438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307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879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755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877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310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689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692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696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699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702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705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708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424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1428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427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712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401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404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715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671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429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718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721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774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725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728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723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2427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375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649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639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679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658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831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829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833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827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840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385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397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381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393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387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468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476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478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666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391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399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471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627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631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637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642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629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633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442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446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448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452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454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759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761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763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459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461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456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465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685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687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990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998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961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971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978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984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994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1000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1022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1034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1026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1030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1020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1464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1458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1101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1461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1103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1068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1075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1088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1094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2428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1083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1087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1092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2429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1447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1450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1452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1098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889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913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486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496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500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492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480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484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517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529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531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533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498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509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511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519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494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521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490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417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1117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1128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782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786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788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790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792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794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797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799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801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544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844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846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1132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1124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1105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1113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1130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622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1056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2145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1058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1061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1064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1066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552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585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567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548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594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599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574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1109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235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605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1119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610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590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580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558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563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616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1048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1012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1468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1040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535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542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1052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769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771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1390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1371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2430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1384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1386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1388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1376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1380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921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1455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2431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941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947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939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950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955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945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1134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1285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1287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1289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1291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1293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1295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1297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1299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1301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1303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1305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1307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1309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1311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1313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1315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1317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1319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1321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1323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1325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1327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1329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1331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1333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1337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1339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1341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1343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1345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1347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1349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1351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1353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1355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1357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1209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1366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1369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1362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1364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1359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935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2432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2433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2434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1930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2435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2436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2437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2438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2439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2440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2441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2442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2443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2444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2445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2446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2447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2448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2449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2450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2451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2452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2453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2454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2455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2456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2457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2458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2459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1600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2460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2461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2462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2463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2464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2465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314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2466</v>
      </c>
      <c r="B1" t="s">
        <v>371</v>
      </c>
      <c r="C1" t="s">
        <v>2192</v>
      </c>
      <c r="D1" s="315" t="s">
        <v>381</v>
      </c>
      <c r="F1" t="s">
        <v>59</v>
      </c>
      <c r="G1" t="s">
        <v>649</v>
      </c>
    </row>
    <row r="2" spans="1:7" ht="16.5" customHeight="1">
      <c r="B2" t="s">
        <v>381</v>
      </c>
      <c r="D2" s="315" t="s">
        <v>393</v>
      </c>
      <c r="G2" t="s">
        <v>842</v>
      </c>
    </row>
    <row r="3" spans="1:7" ht="16.5" customHeight="1">
      <c r="B3" t="s">
        <v>383</v>
      </c>
      <c r="D3" s="315" t="s">
        <v>371</v>
      </c>
      <c r="G3" t="s">
        <v>831</v>
      </c>
    </row>
    <row r="4" spans="1:7" ht="16.5" customHeight="1">
      <c r="B4" t="s">
        <v>389</v>
      </c>
      <c r="D4" s="315" t="s">
        <v>681</v>
      </c>
      <c r="G4" t="s">
        <v>639</v>
      </c>
    </row>
    <row r="5" spans="1:7" ht="16.5" customHeight="1">
      <c r="B5" t="s">
        <v>391</v>
      </c>
      <c r="D5" s="315" t="s">
        <v>677</v>
      </c>
      <c r="G5" t="s">
        <v>829</v>
      </c>
    </row>
    <row r="6" spans="1:7" ht="16.5" customHeight="1">
      <c r="B6" t="s">
        <v>393</v>
      </c>
      <c r="D6" s="315" t="s">
        <v>833</v>
      </c>
      <c r="G6" t="s">
        <v>476</v>
      </c>
    </row>
    <row r="7" spans="1:7" ht="16.5" customHeight="1">
      <c r="B7" t="s">
        <v>395</v>
      </c>
      <c r="D7" s="315" t="s">
        <v>383</v>
      </c>
      <c r="G7" t="s">
        <v>666</v>
      </c>
    </row>
    <row r="8" spans="1:7" ht="16.5" customHeight="1">
      <c r="B8" t="s">
        <v>446</v>
      </c>
      <c r="D8" s="315" t="s">
        <v>395</v>
      </c>
      <c r="G8" t="s">
        <v>642</v>
      </c>
    </row>
    <row r="9" spans="1:7" ht="16.5" customHeight="1">
      <c r="B9" t="s">
        <v>450</v>
      </c>
      <c r="D9" s="315" t="s">
        <v>468</v>
      </c>
      <c r="G9" t="s">
        <v>759</v>
      </c>
    </row>
    <row r="10" spans="1:7" ht="16.5" customHeight="1">
      <c r="B10" t="s">
        <v>448</v>
      </c>
      <c r="D10" s="315" t="s">
        <v>474</v>
      </c>
      <c r="G10" t="s">
        <v>685</v>
      </c>
    </row>
    <row r="11" spans="1:7" ht="16.5" customHeight="1">
      <c r="B11" t="s">
        <v>454</v>
      </c>
      <c r="D11" s="315" t="s">
        <v>478</v>
      </c>
      <c r="G11" t="s">
        <v>687</v>
      </c>
    </row>
    <row r="12" spans="1:7" ht="16.5" customHeight="1">
      <c r="B12" t="s">
        <v>468</v>
      </c>
      <c r="D12" s="315" t="s">
        <v>631</v>
      </c>
      <c r="G12" t="s">
        <v>656</v>
      </c>
    </row>
    <row r="13" spans="1:7" ht="16.5" customHeight="1">
      <c r="B13" t="s">
        <v>474</v>
      </c>
      <c r="D13" s="315" t="s">
        <v>637</v>
      </c>
      <c r="G13" t="s">
        <v>658</v>
      </c>
    </row>
    <row r="14" spans="1:7" ht="16.5" customHeight="1">
      <c r="B14" t="s">
        <v>476</v>
      </c>
      <c r="D14" s="315" t="s">
        <v>446</v>
      </c>
      <c r="G14" t="s">
        <v>838</v>
      </c>
    </row>
    <row r="15" spans="1:7" ht="16.5" customHeight="1">
      <c r="B15" t="s">
        <v>478</v>
      </c>
      <c r="D15" s="315" t="s">
        <v>448</v>
      </c>
      <c r="G15" t="s">
        <v>471</v>
      </c>
    </row>
    <row r="16" spans="1:7" ht="16.5" customHeight="1">
      <c r="B16" t="s">
        <v>471</v>
      </c>
      <c r="D16" s="315" t="s">
        <v>454</v>
      </c>
    </row>
    <row r="17" spans="2:8" ht="16.5" customHeight="1">
      <c r="B17" t="s">
        <v>631</v>
      </c>
      <c r="D17" s="315" t="s">
        <v>763</v>
      </c>
      <c r="G17" t="s">
        <v>666</v>
      </c>
      <c r="H17" t="s">
        <v>2124</v>
      </c>
    </row>
    <row r="18" spans="2:8" ht="16.5" customHeight="1">
      <c r="B18" t="s">
        <v>639</v>
      </c>
      <c r="D18" s="315" t="s">
        <v>450</v>
      </c>
      <c r="G18" t="s">
        <v>842</v>
      </c>
      <c r="H18" t="s">
        <v>2132</v>
      </c>
    </row>
    <row r="19" spans="2:8" ht="16.5" customHeight="1">
      <c r="B19" t="s">
        <v>637</v>
      </c>
      <c r="D19" s="315" t="s">
        <v>660</v>
      </c>
    </row>
    <row r="20" spans="2:8" ht="16.5" customHeight="1">
      <c r="B20" t="s">
        <v>642</v>
      </c>
      <c r="D20" s="315" t="s">
        <v>389</v>
      </c>
    </row>
    <row r="21" spans="2:8" ht="16.5" customHeight="1">
      <c r="B21" t="s">
        <v>649</v>
      </c>
      <c r="D21" s="315" t="s">
        <v>391</v>
      </c>
    </row>
    <row r="22" spans="2:8" ht="16.5" customHeight="1">
      <c r="B22" t="s">
        <v>677</v>
      </c>
      <c r="D22" s="315" t="s">
        <v>465</v>
      </c>
    </row>
    <row r="23" spans="2:8" ht="16.5" customHeight="1">
      <c r="B23" t="s">
        <v>681</v>
      </c>
      <c r="D23" s="315"/>
    </row>
    <row r="24" spans="2:8" ht="16.5" customHeight="1">
      <c r="B24" t="s">
        <v>656</v>
      </c>
      <c r="D24" s="315"/>
    </row>
    <row r="25" spans="2:8" ht="16.5" customHeight="1">
      <c r="B25" t="s">
        <v>685</v>
      </c>
      <c r="D25" s="315"/>
    </row>
    <row r="26" spans="2:8" ht="16.5" customHeight="1">
      <c r="B26" t="s">
        <v>687</v>
      </c>
      <c r="D26" s="315"/>
    </row>
    <row r="27" spans="2:8" ht="16.5" customHeight="1">
      <c r="B27" t="s">
        <v>666</v>
      </c>
      <c r="D27" s="315"/>
    </row>
    <row r="28" spans="2:8" ht="16.5" customHeight="1">
      <c r="B28" t="s">
        <v>660</v>
      </c>
      <c r="D28" s="315"/>
    </row>
    <row r="29" spans="2:8" ht="16.5" customHeight="1">
      <c r="B29" t="s">
        <v>658</v>
      </c>
      <c r="D29" s="315"/>
    </row>
    <row r="30" spans="2:8" ht="16.5" customHeight="1">
      <c r="B30" t="s">
        <v>465</v>
      </c>
      <c r="D30" s="315"/>
    </row>
    <row r="31" spans="2:8" ht="16.5" customHeight="1">
      <c r="B31" t="s">
        <v>759</v>
      </c>
      <c r="D31" s="315"/>
    </row>
    <row r="32" spans="2:8" ht="16.5" customHeight="1">
      <c r="B32" t="s">
        <v>763</v>
      </c>
      <c r="D32" s="315"/>
    </row>
    <row r="33" spans="2:3">
      <c r="B33" t="s">
        <v>829</v>
      </c>
    </row>
    <row r="34" spans="2:3">
      <c r="B34" t="s">
        <v>831</v>
      </c>
    </row>
    <row r="35" spans="2:3">
      <c r="B35" t="s">
        <v>838</v>
      </c>
    </row>
    <row r="36" spans="2:3">
      <c r="B36" t="s">
        <v>833</v>
      </c>
    </row>
    <row r="37" spans="2:3">
      <c r="B37" t="s">
        <v>842</v>
      </c>
    </row>
    <row r="39" spans="2:3">
      <c r="B39" t="s">
        <v>761</v>
      </c>
      <c r="C39" t="s">
        <v>2126</v>
      </c>
    </row>
    <row r="41" spans="2:3">
      <c r="C41" t="s">
        <v>1685</v>
      </c>
    </row>
    <row r="42" spans="2:3">
      <c r="C42" t="s">
        <v>1688</v>
      </c>
    </row>
    <row r="43" spans="2:3">
      <c r="B43" t="s">
        <v>456</v>
      </c>
      <c r="C43" t="s">
        <v>1694</v>
      </c>
    </row>
    <row r="44" spans="2:3">
      <c r="C44" t="s">
        <v>1784</v>
      </c>
    </row>
    <row r="45" spans="2:3">
      <c r="C45" t="s">
        <v>1890</v>
      </c>
    </row>
    <row r="46" spans="2:3">
      <c r="C46" t="s">
        <v>1944</v>
      </c>
    </row>
    <row r="47" spans="2:3">
      <c r="C47" t="s">
        <v>1945</v>
      </c>
    </row>
    <row r="48" spans="2:3">
      <c r="C48" t="s">
        <v>1946</v>
      </c>
    </row>
    <row r="49" spans="3:3">
      <c r="C49" t="s">
        <v>1947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2467</v>
      </c>
      <c r="B1" s="315" t="s">
        <v>286</v>
      </c>
      <c r="C1" t="s">
        <v>856</v>
      </c>
      <c r="D1" t="s">
        <v>1704</v>
      </c>
      <c r="F1" s="278" t="s">
        <v>2467</v>
      </c>
      <c r="G1" t="s">
        <v>371</v>
      </c>
      <c r="I1" t="s">
        <v>687</v>
      </c>
      <c r="J1" t="s">
        <v>2123</v>
      </c>
    </row>
    <row r="2" spans="1:10" ht="16.5" customHeight="1">
      <c r="B2" s="315" t="s">
        <v>201</v>
      </c>
      <c r="C2" t="s">
        <v>862</v>
      </c>
      <c r="D2" t="s">
        <v>1738</v>
      </c>
      <c r="G2" t="s">
        <v>381</v>
      </c>
      <c r="I2" t="s">
        <v>666</v>
      </c>
      <c r="J2" t="s">
        <v>2124</v>
      </c>
    </row>
    <row r="3" spans="1:10" ht="16.5" customHeight="1">
      <c r="B3" s="315" t="s">
        <v>203</v>
      </c>
      <c r="C3" t="s">
        <v>220</v>
      </c>
      <c r="D3" t="s">
        <v>1748</v>
      </c>
      <c r="G3" t="s">
        <v>383</v>
      </c>
      <c r="I3" t="s">
        <v>761</v>
      </c>
      <c r="J3" t="s">
        <v>2126</v>
      </c>
    </row>
    <row r="4" spans="1:10" ht="16.5" customHeight="1">
      <c r="B4" s="315" t="s">
        <v>207</v>
      </c>
      <c r="C4" t="s">
        <v>431</v>
      </c>
      <c r="D4" t="s">
        <v>1783</v>
      </c>
      <c r="G4" t="s">
        <v>389</v>
      </c>
      <c r="I4" t="s">
        <v>842</v>
      </c>
      <c r="J4" t="s">
        <v>2132</v>
      </c>
    </row>
    <row r="5" spans="1:10" ht="16.5" customHeight="1">
      <c r="B5" s="315" t="s">
        <v>209</v>
      </c>
      <c r="C5" t="s">
        <v>263</v>
      </c>
      <c r="D5" t="s">
        <v>1939</v>
      </c>
      <c r="G5" t="s">
        <v>391</v>
      </c>
    </row>
    <row r="6" spans="1:10" ht="16.5" customHeight="1">
      <c r="B6" s="77" t="s">
        <v>214</v>
      </c>
      <c r="C6" t="s">
        <v>263</v>
      </c>
      <c r="D6" t="s">
        <v>2006</v>
      </c>
      <c r="G6" t="s">
        <v>393</v>
      </c>
    </row>
    <row r="7" spans="1:10" ht="16.5" customHeight="1">
      <c r="B7" s="315" t="s">
        <v>217</v>
      </c>
      <c r="G7" t="s">
        <v>395</v>
      </c>
    </row>
    <row r="8" spans="1:10" ht="16.5" customHeight="1">
      <c r="B8" s="315" t="s">
        <v>220</v>
      </c>
      <c r="C8" t="s">
        <v>207</v>
      </c>
      <c r="D8" t="s">
        <v>2071</v>
      </c>
      <c r="G8" t="s">
        <v>446</v>
      </c>
    </row>
    <row r="9" spans="1:10" ht="16.5" customHeight="1">
      <c r="B9" s="72" t="s">
        <v>223</v>
      </c>
      <c r="D9" t="s">
        <v>2072</v>
      </c>
      <c r="G9" t="s">
        <v>450</v>
      </c>
      <c r="J9" t="s">
        <v>1685</v>
      </c>
    </row>
    <row r="10" spans="1:10" ht="16.5" customHeight="1">
      <c r="B10" s="315" t="s">
        <v>240</v>
      </c>
      <c r="C10" t="s">
        <v>243</v>
      </c>
      <c r="D10" t="s">
        <v>2079</v>
      </c>
      <c r="G10" t="s">
        <v>448</v>
      </c>
      <c r="J10" t="s">
        <v>1688</v>
      </c>
    </row>
    <row r="11" spans="1:10" ht="16.5" customHeight="1">
      <c r="B11" s="315" t="s">
        <v>243</v>
      </c>
      <c r="D11" t="s">
        <v>2083</v>
      </c>
      <c r="G11" t="s">
        <v>454</v>
      </c>
      <c r="J11" t="s">
        <v>1694</v>
      </c>
    </row>
    <row r="12" spans="1:10" ht="16.5" customHeight="1">
      <c r="B12" s="315" t="s">
        <v>226</v>
      </c>
      <c r="D12" t="s">
        <v>2093</v>
      </c>
      <c r="G12" t="s">
        <v>468</v>
      </c>
      <c r="I12" t="s">
        <v>471</v>
      </c>
      <c r="J12" t="s">
        <v>1784</v>
      </c>
    </row>
    <row r="13" spans="1:10" ht="16.5" customHeight="1">
      <c r="B13" s="315" t="s">
        <v>230</v>
      </c>
      <c r="D13" t="s">
        <v>2095</v>
      </c>
      <c r="G13" t="s">
        <v>474</v>
      </c>
      <c r="I13" t="s">
        <v>656</v>
      </c>
      <c r="J13" t="s">
        <v>1890</v>
      </c>
    </row>
    <row r="14" spans="1:10" ht="16.5" customHeight="1">
      <c r="B14" s="315" t="s">
        <v>232</v>
      </c>
      <c r="C14" t="s">
        <v>260</v>
      </c>
      <c r="D14" t="s">
        <v>2096</v>
      </c>
      <c r="G14" t="s">
        <v>476</v>
      </c>
      <c r="I14" t="s">
        <v>444</v>
      </c>
      <c r="J14" t="s">
        <v>1944</v>
      </c>
    </row>
    <row r="15" spans="1:10" ht="16.5" customHeight="1">
      <c r="B15" s="315" t="s">
        <v>260</v>
      </c>
      <c r="D15" t="s">
        <v>2097</v>
      </c>
      <c r="G15" t="s">
        <v>478</v>
      </c>
      <c r="I15" t="s">
        <v>450</v>
      </c>
      <c r="J15" t="s">
        <v>1945</v>
      </c>
    </row>
    <row r="16" spans="1:10" ht="16.5" customHeight="1">
      <c r="B16" s="315" t="s">
        <v>263</v>
      </c>
      <c r="D16" t="s">
        <v>2101</v>
      </c>
      <c r="G16" t="s">
        <v>471</v>
      </c>
      <c r="I16" t="s">
        <v>456</v>
      </c>
      <c r="J16" t="s">
        <v>1946</v>
      </c>
    </row>
    <row r="17" spans="2:10" ht="16.5" customHeight="1">
      <c r="B17" s="315" t="s">
        <v>265</v>
      </c>
      <c r="D17" t="s">
        <v>2102</v>
      </c>
      <c r="G17" t="s">
        <v>631</v>
      </c>
      <c r="J17" t="s">
        <v>1947</v>
      </c>
    </row>
    <row r="18" spans="2:10" ht="16.5" customHeight="1">
      <c r="B18" s="315" t="s">
        <v>273</v>
      </c>
      <c r="C18" t="s">
        <v>871</v>
      </c>
      <c r="D18" t="s">
        <v>2136</v>
      </c>
      <c r="G18" t="s">
        <v>639</v>
      </c>
    </row>
    <row r="19" spans="2:10" ht="16.5" customHeight="1">
      <c r="B19" s="315" t="s">
        <v>270</v>
      </c>
      <c r="C19" t="s">
        <v>887</v>
      </c>
      <c r="D19" t="s">
        <v>2137</v>
      </c>
      <c r="G19" t="s">
        <v>637</v>
      </c>
    </row>
    <row r="20" spans="2:10" ht="16.5" customHeight="1">
      <c r="B20" s="315" t="s">
        <v>1432</v>
      </c>
      <c r="G20" t="s">
        <v>642</v>
      </c>
    </row>
    <row r="21" spans="2:10" ht="16.5" customHeight="1">
      <c r="B21" s="315" t="s">
        <v>1435</v>
      </c>
      <c r="G21" t="s">
        <v>649</v>
      </c>
    </row>
    <row r="22" spans="2:10" ht="16.5" customHeight="1">
      <c r="B22" s="315" t="s">
        <v>290</v>
      </c>
      <c r="G22" t="s">
        <v>677</v>
      </c>
    </row>
    <row r="23" spans="2:10" ht="16.5" customHeight="1">
      <c r="B23" s="315" t="s">
        <v>1440</v>
      </c>
      <c r="G23" t="s">
        <v>681</v>
      </c>
    </row>
    <row r="24" spans="2:10" ht="16.5" customHeight="1">
      <c r="B24" s="315" t="s">
        <v>1443</v>
      </c>
      <c r="G24" t="s">
        <v>656</v>
      </c>
    </row>
    <row r="25" spans="2:10" ht="16.5" customHeight="1">
      <c r="B25" s="315" t="s">
        <v>1445</v>
      </c>
      <c r="G25" t="s">
        <v>685</v>
      </c>
    </row>
    <row r="26" spans="2:10" ht="16.5" customHeight="1">
      <c r="B26" s="315" t="s">
        <v>1437</v>
      </c>
      <c r="G26" t="s">
        <v>687</v>
      </c>
    </row>
    <row r="27" spans="2:10" ht="16.5" customHeight="1">
      <c r="B27" s="315" t="s">
        <v>294</v>
      </c>
      <c r="G27" t="s">
        <v>666</v>
      </c>
    </row>
    <row r="28" spans="2:10" ht="16.5" customHeight="1">
      <c r="B28" s="315" t="s">
        <v>297</v>
      </c>
      <c r="G28" t="s">
        <v>660</v>
      </c>
    </row>
    <row r="29" spans="2:10" ht="16.5" customHeight="1">
      <c r="B29" s="315" t="s">
        <v>299</v>
      </c>
      <c r="G29" t="s">
        <v>658</v>
      </c>
    </row>
    <row r="30" spans="2:10" ht="16.5" customHeight="1">
      <c r="B30" s="315" t="s">
        <v>303</v>
      </c>
      <c r="G30" t="s">
        <v>465</v>
      </c>
    </row>
    <row r="31" spans="2:10" ht="16.5" customHeight="1">
      <c r="B31" s="315" t="s">
        <v>307</v>
      </c>
      <c r="G31" t="s">
        <v>759</v>
      </c>
    </row>
    <row r="32" spans="2:10" ht="16.5" customHeight="1">
      <c r="B32" s="315" t="s">
        <v>339</v>
      </c>
      <c r="G32" t="s">
        <v>763</v>
      </c>
    </row>
    <row r="33" spans="2:7" ht="16.5" customHeight="1">
      <c r="B33" s="315" t="s">
        <v>342</v>
      </c>
      <c r="G33" t="s">
        <v>829</v>
      </c>
    </row>
    <row r="34" spans="2:7" ht="16.5" customHeight="1">
      <c r="B34" s="315" t="s">
        <v>431</v>
      </c>
      <c r="G34" t="s">
        <v>831</v>
      </c>
    </row>
    <row r="35" spans="2:7" ht="16.5" customHeight="1">
      <c r="B35" s="315" t="s">
        <v>435</v>
      </c>
      <c r="G35" t="s">
        <v>838</v>
      </c>
    </row>
    <row r="36" spans="2:7" ht="16.5" customHeight="1">
      <c r="B36" s="315" t="s">
        <v>438</v>
      </c>
      <c r="G36" t="s">
        <v>833</v>
      </c>
    </row>
    <row r="37" spans="2:7" ht="16.5" customHeight="1">
      <c r="B37" s="315" t="s">
        <v>734</v>
      </c>
      <c r="G37" t="s">
        <v>842</v>
      </c>
    </row>
    <row r="38" spans="2:7" ht="16.5" customHeight="1">
      <c r="B38" s="315" t="s">
        <v>877</v>
      </c>
    </row>
    <row r="39" spans="2:7" ht="16.5" customHeight="1">
      <c r="B39" s="315" t="s">
        <v>811</v>
      </c>
      <c r="G39" t="s">
        <v>761</v>
      </c>
    </row>
    <row r="40" spans="2:7" ht="16.5" customHeight="1">
      <c r="B40" s="315" t="s">
        <v>868</v>
      </c>
      <c r="G40" s="278"/>
    </row>
    <row r="41" spans="2:7" ht="16.5" customHeight="1">
      <c r="B41" s="315" t="s">
        <v>882</v>
      </c>
      <c r="G41" s="278"/>
    </row>
    <row r="42" spans="2:7" ht="16.5" customHeight="1">
      <c r="B42" s="315" t="s">
        <v>885</v>
      </c>
      <c r="G42" t="s">
        <v>456</v>
      </c>
    </row>
    <row r="43" spans="2:7" ht="16.5" customHeight="1">
      <c r="B43" s="315" t="s">
        <v>887</v>
      </c>
      <c r="G43" s="278"/>
    </row>
    <row r="45" spans="2:7">
      <c r="B45" t="s">
        <v>856</v>
      </c>
    </row>
    <row r="46" spans="2:7">
      <c r="B46" t="s">
        <v>862</v>
      </c>
    </row>
    <row r="47" spans="2:7">
      <c r="B47" t="s">
        <v>871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2423</v>
      </c>
      <c r="B1" s="267" t="s">
        <v>2468</v>
      </c>
      <c r="C1" s="268" t="s">
        <v>2424</v>
      </c>
      <c r="D1" s="268" t="s">
        <v>2425</v>
      </c>
      <c r="E1" s="268" t="s">
        <v>30</v>
      </c>
      <c r="F1" s="268" t="s">
        <v>100</v>
      </c>
    </row>
    <row r="2" spans="1:6">
      <c r="A2" s="268" t="s">
        <v>459</v>
      </c>
      <c r="B2" s="267" t="s">
        <v>2469</v>
      </c>
      <c r="C2" s="268" t="s">
        <v>51</v>
      </c>
      <c r="D2" s="268">
        <v>6</v>
      </c>
      <c r="E2" s="267" t="s">
        <v>2470</v>
      </c>
      <c r="F2" s="267" t="s">
        <v>2471</v>
      </c>
    </row>
    <row r="3" spans="1:6">
      <c r="A3" s="268" t="s">
        <v>461</v>
      </c>
      <c r="B3" s="267" t="s">
        <v>2472</v>
      </c>
      <c r="C3" s="268" t="s">
        <v>51</v>
      </c>
      <c r="D3" s="268">
        <v>6</v>
      </c>
      <c r="E3" s="267" t="s">
        <v>2470</v>
      </c>
      <c r="F3" s="267" t="s">
        <v>2471</v>
      </c>
    </row>
    <row r="4" spans="1:6">
      <c r="A4" s="268" t="s">
        <v>456</v>
      </c>
      <c r="B4" s="267" t="s">
        <v>2473</v>
      </c>
      <c r="C4" s="268" t="s">
        <v>51</v>
      </c>
      <c r="D4" s="268">
        <v>6</v>
      </c>
      <c r="E4" s="267" t="s">
        <v>2470</v>
      </c>
      <c r="F4" s="267" t="s">
        <v>2471</v>
      </c>
    </row>
    <row r="5" spans="1:6">
      <c r="A5" s="268" t="s">
        <v>465</v>
      </c>
      <c r="B5" s="267" t="s">
        <v>2474</v>
      </c>
      <c r="C5" s="268" t="s">
        <v>51</v>
      </c>
      <c r="D5" s="268">
        <v>6</v>
      </c>
      <c r="E5" s="267" t="s">
        <v>2470</v>
      </c>
      <c r="F5" s="267" t="s">
        <v>2471</v>
      </c>
    </row>
    <row r="6" spans="1:6">
      <c r="A6" s="268" t="s">
        <v>629</v>
      </c>
      <c r="B6" s="267" t="s">
        <v>2475</v>
      </c>
      <c r="C6" s="268" t="s">
        <v>51</v>
      </c>
      <c r="D6" s="268">
        <v>5</v>
      </c>
      <c r="E6" s="267" t="s">
        <v>2470</v>
      </c>
      <c r="F6" s="267" t="s">
        <v>2476</v>
      </c>
    </row>
    <row r="7" spans="1:6">
      <c r="A7" s="268" t="s">
        <v>631</v>
      </c>
      <c r="B7" s="267" t="s">
        <v>2477</v>
      </c>
      <c r="C7" s="268" t="s">
        <v>51</v>
      </c>
      <c r="D7" s="268">
        <v>5</v>
      </c>
      <c r="E7" s="267" t="s">
        <v>2470</v>
      </c>
      <c r="F7" s="267" t="s">
        <v>2476</v>
      </c>
    </row>
    <row r="8" spans="1:6">
      <c r="A8" s="268" t="s">
        <v>637</v>
      </c>
      <c r="B8" s="267" t="s">
        <v>2478</v>
      </c>
      <c r="C8" s="268" t="s">
        <v>51</v>
      </c>
      <c r="D8" s="268">
        <v>5</v>
      </c>
      <c r="E8" s="267" t="s">
        <v>2470</v>
      </c>
      <c r="F8" s="267" t="s">
        <v>2476</v>
      </c>
    </row>
    <row r="9" spans="1:6">
      <c r="A9" s="268" t="s">
        <v>422</v>
      </c>
      <c r="B9" s="267" t="s">
        <v>2479</v>
      </c>
      <c r="C9" s="268" t="s">
        <v>51</v>
      </c>
      <c r="D9" s="268">
        <v>7</v>
      </c>
      <c r="E9" s="267" t="s">
        <v>2470</v>
      </c>
      <c r="F9" s="267" t="s">
        <v>2480</v>
      </c>
    </row>
    <row r="10" spans="1:6">
      <c r="A10" s="268" t="s">
        <v>685</v>
      </c>
      <c r="B10" s="267" t="s">
        <v>2481</v>
      </c>
      <c r="C10" s="268" t="s">
        <v>51</v>
      </c>
      <c r="D10" s="268">
        <v>7</v>
      </c>
      <c r="E10" s="267" t="s">
        <v>2470</v>
      </c>
      <c r="F10" s="267" t="s">
        <v>2480</v>
      </c>
    </row>
    <row r="11" spans="1:6">
      <c r="A11" s="268" t="s">
        <v>687</v>
      </c>
      <c r="B11" s="267" t="s">
        <v>2482</v>
      </c>
      <c r="C11" s="268" t="s">
        <v>51</v>
      </c>
      <c r="D11" s="268">
        <v>7</v>
      </c>
      <c r="E11" s="267" t="s">
        <v>2470</v>
      </c>
      <c r="F11" s="267" t="s">
        <v>2480</v>
      </c>
    </row>
    <row r="12" spans="1:6">
      <c r="A12" s="268" t="s">
        <v>971</v>
      </c>
      <c r="B12" s="267" t="s">
        <v>972</v>
      </c>
      <c r="C12" s="268" t="s">
        <v>52</v>
      </c>
      <c r="D12" s="268">
        <v>1</v>
      </c>
      <c r="E12" s="267" t="s">
        <v>2483</v>
      </c>
      <c r="F12" s="267" t="s">
        <v>2484</v>
      </c>
    </row>
    <row r="13" spans="1:6">
      <c r="A13" s="268" t="s">
        <v>978</v>
      </c>
      <c r="B13" s="267" t="s">
        <v>2485</v>
      </c>
      <c r="C13" s="268" t="s">
        <v>52</v>
      </c>
      <c r="D13" s="268">
        <v>1</v>
      </c>
      <c r="E13" s="267" t="s">
        <v>2483</v>
      </c>
      <c r="F13" s="267" t="s">
        <v>2484</v>
      </c>
    </row>
    <row r="14" spans="1:6">
      <c r="A14" s="268" t="s">
        <v>984</v>
      </c>
      <c r="B14" s="267" t="s">
        <v>985</v>
      </c>
      <c r="C14" s="268" t="s">
        <v>52</v>
      </c>
      <c r="D14" s="268">
        <v>1</v>
      </c>
      <c r="E14" s="267" t="s">
        <v>2483</v>
      </c>
      <c r="F14" s="267" t="s">
        <v>2484</v>
      </c>
    </row>
    <row r="15" spans="1:6">
      <c r="A15" s="268" t="s">
        <v>990</v>
      </c>
      <c r="B15" s="267" t="s">
        <v>991</v>
      </c>
      <c r="C15" s="268" t="s">
        <v>52</v>
      </c>
      <c r="D15" s="268">
        <v>1</v>
      </c>
      <c r="E15" s="267" t="s">
        <v>2483</v>
      </c>
      <c r="F15" s="267" t="s">
        <v>2484</v>
      </c>
    </row>
    <row r="16" spans="1:6">
      <c r="A16" s="268" t="s">
        <v>1020</v>
      </c>
      <c r="B16" s="267" t="s">
        <v>2486</v>
      </c>
      <c r="C16" s="268" t="s">
        <v>52</v>
      </c>
      <c r="D16" s="268">
        <v>2</v>
      </c>
      <c r="E16" s="267" t="s">
        <v>2483</v>
      </c>
      <c r="F16" s="267" t="s">
        <v>2487</v>
      </c>
    </row>
    <row r="17" spans="1:6">
      <c r="A17" s="268" t="s">
        <v>840</v>
      </c>
      <c r="B17" s="267" t="s">
        <v>841</v>
      </c>
      <c r="C17" s="268" t="s">
        <v>51</v>
      </c>
      <c r="D17" s="268">
        <v>3</v>
      </c>
      <c r="E17" s="267" t="s">
        <v>2470</v>
      </c>
      <c r="F17" s="267" t="s">
        <v>2154</v>
      </c>
    </row>
    <row r="18" spans="1:6">
      <c r="A18" s="268" t="s">
        <v>2145</v>
      </c>
      <c r="B18" s="267" t="s">
        <v>2488</v>
      </c>
      <c r="C18" s="268" t="s">
        <v>54</v>
      </c>
      <c r="D18" s="268">
        <v>5</v>
      </c>
      <c r="E18" s="267" t="s">
        <v>2489</v>
      </c>
      <c r="F18" s="267" t="s">
        <v>2490</v>
      </c>
    </row>
    <row r="19" spans="1:6">
      <c r="A19" s="268" t="s">
        <v>963</v>
      </c>
      <c r="B19" s="267" t="s">
        <v>964</v>
      </c>
      <c r="C19" s="268" t="s">
        <v>52</v>
      </c>
      <c r="D19" s="268">
        <v>7</v>
      </c>
      <c r="E19" s="267" t="s">
        <v>2483</v>
      </c>
      <c r="F19" s="267" t="s">
        <v>2491</v>
      </c>
    </row>
    <row r="20" spans="1:6">
      <c r="A20" s="268" t="s">
        <v>1353</v>
      </c>
      <c r="B20" s="267" t="s">
        <v>1354</v>
      </c>
      <c r="C20" s="268" t="s">
        <v>56</v>
      </c>
      <c r="D20" s="268">
        <v>3</v>
      </c>
      <c r="E20" s="267" t="s">
        <v>2492</v>
      </c>
      <c r="F20" s="267" t="s">
        <v>2493</v>
      </c>
    </row>
    <row r="21" spans="1:6">
      <c r="A21" s="268" t="s">
        <v>258</v>
      </c>
      <c r="B21" s="267" t="s">
        <v>259</v>
      </c>
      <c r="C21" s="268" t="s">
        <v>49</v>
      </c>
      <c r="D21" s="268">
        <v>3</v>
      </c>
      <c r="E21" s="267" t="s">
        <v>2494</v>
      </c>
      <c r="F21" s="267" t="s">
        <v>2495</v>
      </c>
    </row>
    <row r="22" spans="1:6">
      <c r="A22" s="268" t="s">
        <v>1068</v>
      </c>
      <c r="B22" s="267" t="s">
        <v>2496</v>
      </c>
      <c r="C22" s="268" t="s">
        <v>52</v>
      </c>
      <c r="D22" s="268">
        <v>3</v>
      </c>
      <c r="E22" s="267" t="s">
        <v>2483</v>
      </c>
      <c r="F22" s="267" t="s">
        <v>2497</v>
      </c>
    </row>
    <row r="23" spans="1:6">
      <c r="A23" s="268" t="s">
        <v>1075</v>
      </c>
      <c r="B23" s="267" t="s">
        <v>2498</v>
      </c>
      <c r="C23" s="268" t="s">
        <v>52</v>
      </c>
      <c r="D23" s="268">
        <v>3</v>
      </c>
      <c r="E23" s="267" t="s">
        <v>2483</v>
      </c>
      <c r="F23" s="267" t="s">
        <v>2497</v>
      </c>
    </row>
    <row r="24" spans="1:6">
      <c r="A24" s="268" t="s">
        <v>1447</v>
      </c>
      <c r="B24" s="267" t="s">
        <v>1448</v>
      </c>
      <c r="C24" s="268" t="s">
        <v>52</v>
      </c>
      <c r="D24" s="268">
        <v>3</v>
      </c>
      <c r="E24" s="267" t="s">
        <v>2483</v>
      </c>
      <c r="F24" s="267" t="s">
        <v>2497</v>
      </c>
    </row>
    <row r="25" spans="1:6">
      <c r="A25" s="268" t="s">
        <v>1450</v>
      </c>
      <c r="B25" s="267" t="s">
        <v>1451</v>
      </c>
      <c r="C25" s="268" t="s">
        <v>52</v>
      </c>
      <c r="D25" s="268">
        <v>3</v>
      </c>
      <c r="E25" s="267" t="s">
        <v>2483</v>
      </c>
      <c r="F25" s="267" t="s">
        <v>2497</v>
      </c>
    </row>
    <row r="26" spans="1:6">
      <c r="A26" s="268" t="s">
        <v>1088</v>
      </c>
      <c r="B26" s="267" t="s">
        <v>2499</v>
      </c>
      <c r="C26" s="268" t="s">
        <v>52</v>
      </c>
      <c r="D26" s="268">
        <v>3</v>
      </c>
      <c r="E26" s="267" t="s">
        <v>2483</v>
      </c>
      <c r="F26" s="267" t="s">
        <v>2497</v>
      </c>
    </row>
    <row r="27" spans="1:6">
      <c r="A27" s="268" t="s">
        <v>1094</v>
      </c>
      <c r="B27" s="267" t="s">
        <v>1095</v>
      </c>
      <c r="C27" s="268" t="s">
        <v>52</v>
      </c>
      <c r="D27" s="268">
        <v>3</v>
      </c>
      <c r="E27" s="267" t="s">
        <v>2483</v>
      </c>
      <c r="F27" s="267" t="s">
        <v>2497</v>
      </c>
    </row>
    <row r="28" spans="1:6">
      <c r="A28" s="268" t="s">
        <v>1087</v>
      </c>
      <c r="B28" s="267" t="s">
        <v>2500</v>
      </c>
      <c r="C28" s="268" t="s">
        <v>52</v>
      </c>
      <c r="D28" s="268">
        <v>3</v>
      </c>
      <c r="E28" s="267" t="s">
        <v>2483</v>
      </c>
      <c r="F28" s="267" t="s">
        <v>2497</v>
      </c>
    </row>
    <row r="29" spans="1:6">
      <c r="A29" s="268" t="s">
        <v>1092</v>
      </c>
      <c r="B29" s="267" t="s">
        <v>2501</v>
      </c>
      <c r="C29" s="268" t="s">
        <v>52</v>
      </c>
      <c r="D29" s="268">
        <v>3</v>
      </c>
      <c r="E29" s="267" t="s">
        <v>2483</v>
      </c>
      <c r="F29" s="267" t="s">
        <v>2497</v>
      </c>
    </row>
    <row r="30" spans="1:6">
      <c r="A30" s="268" t="s">
        <v>889</v>
      </c>
      <c r="B30" s="267" t="s">
        <v>2502</v>
      </c>
      <c r="C30" s="268" t="s">
        <v>52</v>
      </c>
      <c r="D30" s="268">
        <v>4</v>
      </c>
      <c r="E30" s="267" t="s">
        <v>2483</v>
      </c>
      <c r="F30" s="267" t="s">
        <v>2503</v>
      </c>
    </row>
    <row r="31" spans="1:6">
      <c r="A31" s="268" t="s">
        <v>486</v>
      </c>
      <c r="B31" s="267" t="s">
        <v>2504</v>
      </c>
      <c r="C31" s="268" t="s">
        <v>52</v>
      </c>
      <c r="D31" s="268">
        <v>5</v>
      </c>
      <c r="E31" s="267" t="s">
        <v>2483</v>
      </c>
      <c r="F31" s="267" t="s">
        <v>2505</v>
      </c>
    </row>
    <row r="32" spans="1:6">
      <c r="A32" s="268" t="s">
        <v>500</v>
      </c>
      <c r="B32" s="267" t="s">
        <v>2506</v>
      </c>
      <c r="C32" s="268" t="s">
        <v>52</v>
      </c>
      <c r="D32" s="268">
        <v>5</v>
      </c>
      <c r="E32" s="267" t="s">
        <v>2483</v>
      </c>
      <c r="F32" s="267" t="s">
        <v>2505</v>
      </c>
    </row>
    <row r="33" spans="1:6">
      <c r="A33" s="268" t="s">
        <v>492</v>
      </c>
      <c r="B33" s="267" t="s">
        <v>2507</v>
      </c>
      <c r="C33" s="268" t="s">
        <v>52</v>
      </c>
      <c r="D33" s="268">
        <v>5</v>
      </c>
      <c r="E33" s="267" t="s">
        <v>2483</v>
      </c>
      <c r="F33" s="267" t="s">
        <v>2505</v>
      </c>
    </row>
    <row r="34" spans="1:6">
      <c r="A34" s="268" t="s">
        <v>498</v>
      </c>
      <c r="B34" s="267" t="s">
        <v>2508</v>
      </c>
      <c r="C34" s="268" t="s">
        <v>52</v>
      </c>
      <c r="D34" s="268">
        <v>5</v>
      </c>
      <c r="E34" s="267" t="s">
        <v>2483</v>
      </c>
      <c r="F34" s="267" t="s">
        <v>2505</v>
      </c>
    </row>
    <row r="35" spans="1:6">
      <c r="A35" s="268" t="s">
        <v>509</v>
      </c>
      <c r="B35" s="267" t="s">
        <v>510</v>
      </c>
      <c r="C35" s="268" t="s">
        <v>52</v>
      </c>
      <c r="D35" s="268">
        <v>5</v>
      </c>
      <c r="E35" s="267" t="s">
        <v>2483</v>
      </c>
      <c r="F35" s="267" t="s">
        <v>2505</v>
      </c>
    </row>
    <row r="36" spans="1:6">
      <c r="A36" s="268" t="s">
        <v>511</v>
      </c>
      <c r="B36" s="267" t="s">
        <v>2509</v>
      </c>
      <c r="C36" s="268" t="s">
        <v>52</v>
      </c>
      <c r="D36" s="268">
        <v>5</v>
      </c>
      <c r="E36" s="267" t="s">
        <v>2483</v>
      </c>
      <c r="F36" s="267" t="s">
        <v>2505</v>
      </c>
    </row>
    <row r="37" spans="1:6">
      <c r="A37" s="268" t="s">
        <v>519</v>
      </c>
      <c r="B37" s="267" t="s">
        <v>520</v>
      </c>
      <c r="C37" s="268" t="s">
        <v>52</v>
      </c>
      <c r="D37" s="268">
        <v>5</v>
      </c>
      <c r="E37" s="267" t="s">
        <v>2483</v>
      </c>
      <c r="F37" s="267" t="s">
        <v>2505</v>
      </c>
    </row>
    <row r="38" spans="1:6">
      <c r="A38" s="268" t="s">
        <v>494</v>
      </c>
      <c r="B38" s="267" t="s">
        <v>495</v>
      </c>
      <c r="C38" s="268" t="s">
        <v>52</v>
      </c>
      <c r="D38" s="268">
        <v>5</v>
      </c>
      <c r="E38" s="267" t="s">
        <v>2483</v>
      </c>
      <c r="F38" s="267" t="s">
        <v>2505</v>
      </c>
    </row>
    <row r="39" spans="1:6">
      <c r="A39" s="268" t="s">
        <v>480</v>
      </c>
      <c r="B39" s="267" t="s">
        <v>2510</v>
      </c>
      <c r="C39" s="268" t="s">
        <v>52</v>
      </c>
      <c r="D39" s="268">
        <v>5</v>
      </c>
      <c r="E39" s="267" t="s">
        <v>2483</v>
      </c>
      <c r="F39" s="267" t="s">
        <v>2505</v>
      </c>
    </row>
    <row r="40" spans="1:6">
      <c r="A40" s="268" t="s">
        <v>484</v>
      </c>
      <c r="B40" s="267" t="s">
        <v>2511</v>
      </c>
      <c r="C40" s="268" t="s">
        <v>52</v>
      </c>
      <c r="D40" s="268">
        <v>5</v>
      </c>
      <c r="E40" s="267" t="s">
        <v>2483</v>
      </c>
      <c r="F40" s="267" t="s">
        <v>2505</v>
      </c>
    </row>
    <row r="41" spans="1:6">
      <c r="A41" s="268" t="s">
        <v>517</v>
      </c>
      <c r="B41" s="267" t="s">
        <v>2512</v>
      </c>
      <c r="C41" s="268" t="s">
        <v>52</v>
      </c>
      <c r="D41" s="268">
        <v>5</v>
      </c>
      <c r="E41" s="267" t="s">
        <v>2483</v>
      </c>
      <c r="F41" s="267" t="s">
        <v>2505</v>
      </c>
    </row>
    <row r="42" spans="1:6">
      <c r="A42" s="268" t="s">
        <v>529</v>
      </c>
      <c r="B42" s="267" t="s">
        <v>2513</v>
      </c>
      <c r="C42" s="268" t="s">
        <v>52</v>
      </c>
      <c r="D42" s="268">
        <v>5</v>
      </c>
      <c r="E42" s="267" t="s">
        <v>2483</v>
      </c>
      <c r="F42" s="267" t="s">
        <v>2505</v>
      </c>
    </row>
    <row r="43" spans="1:6">
      <c r="A43" s="268" t="s">
        <v>531</v>
      </c>
      <c r="B43" s="267" t="s">
        <v>2514</v>
      </c>
      <c r="C43" s="268" t="s">
        <v>52</v>
      </c>
      <c r="D43" s="268">
        <v>5</v>
      </c>
      <c r="E43" s="267" t="s">
        <v>2483</v>
      </c>
      <c r="F43" s="267" t="s">
        <v>2505</v>
      </c>
    </row>
    <row r="44" spans="1:6">
      <c r="A44" s="268" t="s">
        <v>533</v>
      </c>
      <c r="B44" s="267" t="s">
        <v>2515</v>
      </c>
      <c r="C44" s="268" t="s">
        <v>52</v>
      </c>
      <c r="D44" s="268">
        <v>5</v>
      </c>
      <c r="E44" s="267" t="s">
        <v>2483</v>
      </c>
      <c r="F44" s="267" t="s">
        <v>2505</v>
      </c>
    </row>
    <row r="45" spans="1:6">
      <c r="A45" s="268" t="s">
        <v>417</v>
      </c>
      <c r="B45" s="267" t="s">
        <v>2516</v>
      </c>
      <c r="C45" s="268" t="s">
        <v>54</v>
      </c>
      <c r="D45" s="268">
        <v>1</v>
      </c>
      <c r="E45" s="267" t="s">
        <v>2489</v>
      </c>
      <c r="F45" s="267" t="s">
        <v>2517</v>
      </c>
    </row>
    <row r="46" spans="1:6">
      <c r="A46" s="268" t="s">
        <v>1117</v>
      </c>
      <c r="B46" s="267" t="s">
        <v>2518</v>
      </c>
      <c r="C46" s="268" t="s">
        <v>54</v>
      </c>
      <c r="D46" s="268">
        <v>1</v>
      </c>
      <c r="E46" s="267" t="s">
        <v>2489</v>
      </c>
      <c r="F46" s="267" t="s">
        <v>2517</v>
      </c>
    </row>
    <row r="47" spans="1:6">
      <c r="A47" s="268" t="s">
        <v>1285</v>
      </c>
      <c r="B47" s="267" t="s">
        <v>2059</v>
      </c>
      <c r="C47" s="268" t="s">
        <v>56</v>
      </c>
      <c r="D47" s="268">
        <v>3</v>
      </c>
      <c r="E47" s="267" t="s">
        <v>2492</v>
      </c>
      <c r="F47" s="267" t="s">
        <v>2493</v>
      </c>
    </row>
    <row r="48" spans="1:6">
      <c r="A48" s="268" t="s">
        <v>410</v>
      </c>
      <c r="B48" s="267" t="s">
        <v>411</v>
      </c>
      <c r="C48" s="268" t="s">
        <v>51</v>
      </c>
      <c r="D48" s="268">
        <v>1</v>
      </c>
      <c r="E48" s="267" t="s">
        <v>2470</v>
      </c>
      <c r="F48" s="267" t="s">
        <v>372</v>
      </c>
    </row>
    <row r="49" spans="1:6">
      <c r="A49" s="268" t="s">
        <v>782</v>
      </c>
      <c r="B49" s="267" t="s">
        <v>783</v>
      </c>
      <c r="C49" s="268" t="s">
        <v>54</v>
      </c>
      <c r="D49" s="268">
        <v>2</v>
      </c>
      <c r="E49" s="267" t="s">
        <v>2489</v>
      </c>
      <c r="F49" s="267" t="s">
        <v>2519</v>
      </c>
    </row>
    <row r="50" spans="1:6">
      <c r="A50" s="268" t="s">
        <v>786</v>
      </c>
      <c r="B50" s="267" t="s">
        <v>787</v>
      </c>
      <c r="C50" s="268" t="s">
        <v>54</v>
      </c>
      <c r="D50" s="268">
        <v>2</v>
      </c>
      <c r="E50" s="267" t="s">
        <v>2489</v>
      </c>
      <c r="F50" s="267" t="s">
        <v>2519</v>
      </c>
    </row>
    <row r="51" spans="1:6">
      <c r="A51" s="268" t="s">
        <v>788</v>
      </c>
      <c r="B51" s="267" t="s">
        <v>789</v>
      </c>
      <c r="C51" s="268" t="s">
        <v>54</v>
      </c>
      <c r="D51" s="268">
        <v>2</v>
      </c>
      <c r="E51" s="267" t="s">
        <v>2489</v>
      </c>
      <c r="F51" s="267" t="s">
        <v>2519</v>
      </c>
    </row>
    <row r="52" spans="1:6">
      <c r="A52" s="268" t="s">
        <v>790</v>
      </c>
      <c r="B52" s="267" t="s">
        <v>791</v>
      </c>
      <c r="C52" s="268" t="s">
        <v>54</v>
      </c>
      <c r="D52" s="268">
        <v>2</v>
      </c>
      <c r="E52" s="267" t="s">
        <v>2489</v>
      </c>
      <c r="F52" s="267" t="s">
        <v>2519</v>
      </c>
    </row>
    <row r="53" spans="1:6">
      <c r="A53" s="268" t="s">
        <v>792</v>
      </c>
      <c r="B53" s="267" t="s">
        <v>793</v>
      </c>
      <c r="C53" s="268" t="s">
        <v>54</v>
      </c>
      <c r="D53" s="268">
        <v>2</v>
      </c>
      <c r="E53" s="267" t="s">
        <v>2489</v>
      </c>
      <c r="F53" s="267" t="s">
        <v>2519</v>
      </c>
    </row>
    <row r="54" spans="1:6">
      <c r="A54" s="268" t="s">
        <v>794</v>
      </c>
      <c r="B54" s="267" t="s">
        <v>795</v>
      </c>
      <c r="C54" s="268" t="s">
        <v>54</v>
      </c>
      <c r="D54" s="268">
        <v>2</v>
      </c>
      <c r="E54" s="267" t="s">
        <v>2489</v>
      </c>
      <c r="F54" s="267" t="s">
        <v>2519</v>
      </c>
    </row>
    <row r="55" spans="1:6">
      <c r="A55" s="268" t="s">
        <v>797</v>
      </c>
      <c r="B55" s="267" t="s">
        <v>798</v>
      </c>
      <c r="C55" s="268" t="s">
        <v>54</v>
      </c>
      <c r="D55" s="268">
        <v>2</v>
      </c>
      <c r="E55" s="267" t="s">
        <v>2489</v>
      </c>
      <c r="F55" s="267" t="s">
        <v>2519</v>
      </c>
    </row>
    <row r="56" spans="1:6">
      <c r="A56" s="268" t="s">
        <v>799</v>
      </c>
      <c r="B56" s="267" t="s">
        <v>800</v>
      </c>
      <c r="C56" s="268" t="s">
        <v>54</v>
      </c>
      <c r="D56" s="268">
        <v>2</v>
      </c>
      <c r="E56" s="267" t="s">
        <v>2489</v>
      </c>
      <c r="F56" s="267" t="s">
        <v>2519</v>
      </c>
    </row>
    <row r="57" spans="1:6">
      <c r="A57" s="268" t="s">
        <v>801</v>
      </c>
      <c r="B57" s="267" t="s">
        <v>802</v>
      </c>
      <c r="C57" s="268" t="s">
        <v>54</v>
      </c>
      <c r="D57" s="268">
        <v>2</v>
      </c>
      <c r="E57" s="267" t="s">
        <v>2489</v>
      </c>
      <c r="F57" s="267" t="s">
        <v>2519</v>
      </c>
    </row>
    <row r="58" spans="1:6">
      <c r="A58" s="268" t="s">
        <v>1132</v>
      </c>
      <c r="B58" s="267" t="s">
        <v>1133</v>
      </c>
      <c r="C58" s="268" t="s">
        <v>54</v>
      </c>
      <c r="D58" s="268">
        <v>3</v>
      </c>
      <c r="E58" s="267" t="s">
        <v>2489</v>
      </c>
      <c r="F58" s="267" t="s">
        <v>2520</v>
      </c>
    </row>
    <row r="59" spans="1:6">
      <c r="A59" s="268" t="s">
        <v>921</v>
      </c>
      <c r="B59" s="267" t="s">
        <v>2521</v>
      </c>
      <c r="C59" s="268" t="s">
        <v>56</v>
      </c>
      <c r="D59" s="268">
        <v>1</v>
      </c>
      <c r="E59" s="267" t="s">
        <v>2492</v>
      </c>
      <c r="F59" s="267" t="s">
        <v>2522</v>
      </c>
    </row>
    <row r="60" spans="1:6">
      <c r="A60" s="268" t="s">
        <v>552</v>
      </c>
      <c r="B60" s="267" t="s">
        <v>2523</v>
      </c>
      <c r="C60" s="268" t="s">
        <v>54</v>
      </c>
      <c r="D60" s="268">
        <v>6</v>
      </c>
      <c r="E60" s="267" t="s">
        <v>2489</v>
      </c>
      <c r="F60" s="267" t="s">
        <v>551</v>
      </c>
    </row>
    <row r="61" spans="1:6">
      <c r="A61" s="268" t="s">
        <v>585</v>
      </c>
      <c r="B61" s="267" t="s">
        <v>2524</v>
      </c>
      <c r="C61" s="268" t="s">
        <v>54</v>
      </c>
      <c r="D61" s="268">
        <v>6</v>
      </c>
      <c r="E61" s="267" t="s">
        <v>2489</v>
      </c>
      <c r="F61" s="267" t="s">
        <v>551</v>
      </c>
    </row>
    <row r="62" spans="1:6">
      <c r="A62" s="268" t="s">
        <v>567</v>
      </c>
      <c r="B62" s="267" t="s">
        <v>2525</v>
      </c>
      <c r="C62" s="268" t="s">
        <v>54</v>
      </c>
      <c r="D62" s="268">
        <v>6</v>
      </c>
      <c r="E62" s="267" t="s">
        <v>2489</v>
      </c>
      <c r="F62" s="267" t="s">
        <v>551</v>
      </c>
    </row>
    <row r="63" spans="1:6">
      <c r="A63" s="268" t="s">
        <v>548</v>
      </c>
      <c r="B63" s="267" t="s">
        <v>2526</v>
      </c>
      <c r="C63" s="268" t="s">
        <v>54</v>
      </c>
      <c r="D63" s="268">
        <v>6</v>
      </c>
      <c r="E63" s="267" t="s">
        <v>2489</v>
      </c>
      <c r="F63" s="267" t="s">
        <v>551</v>
      </c>
    </row>
    <row r="64" spans="1:6">
      <c r="A64" s="268" t="s">
        <v>594</v>
      </c>
      <c r="B64" s="267" t="s">
        <v>2527</v>
      </c>
      <c r="C64" s="268" t="s">
        <v>54</v>
      </c>
      <c r="D64" s="268">
        <v>6</v>
      </c>
      <c r="E64" s="267" t="s">
        <v>2489</v>
      </c>
      <c r="F64" s="267" t="s">
        <v>551</v>
      </c>
    </row>
    <row r="65" spans="1:6">
      <c r="A65" s="268" t="s">
        <v>599</v>
      </c>
      <c r="B65" s="267" t="s">
        <v>2528</v>
      </c>
      <c r="C65" s="268" t="s">
        <v>54</v>
      </c>
      <c r="D65" s="268">
        <v>6</v>
      </c>
      <c r="E65" s="267" t="s">
        <v>2489</v>
      </c>
      <c r="F65" s="267" t="s">
        <v>551</v>
      </c>
    </row>
    <row r="66" spans="1:6">
      <c r="A66" s="268" t="s">
        <v>574</v>
      </c>
      <c r="B66" s="267" t="s">
        <v>2529</v>
      </c>
      <c r="C66" s="268" t="s">
        <v>54</v>
      </c>
      <c r="D66" s="268">
        <v>6</v>
      </c>
      <c r="E66" s="267" t="s">
        <v>2489</v>
      </c>
      <c r="F66" s="267" t="s">
        <v>551</v>
      </c>
    </row>
    <row r="67" spans="1:6">
      <c r="A67" s="268" t="s">
        <v>605</v>
      </c>
      <c r="B67" s="267" t="s">
        <v>2530</v>
      </c>
      <c r="C67" s="268" t="s">
        <v>54</v>
      </c>
      <c r="D67" s="268">
        <v>7</v>
      </c>
      <c r="E67" s="267" t="s">
        <v>2489</v>
      </c>
      <c r="F67" s="267" t="s">
        <v>2531</v>
      </c>
    </row>
    <row r="68" spans="1:6">
      <c r="A68" s="268" t="s">
        <v>1119</v>
      </c>
      <c r="B68" s="267" t="s">
        <v>2532</v>
      </c>
      <c r="C68" s="268" t="s">
        <v>54</v>
      </c>
      <c r="D68" s="268">
        <v>7</v>
      </c>
      <c r="E68" s="267" t="s">
        <v>2489</v>
      </c>
      <c r="F68" s="267" t="s">
        <v>2531</v>
      </c>
    </row>
    <row r="69" spans="1:6">
      <c r="A69" s="268" t="s">
        <v>610</v>
      </c>
      <c r="B69" s="267" t="s">
        <v>2533</v>
      </c>
      <c r="C69" s="268" t="s">
        <v>54</v>
      </c>
      <c r="D69" s="268">
        <v>7</v>
      </c>
      <c r="E69" s="267" t="s">
        <v>2489</v>
      </c>
      <c r="F69" s="267" t="s">
        <v>2531</v>
      </c>
    </row>
    <row r="70" spans="1:6">
      <c r="A70" s="268" t="s">
        <v>590</v>
      </c>
      <c r="B70" s="267" t="s">
        <v>591</v>
      </c>
      <c r="C70" s="268" t="s">
        <v>54</v>
      </c>
      <c r="D70" s="268">
        <v>7</v>
      </c>
      <c r="E70" s="267" t="s">
        <v>2489</v>
      </c>
      <c r="F70" s="267" t="s">
        <v>2531</v>
      </c>
    </row>
    <row r="71" spans="1:6">
      <c r="A71" s="268" t="s">
        <v>580</v>
      </c>
      <c r="B71" s="267" t="s">
        <v>581</v>
      </c>
      <c r="C71" s="268" t="s">
        <v>54</v>
      </c>
      <c r="D71" s="268">
        <v>7</v>
      </c>
      <c r="E71" s="267" t="s">
        <v>2489</v>
      </c>
      <c r="F71" s="267" t="s">
        <v>2531</v>
      </c>
    </row>
    <row r="72" spans="1:6">
      <c r="A72" s="268" t="s">
        <v>558</v>
      </c>
      <c r="B72" s="267" t="s">
        <v>2534</v>
      </c>
      <c r="C72" s="268" t="s">
        <v>54</v>
      </c>
      <c r="D72" s="268">
        <v>7</v>
      </c>
      <c r="E72" s="267" t="s">
        <v>2489</v>
      </c>
      <c r="F72" s="267" t="s">
        <v>2531</v>
      </c>
    </row>
    <row r="73" spans="1:6">
      <c r="A73" s="268" t="s">
        <v>563</v>
      </c>
      <c r="B73" s="267" t="s">
        <v>2535</v>
      </c>
      <c r="C73" s="268" t="s">
        <v>54</v>
      </c>
      <c r="D73" s="268">
        <v>7</v>
      </c>
      <c r="E73" s="267" t="s">
        <v>2489</v>
      </c>
      <c r="F73" s="267" t="s">
        <v>2531</v>
      </c>
    </row>
    <row r="74" spans="1:6">
      <c r="A74" s="268" t="s">
        <v>616</v>
      </c>
      <c r="B74" s="267" t="s">
        <v>2536</v>
      </c>
      <c r="C74" s="268" t="s">
        <v>54</v>
      </c>
      <c r="D74" s="268">
        <v>7</v>
      </c>
      <c r="E74" s="267" t="s">
        <v>2489</v>
      </c>
      <c r="F74" s="267" t="s">
        <v>2531</v>
      </c>
    </row>
    <row r="75" spans="1:6">
      <c r="A75" s="268" t="s">
        <v>1048</v>
      </c>
      <c r="B75" s="267" t="s">
        <v>1051</v>
      </c>
      <c r="C75" s="268" t="s">
        <v>54</v>
      </c>
      <c r="D75" s="268">
        <v>7</v>
      </c>
      <c r="E75" s="267" t="s">
        <v>2489</v>
      </c>
      <c r="F75" s="267" t="s">
        <v>2531</v>
      </c>
    </row>
    <row r="76" spans="1:6">
      <c r="A76" s="268" t="s">
        <v>1012</v>
      </c>
      <c r="B76" s="267" t="s">
        <v>2537</v>
      </c>
      <c r="C76" s="268" t="s">
        <v>54</v>
      </c>
      <c r="D76" s="268">
        <v>7</v>
      </c>
      <c r="E76" s="267" t="s">
        <v>2489</v>
      </c>
      <c r="F76" s="267" t="s">
        <v>2531</v>
      </c>
    </row>
    <row r="77" spans="1:6">
      <c r="A77" s="268" t="s">
        <v>1468</v>
      </c>
      <c r="B77" s="267" t="s">
        <v>2538</v>
      </c>
      <c r="C77" s="268" t="s">
        <v>54</v>
      </c>
      <c r="D77" s="268">
        <v>7</v>
      </c>
      <c r="E77" s="267" t="s">
        <v>2489</v>
      </c>
      <c r="F77" s="267" t="s">
        <v>2531</v>
      </c>
    </row>
    <row r="78" spans="1:6">
      <c r="A78" s="268" t="s">
        <v>1040</v>
      </c>
      <c r="B78" s="267" t="s">
        <v>1041</v>
      </c>
      <c r="C78" s="268" t="s">
        <v>54</v>
      </c>
      <c r="D78" s="268">
        <v>7</v>
      </c>
      <c r="E78" s="267" t="s">
        <v>2489</v>
      </c>
      <c r="F78" s="267" t="s">
        <v>2531</v>
      </c>
    </row>
    <row r="79" spans="1:6">
      <c r="A79" s="268" t="s">
        <v>535</v>
      </c>
      <c r="B79" s="267" t="s">
        <v>536</v>
      </c>
      <c r="C79" s="268" t="s">
        <v>54</v>
      </c>
      <c r="D79" s="268">
        <v>7</v>
      </c>
      <c r="E79" s="267" t="s">
        <v>2489</v>
      </c>
      <c r="F79" s="267" t="s">
        <v>2531</v>
      </c>
    </row>
    <row r="80" spans="1:6">
      <c r="A80" s="268" t="s">
        <v>542</v>
      </c>
      <c r="B80" s="267" t="s">
        <v>543</v>
      </c>
      <c r="C80" s="268" t="s">
        <v>54</v>
      </c>
      <c r="D80" s="268">
        <v>7</v>
      </c>
      <c r="E80" s="267" t="s">
        <v>2489</v>
      </c>
      <c r="F80" s="267" t="s">
        <v>2531</v>
      </c>
    </row>
    <row r="81" spans="1:6">
      <c r="A81" s="268" t="s">
        <v>769</v>
      </c>
      <c r="B81" s="267" t="s">
        <v>770</v>
      </c>
      <c r="C81" s="268" t="s">
        <v>54</v>
      </c>
      <c r="D81" s="268">
        <v>8</v>
      </c>
      <c r="E81" s="267" t="s">
        <v>2489</v>
      </c>
      <c r="F81" s="267" t="s">
        <v>2480</v>
      </c>
    </row>
    <row r="82" spans="1:6">
      <c r="A82" s="268" t="s">
        <v>771</v>
      </c>
      <c r="B82" s="267" t="s">
        <v>772</v>
      </c>
      <c r="C82" s="268" t="s">
        <v>54</v>
      </c>
      <c r="D82" s="268">
        <v>8</v>
      </c>
      <c r="E82" s="267" t="s">
        <v>2489</v>
      </c>
      <c r="F82" s="267" t="s">
        <v>2480</v>
      </c>
    </row>
    <row r="83" spans="1:6">
      <c r="A83" s="268" t="s">
        <v>2430</v>
      </c>
      <c r="B83" s="267" t="s">
        <v>2539</v>
      </c>
      <c r="C83" s="268" t="s">
        <v>55</v>
      </c>
      <c r="D83" s="268">
        <v>2</v>
      </c>
      <c r="E83" s="267" t="s">
        <v>2540</v>
      </c>
      <c r="F83" s="267" t="s">
        <v>2541</v>
      </c>
    </row>
    <row r="84" spans="1:6">
      <c r="A84" s="268" t="s">
        <v>941</v>
      </c>
      <c r="B84" s="267" t="s">
        <v>942</v>
      </c>
      <c r="C84" s="268" t="s">
        <v>56</v>
      </c>
      <c r="D84" s="268">
        <v>2</v>
      </c>
      <c r="E84" s="267" t="s">
        <v>2492</v>
      </c>
      <c r="F84" s="267" t="s">
        <v>2542</v>
      </c>
    </row>
    <row r="85" spans="1:6">
      <c r="A85" s="268" t="s">
        <v>947</v>
      </c>
      <c r="B85" s="267" t="s">
        <v>948</v>
      </c>
      <c r="C85" s="268" t="s">
        <v>56</v>
      </c>
      <c r="D85" s="268">
        <v>2</v>
      </c>
      <c r="E85" s="267" t="s">
        <v>2492</v>
      </c>
      <c r="F85" s="267" t="s">
        <v>2542</v>
      </c>
    </row>
    <row r="86" spans="1:6">
      <c r="A86" s="268" t="s">
        <v>1134</v>
      </c>
      <c r="B86" s="267" t="s">
        <v>2543</v>
      </c>
      <c r="C86" s="268" t="s">
        <v>56</v>
      </c>
      <c r="D86" s="268">
        <v>3</v>
      </c>
      <c r="E86" s="267" t="s">
        <v>2492</v>
      </c>
      <c r="F86" s="267" t="s">
        <v>2493</v>
      </c>
    </row>
    <row r="87" spans="1:6">
      <c r="A87" s="268" t="s">
        <v>939</v>
      </c>
      <c r="B87" s="267" t="s">
        <v>940</v>
      </c>
      <c r="C87" s="268" t="s">
        <v>56</v>
      </c>
      <c r="D87" s="268">
        <v>2</v>
      </c>
      <c r="E87" s="267" t="s">
        <v>2492</v>
      </c>
      <c r="F87" s="267" t="s">
        <v>2542</v>
      </c>
    </row>
    <row r="88" spans="1:6">
      <c r="A88" s="268" t="s">
        <v>950</v>
      </c>
      <c r="B88" s="267" t="s">
        <v>951</v>
      </c>
      <c r="C88" s="268" t="s">
        <v>56</v>
      </c>
      <c r="D88" s="268">
        <v>2</v>
      </c>
      <c r="E88" s="267" t="s">
        <v>2492</v>
      </c>
      <c r="F88" s="267" t="s">
        <v>2542</v>
      </c>
    </row>
    <row r="89" spans="1:6">
      <c r="A89" s="268" t="s">
        <v>955</v>
      </c>
      <c r="B89" s="267" t="s">
        <v>2544</v>
      </c>
      <c r="C89" s="268" t="s">
        <v>56</v>
      </c>
      <c r="D89" s="268">
        <v>2</v>
      </c>
      <c r="E89" s="267" t="s">
        <v>2492</v>
      </c>
      <c r="F89" s="267" t="s">
        <v>2542</v>
      </c>
    </row>
    <row r="90" spans="1:6">
      <c r="A90" s="268" t="s">
        <v>1366</v>
      </c>
      <c r="B90" s="267" t="s">
        <v>2545</v>
      </c>
      <c r="C90" s="268" t="s">
        <v>56</v>
      </c>
      <c r="D90" s="268">
        <v>4</v>
      </c>
      <c r="E90" s="267" t="s">
        <v>2492</v>
      </c>
      <c r="F90" s="267" t="s">
        <v>2546</v>
      </c>
    </row>
    <row r="91" spans="1:6">
      <c r="A91" s="268" t="s">
        <v>1369</v>
      </c>
      <c r="B91" s="267" t="s">
        <v>2547</v>
      </c>
      <c r="C91" s="268" t="s">
        <v>56</v>
      </c>
      <c r="D91" s="268">
        <v>4</v>
      </c>
      <c r="E91" s="267" t="s">
        <v>2492</v>
      </c>
      <c r="F91" s="267" t="s">
        <v>2546</v>
      </c>
    </row>
    <row r="92" spans="1:6">
      <c r="A92" s="268" t="s">
        <v>314</v>
      </c>
      <c r="B92" s="267" t="s">
        <v>315</v>
      </c>
      <c r="C92" s="268" t="s">
        <v>57</v>
      </c>
      <c r="D92" s="268">
        <v>9</v>
      </c>
      <c r="E92" s="267" t="s">
        <v>2548</v>
      </c>
      <c r="F92" s="267" t="s">
        <v>1494</v>
      </c>
    </row>
    <row r="93" spans="1:6">
      <c r="A93" s="268" t="s">
        <v>2432</v>
      </c>
      <c r="B93" s="267" t="s">
        <v>2549</v>
      </c>
      <c r="C93" s="268" t="s">
        <v>57</v>
      </c>
      <c r="D93" s="268">
        <v>1</v>
      </c>
      <c r="E93" s="267" t="s">
        <v>2548</v>
      </c>
      <c r="F93" s="267" t="s">
        <v>2550</v>
      </c>
    </row>
    <row r="94" spans="1:6">
      <c r="A94" s="268" t="s">
        <v>2433</v>
      </c>
      <c r="B94" s="267" t="s">
        <v>2551</v>
      </c>
      <c r="C94" s="268" t="s">
        <v>57</v>
      </c>
      <c r="D94" s="268">
        <v>1</v>
      </c>
      <c r="E94" s="267" t="s">
        <v>2548</v>
      </c>
      <c r="F94" s="267" t="s">
        <v>2550</v>
      </c>
    </row>
    <row r="95" spans="1:6">
      <c r="A95" s="268" t="s">
        <v>2434</v>
      </c>
      <c r="B95" s="267" t="s">
        <v>2552</v>
      </c>
      <c r="C95" s="268" t="s">
        <v>57</v>
      </c>
      <c r="D95" s="268">
        <v>1</v>
      </c>
      <c r="E95" s="267" t="s">
        <v>2548</v>
      </c>
      <c r="F95" s="267" t="s">
        <v>2550</v>
      </c>
    </row>
    <row r="96" spans="1:6">
      <c r="A96" s="268" t="s">
        <v>1930</v>
      </c>
      <c r="B96" s="267" t="s">
        <v>2553</v>
      </c>
      <c r="C96" s="268" t="s">
        <v>57</v>
      </c>
      <c r="D96" s="268">
        <v>1</v>
      </c>
      <c r="E96" s="267" t="s">
        <v>2548</v>
      </c>
      <c r="F96" s="267" t="s">
        <v>2550</v>
      </c>
    </row>
    <row r="97" spans="1:6">
      <c r="A97" s="268" t="s">
        <v>2435</v>
      </c>
      <c r="B97" s="267" t="s">
        <v>2554</v>
      </c>
      <c r="C97" s="268" t="s">
        <v>57</v>
      </c>
      <c r="D97" s="268">
        <v>2</v>
      </c>
      <c r="E97" s="267" t="s">
        <v>2548</v>
      </c>
      <c r="F97" s="267" t="s">
        <v>2555</v>
      </c>
    </row>
    <row r="98" spans="1:6">
      <c r="A98" s="268" t="s">
        <v>2436</v>
      </c>
      <c r="B98" s="267" t="s">
        <v>2556</v>
      </c>
      <c r="C98" s="268" t="s">
        <v>57</v>
      </c>
      <c r="D98" s="268">
        <v>2</v>
      </c>
      <c r="E98" s="267" t="s">
        <v>2548</v>
      </c>
      <c r="F98" s="267" t="s">
        <v>2555</v>
      </c>
    </row>
    <row r="99" spans="1:6">
      <c r="A99" s="268" t="s">
        <v>2437</v>
      </c>
      <c r="B99" s="267" t="s">
        <v>2557</v>
      </c>
      <c r="C99" s="268" t="s">
        <v>57</v>
      </c>
      <c r="D99" s="268">
        <v>2</v>
      </c>
      <c r="E99" s="267" t="s">
        <v>2548</v>
      </c>
      <c r="F99" s="267" t="s">
        <v>2555</v>
      </c>
    </row>
    <row r="100" spans="1:6">
      <c r="A100" s="268" t="s">
        <v>2438</v>
      </c>
      <c r="B100" s="267" t="s">
        <v>2558</v>
      </c>
      <c r="C100" s="268" t="s">
        <v>57</v>
      </c>
      <c r="D100" s="268">
        <v>2</v>
      </c>
      <c r="E100" s="267" t="s">
        <v>2548</v>
      </c>
      <c r="F100" s="267" t="s">
        <v>2555</v>
      </c>
    </row>
    <row r="101" spans="1:6">
      <c r="A101" s="268" t="s">
        <v>2439</v>
      </c>
      <c r="B101" s="267" t="s">
        <v>2559</v>
      </c>
      <c r="C101" s="268" t="s">
        <v>57</v>
      </c>
      <c r="D101" s="268">
        <v>2</v>
      </c>
      <c r="E101" s="267" t="s">
        <v>2548</v>
      </c>
      <c r="F101" s="267" t="s">
        <v>2555</v>
      </c>
    </row>
    <row r="102" spans="1:6">
      <c r="A102" s="268" t="s">
        <v>2440</v>
      </c>
      <c r="B102" s="267" t="s">
        <v>2560</v>
      </c>
      <c r="C102" s="268" t="s">
        <v>57</v>
      </c>
      <c r="D102" s="268">
        <v>2</v>
      </c>
      <c r="E102" s="267" t="s">
        <v>2548</v>
      </c>
      <c r="F102" s="267" t="s">
        <v>2555</v>
      </c>
    </row>
    <row r="103" spans="1:6">
      <c r="A103" s="268" t="s">
        <v>2441</v>
      </c>
      <c r="B103" s="267" t="s">
        <v>2561</v>
      </c>
      <c r="C103" s="268" t="s">
        <v>57</v>
      </c>
      <c r="D103" s="268">
        <v>2</v>
      </c>
      <c r="E103" s="267" t="s">
        <v>2548</v>
      </c>
      <c r="F103" s="267" t="s">
        <v>2555</v>
      </c>
    </row>
    <row r="104" spans="1:6">
      <c r="A104" s="268" t="s">
        <v>2442</v>
      </c>
      <c r="B104" s="267" t="s">
        <v>2562</v>
      </c>
      <c r="C104" s="268" t="s">
        <v>57</v>
      </c>
      <c r="D104" s="268">
        <v>2</v>
      </c>
      <c r="E104" s="267" t="s">
        <v>2548</v>
      </c>
      <c r="F104" s="267" t="s">
        <v>2555</v>
      </c>
    </row>
    <row r="105" spans="1:6">
      <c r="A105" s="268" t="s">
        <v>2443</v>
      </c>
      <c r="B105" s="267" t="s">
        <v>2563</v>
      </c>
      <c r="C105" s="268" t="s">
        <v>57</v>
      </c>
      <c r="D105" s="268">
        <v>2</v>
      </c>
      <c r="E105" s="267" t="s">
        <v>2548</v>
      </c>
      <c r="F105" s="267" t="s">
        <v>2555</v>
      </c>
    </row>
    <row r="106" spans="1:6">
      <c r="A106" s="268" t="s">
        <v>2460</v>
      </c>
      <c r="B106" s="267" t="s">
        <v>2564</v>
      </c>
      <c r="C106" s="268" t="s">
        <v>57</v>
      </c>
      <c r="D106" s="268">
        <v>3</v>
      </c>
      <c r="E106" s="267" t="s">
        <v>2548</v>
      </c>
      <c r="F106" s="267" t="s">
        <v>2565</v>
      </c>
    </row>
    <row r="107" spans="1:6">
      <c r="A107" s="268" t="s">
        <v>2461</v>
      </c>
      <c r="B107" s="267" t="s">
        <v>2566</v>
      </c>
      <c r="C107" s="268" t="s">
        <v>57</v>
      </c>
      <c r="D107" s="268">
        <v>3</v>
      </c>
      <c r="E107" s="267" t="s">
        <v>2548</v>
      </c>
      <c r="F107" s="267" t="s">
        <v>2565</v>
      </c>
    </row>
    <row r="108" spans="1:6">
      <c r="A108" s="268" t="s">
        <v>2462</v>
      </c>
      <c r="B108" s="267" t="s">
        <v>2567</v>
      </c>
      <c r="C108" s="268" t="s">
        <v>57</v>
      </c>
      <c r="D108" s="268">
        <v>3</v>
      </c>
      <c r="E108" s="267" t="s">
        <v>2548</v>
      </c>
      <c r="F108" s="267" t="s">
        <v>2565</v>
      </c>
    </row>
    <row r="109" spans="1:6">
      <c r="A109" s="268" t="s">
        <v>2463</v>
      </c>
      <c r="B109" s="267" t="s">
        <v>2568</v>
      </c>
      <c r="C109" s="268" t="s">
        <v>57</v>
      </c>
      <c r="D109" s="268">
        <v>3</v>
      </c>
      <c r="E109" s="267" t="s">
        <v>2548</v>
      </c>
      <c r="F109" s="267" t="s">
        <v>2565</v>
      </c>
    </row>
    <row r="110" spans="1:6">
      <c r="A110" s="268" t="s">
        <v>2464</v>
      </c>
      <c r="B110" s="267" t="s">
        <v>2569</v>
      </c>
      <c r="C110" s="268" t="s">
        <v>57</v>
      </c>
      <c r="D110" s="268">
        <v>3</v>
      </c>
      <c r="E110" s="267" t="s">
        <v>2548</v>
      </c>
      <c r="F110" s="267" t="s">
        <v>2565</v>
      </c>
    </row>
    <row r="111" spans="1:6">
      <c r="A111" s="268" t="s">
        <v>2465</v>
      </c>
      <c r="B111" s="267" t="s">
        <v>2570</v>
      </c>
      <c r="C111" s="268" t="s">
        <v>57</v>
      </c>
      <c r="D111" s="268">
        <v>3</v>
      </c>
      <c r="E111" s="267" t="s">
        <v>2548</v>
      </c>
      <c r="F111" s="267" t="s">
        <v>2565</v>
      </c>
    </row>
    <row r="112" spans="1:6">
      <c r="A112" s="268" t="s">
        <v>2446</v>
      </c>
      <c r="B112" s="267" t="s">
        <v>2571</v>
      </c>
      <c r="C112" s="268" t="s">
        <v>57</v>
      </c>
      <c r="D112" s="268">
        <v>2</v>
      </c>
      <c r="E112" s="267" t="s">
        <v>2548</v>
      </c>
      <c r="F112" s="267" t="s">
        <v>2555</v>
      </c>
    </row>
    <row r="113" spans="1:6">
      <c r="A113" s="268" t="s">
        <v>1386</v>
      </c>
      <c r="B113" s="267" t="s">
        <v>1387</v>
      </c>
      <c r="C113" s="268" t="s">
        <v>55</v>
      </c>
      <c r="D113" s="268">
        <v>2</v>
      </c>
      <c r="E113" s="267" t="s">
        <v>2540</v>
      </c>
      <c r="F113" s="267" t="s">
        <v>2541</v>
      </c>
    </row>
    <row r="114" spans="1:6">
      <c r="A114" s="268" t="s">
        <v>246</v>
      </c>
      <c r="B114" s="267" t="s">
        <v>247</v>
      </c>
      <c r="C114" s="268" t="s">
        <v>49</v>
      </c>
      <c r="D114" s="268">
        <v>2</v>
      </c>
      <c r="E114" s="267" t="s">
        <v>2494</v>
      </c>
      <c r="F114" s="267" t="s">
        <v>2572</v>
      </c>
    </row>
    <row r="115" spans="1:6">
      <c r="A115" s="268" t="s">
        <v>2444</v>
      </c>
      <c r="B115" s="267" t="s">
        <v>2573</v>
      </c>
      <c r="C115" s="268" t="s">
        <v>57</v>
      </c>
      <c r="D115" s="268">
        <v>2</v>
      </c>
      <c r="E115" s="267" t="s">
        <v>2548</v>
      </c>
      <c r="F115" s="267" t="s">
        <v>2555</v>
      </c>
    </row>
    <row r="116" spans="1:6">
      <c r="A116" s="268" t="s">
        <v>1056</v>
      </c>
      <c r="B116" s="267" t="s">
        <v>1057</v>
      </c>
      <c r="C116" s="268" t="s">
        <v>54</v>
      </c>
      <c r="D116" s="268">
        <v>5</v>
      </c>
      <c r="E116" s="267" t="s">
        <v>2489</v>
      </c>
      <c r="F116" s="267" t="s">
        <v>2490</v>
      </c>
    </row>
    <row r="117" spans="1:6">
      <c r="A117" s="268" t="s">
        <v>2445</v>
      </c>
      <c r="B117" s="267" t="s">
        <v>2574</v>
      </c>
      <c r="C117" s="268" t="s">
        <v>57</v>
      </c>
      <c r="D117" s="268">
        <v>2</v>
      </c>
      <c r="E117" s="267" t="s">
        <v>2548</v>
      </c>
      <c r="F117" s="267" t="s">
        <v>2555</v>
      </c>
    </row>
    <row r="118" spans="1:6">
      <c r="A118" s="268" t="s">
        <v>2449</v>
      </c>
      <c r="B118" s="267" t="s">
        <v>2575</v>
      </c>
      <c r="C118" s="268" t="s">
        <v>57</v>
      </c>
      <c r="D118" s="268">
        <v>2</v>
      </c>
      <c r="E118" s="267" t="s">
        <v>2548</v>
      </c>
      <c r="F118" s="267" t="s">
        <v>2555</v>
      </c>
    </row>
    <row r="119" spans="1:6">
      <c r="A119" s="268" t="s">
        <v>2448</v>
      </c>
      <c r="B119" s="267" t="s">
        <v>2576</v>
      </c>
      <c r="C119" s="268" t="s">
        <v>57</v>
      </c>
      <c r="D119" s="268">
        <v>2</v>
      </c>
      <c r="E119" s="267" t="s">
        <v>2548</v>
      </c>
      <c r="F119" s="267" t="s">
        <v>2555</v>
      </c>
    </row>
    <row r="120" spans="1:6">
      <c r="A120" s="268" t="s">
        <v>2447</v>
      </c>
      <c r="B120" s="267" t="s">
        <v>2577</v>
      </c>
      <c r="C120" s="268" t="s">
        <v>57</v>
      </c>
      <c r="D120" s="268">
        <v>2</v>
      </c>
      <c r="E120" s="267" t="s">
        <v>2548</v>
      </c>
      <c r="F120" s="267" t="s">
        <v>2555</v>
      </c>
    </row>
    <row r="121" spans="1:6">
      <c r="A121" s="268" t="s">
        <v>1105</v>
      </c>
      <c r="B121" s="267" t="s">
        <v>2578</v>
      </c>
      <c r="C121" s="268" t="s">
        <v>54</v>
      </c>
      <c r="D121" s="268">
        <v>4</v>
      </c>
      <c r="E121" s="267" t="s">
        <v>2489</v>
      </c>
      <c r="F121" s="267" t="s">
        <v>2579</v>
      </c>
    </row>
    <row r="122" spans="1:6">
      <c r="A122" s="268" t="s">
        <v>1124</v>
      </c>
      <c r="B122" s="267" t="s">
        <v>2580</v>
      </c>
      <c r="C122" s="268" t="s">
        <v>54</v>
      </c>
      <c r="D122" s="268">
        <v>4</v>
      </c>
      <c r="E122" s="267" t="s">
        <v>2489</v>
      </c>
      <c r="F122" s="267" t="s">
        <v>2579</v>
      </c>
    </row>
    <row r="123" spans="1:6">
      <c r="A123" s="268" t="s">
        <v>1113</v>
      </c>
      <c r="B123" s="267" t="s">
        <v>2581</v>
      </c>
      <c r="C123" s="268" t="s">
        <v>54</v>
      </c>
      <c r="D123" s="268">
        <v>4</v>
      </c>
      <c r="E123" s="267" t="s">
        <v>2489</v>
      </c>
      <c r="F123" s="267" t="s">
        <v>2579</v>
      </c>
    </row>
    <row r="124" spans="1:6">
      <c r="A124" s="268" t="s">
        <v>633</v>
      </c>
      <c r="B124" s="267" t="s">
        <v>634</v>
      </c>
      <c r="C124" s="268" t="s">
        <v>51</v>
      </c>
      <c r="D124" s="268">
        <v>5</v>
      </c>
      <c r="E124" s="267" t="s">
        <v>2470</v>
      </c>
      <c r="F124" s="267" t="s">
        <v>2476</v>
      </c>
    </row>
    <row r="125" spans="1:6">
      <c r="A125" s="268" t="s">
        <v>642</v>
      </c>
      <c r="B125" s="267" t="s">
        <v>2582</v>
      </c>
      <c r="C125" s="268" t="s">
        <v>51</v>
      </c>
      <c r="D125" s="268">
        <v>5</v>
      </c>
      <c r="E125" s="267" t="s">
        <v>2470</v>
      </c>
      <c r="F125" s="267" t="s">
        <v>2476</v>
      </c>
    </row>
    <row r="126" spans="1:6">
      <c r="A126" s="268" t="s">
        <v>1083</v>
      </c>
      <c r="B126" s="267" t="s">
        <v>1084</v>
      </c>
      <c r="C126" s="268" t="s">
        <v>52</v>
      </c>
      <c r="D126" s="268">
        <v>3</v>
      </c>
      <c r="E126" s="267" t="s">
        <v>2483</v>
      </c>
      <c r="F126" s="267" t="s">
        <v>2497</v>
      </c>
    </row>
    <row r="127" spans="1:6">
      <c r="A127" s="268" t="s">
        <v>1362</v>
      </c>
      <c r="B127" s="267" t="s">
        <v>1363</v>
      </c>
      <c r="C127" s="268" t="s">
        <v>56</v>
      </c>
      <c r="D127" s="268">
        <v>5</v>
      </c>
      <c r="E127" s="267" t="s">
        <v>2492</v>
      </c>
      <c r="F127" s="267" t="s">
        <v>2583</v>
      </c>
    </row>
    <row r="128" spans="1:6">
      <c r="A128" s="268" t="s">
        <v>1364</v>
      </c>
      <c r="B128" s="267" t="s">
        <v>1365</v>
      </c>
      <c r="C128" s="268" t="s">
        <v>56</v>
      </c>
      <c r="D128" s="268">
        <v>5</v>
      </c>
      <c r="E128" s="267" t="s">
        <v>2492</v>
      </c>
      <c r="F128" s="267" t="s">
        <v>2583</v>
      </c>
    </row>
    <row r="129" spans="1:6">
      <c r="A129" s="268" t="s">
        <v>945</v>
      </c>
      <c r="B129" s="267" t="s">
        <v>946</v>
      </c>
      <c r="C129" s="268" t="s">
        <v>56</v>
      </c>
      <c r="D129" s="268">
        <v>2</v>
      </c>
      <c r="E129" s="267" t="s">
        <v>2492</v>
      </c>
      <c r="F129" s="267" t="s">
        <v>2542</v>
      </c>
    </row>
    <row r="130" spans="1:6">
      <c r="A130" s="268" t="s">
        <v>2451</v>
      </c>
      <c r="B130" s="267" t="s">
        <v>2584</v>
      </c>
      <c r="C130" s="268" t="s">
        <v>57</v>
      </c>
      <c r="D130" s="268">
        <v>2</v>
      </c>
      <c r="E130" s="267" t="s">
        <v>2548</v>
      </c>
      <c r="F130" s="267" t="s">
        <v>2555</v>
      </c>
    </row>
    <row r="131" spans="1:6">
      <c r="A131" s="268" t="s">
        <v>1052</v>
      </c>
      <c r="B131" s="267" t="s">
        <v>1053</v>
      </c>
      <c r="C131" s="268" t="s">
        <v>54</v>
      </c>
      <c r="D131" s="268">
        <v>7</v>
      </c>
      <c r="E131" s="267" t="s">
        <v>2489</v>
      </c>
      <c r="F131" s="267" t="s">
        <v>2531</v>
      </c>
    </row>
    <row r="132" spans="1:6">
      <c r="A132" s="268" t="s">
        <v>282</v>
      </c>
      <c r="B132" s="267" t="s">
        <v>283</v>
      </c>
      <c r="C132" s="268" t="s">
        <v>49</v>
      </c>
      <c r="D132" s="268">
        <v>4</v>
      </c>
      <c r="E132" s="267" t="s">
        <v>2494</v>
      </c>
      <c r="F132" s="267" t="s">
        <v>2585</v>
      </c>
    </row>
    <row r="133" spans="1:6">
      <c r="A133" s="268" t="s">
        <v>2459</v>
      </c>
      <c r="B133" s="267" t="s">
        <v>2586</v>
      </c>
      <c r="C133" s="268" t="s">
        <v>57</v>
      </c>
      <c r="D133" s="268">
        <v>2</v>
      </c>
      <c r="E133" s="267" t="s">
        <v>2548</v>
      </c>
      <c r="F133" s="267" t="s">
        <v>2555</v>
      </c>
    </row>
    <row r="134" spans="1:6">
      <c r="A134" s="268" t="s">
        <v>2456</v>
      </c>
      <c r="B134" s="267" t="s">
        <v>2587</v>
      </c>
      <c r="C134" s="268" t="s">
        <v>57</v>
      </c>
      <c r="D134" s="268">
        <v>2</v>
      </c>
      <c r="E134" s="267" t="s">
        <v>2548</v>
      </c>
      <c r="F134" s="267" t="s">
        <v>2555</v>
      </c>
    </row>
    <row r="135" spans="1:6">
      <c r="A135" s="268" t="s">
        <v>2452</v>
      </c>
      <c r="B135" s="267" t="s">
        <v>2588</v>
      </c>
      <c r="C135" s="268" t="s">
        <v>57</v>
      </c>
      <c r="D135" s="268">
        <v>2</v>
      </c>
      <c r="E135" s="267" t="s">
        <v>2548</v>
      </c>
      <c r="F135" s="267" t="s">
        <v>2555</v>
      </c>
    </row>
    <row r="136" spans="1:6">
      <c r="A136" s="268" t="s">
        <v>2458</v>
      </c>
      <c r="B136" s="267" t="s">
        <v>2589</v>
      </c>
      <c r="C136" s="268" t="s">
        <v>57</v>
      </c>
      <c r="D136" s="268">
        <v>2</v>
      </c>
      <c r="E136" s="267" t="s">
        <v>2548</v>
      </c>
      <c r="F136" s="267" t="s">
        <v>2555</v>
      </c>
    </row>
    <row r="137" spans="1:6">
      <c r="A137" s="268" t="s">
        <v>2457</v>
      </c>
      <c r="B137" s="267" t="s">
        <v>2590</v>
      </c>
      <c r="C137" s="268" t="s">
        <v>57</v>
      </c>
      <c r="D137" s="268">
        <v>2</v>
      </c>
      <c r="E137" s="267" t="s">
        <v>2548</v>
      </c>
      <c r="F137" s="267" t="s">
        <v>2555</v>
      </c>
    </row>
    <row r="138" spans="1:6">
      <c r="A138" s="268" t="s">
        <v>1287</v>
      </c>
      <c r="B138" s="267" t="s">
        <v>1288</v>
      </c>
      <c r="C138" s="268" t="s">
        <v>56</v>
      </c>
      <c r="D138" s="268">
        <v>3</v>
      </c>
      <c r="E138" s="267" t="s">
        <v>2492</v>
      </c>
      <c r="F138" s="267" t="s">
        <v>2493</v>
      </c>
    </row>
    <row r="139" spans="1:6">
      <c r="A139" s="268" t="s">
        <v>496</v>
      </c>
      <c r="B139" s="267" t="s">
        <v>2591</v>
      </c>
      <c r="C139" s="268" t="s">
        <v>52</v>
      </c>
      <c r="D139" s="268">
        <v>5</v>
      </c>
      <c r="E139" s="267" t="s">
        <v>2483</v>
      </c>
      <c r="F139" s="267" t="s">
        <v>2505</v>
      </c>
    </row>
    <row r="140" spans="1:6">
      <c r="A140" s="268" t="s">
        <v>1289</v>
      </c>
      <c r="B140" s="267" t="s">
        <v>1290</v>
      </c>
      <c r="C140" s="268" t="s">
        <v>56</v>
      </c>
      <c r="D140" s="268">
        <v>3</v>
      </c>
      <c r="E140" s="267" t="s">
        <v>2492</v>
      </c>
      <c r="F140" s="267" t="s">
        <v>2493</v>
      </c>
    </row>
    <row r="141" spans="1:6">
      <c r="A141" s="268" t="s">
        <v>1291</v>
      </c>
      <c r="B141" s="267" t="s">
        <v>1292</v>
      </c>
      <c r="C141" s="268" t="s">
        <v>56</v>
      </c>
      <c r="D141" s="268">
        <v>3</v>
      </c>
      <c r="E141" s="267" t="s">
        <v>2492</v>
      </c>
      <c r="F141" s="267" t="s">
        <v>2493</v>
      </c>
    </row>
    <row r="142" spans="1:6">
      <c r="A142" s="268" t="s">
        <v>1293</v>
      </c>
      <c r="B142" s="267" t="s">
        <v>1294</v>
      </c>
      <c r="C142" s="268" t="s">
        <v>56</v>
      </c>
      <c r="D142" s="268">
        <v>3</v>
      </c>
      <c r="E142" s="267" t="s">
        <v>2492</v>
      </c>
      <c r="F142" s="267" t="s">
        <v>2493</v>
      </c>
    </row>
    <row r="143" spans="1:6">
      <c r="A143" s="268" t="s">
        <v>1295</v>
      </c>
      <c r="B143" s="267" t="s">
        <v>1296</v>
      </c>
      <c r="C143" s="268" t="s">
        <v>56</v>
      </c>
      <c r="D143" s="268">
        <v>3</v>
      </c>
      <c r="E143" s="267" t="s">
        <v>2492</v>
      </c>
      <c r="F143" s="267" t="s">
        <v>2493</v>
      </c>
    </row>
    <row r="144" spans="1:6">
      <c r="A144" s="268" t="s">
        <v>1098</v>
      </c>
      <c r="B144" s="267" t="s">
        <v>1099</v>
      </c>
      <c r="C144" s="268" t="s">
        <v>52</v>
      </c>
      <c r="D144" s="268">
        <v>3</v>
      </c>
      <c r="E144" s="267" t="s">
        <v>2483</v>
      </c>
      <c r="F144" s="267" t="s">
        <v>2497</v>
      </c>
    </row>
    <row r="145" spans="1:6">
      <c r="A145" s="268" t="s">
        <v>915</v>
      </c>
      <c r="B145" s="267" t="s">
        <v>2592</v>
      </c>
      <c r="C145" s="268" t="s">
        <v>52</v>
      </c>
      <c r="D145" s="268">
        <v>4</v>
      </c>
      <c r="E145" s="267" t="s">
        <v>2483</v>
      </c>
      <c r="F145" s="267" t="s">
        <v>2503</v>
      </c>
    </row>
    <row r="146" spans="1:6">
      <c r="A146" s="268" t="s">
        <v>1464</v>
      </c>
      <c r="B146" s="267" t="s">
        <v>2593</v>
      </c>
      <c r="C146" s="268" t="s">
        <v>52</v>
      </c>
      <c r="D146" s="268">
        <v>2</v>
      </c>
      <c r="E146" s="267" t="s">
        <v>2483</v>
      </c>
      <c r="F146" s="267" t="s">
        <v>2487</v>
      </c>
    </row>
    <row r="147" spans="1:6">
      <c r="A147" s="268" t="s">
        <v>1458</v>
      </c>
      <c r="B147" s="267" t="s">
        <v>2594</v>
      </c>
      <c r="C147" s="268" t="s">
        <v>52</v>
      </c>
      <c r="D147" s="268">
        <v>2</v>
      </c>
      <c r="E147" s="267" t="s">
        <v>2483</v>
      </c>
      <c r="F147" s="267" t="s">
        <v>2487</v>
      </c>
    </row>
    <row r="148" spans="1:6">
      <c r="A148" s="268" t="s">
        <v>1101</v>
      </c>
      <c r="B148" s="267" t="s">
        <v>2595</v>
      </c>
      <c r="C148" s="268" t="s">
        <v>52</v>
      </c>
      <c r="D148" s="268">
        <v>2</v>
      </c>
      <c r="E148" s="267" t="s">
        <v>2483</v>
      </c>
      <c r="F148" s="267" t="s">
        <v>2487</v>
      </c>
    </row>
    <row r="149" spans="1:6">
      <c r="A149" s="268" t="s">
        <v>1461</v>
      </c>
      <c r="B149" s="267" t="s">
        <v>2596</v>
      </c>
      <c r="C149" s="268" t="s">
        <v>52</v>
      </c>
      <c r="D149" s="268">
        <v>2</v>
      </c>
      <c r="E149" s="267" t="s">
        <v>2483</v>
      </c>
      <c r="F149" s="267" t="s">
        <v>2487</v>
      </c>
    </row>
    <row r="150" spans="1:6">
      <c r="A150" s="268" t="s">
        <v>1103</v>
      </c>
      <c r="B150" s="267" t="s">
        <v>2597</v>
      </c>
      <c r="C150" s="268" t="s">
        <v>52</v>
      </c>
      <c r="D150" s="268">
        <v>2</v>
      </c>
      <c r="E150" s="267" t="s">
        <v>2483</v>
      </c>
      <c r="F150" s="267" t="s">
        <v>2487</v>
      </c>
    </row>
    <row r="151" spans="1:6">
      <c r="A151" s="268" t="s">
        <v>723</v>
      </c>
      <c r="B151" s="267" t="s">
        <v>724</v>
      </c>
      <c r="C151" s="268" t="s">
        <v>50</v>
      </c>
      <c r="D151" s="268">
        <v>5</v>
      </c>
      <c r="E151" s="267" t="s">
        <v>2598</v>
      </c>
      <c r="F151" s="267" t="s">
        <v>2599</v>
      </c>
    </row>
    <row r="152" spans="1:6">
      <c r="A152" s="268" t="s">
        <v>866</v>
      </c>
      <c r="B152" s="267" t="s">
        <v>867</v>
      </c>
      <c r="C152" s="268" t="s">
        <v>49</v>
      </c>
      <c r="D152" s="268">
        <v>2</v>
      </c>
      <c r="E152" s="267" t="s">
        <v>2494</v>
      </c>
      <c r="F152" s="267" t="s">
        <v>2572</v>
      </c>
    </row>
    <row r="153" spans="1:6">
      <c r="A153" s="268" t="s">
        <v>1000</v>
      </c>
      <c r="B153" s="267" t="s">
        <v>1001</v>
      </c>
      <c r="C153" s="268" t="s">
        <v>52</v>
      </c>
      <c r="D153" s="268">
        <v>1</v>
      </c>
      <c r="E153" s="267" t="s">
        <v>2483</v>
      </c>
      <c r="F153" s="267" t="s">
        <v>2484</v>
      </c>
    </row>
    <row r="154" spans="1:6">
      <c r="A154" s="268" t="s">
        <v>961</v>
      </c>
      <c r="B154" s="267" t="s">
        <v>962</v>
      </c>
      <c r="C154" s="268" t="s">
        <v>52</v>
      </c>
      <c r="D154" s="268">
        <v>1</v>
      </c>
      <c r="E154" s="267" t="s">
        <v>2483</v>
      </c>
      <c r="F154" s="267" t="s">
        <v>2484</v>
      </c>
    </row>
    <row r="155" spans="1:6">
      <c r="A155" s="268" t="s">
        <v>1058</v>
      </c>
      <c r="B155" s="267" t="s">
        <v>1059</v>
      </c>
      <c r="C155" s="268" t="s">
        <v>54</v>
      </c>
      <c r="D155" s="268">
        <v>5</v>
      </c>
      <c r="E155" s="267" t="s">
        <v>2489</v>
      </c>
      <c r="F155" s="267" t="s">
        <v>2490</v>
      </c>
    </row>
    <row r="156" spans="1:6">
      <c r="A156" s="268" t="s">
        <v>371</v>
      </c>
      <c r="B156" s="267" t="s">
        <v>372</v>
      </c>
      <c r="C156" s="268" t="s">
        <v>51</v>
      </c>
      <c r="D156" s="268">
        <v>1</v>
      </c>
      <c r="E156" s="267" t="s">
        <v>2470</v>
      </c>
      <c r="F156" s="267" t="s">
        <v>372</v>
      </c>
    </row>
    <row r="157" spans="1:6">
      <c r="A157" s="268" t="s">
        <v>373</v>
      </c>
      <c r="B157" s="267" t="s">
        <v>374</v>
      </c>
      <c r="C157" s="268" t="s">
        <v>51</v>
      </c>
      <c r="D157" s="268">
        <v>1</v>
      </c>
      <c r="E157" s="267" t="s">
        <v>2470</v>
      </c>
      <c r="F157" s="267" t="s">
        <v>372</v>
      </c>
    </row>
    <row r="158" spans="1:6">
      <c r="A158" s="268" t="s">
        <v>375</v>
      </c>
      <c r="B158" s="267" t="s">
        <v>2600</v>
      </c>
      <c r="C158" s="268" t="s">
        <v>51</v>
      </c>
      <c r="D158" s="268">
        <v>1</v>
      </c>
      <c r="E158" s="267" t="s">
        <v>2470</v>
      </c>
      <c r="F158" s="267" t="s">
        <v>372</v>
      </c>
    </row>
    <row r="159" spans="1:6">
      <c r="A159" s="268" t="s">
        <v>639</v>
      </c>
      <c r="B159" s="267" t="s">
        <v>2601</v>
      </c>
      <c r="C159" s="268" t="s">
        <v>51</v>
      </c>
      <c r="D159" s="268">
        <v>2</v>
      </c>
      <c r="E159" s="267" t="s">
        <v>2470</v>
      </c>
      <c r="F159" s="267" t="s">
        <v>2602</v>
      </c>
    </row>
    <row r="160" spans="1:6">
      <c r="A160" s="268" t="s">
        <v>649</v>
      </c>
      <c r="B160" s="267" t="s">
        <v>2602</v>
      </c>
      <c r="C160" s="268" t="s">
        <v>51</v>
      </c>
      <c r="D160" s="268">
        <v>2</v>
      </c>
      <c r="E160" s="267" t="s">
        <v>2470</v>
      </c>
      <c r="F160" s="267" t="s">
        <v>2602</v>
      </c>
    </row>
    <row r="161" spans="1:6">
      <c r="A161" s="268" t="s">
        <v>658</v>
      </c>
      <c r="B161" s="267" t="s">
        <v>2603</v>
      </c>
      <c r="C161" s="268" t="s">
        <v>51</v>
      </c>
      <c r="D161" s="268">
        <v>2</v>
      </c>
      <c r="E161" s="267" t="s">
        <v>2470</v>
      </c>
      <c r="F161" s="267" t="s">
        <v>2602</v>
      </c>
    </row>
    <row r="162" spans="1:6">
      <c r="A162" s="268" t="s">
        <v>679</v>
      </c>
      <c r="B162" s="267" t="s">
        <v>2604</v>
      </c>
      <c r="C162" s="268" t="s">
        <v>51</v>
      </c>
      <c r="D162" s="268">
        <v>2</v>
      </c>
      <c r="E162" s="267" t="s">
        <v>2470</v>
      </c>
      <c r="F162" s="267" t="s">
        <v>2602</v>
      </c>
    </row>
    <row r="163" spans="1:6">
      <c r="A163" s="268" t="s">
        <v>831</v>
      </c>
      <c r="B163" s="267" t="s">
        <v>2605</v>
      </c>
      <c r="C163" s="268" t="s">
        <v>51</v>
      </c>
      <c r="D163" s="268">
        <v>3</v>
      </c>
      <c r="E163" s="267" t="s">
        <v>2470</v>
      </c>
      <c r="F163" s="267" t="s">
        <v>2154</v>
      </c>
    </row>
    <row r="164" spans="1:6">
      <c r="A164" s="268" t="s">
        <v>829</v>
      </c>
      <c r="B164" s="267" t="s">
        <v>2606</v>
      </c>
      <c r="C164" s="268" t="s">
        <v>51</v>
      </c>
      <c r="D164" s="268">
        <v>3</v>
      </c>
      <c r="E164" s="267" t="s">
        <v>2470</v>
      </c>
      <c r="F164" s="267" t="s">
        <v>2154</v>
      </c>
    </row>
    <row r="165" spans="1:6">
      <c r="A165" s="268" t="s">
        <v>381</v>
      </c>
      <c r="B165" s="267" t="s">
        <v>2607</v>
      </c>
      <c r="C165" s="268" t="s">
        <v>51</v>
      </c>
      <c r="D165" s="268">
        <v>4</v>
      </c>
      <c r="E165" s="267" t="s">
        <v>2470</v>
      </c>
      <c r="F165" s="267" t="s">
        <v>2608</v>
      </c>
    </row>
    <row r="166" spans="1:6">
      <c r="A166" s="268" t="s">
        <v>385</v>
      </c>
      <c r="B166" s="267" t="s">
        <v>2609</v>
      </c>
      <c r="C166" s="268" t="s">
        <v>51</v>
      </c>
      <c r="D166" s="268">
        <v>4</v>
      </c>
      <c r="E166" s="267" t="s">
        <v>2470</v>
      </c>
      <c r="F166" s="267" t="s">
        <v>2608</v>
      </c>
    </row>
    <row r="167" spans="1:6">
      <c r="A167" s="268" t="s">
        <v>393</v>
      </c>
      <c r="B167" s="267" t="s">
        <v>2610</v>
      </c>
      <c r="C167" s="268" t="s">
        <v>51</v>
      </c>
      <c r="D167" s="268">
        <v>4</v>
      </c>
      <c r="E167" s="267" t="s">
        <v>2470</v>
      </c>
      <c r="F167" s="267" t="s">
        <v>2608</v>
      </c>
    </row>
    <row r="168" spans="1:6">
      <c r="A168" s="268" t="s">
        <v>397</v>
      </c>
      <c r="B168" s="267" t="s">
        <v>2611</v>
      </c>
      <c r="C168" s="268" t="s">
        <v>51</v>
      </c>
      <c r="D168" s="268">
        <v>4</v>
      </c>
      <c r="E168" s="267" t="s">
        <v>2470</v>
      </c>
      <c r="F168" s="267" t="s">
        <v>2608</v>
      </c>
    </row>
    <row r="169" spans="1:6">
      <c r="A169" s="268" t="s">
        <v>387</v>
      </c>
      <c r="B169" s="267" t="s">
        <v>2612</v>
      </c>
      <c r="C169" s="268" t="s">
        <v>51</v>
      </c>
      <c r="D169" s="268">
        <v>4</v>
      </c>
      <c r="E169" s="267" t="s">
        <v>2470</v>
      </c>
      <c r="F169" s="267" t="s">
        <v>2608</v>
      </c>
    </row>
    <row r="170" spans="1:6">
      <c r="A170" s="268" t="s">
        <v>399</v>
      </c>
      <c r="B170" s="267" t="s">
        <v>400</v>
      </c>
      <c r="C170" s="268" t="s">
        <v>51</v>
      </c>
      <c r="D170" s="268">
        <v>4</v>
      </c>
      <c r="E170" s="267" t="s">
        <v>2470</v>
      </c>
      <c r="F170" s="267" t="s">
        <v>2608</v>
      </c>
    </row>
    <row r="171" spans="1:6">
      <c r="A171" s="268" t="s">
        <v>468</v>
      </c>
      <c r="B171" s="267" t="s">
        <v>2613</v>
      </c>
      <c r="C171" s="268" t="s">
        <v>51</v>
      </c>
      <c r="D171" s="268">
        <v>4</v>
      </c>
      <c r="E171" s="267" t="s">
        <v>2470</v>
      </c>
      <c r="F171" s="267" t="s">
        <v>2608</v>
      </c>
    </row>
    <row r="172" spans="1:6">
      <c r="A172" s="268" t="s">
        <v>471</v>
      </c>
      <c r="B172" s="267" t="s">
        <v>2614</v>
      </c>
      <c r="C172" s="268" t="s">
        <v>51</v>
      </c>
      <c r="D172" s="268">
        <v>4</v>
      </c>
      <c r="E172" s="267" t="s">
        <v>2470</v>
      </c>
      <c r="F172" s="267" t="s">
        <v>2608</v>
      </c>
    </row>
    <row r="173" spans="1:6">
      <c r="A173" s="268" t="s">
        <v>476</v>
      </c>
      <c r="B173" s="267" t="s">
        <v>2615</v>
      </c>
      <c r="C173" s="268" t="s">
        <v>51</v>
      </c>
      <c r="D173" s="268">
        <v>4</v>
      </c>
      <c r="E173" s="267" t="s">
        <v>2470</v>
      </c>
      <c r="F173" s="267" t="s">
        <v>2608</v>
      </c>
    </row>
    <row r="174" spans="1:6">
      <c r="A174" s="268" t="s">
        <v>478</v>
      </c>
      <c r="B174" s="267" t="s">
        <v>2616</v>
      </c>
      <c r="C174" s="268" t="s">
        <v>51</v>
      </c>
      <c r="D174" s="268">
        <v>4</v>
      </c>
      <c r="E174" s="267" t="s">
        <v>2470</v>
      </c>
      <c r="F174" s="267" t="s">
        <v>2608</v>
      </c>
    </row>
    <row r="175" spans="1:6">
      <c r="A175" s="268" t="s">
        <v>666</v>
      </c>
      <c r="B175" s="267" t="s">
        <v>2617</v>
      </c>
      <c r="C175" s="268" t="s">
        <v>51</v>
      </c>
      <c r="D175" s="268">
        <v>4</v>
      </c>
      <c r="E175" s="267" t="s">
        <v>2470</v>
      </c>
      <c r="F175" s="267" t="s">
        <v>2608</v>
      </c>
    </row>
    <row r="176" spans="1:6">
      <c r="A176" s="268" t="s">
        <v>442</v>
      </c>
      <c r="B176" s="267" t="s">
        <v>2618</v>
      </c>
      <c r="C176" s="268" t="s">
        <v>51</v>
      </c>
      <c r="D176" s="268">
        <v>6</v>
      </c>
      <c r="E176" s="267" t="s">
        <v>2470</v>
      </c>
      <c r="F176" s="267" t="s">
        <v>2471</v>
      </c>
    </row>
    <row r="177" spans="1:6">
      <c r="A177" s="268" t="s">
        <v>446</v>
      </c>
      <c r="B177" s="267" t="s">
        <v>2619</v>
      </c>
      <c r="C177" s="268" t="s">
        <v>51</v>
      </c>
      <c r="D177" s="268">
        <v>6</v>
      </c>
      <c r="E177" s="267" t="s">
        <v>2470</v>
      </c>
      <c r="F177" s="267" t="s">
        <v>2471</v>
      </c>
    </row>
    <row r="178" spans="1:6">
      <c r="A178" s="268" t="s">
        <v>448</v>
      </c>
      <c r="B178" s="267" t="s">
        <v>2620</v>
      </c>
      <c r="C178" s="268" t="s">
        <v>51</v>
      </c>
      <c r="D178" s="268">
        <v>6</v>
      </c>
      <c r="E178" s="267" t="s">
        <v>2470</v>
      </c>
      <c r="F178" s="267" t="s">
        <v>2471</v>
      </c>
    </row>
    <row r="179" spans="1:6">
      <c r="A179" s="268" t="s">
        <v>452</v>
      </c>
      <c r="B179" s="267" t="s">
        <v>2621</v>
      </c>
      <c r="C179" s="268" t="s">
        <v>51</v>
      </c>
      <c r="D179" s="268">
        <v>6</v>
      </c>
      <c r="E179" s="267" t="s">
        <v>2470</v>
      </c>
      <c r="F179" s="267" t="s">
        <v>2471</v>
      </c>
    </row>
    <row r="180" spans="1:6">
      <c r="A180" s="268" t="s">
        <v>454</v>
      </c>
      <c r="B180" s="267" t="s">
        <v>2622</v>
      </c>
      <c r="C180" s="268" t="s">
        <v>51</v>
      </c>
      <c r="D180" s="268">
        <v>6</v>
      </c>
      <c r="E180" s="267" t="s">
        <v>2470</v>
      </c>
      <c r="F180" s="267" t="s">
        <v>2471</v>
      </c>
    </row>
    <row r="181" spans="1:6">
      <c r="A181" s="268" t="s">
        <v>759</v>
      </c>
      <c r="B181" s="267" t="s">
        <v>2623</v>
      </c>
      <c r="C181" s="268" t="s">
        <v>51</v>
      </c>
      <c r="D181" s="268">
        <v>6</v>
      </c>
      <c r="E181" s="267" t="s">
        <v>2470</v>
      </c>
      <c r="F181" s="267" t="s">
        <v>2471</v>
      </c>
    </row>
    <row r="182" spans="1:6">
      <c r="A182" s="268" t="s">
        <v>761</v>
      </c>
      <c r="B182" s="267" t="s">
        <v>2624</v>
      </c>
      <c r="C182" s="268" t="s">
        <v>51</v>
      </c>
      <c r="D182" s="268">
        <v>6</v>
      </c>
      <c r="E182" s="267" t="s">
        <v>2470</v>
      </c>
      <c r="F182" s="267" t="s">
        <v>2471</v>
      </c>
    </row>
    <row r="183" spans="1:6">
      <c r="A183" s="268" t="s">
        <v>763</v>
      </c>
      <c r="B183" s="267" t="s">
        <v>2625</v>
      </c>
      <c r="C183" s="268" t="s">
        <v>51</v>
      </c>
      <c r="D183" s="268">
        <v>6</v>
      </c>
      <c r="E183" s="267" t="s">
        <v>2470</v>
      </c>
      <c r="F183" s="267" t="s">
        <v>2471</v>
      </c>
    </row>
    <row r="184" spans="1:6">
      <c r="A184" s="268" t="s">
        <v>994</v>
      </c>
      <c r="B184" s="267" t="s">
        <v>995</v>
      </c>
      <c r="C184" s="268" t="s">
        <v>52</v>
      </c>
      <c r="D184" s="268">
        <v>1</v>
      </c>
      <c r="E184" s="267" t="s">
        <v>2483</v>
      </c>
      <c r="F184" s="267" t="s">
        <v>2484</v>
      </c>
    </row>
    <row r="185" spans="1:6">
      <c r="A185" s="268" t="s">
        <v>913</v>
      </c>
      <c r="B185" s="267" t="s">
        <v>914</v>
      </c>
      <c r="C185" s="268" t="s">
        <v>52</v>
      </c>
      <c r="D185" s="268">
        <v>4</v>
      </c>
      <c r="E185" s="267" t="s">
        <v>2483</v>
      </c>
      <c r="F185" s="267" t="s">
        <v>2503</v>
      </c>
    </row>
    <row r="186" spans="1:6">
      <c r="A186" s="268" t="s">
        <v>1359</v>
      </c>
      <c r="B186" s="267" t="s">
        <v>1360</v>
      </c>
      <c r="C186" s="268" t="s">
        <v>56</v>
      </c>
      <c r="D186" s="268">
        <v>5</v>
      </c>
      <c r="E186" s="267" t="s">
        <v>2492</v>
      </c>
      <c r="F186" s="267" t="s">
        <v>2583</v>
      </c>
    </row>
    <row r="187" spans="1:6">
      <c r="A187" s="268" t="s">
        <v>846</v>
      </c>
      <c r="B187" s="267" t="s">
        <v>847</v>
      </c>
      <c r="C187" s="268" t="s">
        <v>54</v>
      </c>
      <c r="D187" s="268">
        <v>3</v>
      </c>
      <c r="E187" s="267" t="s">
        <v>2489</v>
      </c>
      <c r="F187" s="267" t="s">
        <v>2520</v>
      </c>
    </row>
    <row r="188" spans="1:6">
      <c r="A188" s="268" t="s">
        <v>998</v>
      </c>
      <c r="B188" s="267" t="s">
        <v>999</v>
      </c>
      <c r="C188" s="268" t="s">
        <v>52</v>
      </c>
      <c r="D188" s="268">
        <v>1</v>
      </c>
      <c r="E188" s="267" t="s">
        <v>2483</v>
      </c>
      <c r="F188" s="267" t="s">
        <v>2484</v>
      </c>
    </row>
    <row r="189" spans="1:6">
      <c r="A189" s="268" t="s">
        <v>1452</v>
      </c>
      <c r="B189" s="267" t="s">
        <v>1453</v>
      </c>
      <c r="C189" s="268" t="s">
        <v>52</v>
      </c>
      <c r="D189" s="268">
        <v>3</v>
      </c>
      <c r="E189" s="267" t="s">
        <v>2483</v>
      </c>
      <c r="F189" s="267" t="s">
        <v>2497</v>
      </c>
    </row>
    <row r="190" spans="1:6">
      <c r="A190" s="268" t="s">
        <v>935</v>
      </c>
      <c r="B190" s="267" t="s">
        <v>936</v>
      </c>
      <c r="C190" s="268" t="s">
        <v>56</v>
      </c>
      <c r="D190" s="268">
        <v>7</v>
      </c>
      <c r="E190" s="267" t="s">
        <v>2492</v>
      </c>
      <c r="F190" s="267" t="s">
        <v>2626</v>
      </c>
    </row>
    <row r="191" spans="1:6">
      <c r="A191" s="268" t="s">
        <v>1390</v>
      </c>
      <c r="B191" s="267" t="s">
        <v>1391</v>
      </c>
      <c r="C191" s="268" t="s">
        <v>55</v>
      </c>
      <c r="D191" s="268">
        <v>1</v>
      </c>
      <c r="E191" s="267" t="s">
        <v>2540</v>
      </c>
      <c r="F191" s="267" t="s">
        <v>2627</v>
      </c>
    </row>
    <row r="192" spans="1:6">
      <c r="A192" s="268" t="s">
        <v>967</v>
      </c>
      <c r="B192" s="267" t="s">
        <v>2628</v>
      </c>
      <c r="C192" s="268" t="s">
        <v>52</v>
      </c>
      <c r="D192" s="268">
        <v>7</v>
      </c>
      <c r="E192" s="267" t="s">
        <v>2483</v>
      </c>
      <c r="F192" s="267" t="s">
        <v>2491</v>
      </c>
    </row>
    <row r="193" spans="1:6">
      <c r="A193" s="268" t="s">
        <v>969</v>
      </c>
      <c r="B193" s="267" t="s">
        <v>970</v>
      </c>
      <c r="C193" s="268" t="s">
        <v>52</v>
      </c>
      <c r="D193" s="268">
        <v>7</v>
      </c>
      <c r="E193" s="267" t="s">
        <v>2483</v>
      </c>
      <c r="F193" s="267" t="s">
        <v>2491</v>
      </c>
    </row>
    <row r="194" spans="1:6">
      <c r="A194" s="268" t="s">
        <v>252</v>
      </c>
      <c r="B194" s="267" t="s">
        <v>253</v>
      </c>
      <c r="C194" s="268" t="s">
        <v>49</v>
      </c>
      <c r="D194" s="268">
        <v>2</v>
      </c>
      <c r="E194" s="267" t="s">
        <v>2494</v>
      </c>
      <c r="F194" s="267" t="s">
        <v>2572</v>
      </c>
    </row>
    <row r="195" spans="1:6">
      <c r="A195" s="268" t="s">
        <v>844</v>
      </c>
      <c r="B195" s="267" t="s">
        <v>845</v>
      </c>
      <c r="C195" s="268" t="s">
        <v>54</v>
      </c>
      <c r="D195" s="268">
        <v>3</v>
      </c>
      <c r="E195" s="267" t="s">
        <v>2489</v>
      </c>
      <c r="F195" s="267" t="s">
        <v>2520</v>
      </c>
    </row>
    <row r="196" spans="1:6">
      <c r="A196" s="268" t="s">
        <v>544</v>
      </c>
      <c r="B196" s="267" t="s">
        <v>2629</v>
      </c>
      <c r="C196" s="268" t="s">
        <v>54</v>
      </c>
      <c r="D196" s="268">
        <v>3</v>
      </c>
      <c r="E196" s="267" t="s">
        <v>2489</v>
      </c>
      <c r="F196" s="267" t="s">
        <v>2520</v>
      </c>
    </row>
    <row r="197" spans="1:6">
      <c r="A197" s="268" t="s">
        <v>622</v>
      </c>
      <c r="B197" s="267" t="s">
        <v>623</v>
      </c>
      <c r="C197" s="268" t="s">
        <v>54</v>
      </c>
      <c r="D197" s="268">
        <v>5</v>
      </c>
      <c r="E197" s="267" t="s">
        <v>2489</v>
      </c>
      <c r="F197" s="267" t="s">
        <v>2490</v>
      </c>
    </row>
    <row r="198" spans="1:6">
      <c r="A198" s="268" t="s">
        <v>2450</v>
      </c>
      <c r="B198" s="267" t="s">
        <v>2630</v>
      </c>
      <c r="C198" s="268" t="s">
        <v>57</v>
      </c>
      <c r="D198" s="268">
        <v>2</v>
      </c>
      <c r="E198" s="267" t="s">
        <v>2548</v>
      </c>
      <c r="F198" s="267" t="s">
        <v>2555</v>
      </c>
    </row>
    <row r="199" spans="1:6">
      <c r="A199" s="268" t="s">
        <v>1357</v>
      </c>
      <c r="B199" s="267" t="s">
        <v>1358</v>
      </c>
      <c r="C199" s="268" t="s">
        <v>56</v>
      </c>
      <c r="D199" s="268">
        <v>3</v>
      </c>
      <c r="E199" s="267" t="s">
        <v>2492</v>
      </c>
      <c r="F199" s="267" t="s">
        <v>2493</v>
      </c>
    </row>
    <row r="200" spans="1:6">
      <c r="A200" s="268" t="s">
        <v>1355</v>
      </c>
      <c r="B200" s="267" t="s">
        <v>1356</v>
      </c>
      <c r="C200" s="268" t="s">
        <v>56</v>
      </c>
      <c r="D200" s="268">
        <v>3</v>
      </c>
      <c r="E200" s="267" t="s">
        <v>2492</v>
      </c>
      <c r="F200" s="267" t="s">
        <v>2493</v>
      </c>
    </row>
    <row r="201" spans="1:6">
      <c r="A201" s="268" t="s">
        <v>1600</v>
      </c>
      <c r="B201" s="267" t="s">
        <v>1601</v>
      </c>
      <c r="C201" s="268" t="s">
        <v>57</v>
      </c>
      <c r="D201" s="268">
        <v>2</v>
      </c>
      <c r="E201" s="267" t="s">
        <v>2548</v>
      </c>
      <c r="F201" s="267" t="s">
        <v>2555</v>
      </c>
    </row>
    <row r="202" spans="1:6">
      <c r="A202" s="268" t="s">
        <v>413</v>
      </c>
      <c r="B202" s="267" t="s">
        <v>414</v>
      </c>
      <c r="C202" s="268" t="s">
        <v>51</v>
      </c>
      <c r="D202" s="268">
        <v>2</v>
      </c>
      <c r="E202" s="267" t="s">
        <v>2470</v>
      </c>
      <c r="F202" s="267" t="s">
        <v>2602</v>
      </c>
    </row>
    <row r="203" spans="1:6">
      <c r="A203" s="268" t="s">
        <v>351</v>
      </c>
      <c r="B203" s="267" t="s">
        <v>352</v>
      </c>
      <c r="C203" s="268" t="s">
        <v>54</v>
      </c>
      <c r="D203" s="268">
        <v>6</v>
      </c>
      <c r="E203" s="267" t="s">
        <v>2489</v>
      </c>
      <c r="F203" s="267" t="s">
        <v>551</v>
      </c>
    </row>
    <row r="204" spans="1:6">
      <c r="A204" s="268" t="s">
        <v>349</v>
      </c>
      <c r="B204" s="267" t="s">
        <v>350</v>
      </c>
      <c r="C204" s="268" t="s">
        <v>49</v>
      </c>
      <c r="D204" s="268">
        <v>9</v>
      </c>
      <c r="E204" s="267" t="s">
        <v>2494</v>
      </c>
      <c r="F204" s="267" t="s">
        <v>1494</v>
      </c>
    </row>
    <row r="205" spans="1:6">
      <c r="A205" s="268" t="s">
        <v>1371</v>
      </c>
      <c r="B205" s="267" t="s">
        <v>2631</v>
      </c>
      <c r="C205" s="268" t="s">
        <v>55</v>
      </c>
      <c r="D205" s="268">
        <v>2</v>
      </c>
      <c r="E205" s="267" t="s">
        <v>2540</v>
      </c>
      <c r="F205" s="267" t="s">
        <v>2541</v>
      </c>
    </row>
    <row r="206" spans="1:6">
      <c r="A206" s="268" t="s">
        <v>1128</v>
      </c>
      <c r="B206" s="267" t="s">
        <v>1129</v>
      </c>
      <c r="C206" s="268" t="s">
        <v>54</v>
      </c>
      <c r="D206" s="268">
        <v>1</v>
      </c>
      <c r="E206" s="267" t="s">
        <v>2489</v>
      </c>
      <c r="F206" s="267" t="s">
        <v>2517</v>
      </c>
    </row>
    <row r="207" spans="1:6">
      <c r="A207" s="268" t="s">
        <v>2453</v>
      </c>
      <c r="B207" s="267" t="s">
        <v>2632</v>
      </c>
      <c r="C207" s="268" t="s">
        <v>57</v>
      </c>
      <c r="D207" s="268">
        <v>2</v>
      </c>
      <c r="E207" s="267" t="s">
        <v>2548</v>
      </c>
      <c r="F207" s="267" t="s">
        <v>2555</v>
      </c>
    </row>
    <row r="208" spans="1:6">
      <c r="A208" s="268" t="s">
        <v>827</v>
      </c>
      <c r="B208" s="267" t="s">
        <v>828</v>
      </c>
      <c r="C208" s="268" t="s">
        <v>51</v>
      </c>
      <c r="D208" s="268">
        <v>3</v>
      </c>
      <c r="E208" s="267" t="s">
        <v>2470</v>
      </c>
      <c r="F208" s="267" t="s">
        <v>2154</v>
      </c>
    </row>
    <row r="209" spans="1:6">
      <c r="A209" s="268" t="s">
        <v>1036</v>
      </c>
      <c r="B209" s="267" t="s">
        <v>1037</v>
      </c>
      <c r="C209" s="268" t="s">
        <v>52</v>
      </c>
      <c r="D209" s="268">
        <v>2</v>
      </c>
      <c r="E209" s="267" t="s">
        <v>2483</v>
      </c>
      <c r="F209" s="267" t="s">
        <v>2487</v>
      </c>
    </row>
    <row r="210" spans="1:6">
      <c r="A210" s="268" t="s">
        <v>1130</v>
      </c>
      <c r="B210" s="267" t="s">
        <v>1131</v>
      </c>
      <c r="C210" s="268" t="s">
        <v>54</v>
      </c>
      <c r="D210" s="268">
        <v>4</v>
      </c>
      <c r="E210" s="267" t="s">
        <v>2489</v>
      </c>
      <c r="F210" s="267" t="s">
        <v>2579</v>
      </c>
    </row>
    <row r="211" spans="1:6">
      <c r="A211" s="268" t="s">
        <v>1026</v>
      </c>
      <c r="B211" s="267" t="s">
        <v>2633</v>
      </c>
      <c r="C211" s="268" t="s">
        <v>52</v>
      </c>
      <c r="D211" s="268">
        <v>2</v>
      </c>
      <c r="E211" s="267" t="s">
        <v>2483</v>
      </c>
      <c r="F211" s="267" t="s">
        <v>2487</v>
      </c>
    </row>
    <row r="212" spans="1:6">
      <c r="A212" s="268" t="s">
        <v>1380</v>
      </c>
      <c r="B212" s="267" t="s">
        <v>1381</v>
      </c>
      <c r="C212" s="268" t="s">
        <v>55</v>
      </c>
      <c r="D212" s="268">
        <v>2</v>
      </c>
      <c r="E212" s="267" t="s">
        <v>2540</v>
      </c>
      <c r="F212" s="267" t="s">
        <v>2541</v>
      </c>
    </row>
    <row r="213" spans="1:6">
      <c r="A213" s="268" t="s">
        <v>521</v>
      </c>
      <c r="B213" s="267" t="s">
        <v>522</v>
      </c>
      <c r="C213" s="268" t="s">
        <v>52</v>
      </c>
      <c r="D213" s="268">
        <v>5</v>
      </c>
      <c r="E213" s="267" t="s">
        <v>2483</v>
      </c>
      <c r="F213" s="267" t="s">
        <v>2505</v>
      </c>
    </row>
    <row r="214" spans="1:6">
      <c r="A214" s="268" t="s">
        <v>1061</v>
      </c>
      <c r="B214" s="267" t="s">
        <v>1062</v>
      </c>
      <c r="C214" s="268" t="s">
        <v>54</v>
      </c>
      <c r="D214" s="268">
        <v>5</v>
      </c>
      <c r="E214" s="267" t="s">
        <v>2489</v>
      </c>
      <c r="F214" s="267" t="s">
        <v>2490</v>
      </c>
    </row>
    <row r="215" spans="1:6">
      <c r="A215" s="268" t="s">
        <v>1030</v>
      </c>
      <c r="B215" s="267" t="s">
        <v>2634</v>
      </c>
      <c r="C215" s="268" t="s">
        <v>52</v>
      </c>
      <c r="D215" s="268">
        <v>2</v>
      </c>
      <c r="E215" s="267" t="s">
        <v>2483</v>
      </c>
      <c r="F215" s="267" t="s">
        <v>2487</v>
      </c>
    </row>
    <row r="216" spans="1:6">
      <c r="A216" s="268" t="s">
        <v>1388</v>
      </c>
      <c r="B216" s="267" t="s">
        <v>1389</v>
      </c>
      <c r="C216" s="268" t="s">
        <v>55</v>
      </c>
      <c r="D216" s="268">
        <v>2</v>
      </c>
      <c r="E216" s="267" t="s">
        <v>2540</v>
      </c>
      <c r="F216" s="267" t="s">
        <v>2541</v>
      </c>
    </row>
    <row r="217" spans="1:6">
      <c r="A217" s="268" t="s">
        <v>821</v>
      </c>
      <c r="B217" s="267" t="s">
        <v>822</v>
      </c>
      <c r="C217" s="268" t="s">
        <v>49</v>
      </c>
      <c r="D217" s="268">
        <v>6</v>
      </c>
      <c r="E217" s="267" t="s">
        <v>2494</v>
      </c>
      <c r="F217" s="267" t="s">
        <v>814</v>
      </c>
    </row>
    <row r="218" spans="1:6">
      <c r="A218" s="268" t="s">
        <v>877</v>
      </c>
      <c r="B218" s="267" t="s">
        <v>2635</v>
      </c>
      <c r="C218" s="268" t="s">
        <v>49</v>
      </c>
      <c r="D218" s="268">
        <v>9</v>
      </c>
      <c r="E218" s="267" t="s">
        <v>2494</v>
      </c>
      <c r="F218" s="267" t="s">
        <v>1494</v>
      </c>
    </row>
    <row r="219" spans="1:6">
      <c r="A219" s="268" t="s">
        <v>235</v>
      </c>
      <c r="B219" s="267" t="s">
        <v>2636</v>
      </c>
      <c r="C219" s="268" t="s">
        <v>54</v>
      </c>
      <c r="D219" s="268">
        <v>6</v>
      </c>
      <c r="E219" s="267" t="s">
        <v>2489</v>
      </c>
      <c r="F219" s="267" t="s">
        <v>551</v>
      </c>
    </row>
    <row r="220" spans="1:6">
      <c r="A220" s="268" t="s">
        <v>1315</v>
      </c>
      <c r="B220" s="267" t="s">
        <v>1316</v>
      </c>
      <c r="C220" s="268" t="s">
        <v>56</v>
      </c>
      <c r="D220" s="268">
        <v>3</v>
      </c>
      <c r="E220" s="267" t="s">
        <v>2492</v>
      </c>
      <c r="F220" s="267" t="s">
        <v>2493</v>
      </c>
    </row>
    <row r="221" spans="1:6">
      <c r="A221" s="268" t="s">
        <v>1317</v>
      </c>
      <c r="B221" s="267" t="s">
        <v>1318</v>
      </c>
      <c r="C221" s="268" t="s">
        <v>56</v>
      </c>
      <c r="D221" s="268">
        <v>3</v>
      </c>
      <c r="E221" s="267" t="s">
        <v>2492</v>
      </c>
      <c r="F221" s="267" t="s">
        <v>2493</v>
      </c>
    </row>
    <row r="222" spans="1:6">
      <c r="A222" s="268" t="s">
        <v>1319</v>
      </c>
      <c r="B222" s="267" t="s">
        <v>1320</v>
      </c>
      <c r="C222" s="268" t="s">
        <v>56</v>
      </c>
      <c r="D222" s="268">
        <v>3</v>
      </c>
      <c r="E222" s="267" t="s">
        <v>2492</v>
      </c>
      <c r="F222" s="267" t="s">
        <v>2493</v>
      </c>
    </row>
    <row r="223" spans="1:6">
      <c r="A223" s="268" t="s">
        <v>1321</v>
      </c>
      <c r="B223" s="267" t="s">
        <v>1322</v>
      </c>
      <c r="C223" s="268" t="s">
        <v>56</v>
      </c>
      <c r="D223" s="268">
        <v>3</v>
      </c>
      <c r="E223" s="267" t="s">
        <v>2492</v>
      </c>
      <c r="F223" s="267" t="s">
        <v>2493</v>
      </c>
    </row>
    <row r="224" spans="1:6">
      <c r="A224" s="268" t="s">
        <v>1323</v>
      </c>
      <c r="B224" s="267" t="s">
        <v>1324</v>
      </c>
      <c r="C224" s="268" t="s">
        <v>56</v>
      </c>
      <c r="D224" s="268">
        <v>3</v>
      </c>
      <c r="E224" s="267" t="s">
        <v>2492</v>
      </c>
      <c r="F224" s="267" t="s">
        <v>2493</v>
      </c>
    </row>
    <row r="225" spans="1:6">
      <c r="A225" s="268" t="s">
        <v>1325</v>
      </c>
      <c r="B225" s="267" t="s">
        <v>1326</v>
      </c>
      <c r="C225" s="268" t="s">
        <v>56</v>
      </c>
      <c r="D225" s="268">
        <v>3</v>
      </c>
      <c r="E225" s="267" t="s">
        <v>2492</v>
      </c>
      <c r="F225" s="267" t="s">
        <v>2493</v>
      </c>
    </row>
    <row r="226" spans="1:6">
      <c r="A226" s="268" t="s">
        <v>1327</v>
      </c>
      <c r="B226" s="267" t="s">
        <v>1328</v>
      </c>
      <c r="C226" s="268" t="s">
        <v>56</v>
      </c>
      <c r="D226" s="268">
        <v>3</v>
      </c>
      <c r="E226" s="267" t="s">
        <v>2492</v>
      </c>
      <c r="F226" s="267" t="s">
        <v>2493</v>
      </c>
    </row>
    <row r="227" spans="1:6">
      <c r="A227" s="268" t="s">
        <v>1329</v>
      </c>
      <c r="B227" s="267" t="s">
        <v>1330</v>
      </c>
      <c r="C227" s="268" t="s">
        <v>56</v>
      </c>
      <c r="D227" s="268">
        <v>3</v>
      </c>
      <c r="E227" s="267" t="s">
        <v>2492</v>
      </c>
      <c r="F227" s="267" t="s">
        <v>2493</v>
      </c>
    </row>
    <row r="228" spans="1:6">
      <c r="A228" s="268" t="s">
        <v>1331</v>
      </c>
      <c r="B228" s="267" t="s">
        <v>1332</v>
      </c>
      <c r="C228" s="268" t="s">
        <v>56</v>
      </c>
      <c r="D228" s="268">
        <v>3</v>
      </c>
      <c r="E228" s="267" t="s">
        <v>2492</v>
      </c>
      <c r="F228" s="267" t="s">
        <v>2493</v>
      </c>
    </row>
    <row r="229" spans="1:6">
      <c r="A229" s="268" t="s">
        <v>1333</v>
      </c>
      <c r="B229" s="267" t="s">
        <v>1334</v>
      </c>
      <c r="C229" s="268" t="s">
        <v>56</v>
      </c>
      <c r="D229" s="268">
        <v>3</v>
      </c>
      <c r="E229" s="267" t="s">
        <v>2492</v>
      </c>
      <c r="F229" s="267" t="s">
        <v>2493</v>
      </c>
    </row>
    <row r="230" spans="1:6">
      <c r="A230" s="268" t="s">
        <v>1335</v>
      </c>
      <c r="B230" s="267" t="s">
        <v>1336</v>
      </c>
      <c r="C230" s="268" t="s">
        <v>56</v>
      </c>
      <c r="D230" s="268">
        <v>3</v>
      </c>
      <c r="E230" s="267" t="s">
        <v>2492</v>
      </c>
      <c r="F230" s="267" t="s">
        <v>2493</v>
      </c>
    </row>
    <row r="231" spans="1:6">
      <c r="A231" s="268" t="s">
        <v>1209</v>
      </c>
      <c r="B231" s="267" t="s">
        <v>2637</v>
      </c>
      <c r="C231" s="268" t="s">
        <v>56</v>
      </c>
      <c r="D231" s="268">
        <v>4</v>
      </c>
      <c r="E231" s="267" t="s">
        <v>2492</v>
      </c>
      <c r="F231" s="267" t="s">
        <v>2546</v>
      </c>
    </row>
    <row r="232" spans="1:6">
      <c r="A232" s="268" t="s">
        <v>1384</v>
      </c>
      <c r="B232" s="267" t="s">
        <v>1385</v>
      </c>
      <c r="C232" s="268" t="s">
        <v>55</v>
      </c>
      <c r="D232" s="268">
        <v>2</v>
      </c>
      <c r="E232" s="267" t="s">
        <v>2540</v>
      </c>
      <c r="F232" s="267" t="s">
        <v>2541</v>
      </c>
    </row>
    <row r="233" spans="1:6">
      <c r="A233" s="268" t="s">
        <v>135</v>
      </c>
      <c r="B233" s="267" t="s">
        <v>2638</v>
      </c>
      <c r="C233" s="268" t="s">
        <v>45</v>
      </c>
      <c r="D233" s="268">
        <v>1</v>
      </c>
      <c r="E233" s="267" t="s">
        <v>140</v>
      </c>
      <c r="F233" s="267" t="s">
        <v>2639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2639</v>
      </c>
    </row>
    <row r="235" spans="1:6">
      <c r="A235" s="268" t="s">
        <v>162</v>
      </c>
      <c r="B235" s="267" t="s">
        <v>2640</v>
      </c>
      <c r="C235" s="268" t="s">
        <v>45</v>
      </c>
      <c r="D235" s="268">
        <v>1</v>
      </c>
      <c r="E235" s="267" t="s">
        <v>140</v>
      </c>
      <c r="F235" s="267" t="s">
        <v>2639</v>
      </c>
    </row>
    <row r="236" spans="1:6">
      <c r="A236" s="268" t="s">
        <v>180</v>
      </c>
      <c r="B236" s="267" t="s">
        <v>2641</v>
      </c>
      <c r="C236" s="268" t="s">
        <v>45</v>
      </c>
      <c r="D236" s="268">
        <v>2</v>
      </c>
      <c r="E236" s="267" t="s">
        <v>140</v>
      </c>
      <c r="F236" s="267" t="s">
        <v>2642</v>
      </c>
    </row>
    <row r="237" spans="1:6">
      <c r="A237" s="268" t="s">
        <v>171</v>
      </c>
      <c r="B237" s="267" t="s">
        <v>2643</v>
      </c>
      <c r="C237" s="268" t="s">
        <v>45</v>
      </c>
      <c r="D237" s="268">
        <v>3</v>
      </c>
      <c r="E237" s="267" t="s">
        <v>140</v>
      </c>
      <c r="F237" s="267" t="s">
        <v>2643</v>
      </c>
    </row>
    <row r="238" spans="1:6">
      <c r="A238" s="268" t="s">
        <v>192</v>
      </c>
      <c r="B238" s="267" t="s">
        <v>2644</v>
      </c>
      <c r="C238" s="268" t="s">
        <v>49</v>
      </c>
      <c r="D238" s="268">
        <v>1</v>
      </c>
      <c r="E238" s="267" t="s">
        <v>2494</v>
      </c>
      <c r="F238" s="267" t="s">
        <v>2645</v>
      </c>
    </row>
    <row r="239" spans="1:6">
      <c r="A239" s="268" t="s">
        <v>203</v>
      </c>
      <c r="B239" s="267" t="s">
        <v>2646</v>
      </c>
      <c r="C239" s="268" t="s">
        <v>49</v>
      </c>
      <c r="D239" s="268">
        <v>2</v>
      </c>
      <c r="E239" s="267" t="s">
        <v>2494</v>
      </c>
      <c r="F239" s="267" t="s">
        <v>2572</v>
      </c>
    </row>
    <row r="240" spans="1:6">
      <c r="A240" s="268" t="s">
        <v>217</v>
      </c>
      <c r="B240" s="267" t="s">
        <v>2647</v>
      </c>
      <c r="C240" s="268" t="s">
        <v>49</v>
      </c>
      <c r="D240" s="268">
        <v>2</v>
      </c>
      <c r="E240" s="267" t="s">
        <v>2494</v>
      </c>
      <c r="F240" s="267" t="s">
        <v>2572</v>
      </c>
    </row>
    <row r="241" spans="1:6">
      <c r="A241" s="268" t="s">
        <v>286</v>
      </c>
      <c r="B241" s="267" t="s">
        <v>2648</v>
      </c>
      <c r="C241" s="268" t="s">
        <v>49</v>
      </c>
      <c r="D241" s="268">
        <v>4</v>
      </c>
      <c r="E241" s="267" t="s">
        <v>2494</v>
      </c>
      <c r="F241" s="267" t="s">
        <v>2585</v>
      </c>
    </row>
    <row r="242" spans="1:6">
      <c r="A242" s="268" t="s">
        <v>226</v>
      </c>
      <c r="B242" s="267" t="s">
        <v>229</v>
      </c>
      <c r="C242" s="268" t="s">
        <v>49</v>
      </c>
      <c r="D242" s="268">
        <v>3</v>
      </c>
      <c r="E242" s="267" t="s">
        <v>2494</v>
      </c>
      <c r="F242" s="267" t="s">
        <v>2495</v>
      </c>
    </row>
    <row r="243" spans="1:6">
      <c r="A243" s="268" t="s">
        <v>856</v>
      </c>
      <c r="B243" s="267" t="s">
        <v>857</v>
      </c>
      <c r="C243" s="268" t="s">
        <v>49</v>
      </c>
      <c r="D243" s="268">
        <v>3</v>
      </c>
      <c r="E243" s="267" t="s">
        <v>2494</v>
      </c>
      <c r="F243" s="267" t="s">
        <v>2495</v>
      </c>
    </row>
    <row r="244" spans="1:6">
      <c r="A244" s="268" t="s">
        <v>263</v>
      </c>
      <c r="B244" s="267" t="s">
        <v>2399</v>
      </c>
      <c r="C244" s="268" t="s">
        <v>49</v>
      </c>
      <c r="D244" s="268">
        <v>4</v>
      </c>
      <c r="E244" s="267" t="s">
        <v>2494</v>
      </c>
      <c r="F244" s="267" t="s">
        <v>2585</v>
      </c>
    </row>
    <row r="245" spans="1:6">
      <c r="A245" s="268" t="s">
        <v>885</v>
      </c>
      <c r="B245" s="267" t="s">
        <v>2649</v>
      </c>
      <c r="C245" s="268" t="s">
        <v>49</v>
      </c>
      <c r="D245" s="268">
        <v>4</v>
      </c>
      <c r="E245" s="267" t="s">
        <v>2494</v>
      </c>
      <c r="F245" s="267" t="s">
        <v>2585</v>
      </c>
    </row>
    <row r="246" spans="1:6">
      <c r="A246" s="268" t="s">
        <v>431</v>
      </c>
      <c r="B246" s="267" t="s">
        <v>2650</v>
      </c>
      <c r="C246" s="268" t="s">
        <v>49</v>
      </c>
      <c r="D246" s="268">
        <v>9</v>
      </c>
      <c r="E246" s="267" t="s">
        <v>2494</v>
      </c>
      <c r="F246" s="267" t="s">
        <v>1494</v>
      </c>
    </row>
    <row r="247" spans="1:6">
      <c r="A247" s="268" t="s">
        <v>438</v>
      </c>
      <c r="B247" s="267" t="s">
        <v>2651</v>
      </c>
      <c r="C247" s="268" t="s">
        <v>49</v>
      </c>
      <c r="D247" s="268">
        <v>9</v>
      </c>
      <c r="E247" s="267" t="s">
        <v>2494</v>
      </c>
      <c r="F247" s="267" t="s">
        <v>1494</v>
      </c>
    </row>
    <row r="248" spans="1:6">
      <c r="A248" s="268" t="s">
        <v>307</v>
      </c>
      <c r="B248" s="267" t="s">
        <v>2652</v>
      </c>
      <c r="C248" s="268" t="s">
        <v>49</v>
      </c>
      <c r="D248" s="268">
        <v>9</v>
      </c>
      <c r="E248" s="267" t="s">
        <v>2494</v>
      </c>
      <c r="F248" s="267" t="s">
        <v>1494</v>
      </c>
    </row>
    <row r="249" spans="1:6">
      <c r="A249" s="268" t="s">
        <v>879</v>
      </c>
      <c r="B249" s="267" t="s">
        <v>2653</v>
      </c>
      <c r="C249" s="268" t="s">
        <v>49</v>
      </c>
      <c r="D249" s="268">
        <v>9</v>
      </c>
      <c r="E249" s="267" t="s">
        <v>2494</v>
      </c>
      <c r="F249" s="267" t="s">
        <v>1494</v>
      </c>
    </row>
    <row r="250" spans="1:6">
      <c r="A250" s="268" t="s">
        <v>818</v>
      </c>
      <c r="B250" s="267" t="s">
        <v>2654</v>
      </c>
      <c r="C250" s="268" t="s">
        <v>49</v>
      </c>
      <c r="D250" s="268">
        <v>6</v>
      </c>
      <c r="E250" s="267" t="s">
        <v>2494</v>
      </c>
      <c r="F250" s="267" t="s">
        <v>814</v>
      </c>
    </row>
    <row r="251" spans="1:6">
      <c r="A251" s="268" t="s">
        <v>734</v>
      </c>
      <c r="B251" s="267" t="s">
        <v>2655</v>
      </c>
      <c r="C251" s="268" t="s">
        <v>49</v>
      </c>
      <c r="D251" s="268">
        <v>5</v>
      </c>
      <c r="E251" s="267" t="s">
        <v>2494</v>
      </c>
      <c r="F251" s="267" t="s">
        <v>2656</v>
      </c>
    </row>
    <row r="252" spans="1:6">
      <c r="A252" s="268" t="s">
        <v>777</v>
      </c>
      <c r="B252" s="267" t="s">
        <v>778</v>
      </c>
      <c r="C252" s="268" t="s">
        <v>49</v>
      </c>
      <c r="D252" s="268">
        <v>2</v>
      </c>
      <c r="E252" s="267" t="s">
        <v>2494</v>
      </c>
      <c r="F252" s="267" t="s">
        <v>2572</v>
      </c>
    </row>
    <row r="253" spans="1:6">
      <c r="A253" s="268" t="s">
        <v>214</v>
      </c>
      <c r="B253" s="267" t="s">
        <v>2657</v>
      </c>
      <c r="C253" s="268" t="s">
        <v>49</v>
      </c>
      <c r="D253" s="268">
        <v>2</v>
      </c>
      <c r="E253" s="267" t="s">
        <v>2494</v>
      </c>
      <c r="F253" s="267" t="s">
        <v>2572</v>
      </c>
    </row>
    <row r="254" spans="1:6">
      <c r="A254" s="268" t="s">
        <v>731</v>
      </c>
      <c r="B254" s="267" t="s">
        <v>2658</v>
      </c>
      <c r="C254" s="268" t="s">
        <v>49</v>
      </c>
      <c r="D254" s="268">
        <v>5</v>
      </c>
      <c r="E254" s="267" t="s">
        <v>2494</v>
      </c>
      <c r="F254" s="267" t="s">
        <v>2656</v>
      </c>
    </row>
    <row r="255" spans="1:6">
      <c r="A255" s="268" t="s">
        <v>749</v>
      </c>
      <c r="B255" s="267" t="s">
        <v>2659</v>
      </c>
      <c r="C255" s="268" t="s">
        <v>49</v>
      </c>
      <c r="D255" s="268">
        <v>5</v>
      </c>
      <c r="E255" s="267" t="s">
        <v>2494</v>
      </c>
      <c r="F255" s="267" t="s">
        <v>2656</v>
      </c>
    </row>
    <row r="256" spans="1:6">
      <c r="A256" s="268" t="s">
        <v>752</v>
      </c>
      <c r="B256" s="267" t="s">
        <v>2660</v>
      </c>
      <c r="C256" s="268" t="s">
        <v>49</v>
      </c>
      <c r="D256" s="268">
        <v>5</v>
      </c>
      <c r="E256" s="267" t="s">
        <v>2494</v>
      </c>
      <c r="F256" s="267" t="s">
        <v>2656</v>
      </c>
    </row>
    <row r="257" spans="1:6">
      <c r="A257" s="268" t="s">
        <v>755</v>
      </c>
      <c r="B257" s="267" t="s">
        <v>2661</v>
      </c>
      <c r="C257" s="268" t="s">
        <v>49</v>
      </c>
      <c r="D257" s="268">
        <v>9</v>
      </c>
      <c r="E257" s="267" t="s">
        <v>2494</v>
      </c>
      <c r="F257" s="267" t="s">
        <v>1494</v>
      </c>
    </row>
    <row r="258" spans="1:6">
      <c r="A258" s="268" t="s">
        <v>232</v>
      </c>
      <c r="B258" s="267" t="s">
        <v>2662</v>
      </c>
      <c r="C258" s="268" t="s">
        <v>49</v>
      </c>
      <c r="D258" s="268">
        <v>3</v>
      </c>
      <c r="E258" s="267" t="s">
        <v>2494</v>
      </c>
      <c r="F258" s="267" t="s">
        <v>2495</v>
      </c>
    </row>
    <row r="259" spans="1:6">
      <c r="A259" s="268" t="s">
        <v>874</v>
      </c>
      <c r="B259" s="267" t="s">
        <v>2398</v>
      </c>
      <c r="C259" s="268" t="s">
        <v>49</v>
      </c>
      <c r="D259" s="268">
        <v>3</v>
      </c>
      <c r="E259" s="267" t="s">
        <v>2494</v>
      </c>
      <c r="F259" s="267" t="s">
        <v>2495</v>
      </c>
    </row>
    <row r="260" spans="1:6">
      <c r="A260" s="268" t="s">
        <v>1034</v>
      </c>
      <c r="B260" s="267" t="s">
        <v>2663</v>
      </c>
      <c r="C260" s="268" t="s">
        <v>52</v>
      </c>
      <c r="D260" s="268">
        <v>2</v>
      </c>
      <c r="E260" s="267" t="s">
        <v>2483</v>
      </c>
      <c r="F260" s="267" t="s">
        <v>2487</v>
      </c>
    </row>
    <row r="261" spans="1:6">
      <c r="A261" s="268" t="s">
        <v>427</v>
      </c>
      <c r="B261" s="267" t="s">
        <v>2664</v>
      </c>
      <c r="C261" s="268" t="s">
        <v>50</v>
      </c>
      <c r="D261" s="268">
        <v>3</v>
      </c>
      <c r="E261" s="267" t="s">
        <v>2598</v>
      </c>
      <c r="F261" s="267" t="s">
        <v>2665</v>
      </c>
    </row>
    <row r="262" spans="1:6">
      <c r="A262" s="268" t="s">
        <v>833</v>
      </c>
      <c r="B262" s="267" t="s">
        <v>834</v>
      </c>
      <c r="C262" s="268" t="s">
        <v>51</v>
      </c>
      <c r="D262" s="268">
        <v>3</v>
      </c>
      <c r="E262" s="267" t="s">
        <v>2470</v>
      </c>
      <c r="F262" s="267" t="s">
        <v>2154</v>
      </c>
    </row>
    <row r="263" spans="1:6">
      <c r="A263" s="268" t="s">
        <v>1109</v>
      </c>
      <c r="B263" s="267" t="s">
        <v>1110</v>
      </c>
      <c r="C263" s="268" t="s">
        <v>54</v>
      </c>
      <c r="D263" s="268">
        <v>6</v>
      </c>
      <c r="E263" s="267" t="s">
        <v>2489</v>
      </c>
      <c r="F263" s="267" t="s">
        <v>551</v>
      </c>
    </row>
    <row r="264" spans="1:6">
      <c r="A264" s="268" t="s">
        <v>240</v>
      </c>
      <c r="B264" s="267" t="s">
        <v>242</v>
      </c>
      <c r="C264" s="268" t="s">
        <v>49</v>
      </c>
      <c r="D264" s="268">
        <v>2</v>
      </c>
      <c r="E264" s="267" t="s">
        <v>2494</v>
      </c>
      <c r="F264" s="267" t="s">
        <v>2572</v>
      </c>
    </row>
    <row r="265" spans="1:6">
      <c r="A265" s="268" t="s">
        <v>815</v>
      </c>
      <c r="B265" s="267" t="s">
        <v>2666</v>
      </c>
      <c r="C265" s="268" t="s">
        <v>49</v>
      </c>
      <c r="D265" s="268">
        <v>6</v>
      </c>
      <c r="E265" s="267" t="s">
        <v>2494</v>
      </c>
      <c r="F265" s="267" t="s">
        <v>814</v>
      </c>
    </row>
    <row r="266" spans="1:6">
      <c r="A266" s="268" t="s">
        <v>743</v>
      </c>
      <c r="B266" s="267" t="s">
        <v>2667</v>
      </c>
      <c r="C266" s="268" t="s">
        <v>49</v>
      </c>
      <c r="D266" s="268">
        <v>5</v>
      </c>
      <c r="E266" s="267" t="s">
        <v>2494</v>
      </c>
      <c r="F266" s="267" t="s">
        <v>2656</v>
      </c>
    </row>
    <row r="267" spans="1:6">
      <c r="A267" s="268" t="s">
        <v>746</v>
      </c>
      <c r="B267" s="267" t="s">
        <v>2668</v>
      </c>
      <c r="C267" s="268" t="s">
        <v>49</v>
      </c>
      <c r="D267" s="268">
        <v>5</v>
      </c>
      <c r="E267" s="267" t="s">
        <v>2494</v>
      </c>
      <c r="F267" s="267" t="s">
        <v>2656</v>
      </c>
    </row>
    <row r="268" spans="1:6">
      <c r="A268" s="268" t="s">
        <v>337</v>
      </c>
      <c r="B268" s="267" t="s">
        <v>338</v>
      </c>
      <c r="C268" s="268" t="s">
        <v>50</v>
      </c>
      <c r="D268" s="268">
        <v>2</v>
      </c>
      <c r="E268" s="267" t="s">
        <v>2598</v>
      </c>
      <c r="F268" s="267" t="s">
        <v>331</v>
      </c>
    </row>
    <row r="269" spans="1:6">
      <c r="A269" s="268" t="s">
        <v>332</v>
      </c>
      <c r="B269" s="267" t="s">
        <v>2669</v>
      </c>
      <c r="C269" s="268" t="s">
        <v>50</v>
      </c>
      <c r="D269" s="268">
        <v>2</v>
      </c>
      <c r="E269" s="267" t="s">
        <v>2598</v>
      </c>
      <c r="F269" s="267" t="s">
        <v>331</v>
      </c>
    </row>
    <row r="270" spans="1:6">
      <c r="A270" s="268" t="s">
        <v>320</v>
      </c>
      <c r="B270" s="267" t="s">
        <v>2670</v>
      </c>
      <c r="C270" s="268" t="s">
        <v>50</v>
      </c>
      <c r="D270" s="268">
        <v>2</v>
      </c>
      <c r="E270" s="267" t="s">
        <v>2598</v>
      </c>
      <c r="F270" s="267" t="s">
        <v>331</v>
      </c>
    </row>
    <row r="271" spans="1:6">
      <c r="A271" s="268" t="s">
        <v>708</v>
      </c>
      <c r="B271" s="267" t="s">
        <v>2671</v>
      </c>
      <c r="C271" s="268" t="s">
        <v>50</v>
      </c>
      <c r="D271" s="268">
        <v>3</v>
      </c>
      <c r="E271" s="267" t="s">
        <v>2598</v>
      </c>
      <c r="F271" s="267" t="s">
        <v>2665</v>
      </c>
    </row>
    <row r="272" spans="1:6">
      <c r="A272" s="268" t="s">
        <v>359</v>
      </c>
      <c r="B272" s="267" t="s">
        <v>2672</v>
      </c>
      <c r="C272" s="268" t="s">
        <v>50</v>
      </c>
      <c r="D272" s="268">
        <v>2</v>
      </c>
      <c r="E272" s="267" t="s">
        <v>2598</v>
      </c>
      <c r="F272" s="267" t="s">
        <v>331</v>
      </c>
    </row>
    <row r="273" spans="1:6">
      <c r="A273" s="268" t="s">
        <v>424</v>
      </c>
      <c r="B273" s="267" t="s">
        <v>2673</v>
      </c>
      <c r="C273" s="268" t="s">
        <v>50</v>
      </c>
      <c r="D273" s="268">
        <v>3</v>
      </c>
      <c r="E273" s="267" t="s">
        <v>2598</v>
      </c>
      <c r="F273" s="267" t="s">
        <v>2665</v>
      </c>
    </row>
    <row r="274" spans="1:6">
      <c r="A274" s="268" t="s">
        <v>1428</v>
      </c>
      <c r="B274" s="267" t="s">
        <v>2674</v>
      </c>
      <c r="C274" s="268" t="s">
        <v>50</v>
      </c>
      <c r="D274" s="268">
        <v>3</v>
      </c>
      <c r="E274" s="267" t="s">
        <v>2598</v>
      </c>
      <c r="F274" s="267" t="s">
        <v>2665</v>
      </c>
    </row>
    <row r="275" spans="1:6">
      <c r="A275" s="268" t="s">
        <v>328</v>
      </c>
      <c r="B275" s="267" t="s">
        <v>331</v>
      </c>
      <c r="C275" s="268" t="s">
        <v>50</v>
      </c>
      <c r="D275" s="268">
        <v>2</v>
      </c>
      <c r="E275" s="267" t="s">
        <v>2598</v>
      </c>
      <c r="F275" s="267" t="s">
        <v>331</v>
      </c>
    </row>
    <row r="276" spans="1:6">
      <c r="A276" s="268" t="s">
        <v>322</v>
      </c>
      <c r="B276" s="267" t="s">
        <v>2675</v>
      </c>
      <c r="C276" s="268" t="s">
        <v>50</v>
      </c>
      <c r="D276" s="268">
        <v>2</v>
      </c>
      <c r="E276" s="267" t="s">
        <v>2598</v>
      </c>
      <c r="F276" s="267" t="s">
        <v>331</v>
      </c>
    </row>
    <row r="277" spans="1:6">
      <c r="A277" s="268" t="s">
        <v>324</v>
      </c>
      <c r="B277" s="267" t="s">
        <v>2676</v>
      </c>
      <c r="C277" s="268" t="s">
        <v>50</v>
      </c>
      <c r="D277" s="268">
        <v>2</v>
      </c>
      <c r="E277" s="267" t="s">
        <v>2598</v>
      </c>
      <c r="F277" s="267" t="s">
        <v>331</v>
      </c>
    </row>
    <row r="278" spans="1:6">
      <c r="A278" s="268" t="s">
        <v>712</v>
      </c>
      <c r="B278" s="267" t="s">
        <v>714</v>
      </c>
      <c r="C278" s="268" t="s">
        <v>50</v>
      </c>
      <c r="D278" s="268">
        <v>3</v>
      </c>
      <c r="E278" s="267" t="s">
        <v>2598</v>
      </c>
      <c r="F278" s="267" t="s">
        <v>2665</v>
      </c>
    </row>
    <row r="279" spans="1:6">
      <c r="A279" s="268" t="s">
        <v>401</v>
      </c>
      <c r="B279" s="267" t="s">
        <v>403</v>
      </c>
      <c r="C279" s="268" t="s">
        <v>50</v>
      </c>
      <c r="D279" s="268">
        <v>3</v>
      </c>
      <c r="E279" s="267" t="s">
        <v>2598</v>
      </c>
      <c r="F279" s="267" t="s">
        <v>2665</v>
      </c>
    </row>
    <row r="280" spans="1:6">
      <c r="A280" s="268" t="s">
        <v>404</v>
      </c>
      <c r="B280" s="267" t="s">
        <v>406</v>
      </c>
      <c r="C280" s="268" t="s">
        <v>50</v>
      </c>
      <c r="D280" s="268">
        <v>3</v>
      </c>
      <c r="E280" s="267" t="s">
        <v>2598</v>
      </c>
      <c r="F280" s="267" t="s">
        <v>2665</v>
      </c>
    </row>
    <row r="281" spans="1:6">
      <c r="A281" s="268" t="s">
        <v>715</v>
      </c>
      <c r="B281" s="267" t="s">
        <v>716</v>
      </c>
      <c r="C281" s="268" t="s">
        <v>50</v>
      </c>
      <c r="D281" s="268">
        <v>3</v>
      </c>
      <c r="E281" s="267" t="s">
        <v>2598</v>
      </c>
      <c r="F281" s="267" t="s">
        <v>2665</v>
      </c>
    </row>
    <row r="282" spans="1:6">
      <c r="A282" s="268" t="s">
        <v>718</v>
      </c>
      <c r="B282" s="267" t="s">
        <v>2677</v>
      </c>
      <c r="C282" s="268" t="s">
        <v>50</v>
      </c>
      <c r="D282" s="268">
        <v>4</v>
      </c>
      <c r="E282" s="267" t="s">
        <v>2598</v>
      </c>
      <c r="F282" s="267" t="s">
        <v>2678</v>
      </c>
    </row>
    <row r="283" spans="1:6">
      <c r="A283" s="268" t="s">
        <v>721</v>
      </c>
      <c r="B283" s="267" t="s">
        <v>2679</v>
      </c>
      <c r="C283" s="268" t="s">
        <v>50</v>
      </c>
      <c r="D283" s="268">
        <v>4</v>
      </c>
      <c r="E283" s="267" t="s">
        <v>2598</v>
      </c>
      <c r="F283" s="267" t="s">
        <v>2678</v>
      </c>
    </row>
    <row r="284" spans="1:6">
      <c r="A284" s="268" t="s">
        <v>774</v>
      </c>
      <c r="B284" s="267" t="s">
        <v>776</v>
      </c>
      <c r="C284" s="268" t="s">
        <v>50</v>
      </c>
      <c r="D284" s="268">
        <v>4</v>
      </c>
      <c r="E284" s="267" t="s">
        <v>2598</v>
      </c>
      <c r="F284" s="267" t="s">
        <v>2678</v>
      </c>
    </row>
    <row r="285" spans="1:6">
      <c r="A285" s="268" t="s">
        <v>367</v>
      </c>
      <c r="B285" s="267" t="s">
        <v>369</v>
      </c>
      <c r="C285" s="268" t="s">
        <v>50</v>
      </c>
      <c r="D285" s="268">
        <v>5</v>
      </c>
      <c r="E285" s="267" t="s">
        <v>2598</v>
      </c>
      <c r="F285" s="267" t="s">
        <v>2599</v>
      </c>
    </row>
    <row r="286" spans="1:6">
      <c r="A286" s="268" t="s">
        <v>725</v>
      </c>
      <c r="B286" s="267" t="s">
        <v>2680</v>
      </c>
      <c r="C286" s="268" t="s">
        <v>50</v>
      </c>
      <c r="D286" s="268">
        <v>5</v>
      </c>
      <c r="E286" s="267" t="s">
        <v>2598</v>
      </c>
      <c r="F286" s="267" t="s">
        <v>2599</v>
      </c>
    </row>
    <row r="287" spans="1:6">
      <c r="A287" s="268" t="s">
        <v>728</v>
      </c>
      <c r="B287" s="267" t="s">
        <v>2681</v>
      </c>
      <c r="C287" s="268" t="s">
        <v>50</v>
      </c>
      <c r="D287" s="268">
        <v>5</v>
      </c>
      <c r="E287" s="267" t="s">
        <v>2598</v>
      </c>
      <c r="F287" s="267" t="s">
        <v>2599</v>
      </c>
    </row>
    <row r="288" spans="1:6">
      <c r="A288" s="268" t="s">
        <v>364</v>
      </c>
      <c r="B288" s="267" t="s">
        <v>366</v>
      </c>
      <c r="C288" s="268" t="s">
        <v>50</v>
      </c>
      <c r="D288" s="268">
        <v>5</v>
      </c>
      <c r="E288" s="267" t="s">
        <v>2598</v>
      </c>
      <c r="F288" s="267" t="s">
        <v>2599</v>
      </c>
    </row>
    <row r="289" spans="1:6">
      <c r="A289" s="268" t="s">
        <v>310</v>
      </c>
      <c r="B289" s="267" t="s">
        <v>2682</v>
      </c>
      <c r="C289" s="268" t="s">
        <v>50</v>
      </c>
      <c r="D289" s="268">
        <v>1</v>
      </c>
      <c r="E289" s="267" t="s">
        <v>2598</v>
      </c>
      <c r="F289" s="267" t="s">
        <v>2683</v>
      </c>
    </row>
    <row r="290" spans="1:6">
      <c r="A290" s="268" t="s">
        <v>671</v>
      </c>
      <c r="B290" s="267" t="s">
        <v>2684</v>
      </c>
      <c r="C290" s="268" t="s">
        <v>50</v>
      </c>
      <c r="D290" s="268">
        <v>3</v>
      </c>
      <c r="E290" s="267" t="s">
        <v>2598</v>
      </c>
      <c r="F290" s="267" t="s">
        <v>2665</v>
      </c>
    </row>
    <row r="291" spans="1:6">
      <c r="A291" s="268" t="s">
        <v>356</v>
      </c>
      <c r="B291" s="267" t="s">
        <v>2685</v>
      </c>
      <c r="C291" s="268" t="s">
        <v>50</v>
      </c>
      <c r="D291" s="268">
        <v>3</v>
      </c>
      <c r="E291" s="267" t="s">
        <v>2598</v>
      </c>
      <c r="F291" s="267" t="s">
        <v>2665</v>
      </c>
    </row>
    <row r="292" spans="1:6">
      <c r="A292" s="268" t="s">
        <v>335</v>
      </c>
      <c r="B292" s="267" t="s">
        <v>2686</v>
      </c>
      <c r="C292" s="268" t="s">
        <v>50</v>
      </c>
      <c r="D292" s="268">
        <v>2</v>
      </c>
      <c r="E292" s="267" t="s">
        <v>2598</v>
      </c>
      <c r="F292" s="267" t="s">
        <v>331</v>
      </c>
    </row>
    <row r="293" spans="1:6">
      <c r="A293" s="268" t="s">
        <v>689</v>
      </c>
      <c r="B293" s="267" t="s">
        <v>2687</v>
      </c>
      <c r="C293" s="268" t="s">
        <v>50</v>
      </c>
      <c r="D293" s="268">
        <v>1</v>
      </c>
      <c r="E293" s="267" t="s">
        <v>2598</v>
      </c>
      <c r="F293" s="267" t="s">
        <v>2683</v>
      </c>
    </row>
    <row r="294" spans="1:6">
      <c r="A294" s="268" t="s">
        <v>692</v>
      </c>
      <c r="B294" s="267" t="s">
        <v>2688</v>
      </c>
      <c r="C294" s="268" t="s">
        <v>50</v>
      </c>
      <c r="D294" s="268">
        <v>1</v>
      </c>
      <c r="E294" s="267" t="s">
        <v>2598</v>
      </c>
      <c r="F294" s="267" t="s">
        <v>2683</v>
      </c>
    </row>
    <row r="295" spans="1:6">
      <c r="A295" s="268" t="s">
        <v>696</v>
      </c>
      <c r="B295" s="267" t="s">
        <v>2689</v>
      </c>
      <c r="C295" s="268" t="s">
        <v>50</v>
      </c>
      <c r="D295" s="268">
        <v>1</v>
      </c>
      <c r="E295" s="267" t="s">
        <v>2598</v>
      </c>
      <c r="F295" s="267" t="s">
        <v>2683</v>
      </c>
    </row>
    <row r="296" spans="1:6">
      <c r="A296" s="268" t="s">
        <v>699</v>
      </c>
      <c r="B296" s="267" t="s">
        <v>2690</v>
      </c>
      <c r="C296" s="268" t="s">
        <v>50</v>
      </c>
      <c r="D296" s="268">
        <v>1</v>
      </c>
      <c r="E296" s="267" t="s">
        <v>2598</v>
      </c>
      <c r="F296" s="267" t="s">
        <v>2683</v>
      </c>
    </row>
    <row r="297" spans="1:6">
      <c r="A297" s="268" t="s">
        <v>702</v>
      </c>
      <c r="B297" s="267" t="s">
        <v>2691</v>
      </c>
      <c r="C297" s="268" t="s">
        <v>50</v>
      </c>
      <c r="D297" s="268">
        <v>1</v>
      </c>
      <c r="E297" s="267" t="s">
        <v>2598</v>
      </c>
      <c r="F297" s="267" t="s">
        <v>2683</v>
      </c>
    </row>
    <row r="298" spans="1:6">
      <c r="A298" s="268" t="s">
        <v>705</v>
      </c>
      <c r="B298" s="267" t="s">
        <v>2692</v>
      </c>
      <c r="C298" s="268" t="s">
        <v>50</v>
      </c>
      <c r="D298" s="268">
        <v>1</v>
      </c>
      <c r="E298" s="267" t="s">
        <v>2598</v>
      </c>
      <c r="F298" s="267" t="s">
        <v>2683</v>
      </c>
    </row>
    <row r="299" spans="1:6">
      <c r="A299" s="268" t="s">
        <v>361</v>
      </c>
      <c r="B299" s="267" t="s">
        <v>2693</v>
      </c>
      <c r="C299" s="268" t="s">
        <v>50</v>
      </c>
      <c r="D299" s="268">
        <v>5</v>
      </c>
      <c r="E299" s="267" t="s">
        <v>2598</v>
      </c>
      <c r="F299" s="267" t="s">
        <v>2599</v>
      </c>
    </row>
    <row r="300" spans="1:6">
      <c r="A300" s="268" t="s">
        <v>429</v>
      </c>
      <c r="B300" s="267" t="s">
        <v>2694</v>
      </c>
      <c r="C300" s="268" t="s">
        <v>50</v>
      </c>
      <c r="D300" s="268">
        <v>3</v>
      </c>
      <c r="E300" s="267" t="s">
        <v>2598</v>
      </c>
      <c r="F300" s="267" t="s">
        <v>2665</v>
      </c>
    </row>
    <row r="301" spans="1:6">
      <c r="A301" s="268" t="s">
        <v>1376</v>
      </c>
      <c r="B301" s="267" t="s">
        <v>1377</v>
      </c>
      <c r="C301" s="268" t="s">
        <v>55</v>
      </c>
      <c r="D301" s="268">
        <v>2</v>
      </c>
      <c r="E301" s="267" t="s">
        <v>2540</v>
      </c>
      <c r="F301" s="267" t="s">
        <v>2541</v>
      </c>
    </row>
    <row r="302" spans="1:6">
      <c r="A302" s="268" t="s">
        <v>2429</v>
      </c>
      <c r="B302" s="267" t="s">
        <v>2695</v>
      </c>
      <c r="C302" s="268" t="s">
        <v>52</v>
      </c>
      <c r="D302" s="268">
        <v>3</v>
      </c>
      <c r="E302" s="267" t="s">
        <v>2483</v>
      </c>
      <c r="F302" s="267" t="s">
        <v>2497</v>
      </c>
    </row>
    <row r="303" spans="1:6">
      <c r="A303" s="268" t="s">
        <v>2428</v>
      </c>
      <c r="B303" s="267" t="s">
        <v>2696</v>
      </c>
      <c r="C303" s="268" t="s">
        <v>52</v>
      </c>
      <c r="D303" s="268">
        <v>3</v>
      </c>
      <c r="E303" s="267" t="s">
        <v>2483</v>
      </c>
      <c r="F303" s="267" t="s">
        <v>2497</v>
      </c>
    </row>
    <row r="304" spans="1:6">
      <c r="A304" s="268" t="s">
        <v>2454</v>
      </c>
      <c r="B304" s="267" t="s">
        <v>2697</v>
      </c>
      <c r="C304" s="268" t="s">
        <v>57</v>
      </c>
      <c r="D304" s="268">
        <v>2</v>
      </c>
      <c r="E304" s="267" t="s">
        <v>2548</v>
      </c>
      <c r="F304" s="267" t="s">
        <v>2555</v>
      </c>
    </row>
    <row r="305" spans="1:6">
      <c r="A305" s="268" t="s">
        <v>490</v>
      </c>
      <c r="B305" s="267" t="s">
        <v>491</v>
      </c>
      <c r="C305" s="268" t="s">
        <v>52</v>
      </c>
      <c r="D305" s="268">
        <v>5</v>
      </c>
      <c r="E305" s="267" t="s">
        <v>2483</v>
      </c>
      <c r="F305" s="267" t="s">
        <v>2505</v>
      </c>
    </row>
    <row r="306" spans="1:6">
      <c r="A306" s="268" t="s">
        <v>1337</v>
      </c>
      <c r="B306" s="267" t="s">
        <v>1338</v>
      </c>
      <c r="C306" s="268" t="s">
        <v>56</v>
      </c>
      <c r="D306" s="268">
        <v>3</v>
      </c>
      <c r="E306" s="267" t="s">
        <v>2492</v>
      </c>
      <c r="F306" s="267" t="s">
        <v>2493</v>
      </c>
    </row>
    <row r="307" spans="1:6">
      <c r="A307" s="268" t="s">
        <v>1339</v>
      </c>
      <c r="B307" s="267" t="s">
        <v>1340</v>
      </c>
      <c r="C307" s="268" t="s">
        <v>56</v>
      </c>
      <c r="D307" s="268">
        <v>3</v>
      </c>
      <c r="E307" s="267" t="s">
        <v>2492</v>
      </c>
      <c r="F307" s="267" t="s">
        <v>2493</v>
      </c>
    </row>
    <row r="308" spans="1:6">
      <c r="A308" s="268" t="s">
        <v>1341</v>
      </c>
      <c r="B308" s="267" t="s">
        <v>1342</v>
      </c>
      <c r="C308" s="268" t="s">
        <v>56</v>
      </c>
      <c r="D308" s="268">
        <v>3</v>
      </c>
      <c r="E308" s="267" t="s">
        <v>2492</v>
      </c>
      <c r="F308" s="267" t="s">
        <v>2493</v>
      </c>
    </row>
    <row r="309" spans="1:6">
      <c r="A309" s="268" t="s">
        <v>1343</v>
      </c>
      <c r="B309" s="267" t="s">
        <v>1344</v>
      </c>
      <c r="C309" s="268" t="s">
        <v>56</v>
      </c>
      <c r="D309" s="268">
        <v>3</v>
      </c>
      <c r="E309" s="267" t="s">
        <v>2492</v>
      </c>
      <c r="F309" s="267" t="s">
        <v>2493</v>
      </c>
    </row>
    <row r="310" spans="1:6">
      <c r="A310" s="268" t="s">
        <v>1345</v>
      </c>
      <c r="B310" s="267" t="s">
        <v>1346</v>
      </c>
      <c r="C310" s="268" t="s">
        <v>56</v>
      </c>
      <c r="D310" s="268">
        <v>3</v>
      </c>
      <c r="E310" s="267" t="s">
        <v>2492</v>
      </c>
      <c r="F310" s="267" t="s">
        <v>2493</v>
      </c>
    </row>
    <row r="311" spans="1:6">
      <c r="A311" s="268" t="s">
        <v>1347</v>
      </c>
      <c r="B311" s="267" t="s">
        <v>1348</v>
      </c>
      <c r="C311" s="268" t="s">
        <v>56</v>
      </c>
      <c r="D311" s="268">
        <v>3</v>
      </c>
      <c r="E311" s="267" t="s">
        <v>2492</v>
      </c>
      <c r="F311" s="267" t="s">
        <v>2493</v>
      </c>
    </row>
    <row r="312" spans="1:6">
      <c r="A312" s="268" t="s">
        <v>1349</v>
      </c>
      <c r="B312" s="267" t="s">
        <v>1350</v>
      </c>
      <c r="C312" s="268" t="s">
        <v>56</v>
      </c>
      <c r="D312" s="268">
        <v>3</v>
      </c>
      <c r="E312" s="267" t="s">
        <v>2492</v>
      </c>
      <c r="F312" s="267" t="s">
        <v>2493</v>
      </c>
    </row>
    <row r="313" spans="1:6">
      <c r="A313" s="268" t="s">
        <v>1351</v>
      </c>
      <c r="B313" s="267" t="s">
        <v>1352</v>
      </c>
      <c r="C313" s="268" t="s">
        <v>56</v>
      </c>
      <c r="D313" s="268">
        <v>3</v>
      </c>
      <c r="E313" s="267" t="s">
        <v>2492</v>
      </c>
      <c r="F313" s="267" t="s">
        <v>2493</v>
      </c>
    </row>
    <row r="314" spans="1:6">
      <c r="A314" s="268" t="s">
        <v>1064</v>
      </c>
      <c r="B314" s="267" t="s">
        <v>2698</v>
      </c>
      <c r="C314" s="268" t="s">
        <v>54</v>
      </c>
      <c r="D314" s="268">
        <v>5</v>
      </c>
      <c r="E314" s="267" t="s">
        <v>2489</v>
      </c>
      <c r="F314" s="267" t="s">
        <v>2490</v>
      </c>
    </row>
    <row r="315" spans="1:6">
      <c r="A315" s="268" t="s">
        <v>1022</v>
      </c>
      <c r="B315" s="267" t="s">
        <v>2699</v>
      </c>
      <c r="C315" s="268" t="s">
        <v>52</v>
      </c>
      <c r="D315" s="268">
        <v>2</v>
      </c>
      <c r="E315" s="267" t="s">
        <v>2483</v>
      </c>
      <c r="F315" s="267" t="s">
        <v>2487</v>
      </c>
    </row>
    <row r="316" spans="1:6">
      <c r="A316" s="268" t="s">
        <v>627</v>
      </c>
      <c r="B316" s="267" t="s">
        <v>628</v>
      </c>
      <c r="C316" s="268" t="s">
        <v>51</v>
      </c>
      <c r="D316" s="268">
        <v>5</v>
      </c>
      <c r="E316" s="267" t="s">
        <v>2470</v>
      </c>
      <c r="F316" s="267" t="s">
        <v>2476</v>
      </c>
    </row>
    <row r="317" spans="1:6">
      <c r="A317" s="268" t="s">
        <v>1301</v>
      </c>
      <c r="B317" s="267" t="s">
        <v>1302</v>
      </c>
      <c r="C317" s="268" t="s">
        <v>56</v>
      </c>
      <c r="D317" s="268">
        <v>3</v>
      </c>
      <c r="E317" s="267" t="s">
        <v>2492</v>
      </c>
      <c r="F317" s="267" t="s">
        <v>2493</v>
      </c>
    </row>
    <row r="318" spans="1:6">
      <c r="A318" s="268" t="s">
        <v>2455</v>
      </c>
      <c r="B318" s="267" t="s">
        <v>2700</v>
      </c>
      <c r="C318" s="268" t="s">
        <v>57</v>
      </c>
      <c r="D318" s="268">
        <v>2</v>
      </c>
      <c r="E318" s="267" t="s">
        <v>2548</v>
      </c>
      <c r="F318" s="267" t="s">
        <v>2555</v>
      </c>
    </row>
    <row r="319" spans="1:6">
      <c r="A319" s="268" t="s">
        <v>1297</v>
      </c>
      <c r="B319" s="267" t="s">
        <v>1298</v>
      </c>
      <c r="C319" s="268" t="s">
        <v>56</v>
      </c>
      <c r="D319" s="268">
        <v>3</v>
      </c>
      <c r="E319" s="267" t="s">
        <v>2492</v>
      </c>
      <c r="F319" s="267" t="s">
        <v>2493</v>
      </c>
    </row>
    <row r="320" spans="1:6">
      <c r="A320" s="268" t="s">
        <v>1299</v>
      </c>
      <c r="B320" s="267" t="s">
        <v>1300</v>
      </c>
      <c r="C320" s="268" t="s">
        <v>56</v>
      </c>
      <c r="D320" s="268">
        <v>3</v>
      </c>
      <c r="E320" s="267" t="s">
        <v>2492</v>
      </c>
      <c r="F320" s="267" t="s">
        <v>2493</v>
      </c>
    </row>
    <row r="321" spans="1:6">
      <c r="A321" s="268" t="s">
        <v>1303</v>
      </c>
      <c r="B321" s="267" t="s">
        <v>1304</v>
      </c>
      <c r="C321" s="268" t="s">
        <v>56</v>
      </c>
      <c r="D321" s="268">
        <v>3</v>
      </c>
      <c r="E321" s="267" t="s">
        <v>2492</v>
      </c>
      <c r="F321" s="267" t="s">
        <v>2493</v>
      </c>
    </row>
    <row r="322" spans="1:6">
      <c r="A322" s="268" t="s">
        <v>1305</v>
      </c>
      <c r="B322" s="267" t="s">
        <v>1306</v>
      </c>
      <c r="C322" s="268" t="s">
        <v>56</v>
      </c>
      <c r="D322" s="268">
        <v>3</v>
      </c>
      <c r="E322" s="267" t="s">
        <v>2492</v>
      </c>
      <c r="F322" s="267" t="s">
        <v>2493</v>
      </c>
    </row>
    <row r="323" spans="1:6">
      <c r="A323" s="268" t="s">
        <v>1307</v>
      </c>
      <c r="B323" s="267" t="s">
        <v>1308</v>
      </c>
      <c r="C323" s="268" t="s">
        <v>56</v>
      </c>
      <c r="D323" s="268">
        <v>3</v>
      </c>
      <c r="E323" s="267" t="s">
        <v>2492</v>
      </c>
      <c r="F323" s="267" t="s">
        <v>2493</v>
      </c>
    </row>
    <row r="324" spans="1:6">
      <c r="A324" s="268" t="s">
        <v>1309</v>
      </c>
      <c r="B324" s="267" t="s">
        <v>1310</v>
      </c>
      <c r="C324" s="268" t="s">
        <v>56</v>
      </c>
      <c r="D324" s="268">
        <v>3</v>
      </c>
      <c r="E324" s="267" t="s">
        <v>2492</v>
      </c>
      <c r="F324" s="267" t="s">
        <v>2493</v>
      </c>
    </row>
    <row r="325" spans="1:6">
      <c r="A325" s="268" t="s">
        <v>1311</v>
      </c>
      <c r="B325" s="267" t="s">
        <v>1312</v>
      </c>
      <c r="C325" s="268" t="s">
        <v>56</v>
      </c>
      <c r="D325" s="268">
        <v>3</v>
      </c>
      <c r="E325" s="267" t="s">
        <v>2492</v>
      </c>
      <c r="F325" s="267" t="s">
        <v>2493</v>
      </c>
    </row>
    <row r="326" spans="1:6">
      <c r="A326" s="268" t="s">
        <v>1313</v>
      </c>
      <c r="B326" s="267" t="s">
        <v>1314</v>
      </c>
      <c r="C326" s="268" t="s">
        <v>56</v>
      </c>
      <c r="D326" s="268">
        <v>3</v>
      </c>
      <c r="E326" s="267" t="s">
        <v>2492</v>
      </c>
      <c r="F326" s="267" t="s">
        <v>2493</v>
      </c>
    </row>
    <row r="327" spans="1:6">
      <c r="A327" s="268" t="s">
        <v>391</v>
      </c>
      <c r="B327" s="267" t="s">
        <v>392</v>
      </c>
      <c r="C327" s="268" t="s">
        <v>51</v>
      </c>
      <c r="D327" s="268">
        <v>4</v>
      </c>
      <c r="E327" s="267" t="s">
        <v>2470</v>
      </c>
      <c r="F327" s="267" t="s">
        <v>2608</v>
      </c>
    </row>
    <row r="328" spans="1:6">
      <c r="A328" s="268" t="s">
        <v>339</v>
      </c>
      <c r="B328" s="267" t="s">
        <v>340</v>
      </c>
      <c r="C328" s="268" t="s">
        <v>49</v>
      </c>
      <c r="D328" s="268">
        <v>9</v>
      </c>
      <c r="E328" s="267" t="s">
        <v>2494</v>
      </c>
      <c r="F328" s="267" t="s">
        <v>1494</v>
      </c>
    </row>
    <row r="329" spans="1:6">
      <c r="A329" s="268" t="s">
        <v>1066</v>
      </c>
      <c r="B329" s="267" t="s">
        <v>1067</v>
      </c>
      <c r="C329" s="268" t="s">
        <v>54</v>
      </c>
      <c r="D329" s="268">
        <v>5</v>
      </c>
      <c r="E329" s="267" t="s">
        <v>2489</v>
      </c>
      <c r="F329" s="267" t="s">
        <v>2490</v>
      </c>
    </row>
    <row r="330" spans="1:6">
      <c r="A330" s="268" t="s">
        <v>158</v>
      </c>
      <c r="B330" s="267" t="s">
        <v>2701</v>
      </c>
      <c r="C330" s="268" t="s">
        <v>45</v>
      </c>
      <c r="D330" s="268">
        <v>1</v>
      </c>
      <c r="E330" s="267" t="s">
        <v>140</v>
      </c>
      <c r="F330" s="267" t="s">
        <v>2639</v>
      </c>
    </row>
    <row r="331" spans="1:6">
      <c r="A331" s="268" t="s">
        <v>407</v>
      </c>
      <c r="B331" s="267" t="s">
        <v>408</v>
      </c>
      <c r="C331" s="268" t="s">
        <v>51</v>
      </c>
      <c r="D331" s="268">
        <v>1</v>
      </c>
      <c r="E331" s="267" t="s">
        <v>2470</v>
      </c>
      <c r="F331" s="267" t="s">
        <v>372</v>
      </c>
    </row>
    <row r="332" spans="1:6">
      <c r="A332" s="268" t="s">
        <v>525</v>
      </c>
      <c r="B332" s="267" t="s">
        <v>526</v>
      </c>
      <c r="C332" s="268" t="s">
        <v>52</v>
      </c>
      <c r="D332" s="268">
        <v>5</v>
      </c>
      <c r="E332" s="267" t="s">
        <v>2483</v>
      </c>
      <c r="F332" s="267" t="s">
        <v>2505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2702</v>
      </c>
      <c r="G1" s="385" t="s">
        <v>72</v>
      </c>
      <c r="H1" s="386" t="s">
        <v>73</v>
      </c>
      <c r="I1" s="387" t="s">
        <v>2703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546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0.10073260073260074</v>
      </c>
      <c r="H22" s="388">
        <f>COUNTIF(URS確認!M:M,"&lt;"&amp;A22+1)/C22</f>
        <v>3.8461538461538464E-2</v>
      </c>
      <c r="I22" s="388">
        <f>表格1_5[[#This Row],[累計預估達成率]]-表格1_5[[#This Row],[累計實際達成率]]</f>
        <v>6.2271062271062272E-2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546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0.10073260073260074</v>
      </c>
      <c r="H23" s="389">
        <f>COUNTIF(URS確認!M:M,"&lt;"&amp;A23+1)/C23</f>
        <v>3.8461538461538464E-2</v>
      </c>
      <c r="I23" s="389">
        <f>表格1_5[[#This Row],[累計預估達成率]]-表格1_5[[#This Row],[累計實際達成率]]</f>
        <v>6.2271062271062272E-2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546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0.10073260073260074</v>
      </c>
      <c r="H24" s="389">
        <f>COUNTIF(URS確認!M:M,"&lt;"&amp;A24+1)/C24</f>
        <v>3.8461538461538464E-2</v>
      </c>
      <c r="I24" s="389">
        <f>表格1_5[[#This Row],[累計預估達成率]]-表格1_5[[#This Row],[累計實際達成率]]</f>
        <v>6.2271062271062272E-2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546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0.10073260073260074</v>
      </c>
      <c r="H25" s="390">
        <f>COUNTIF(URS確認!M:M,"&lt;"&amp;A25+1)/C25</f>
        <v>3.8461538461538464E-2</v>
      </c>
      <c r="I25" s="390">
        <f>表格1_5[[#This Row],[累計預估達成率]]-表格1_5[[#This Row],[累計實際達成率]]</f>
        <v>6.2271062271062272E-2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421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0.13064133016627077</v>
      </c>
      <c r="H26" s="391">
        <f>COUNTIF(URS確認!M:M,"&lt;"&amp;A26+1)/C26</f>
        <v>6.8883610451306407E-2</v>
      </c>
      <c r="I26" s="391">
        <f>表格1_5[[#This Row],[累計預估達成率]]-表格1_5[[#This Row],[累計實際達成率]]</f>
        <v>6.1757719714964368E-2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421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0.15201900237529692</v>
      </c>
      <c r="H27" s="390">
        <f>COUNTIF(URS確認!M:M,"&lt;"&amp;A27+1)/C27</f>
        <v>8.076009501187649E-2</v>
      </c>
      <c r="I27" s="390">
        <f>表格1_5[[#This Row],[累計預估達成率]]-表格1_5[[#This Row],[累計實際達成率]]</f>
        <v>7.1258907363420429E-2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421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0.166270783847981</v>
      </c>
      <c r="H28" s="318">
        <f>COUNTIF(URS確認!M:M,"&lt;"&amp;A28+1)/C28</f>
        <v>8.3135391923990498E-2</v>
      </c>
      <c r="I28" s="318">
        <f>表格1_5[[#This Row],[累計預估達成率]]-表格1_5[[#This Row],[累計實際達成率]]</f>
        <v>8.3135391923990498E-2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421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0.18052256532066507</v>
      </c>
      <c r="H29" s="318">
        <f>COUNTIF(URS確認!M:M,"&lt;"&amp;A29+1)/C29</f>
        <v>8.3135391923990498E-2</v>
      </c>
      <c r="I29" s="318">
        <f>表格1_5[[#This Row],[累計預估達成率]]-表格1_5[[#This Row],[累計實際達成率]]</f>
        <v>9.7387173396674576E-2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421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0.19002375296912113</v>
      </c>
      <c r="H30" s="318">
        <f>COUNTIF(URS確認!M:M,"&lt;"&amp;A30+1)/C30</f>
        <v>8.5510688836104506E-2</v>
      </c>
      <c r="I30" s="318">
        <f>表格1_5[[#This Row],[累計預估達成率]]-表格1_5[[#This Row],[累計實際達成率]]</f>
        <v>0.10451306413301663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421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0.1995249406175772</v>
      </c>
      <c r="H31" s="339">
        <f>COUNTIF(URS確認!M:M,"&lt;"&amp;A31+1)/C31</f>
        <v>9.0261282660332537E-2</v>
      </c>
      <c r="I31" s="339">
        <f>表格1_5[[#This Row],[累計預估達成率]]-表格1_5[[#This Row],[累計實際達成率]]</f>
        <v>0.10926365795724466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421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0.21140142517814728</v>
      </c>
      <c r="H32" s="392">
        <f>COUNTIF(URS確認!M:M,"&lt;"&amp;A32+1)/C32</f>
        <v>9.2636579572446559E-2</v>
      </c>
      <c r="I32" s="392">
        <f>表格1_5[[#This Row],[累計預估達成率]]-表格1_5[[#This Row],[累計實際達成率]]</f>
        <v>0.11876484560570072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421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0.22090261282660331</v>
      </c>
      <c r="H33" s="318">
        <f>COUNTIF(URS確認!M:M,"&lt;"&amp;A33+1)/C33</f>
        <v>0.10213776722090261</v>
      </c>
      <c r="I33" s="318">
        <f>表格1_5[[#This Row],[累計預估達成率]]-表格1_5[[#This Row],[累計實際達成率]]</f>
        <v>0.11876484560570071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421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0.22802850356294538</v>
      </c>
      <c r="H34" s="318">
        <f>COUNTIF(URS確認!M:M,"&lt;"&amp;A34+1)/C34</f>
        <v>0.10213776722090261</v>
      </c>
      <c r="I34" s="318">
        <f>表格1_5[[#This Row],[累計預估達成率]]-表格1_5[[#This Row],[累計實際達成率]]</f>
        <v>0.12589073634204279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421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0.24465558194774348</v>
      </c>
      <c r="H35" s="393">
        <f>COUNTIF(URS確認!M:M,"&lt;"&amp;A35+1)/C35</f>
        <v>0.10688836104513064</v>
      </c>
      <c r="I35" s="393">
        <f>表格1_5[[#This Row],[累計預估達成率]]-表格1_5[[#This Row],[累計實際達成率]]</f>
        <v>0.13776722090261284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421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0.25653206650831356</v>
      </c>
      <c r="H36" s="394">
        <f>COUNTIF(URS確認!M:M,"&lt;"&amp;A36+1)/C36</f>
        <v>0.10688836104513064</v>
      </c>
      <c r="I36" s="394">
        <f>表格1_5[[#This Row],[累計預估達成率]]-表格1_5[[#This Row],[累計實際達成率]]</f>
        <v>0.14964370546318292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421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0.28266033254156769</v>
      </c>
      <c r="H37" s="395">
        <f>COUNTIF(URS確認!M:M,"&lt;"&amp;A37+1)/C37</f>
        <v>0.12114014251781473</v>
      </c>
      <c r="I37" s="395">
        <f>表格1_5[[#This Row],[累計預估達成率]]-表格1_5[[#This Row],[累計實際達成率]]</f>
        <v>0.16152019002375295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421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0.34679334916864607</v>
      </c>
      <c r="H38" s="395">
        <f>COUNTIF(URS確認!M:M,"&lt;"&amp;A38+1)/C38</f>
        <v>0.13064133016627077</v>
      </c>
      <c r="I38" s="395">
        <f>表格1_5[[#This Row],[累計預估達成率]]-表格1_5[[#This Row],[累計實際達成率]]</f>
        <v>0.2161520190023753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421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0.38717339667458434</v>
      </c>
      <c r="H39" s="339">
        <f>COUNTIF(URS確認!M:M,"&lt;"&amp;A39+1)/C39</f>
        <v>0.17339667458432304</v>
      </c>
      <c r="I39" s="339">
        <f>表格1_5[[#This Row],[累計預估達成率]]-表格1_5[[#This Row],[累計實際達成率]]</f>
        <v>0.2137767220902613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421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0.45843230403800472</v>
      </c>
      <c r="H40" s="339">
        <f>COUNTIF(URS確認!M:M,"&lt;"&amp;A40+1)/C40</f>
        <v>0.24940617577197149</v>
      </c>
      <c r="I40" s="339">
        <f>表格1_5[[#This Row],[累計預估達成率]]-表格1_5[[#This Row],[累計實際達成率]]</f>
        <v>0.20902612826603323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421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0.52019002375296908</v>
      </c>
      <c r="H41" s="339">
        <f>COUNTIF(URS確認!M:M,"&lt;"&amp;A41+1)/C41</f>
        <v>0.29928741092636579</v>
      </c>
      <c r="I41" s="339">
        <f>表格1_5[[#This Row],[累計預估達成率]]-表格1_5[[#This Row],[累計實際達成率]]</f>
        <v>0.22090261282660328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421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0.54156769596199528</v>
      </c>
      <c r="H42" s="339">
        <f>COUNTIF(URS確認!M:M,"&lt;"&amp;A42+1)/C42</f>
        <v>0.32779097387173395</v>
      </c>
      <c r="I42" s="339">
        <f>表格1_5[[#This Row],[累計預估達成率]]-表格1_5[[#This Row],[累計實際達成率]]</f>
        <v>0.21377672209026133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2704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2702</v>
      </c>
      <c r="G46" s="385" t="s">
        <v>72</v>
      </c>
      <c r="H46" s="386" t="s">
        <v>73</v>
      </c>
      <c r="I46" s="387" t="s">
        <v>2703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2702</v>
      </c>
      <c r="G59" s="385" t="s">
        <v>72</v>
      </c>
      <c r="H59" s="386" t="s">
        <v>73</v>
      </c>
      <c r="I59" s="387" t="s">
        <v>2703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COUNTIF(URS確認!$L$88:$L$523,"&lt;"&amp;A60+1)-23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COUNTIF(URS確認!$L$88:$L$523,"&lt;"&amp;A61+1)-23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COUNTIF(URS確認!$L$88:$L$523,"&lt;"&amp;A62+1)-23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COUNTIF(URS確認!$L$88:$L$523,"&lt;"&amp;A63+1)-23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COUNTIF(URS確認!$L$88:$L$523,"&lt;"&amp;A64+1)-23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COUNTIF(URS確認!$L$88:$L$523,"&lt;"&amp;A65+1)-23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COUNTIF(URS確認!$L$88:$L$523,"&lt;"&amp;A66+1)-23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COUNTIF(URS確認!$L$88:$L$523,"&lt;"&amp;A67+1)-23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COUNTIF(URS確認!$L$88:$L$523,"&lt;"&amp;A68+1)-23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COUNTIF(URS確認!$L$88:$L$523,"&lt;"&amp;A69+1)-23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COUNTIF(URS確認!$L$88:$L$523,"&lt;"&amp;A70+1)-23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COUNTIF(URS確認!$L$88:$L$523,"&lt;"&amp;A71+1)-23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COUNTIF(URS確認!$L$88:$L$523,"&lt;"&amp;A72+1)-23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COUNTIF(URS確認!$L$88:$L$523,"&lt;"&amp;A73+1)-23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852</v>
      </c>
      <c r="C2" s="193" t="s">
        <v>853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854</v>
      </c>
    </row>
    <row r="3" spans="1:9">
      <c r="B3" s="187" t="s">
        <v>856</v>
      </c>
      <c r="C3" s="176" t="s">
        <v>857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854</v>
      </c>
    </row>
    <row r="4" spans="1:9">
      <c r="B4" s="187" t="s">
        <v>860</v>
      </c>
      <c r="C4" s="177" t="s">
        <v>2705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854</v>
      </c>
    </row>
    <row r="5" spans="1:9">
      <c r="B5" s="187" t="s">
        <v>862</v>
      </c>
      <c r="C5" s="177" t="s">
        <v>2397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854</v>
      </c>
    </row>
    <row r="6" spans="1:9">
      <c r="B6" s="187" t="s">
        <v>866</v>
      </c>
      <c r="C6" s="177" t="s">
        <v>867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854</v>
      </c>
    </row>
    <row r="7" spans="1:9" ht="16.5" customHeight="1" thickBot="1">
      <c r="B7" s="195" t="s">
        <v>871</v>
      </c>
      <c r="C7" s="205" t="s">
        <v>872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873</v>
      </c>
    </row>
    <row r="8" spans="1:9">
      <c r="A8" s="207">
        <v>6</v>
      </c>
      <c r="B8" s="203" t="s">
        <v>874</v>
      </c>
      <c r="C8" s="179" t="s">
        <v>2398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877</v>
      </c>
      <c r="C9" s="175" t="s">
        <v>2706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879</v>
      </c>
      <c r="C10" s="177" t="s">
        <v>2707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882</v>
      </c>
      <c r="C11" s="177" t="s">
        <v>2708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885</v>
      </c>
      <c r="C12" s="177" t="s">
        <v>2400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873</v>
      </c>
    </row>
    <row r="13" spans="1:9" ht="16.5" customHeight="1" thickBot="1">
      <c r="B13" s="195" t="s">
        <v>887</v>
      </c>
      <c r="C13" s="196" t="s">
        <v>2401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873</v>
      </c>
    </row>
    <row r="14" spans="1:9">
      <c r="A14" s="207">
        <v>8</v>
      </c>
      <c r="B14" s="181" t="s">
        <v>889</v>
      </c>
      <c r="C14" s="193" t="s">
        <v>2502</v>
      </c>
      <c r="D14" s="182" t="s">
        <v>482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891</v>
      </c>
      <c r="C15" s="177" t="s">
        <v>2709</v>
      </c>
      <c r="D15" s="172" t="s">
        <v>482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893</v>
      </c>
      <c r="C16" s="177" t="s">
        <v>2710</v>
      </c>
      <c r="D16" s="172" t="s">
        <v>482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895</v>
      </c>
      <c r="C17" s="177" t="s">
        <v>2711</v>
      </c>
      <c r="D17" s="172" t="s">
        <v>482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897</v>
      </c>
      <c r="C18" s="177" t="s">
        <v>2712</v>
      </c>
      <c r="D18" s="172" t="s">
        <v>482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899</v>
      </c>
      <c r="C19" s="177" t="s">
        <v>2713</v>
      </c>
      <c r="D19" s="172" t="s">
        <v>482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901</v>
      </c>
      <c r="C20" s="177" t="s">
        <v>2714</v>
      </c>
      <c r="D20" s="172" t="s">
        <v>482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903</v>
      </c>
      <c r="C21" s="196" t="s">
        <v>2715</v>
      </c>
      <c r="D21" s="189" t="s">
        <v>482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905</v>
      </c>
      <c r="C22" s="193" t="s">
        <v>2716</v>
      </c>
      <c r="D22" s="182" t="s">
        <v>482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907</v>
      </c>
      <c r="C23" s="177" t="s">
        <v>2717</v>
      </c>
      <c r="D23" s="172" t="s">
        <v>482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909</v>
      </c>
      <c r="C24" s="177" t="s">
        <v>2718</v>
      </c>
      <c r="D24" s="172" t="s">
        <v>482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911</v>
      </c>
      <c r="C25" s="177" t="s">
        <v>2719</v>
      </c>
      <c r="D25" s="172" t="s">
        <v>482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913</v>
      </c>
      <c r="C26" s="196" t="s">
        <v>914</v>
      </c>
      <c r="D26" s="189" t="s">
        <v>482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939</v>
      </c>
      <c r="C27" s="193" t="s">
        <v>940</v>
      </c>
      <c r="D27" s="182" t="s">
        <v>194</v>
      </c>
      <c r="E27" s="182" t="s">
        <v>316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941</v>
      </c>
      <c r="C28" s="177" t="s">
        <v>942</v>
      </c>
      <c r="D28" s="172" t="s">
        <v>194</v>
      </c>
      <c r="E28" s="172" t="s">
        <v>316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945</v>
      </c>
      <c r="C29" s="177" t="s">
        <v>946</v>
      </c>
      <c r="D29" s="172" t="s">
        <v>194</v>
      </c>
      <c r="E29" s="172" t="s">
        <v>316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947</v>
      </c>
      <c r="C30" s="177" t="s">
        <v>948</v>
      </c>
      <c r="D30" s="172" t="s">
        <v>194</v>
      </c>
      <c r="E30" s="172" t="s">
        <v>316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950</v>
      </c>
      <c r="C31" s="177" t="s">
        <v>951</v>
      </c>
      <c r="D31" s="172" t="s">
        <v>194</v>
      </c>
      <c r="E31" s="172" t="s">
        <v>316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954</v>
      </c>
      <c r="C32" s="177" t="s">
        <v>953</v>
      </c>
      <c r="D32" s="172" t="s">
        <v>194</v>
      </c>
      <c r="E32" s="172" t="s">
        <v>316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955</v>
      </c>
      <c r="C33" s="177" t="s">
        <v>2544</v>
      </c>
      <c r="D33" s="172" t="s">
        <v>194</v>
      </c>
      <c r="E33" s="172" t="s">
        <v>316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959</v>
      </c>
      <c r="C34" s="196" t="s">
        <v>2720</v>
      </c>
      <c r="D34" s="189" t="s">
        <v>194</v>
      </c>
      <c r="E34" s="189" t="s">
        <v>316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2721</v>
      </c>
      <c r="C1" s="111" t="s">
        <v>2722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2723</v>
      </c>
      <c r="M1" s="90">
        <v>44410</v>
      </c>
    </row>
    <row r="2" spans="1:13">
      <c r="A2" s="85" t="s">
        <v>2724</v>
      </c>
      <c r="C2" s="86" t="s">
        <v>2725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2724</v>
      </c>
      <c r="C3" s="93" t="s">
        <v>2726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2724</v>
      </c>
      <c r="C4" s="93" t="s">
        <v>2727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2728</v>
      </c>
      <c r="C5" s="86" t="s">
        <v>2729</v>
      </c>
      <c r="D5" s="92">
        <v>3</v>
      </c>
      <c r="E5" s="92" t="s">
        <v>2730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2728</v>
      </c>
      <c r="B6" s="85" t="s">
        <v>47</v>
      </c>
      <c r="C6" s="93" t="s">
        <v>2731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2728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2732</v>
      </c>
      <c r="K7" s="91">
        <v>2</v>
      </c>
      <c r="L7" s="91">
        <v>2</v>
      </c>
      <c r="M7" s="91">
        <v>2</v>
      </c>
    </row>
    <row r="8" spans="1:13">
      <c r="A8" s="85" t="s">
        <v>2728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2728</v>
      </c>
      <c r="B9" s="85" t="s">
        <v>47</v>
      </c>
      <c r="C9" s="93" t="s">
        <v>12</v>
      </c>
      <c r="D9" s="92" t="s">
        <v>2733</v>
      </c>
      <c r="E9" s="91" t="s">
        <v>2732</v>
      </c>
      <c r="F9" s="91" t="s">
        <v>2732</v>
      </c>
      <c r="G9" s="91">
        <v>2</v>
      </c>
      <c r="H9" s="91" t="s">
        <v>2732</v>
      </c>
      <c r="I9" s="91">
        <v>2</v>
      </c>
      <c r="J9" s="91" t="s">
        <v>2732</v>
      </c>
      <c r="K9" s="91" t="s">
        <v>2732</v>
      </c>
      <c r="L9" s="91">
        <v>2</v>
      </c>
      <c r="M9" s="91">
        <v>2</v>
      </c>
    </row>
    <row r="10" spans="1:13">
      <c r="A10" s="85" t="s">
        <v>2728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2733</v>
      </c>
      <c r="H10" s="91" t="s">
        <v>2730</v>
      </c>
      <c r="I10" s="92" t="s">
        <v>2733</v>
      </c>
      <c r="J10" s="91" t="s">
        <v>2730</v>
      </c>
      <c r="K10" s="91" t="s">
        <v>2730</v>
      </c>
      <c r="L10" s="91">
        <v>2</v>
      </c>
      <c r="M10" s="91">
        <v>2</v>
      </c>
    </row>
    <row r="11" spans="1:13">
      <c r="A11" s="85" t="s">
        <v>1431</v>
      </c>
      <c r="B11" s="85" t="s">
        <v>48</v>
      </c>
      <c r="C11" s="93" t="s">
        <v>173</v>
      </c>
      <c r="D11" s="91">
        <v>2</v>
      </c>
      <c r="E11" s="91" t="s">
        <v>2732</v>
      </c>
      <c r="F11" s="91">
        <v>2</v>
      </c>
      <c r="G11" s="92" t="s">
        <v>2733</v>
      </c>
      <c r="H11" s="92" t="s">
        <v>2734</v>
      </c>
      <c r="I11" s="91">
        <v>2</v>
      </c>
      <c r="J11" s="91" t="s">
        <v>2732</v>
      </c>
      <c r="K11" s="92">
        <v>4</v>
      </c>
      <c r="M11" s="91">
        <v>2</v>
      </c>
    </row>
    <row r="12" spans="1:13">
      <c r="A12" s="85" t="s">
        <v>1431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2733</v>
      </c>
      <c r="H12" s="91" t="s">
        <v>2735</v>
      </c>
      <c r="I12" s="94" t="s">
        <v>2732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1431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1467</v>
      </c>
      <c r="B14" s="85" t="s">
        <v>48</v>
      </c>
      <c r="C14" s="93" t="s">
        <v>537</v>
      </c>
      <c r="D14" s="94" t="s">
        <v>2730</v>
      </c>
      <c r="E14" s="94" t="s">
        <v>2730</v>
      </c>
      <c r="F14" s="95" t="s">
        <v>2734</v>
      </c>
    </row>
    <row r="15" spans="1:13">
      <c r="A15" s="85" t="s">
        <v>1467</v>
      </c>
      <c r="B15" s="85" t="s">
        <v>48</v>
      </c>
      <c r="C15" s="93" t="s">
        <v>13</v>
      </c>
      <c r="D15" s="94">
        <v>2</v>
      </c>
      <c r="E15" s="94" t="s">
        <v>2732</v>
      </c>
      <c r="F15" s="95" t="s">
        <v>2733</v>
      </c>
      <c r="G15" s="95" t="s">
        <v>2733</v>
      </c>
      <c r="H15" s="94">
        <v>2</v>
      </c>
      <c r="I15" s="94" t="s">
        <v>2732</v>
      </c>
      <c r="J15" s="94" t="s">
        <v>2732</v>
      </c>
      <c r="K15" s="95" t="s">
        <v>2733</v>
      </c>
      <c r="L15" s="94">
        <v>2</v>
      </c>
      <c r="M15" s="94">
        <v>2</v>
      </c>
    </row>
    <row r="16" spans="1:13">
      <c r="A16" s="85" t="s">
        <v>1467</v>
      </c>
      <c r="B16" s="85" t="s">
        <v>2736</v>
      </c>
      <c r="C16" s="93" t="s">
        <v>27</v>
      </c>
      <c r="I16" s="94">
        <v>2</v>
      </c>
      <c r="J16" s="91">
        <v>1</v>
      </c>
      <c r="K16" s="94" t="s">
        <v>2732</v>
      </c>
      <c r="L16" s="94"/>
      <c r="M16" s="94">
        <v>2</v>
      </c>
    </row>
    <row r="17" spans="1:13">
      <c r="A17" s="85" t="s">
        <v>1467</v>
      </c>
      <c r="B17" s="85" t="s">
        <v>2736</v>
      </c>
      <c r="C17" s="93" t="s">
        <v>15</v>
      </c>
      <c r="G17" s="91">
        <v>1</v>
      </c>
      <c r="I17" s="95" t="s">
        <v>2734</v>
      </c>
      <c r="J17" s="95">
        <v>4</v>
      </c>
      <c r="K17" s="94" t="s">
        <v>2732</v>
      </c>
      <c r="L17" s="94"/>
      <c r="M17" s="94">
        <v>2</v>
      </c>
    </row>
    <row r="18" spans="1:13">
      <c r="A18" s="85" t="s">
        <v>1467</v>
      </c>
      <c r="B18" s="85" t="s">
        <v>2736</v>
      </c>
      <c r="C18" s="93" t="s">
        <v>20</v>
      </c>
      <c r="I18" s="94" t="s">
        <v>2730</v>
      </c>
      <c r="J18" s="94">
        <v>2</v>
      </c>
      <c r="K18" s="91" t="s">
        <v>2735</v>
      </c>
      <c r="M18" s="94">
        <v>2</v>
      </c>
    </row>
    <row r="19" spans="1:13">
      <c r="A19" s="85" t="s">
        <v>1008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1008</v>
      </c>
      <c r="B20" s="85" t="s">
        <v>48</v>
      </c>
      <c r="C20" s="86" t="s">
        <v>25</v>
      </c>
      <c r="M20" s="94">
        <v>2</v>
      </c>
    </row>
    <row r="21" spans="1:13">
      <c r="A21" s="85" t="s">
        <v>1008</v>
      </c>
      <c r="B21" s="85" t="s">
        <v>48</v>
      </c>
      <c r="C21" s="86" t="s">
        <v>21</v>
      </c>
      <c r="M21" s="94">
        <v>2</v>
      </c>
    </row>
    <row r="22" spans="1:13">
      <c r="A22" s="85" t="s">
        <v>2349</v>
      </c>
      <c r="B22" s="85" t="s">
        <v>48</v>
      </c>
      <c r="C22" s="93" t="s">
        <v>237</v>
      </c>
      <c r="H22" s="91">
        <v>1</v>
      </c>
      <c r="J22" s="91" t="s">
        <v>2737</v>
      </c>
      <c r="K22" s="95" t="s">
        <v>2733</v>
      </c>
      <c r="M22" s="94">
        <v>2</v>
      </c>
    </row>
    <row r="23" spans="1:13">
      <c r="A23" s="85" t="s">
        <v>2349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2737</v>
      </c>
      <c r="M23" s="94">
        <v>2</v>
      </c>
    </row>
    <row r="24" spans="1:13">
      <c r="A24" s="85" t="s">
        <v>2349</v>
      </c>
      <c r="B24" s="85" t="s">
        <v>48</v>
      </c>
      <c r="C24" s="86" t="s">
        <v>28</v>
      </c>
      <c r="M24" s="94">
        <v>2</v>
      </c>
    </row>
    <row r="25" spans="1:13">
      <c r="A25" s="85" t="s">
        <v>2349</v>
      </c>
      <c r="B25" s="85" t="s">
        <v>48</v>
      </c>
      <c r="C25" s="86" t="s">
        <v>2346</v>
      </c>
      <c r="M25" s="91">
        <v>1</v>
      </c>
    </row>
    <row r="26" spans="1:13">
      <c r="A26" s="85" t="s">
        <v>2349</v>
      </c>
      <c r="B26" s="85" t="s">
        <v>48</v>
      </c>
      <c r="C26" s="86" t="s">
        <v>2364</v>
      </c>
      <c r="M26" s="94">
        <v>2</v>
      </c>
    </row>
    <row r="29" spans="1:13" hidden="1">
      <c r="A29" s="85" t="s">
        <v>2738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2738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2738</v>
      </c>
      <c r="C31" s="86" t="s">
        <v>2739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2738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2738</v>
      </c>
      <c r="C33" s="86" t="s">
        <v>316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2738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2738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2740</v>
      </c>
    </row>
    <row r="38" spans="1:13">
      <c r="B38" s="85">
        <v>2</v>
      </c>
      <c r="C38" s="85" t="s">
        <v>2741</v>
      </c>
    </row>
    <row r="39" spans="1:13">
      <c r="B39" s="85">
        <v>3</v>
      </c>
      <c r="C39" s="85" t="s">
        <v>2742</v>
      </c>
    </row>
    <row r="40" spans="1:13">
      <c r="B40" s="85">
        <v>4</v>
      </c>
      <c r="C40" s="112" t="s">
        <v>2743</v>
      </c>
    </row>
    <row r="41" spans="1:13">
      <c r="B41" s="87"/>
      <c r="C41" s="85" t="s">
        <v>2744</v>
      </c>
    </row>
    <row r="42" spans="1:13" ht="15.75" customHeight="1">
      <c r="B42" s="85" t="s">
        <v>2745</v>
      </c>
      <c r="C42" s="104" t="s">
        <v>2746</v>
      </c>
    </row>
    <row r="43" spans="1:13" ht="15.75" customHeight="1">
      <c r="B43" s="85" t="s">
        <v>1014</v>
      </c>
      <c r="C43" s="104" t="s">
        <v>2747</v>
      </c>
    </row>
    <row r="45" spans="1:13" ht="15.75" customHeight="1">
      <c r="C45" s="105" t="s">
        <v>2748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2021-12-20T03:17:48Z</dcterms:modified>
</cp:coreProperties>
</file>